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SSZ\0_Rozpocet_SSZ__Vykaz_vymer\"/>
    </mc:Choice>
  </mc:AlternateContent>
  <xr:revisionPtr revIDLastSave="0" documentId="13_ncr:1_{D558F1E3-43FC-46F5-ADC4-3D56D592C012}" xr6:coauthVersionLast="46" xr6:coauthVersionMax="46" xr10:uidLastSave="{00000000-0000-0000-0000-000000000000}"/>
  <bookViews>
    <workbookView xWindow="28680" yWindow="-120" windowWidth="28110" windowHeight="16440" xr2:uid="{00000000-000D-0000-FFFF-FFFF00000000}"/>
  </bookViews>
  <sheets>
    <sheet name="Rekapitulace stavby" sheetId="1" r:id="rId1"/>
    <sheet name="C1.a - Bráfova x Nádražní..." sheetId="2" r:id="rId2"/>
    <sheet name="D.a - Masarykovo nám. - SSZ" sheetId="3" r:id="rId3"/>
    <sheet name="E1.a - Komenského nám. JI..." sheetId="4" r:id="rId4"/>
    <sheet name="E2.a - Komenského nám. BU..." sheetId="5" r:id="rId5"/>
    <sheet name="G.a - Znojemská x Družste..." sheetId="6" r:id="rId6"/>
    <sheet name="I.a - Jejkovská Brána x B..." sheetId="7" r:id="rId7"/>
    <sheet name="II.a - Znojemská x Okrajo..." sheetId="8" r:id="rId8"/>
    <sheet name="III.a. - Purkyňovo nám." sheetId="9" r:id="rId9"/>
    <sheet name="IV.a. - Hrotovická x Spoj..." sheetId="10" r:id="rId10"/>
    <sheet name="V.a. - Hrotovická x Kosmá..." sheetId="11" r:id="rId11"/>
    <sheet name="VI.a. - Komenského nám. -..." sheetId="12" r:id="rId12"/>
    <sheet name="Pokyny pro vyplnění" sheetId="13" r:id="rId13"/>
  </sheets>
  <definedNames>
    <definedName name="_xlnm._FilterDatabase" localSheetId="1" hidden="1">'C1.a - Bráfova x Nádražní...'!$C$91:$K$765</definedName>
    <definedName name="_xlnm._FilterDatabase" localSheetId="2" hidden="1">'D.a - Masarykovo nám. - SSZ'!$C$91:$K$746</definedName>
    <definedName name="_xlnm._FilterDatabase" localSheetId="3" hidden="1">'E1.a - Komenského nám. JI...'!$C$91:$K$719</definedName>
    <definedName name="_xlnm._FilterDatabase" localSheetId="4" hidden="1">'E2.a - Komenského nám. BU...'!$C$91:$K$709</definedName>
    <definedName name="_xlnm._FilterDatabase" localSheetId="5" hidden="1">'G.a - Znojemská x Družste...'!$C$91:$K$807</definedName>
    <definedName name="_xlnm._FilterDatabase" localSheetId="6" hidden="1">'I.a - Jejkovská Brána x B...'!$C$91:$K$830</definedName>
    <definedName name="_xlnm._FilterDatabase" localSheetId="7" hidden="1">'II.a - Znojemská x Okrajo...'!$C$90:$K$803</definedName>
    <definedName name="_xlnm._FilterDatabase" localSheetId="8" hidden="1">'III.a. - Purkyňovo nám.'!$C$84:$K$132</definedName>
    <definedName name="_xlnm._FilterDatabase" localSheetId="9" hidden="1">'IV.a. - Hrotovická x Spoj...'!$C$84:$K$132</definedName>
    <definedName name="_xlnm._FilterDatabase" localSheetId="10" hidden="1">'V.a. - Hrotovická x Kosmá...'!$C$84:$K$132</definedName>
    <definedName name="_xlnm._FilterDatabase" localSheetId="11" hidden="1">'VI.a. - Komenského nám. -...'!$C$84:$K$132</definedName>
    <definedName name="_xlnm.Print_Area" localSheetId="1">'C1.a - Bráfova x Nádražní...'!$C$4:$J$39,'C1.a - Bráfova x Nádražní...'!$C$45:$J$73,'C1.a - Bráfova x Nádražní...'!$C$79:$K$765</definedName>
    <definedName name="_xlnm.Print_Area" localSheetId="2">'D.a - Masarykovo nám. - SSZ'!$C$4:$J$39,'D.a - Masarykovo nám. - SSZ'!$C$45:$J$73,'D.a - Masarykovo nám. - SSZ'!$C$79:$K$746</definedName>
    <definedName name="_xlnm.Print_Area" localSheetId="3">'E1.a - Komenského nám. JI...'!$C$4:$J$39,'E1.a - Komenského nám. JI...'!$C$45:$J$73,'E1.a - Komenského nám. JI...'!$C$79:$K$719</definedName>
    <definedName name="_xlnm.Print_Area" localSheetId="4">'E2.a - Komenského nám. BU...'!$C$4:$J$39,'E2.a - Komenského nám. BU...'!$C$45:$J$73,'E2.a - Komenského nám. BU...'!$C$79:$K$709</definedName>
    <definedName name="_xlnm.Print_Area" localSheetId="5">'G.a - Znojemská x Družste...'!$C$4:$J$39,'G.a - Znojemská x Družste...'!$C$45:$J$73,'G.a - Znojemská x Družste...'!$C$79:$K$807</definedName>
    <definedName name="_xlnm.Print_Area" localSheetId="6">'I.a - Jejkovská Brána x B...'!$C$4:$J$39,'I.a - Jejkovská Brána x B...'!$C$45:$J$73,'I.a - Jejkovská Brána x B...'!$C$79:$K$830</definedName>
    <definedName name="_xlnm.Print_Area" localSheetId="7">'II.a - Znojemská x Okrajo...'!$C$4:$J$39,'II.a - Znojemská x Okrajo...'!$C$45:$J$72,'II.a - Znojemská x Okrajo...'!$C$78:$K$803</definedName>
    <definedName name="_xlnm.Print_Area" localSheetId="8">'III.a. - Purkyňovo nám.'!$C$4:$J$39,'III.a. - Purkyňovo nám.'!$C$45:$J$66,'III.a. - Purkyňovo nám.'!$C$72:$K$132</definedName>
    <definedName name="_xlnm.Print_Area" localSheetId="9">'IV.a. - Hrotovická x Spoj...'!$C$4:$J$39,'IV.a. - Hrotovická x Spoj...'!$C$45:$J$66,'IV.a. - Hrotovická x Spoj...'!$C$72:$K$132</definedName>
    <definedName name="_xlnm.Print_Area" localSheetId="1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stavby'!$C$42:$AQ$66</definedName>
    <definedName name="_xlnm.Print_Area" localSheetId="10">'V.a. - Hrotovická x Kosmá...'!$C$4:$J$39,'V.a. - Hrotovická x Kosmá...'!$C$45:$J$66,'V.a. - Hrotovická x Kosmá...'!$C$72:$K$132</definedName>
    <definedName name="_xlnm.Print_Area" localSheetId="11">'VI.a. - Komenského nám. -...'!$C$4:$J$39,'VI.a. - Komenského nám. -...'!$C$45:$J$66,'VI.a. - Komenského nám. -...'!$C$72:$K$132</definedName>
    <definedName name="_xlnm.Print_Titles" localSheetId="1">'C1.a - Bráfova x Nádražní...'!$91:$91</definedName>
    <definedName name="_xlnm.Print_Titles" localSheetId="2">'D.a - Masarykovo nám. - SSZ'!$91:$91</definedName>
    <definedName name="_xlnm.Print_Titles" localSheetId="3">'E1.a - Komenského nám. JI...'!$91:$91</definedName>
    <definedName name="_xlnm.Print_Titles" localSheetId="4">'E2.a - Komenského nám. BU...'!$91:$91</definedName>
    <definedName name="_xlnm.Print_Titles" localSheetId="5">'G.a - Znojemská x Družste...'!$91:$91</definedName>
    <definedName name="_xlnm.Print_Titles" localSheetId="6">'I.a - Jejkovská Brána x B...'!$91:$91</definedName>
    <definedName name="_xlnm.Print_Titles" localSheetId="7">'II.a - Znojemská x Okrajo...'!$90:$90</definedName>
    <definedName name="_xlnm.Print_Titles" localSheetId="8">'III.a. - Purkyňovo nám.'!$84:$84</definedName>
    <definedName name="_xlnm.Print_Titles" localSheetId="9">'IV.a. - Hrotovická x Spoj...'!$84:$84</definedName>
    <definedName name="_xlnm.Print_Titles" localSheetId="0">'Rekapitulace stavby'!$52:$52</definedName>
    <definedName name="_xlnm.Print_Titles" localSheetId="10">'V.a. - Hrotovická x Kosmá...'!$84:$84</definedName>
    <definedName name="_xlnm.Print_Titles" localSheetId="11">'VI.a. - Komenského nám. -...'!$84:$84</definedName>
  </definedNames>
  <calcPr calcId="181029"/>
</workbook>
</file>

<file path=xl/calcChain.xml><?xml version="1.0" encoding="utf-8"?>
<calcChain xmlns="http://schemas.openxmlformats.org/spreadsheetml/2006/main">
  <c r="J37" i="12" l="1"/>
  <c r="J36" i="12"/>
  <c r="AY65" i="1" s="1"/>
  <c r="J35" i="12"/>
  <c r="AX65" i="1" s="1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BI117" i="12"/>
  <c r="BH117" i="12"/>
  <c r="BG117" i="12"/>
  <c r="BF117" i="12"/>
  <c r="T117" i="12"/>
  <c r="R117" i="12"/>
  <c r="P117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BI87" i="12"/>
  <c r="BH87" i="12"/>
  <c r="BG87" i="12"/>
  <c r="BF87" i="12"/>
  <c r="T87" i="12"/>
  <c r="T86" i="12" s="1"/>
  <c r="R87" i="12"/>
  <c r="R86" i="12" s="1"/>
  <c r="P87" i="12"/>
  <c r="P86" i="12" s="1"/>
  <c r="J82" i="12"/>
  <c r="J81" i="12"/>
  <c r="F81" i="12"/>
  <c r="F79" i="12"/>
  <c r="E77" i="12"/>
  <c r="J55" i="12"/>
  <c r="J54" i="12"/>
  <c r="F54" i="12"/>
  <c r="F52" i="12"/>
  <c r="E50" i="12"/>
  <c r="J18" i="12"/>
  <c r="E18" i="12"/>
  <c r="F55" i="12"/>
  <c r="J17" i="12"/>
  <c r="J12" i="12"/>
  <c r="J79" i="12" s="1"/>
  <c r="E7" i="12"/>
  <c r="E75" i="12" s="1"/>
  <c r="J37" i="11"/>
  <c r="J36" i="11"/>
  <c r="AY64" i="1"/>
  <c r="J35" i="11"/>
  <c r="AX64" i="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7" i="11"/>
  <c r="BH87" i="11"/>
  <c r="BG87" i="11"/>
  <c r="BF87" i="11"/>
  <c r="T87" i="11"/>
  <c r="T86" i="11"/>
  <c r="R87" i="11"/>
  <c r="R86" i="11"/>
  <c r="P87" i="11"/>
  <c r="P86" i="11"/>
  <c r="J82" i="11"/>
  <c r="J81" i="11"/>
  <c r="F81" i="11"/>
  <c r="F79" i="11"/>
  <c r="E77" i="11"/>
  <c r="J55" i="11"/>
  <c r="J54" i="11"/>
  <c r="F54" i="11"/>
  <c r="F52" i="11"/>
  <c r="E50" i="11"/>
  <c r="J18" i="11"/>
  <c r="E18" i="11"/>
  <c r="F82" i="11" s="1"/>
  <c r="J17" i="11"/>
  <c r="J12" i="11"/>
  <c r="J79" i="11"/>
  <c r="E7" i="11"/>
  <c r="E48" i="11"/>
  <c r="J37" i="10"/>
  <c r="J36" i="10"/>
  <c r="AY63" i="1" s="1"/>
  <c r="J35" i="10"/>
  <c r="AX63" i="1" s="1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87" i="10"/>
  <c r="BH87" i="10"/>
  <c r="BG87" i="10"/>
  <c r="BF87" i="10"/>
  <c r="T87" i="10"/>
  <c r="T86" i="10" s="1"/>
  <c r="R87" i="10"/>
  <c r="R86" i="10" s="1"/>
  <c r="P87" i="10"/>
  <c r="P86" i="10" s="1"/>
  <c r="J82" i="10"/>
  <c r="J81" i="10"/>
  <c r="F81" i="10"/>
  <c r="F79" i="10"/>
  <c r="E77" i="10"/>
  <c r="J55" i="10"/>
  <c r="J54" i="10"/>
  <c r="F54" i="10"/>
  <c r="F52" i="10"/>
  <c r="E50" i="10"/>
  <c r="J18" i="10"/>
  <c r="E18" i="10"/>
  <c r="F82" i="10"/>
  <c r="J17" i="10"/>
  <c r="J12" i="10"/>
  <c r="J52" i="10" s="1"/>
  <c r="E7" i="10"/>
  <c r="E75" i="10" s="1"/>
  <c r="J37" i="9"/>
  <c r="J36" i="9"/>
  <c r="AY62" i="1"/>
  <c r="J35" i="9"/>
  <c r="AX62" i="1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7" i="9"/>
  <c r="BH87" i="9"/>
  <c r="BG87" i="9"/>
  <c r="BF87" i="9"/>
  <c r="T87" i="9"/>
  <c r="T86" i="9"/>
  <c r="R87" i="9"/>
  <c r="R86" i="9"/>
  <c r="P87" i="9"/>
  <c r="P86" i="9"/>
  <c r="J82" i="9"/>
  <c r="J81" i="9"/>
  <c r="F81" i="9"/>
  <c r="F79" i="9"/>
  <c r="E77" i="9"/>
  <c r="J55" i="9"/>
  <c r="J54" i="9"/>
  <c r="F54" i="9"/>
  <c r="F52" i="9"/>
  <c r="E50" i="9"/>
  <c r="J18" i="9"/>
  <c r="E18" i="9"/>
  <c r="F82" i="9" s="1"/>
  <c r="J17" i="9"/>
  <c r="J12" i="9"/>
  <c r="J52" i="9"/>
  <c r="E7" i="9"/>
  <c r="E75" i="9"/>
  <c r="J37" i="8"/>
  <c r="J36" i="8"/>
  <c r="AY61" i="1" s="1"/>
  <c r="J35" i="8"/>
  <c r="AX61" i="1" s="1"/>
  <c r="BI802" i="8"/>
  <c r="BH802" i="8"/>
  <c r="BG802" i="8"/>
  <c r="BF802" i="8"/>
  <c r="T802" i="8"/>
  <c r="R802" i="8"/>
  <c r="P802" i="8"/>
  <c r="BI800" i="8"/>
  <c r="BH800" i="8"/>
  <c r="BG800" i="8"/>
  <c r="BF800" i="8"/>
  <c r="T800" i="8"/>
  <c r="R800" i="8"/>
  <c r="P800" i="8"/>
  <c r="BI798" i="8"/>
  <c r="BH798" i="8"/>
  <c r="BG798" i="8"/>
  <c r="BF798" i="8"/>
  <c r="T798" i="8"/>
  <c r="R798" i="8"/>
  <c r="P798" i="8"/>
  <c r="BI796" i="8"/>
  <c r="BH796" i="8"/>
  <c r="BG796" i="8"/>
  <c r="BF796" i="8"/>
  <c r="T796" i="8"/>
  <c r="R796" i="8"/>
  <c r="P796" i="8"/>
  <c r="BI794" i="8"/>
  <c r="BH794" i="8"/>
  <c r="BG794" i="8"/>
  <c r="BF794" i="8"/>
  <c r="T794" i="8"/>
  <c r="R794" i="8"/>
  <c r="P794" i="8"/>
  <c r="BI792" i="8"/>
  <c r="BH792" i="8"/>
  <c r="BG792" i="8"/>
  <c r="BF792" i="8"/>
  <c r="T792" i="8"/>
  <c r="R792" i="8"/>
  <c r="P792" i="8"/>
  <c r="BI790" i="8"/>
  <c r="BH790" i="8"/>
  <c r="BG790" i="8"/>
  <c r="BF790" i="8"/>
  <c r="T790" i="8"/>
  <c r="R790" i="8"/>
  <c r="P790" i="8"/>
  <c r="BI784" i="8"/>
  <c r="BH784" i="8"/>
  <c r="BG784" i="8"/>
  <c r="BF784" i="8"/>
  <c r="T784" i="8"/>
  <c r="R784" i="8"/>
  <c r="P784" i="8"/>
  <c r="BI781" i="8"/>
  <c r="BH781" i="8"/>
  <c r="BG781" i="8"/>
  <c r="BF781" i="8"/>
  <c r="T781" i="8"/>
  <c r="R781" i="8"/>
  <c r="P781" i="8"/>
  <c r="BI779" i="8"/>
  <c r="BH779" i="8"/>
  <c r="BG779" i="8"/>
  <c r="BF779" i="8"/>
  <c r="T779" i="8"/>
  <c r="R779" i="8"/>
  <c r="P779" i="8"/>
  <c r="BI776" i="8"/>
  <c r="BH776" i="8"/>
  <c r="BG776" i="8"/>
  <c r="BF776" i="8"/>
  <c r="T776" i="8"/>
  <c r="R776" i="8"/>
  <c r="P776" i="8"/>
  <c r="BI772" i="8"/>
  <c r="BH772" i="8"/>
  <c r="BG772" i="8"/>
  <c r="BF772" i="8"/>
  <c r="T772" i="8"/>
  <c r="R772" i="8"/>
  <c r="P772" i="8"/>
  <c r="BI769" i="8"/>
  <c r="BH769" i="8"/>
  <c r="BG769" i="8"/>
  <c r="BF769" i="8"/>
  <c r="T769" i="8"/>
  <c r="R769" i="8"/>
  <c r="P769" i="8"/>
  <c r="BI765" i="8"/>
  <c r="BH765" i="8"/>
  <c r="BG765" i="8"/>
  <c r="BF765" i="8"/>
  <c r="T765" i="8"/>
  <c r="R765" i="8"/>
  <c r="P765" i="8"/>
  <c r="BI761" i="8"/>
  <c r="BH761" i="8"/>
  <c r="BG761" i="8"/>
  <c r="BF761" i="8"/>
  <c r="T761" i="8"/>
  <c r="R761" i="8"/>
  <c r="P761" i="8"/>
  <c r="BI758" i="8"/>
  <c r="BH758" i="8"/>
  <c r="BG758" i="8"/>
  <c r="BF758" i="8"/>
  <c r="T758" i="8"/>
  <c r="R758" i="8"/>
  <c r="P758" i="8"/>
  <c r="BI755" i="8"/>
  <c r="BH755" i="8"/>
  <c r="BG755" i="8"/>
  <c r="BF755" i="8"/>
  <c r="T755" i="8"/>
  <c r="R755" i="8"/>
  <c r="P755" i="8"/>
  <c r="BI752" i="8"/>
  <c r="BH752" i="8"/>
  <c r="BG752" i="8"/>
  <c r="BF752" i="8"/>
  <c r="T752" i="8"/>
  <c r="R752" i="8"/>
  <c r="P752" i="8"/>
  <c r="BI749" i="8"/>
  <c r="BH749" i="8"/>
  <c r="BG749" i="8"/>
  <c r="BF749" i="8"/>
  <c r="T749" i="8"/>
  <c r="R749" i="8"/>
  <c r="P749" i="8"/>
  <c r="BI746" i="8"/>
  <c r="BH746" i="8"/>
  <c r="BG746" i="8"/>
  <c r="BF746" i="8"/>
  <c r="T746" i="8"/>
  <c r="R746" i="8"/>
  <c r="P746" i="8"/>
  <c r="BI744" i="8"/>
  <c r="BH744" i="8"/>
  <c r="BG744" i="8"/>
  <c r="BF744" i="8"/>
  <c r="T744" i="8"/>
  <c r="R744" i="8"/>
  <c r="P744" i="8"/>
  <c r="BI742" i="8"/>
  <c r="BH742" i="8"/>
  <c r="BG742" i="8"/>
  <c r="BF742" i="8"/>
  <c r="T742" i="8"/>
  <c r="R742" i="8"/>
  <c r="P742" i="8"/>
  <c r="BI739" i="8"/>
  <c r="BH739" i="8"/>
  <c r="BG739" i="8"/>
  <c r="BF739" i="8"/>
  <c r="T739" i="8"/>
  <c r="R739" i="8"/>
  <c r="P739" i="8"/>
  <c r="BI736" i="8"/>
  <c r="BH736" i="8"/>
  <c r="BG736" i="8"/>
  <c r="BF736" i="8"/>
  <c r="T736" i="8"/>
  <c r="R736" i="8"/>
  <c r="P736" i="8"/>
  <c r="BI732" i="8"/>
  <c r="BH732" i="8"/>
  <c r="BG732" i="8"/>
  <c r="BF732" i="8"/>
  <c r="T732" i="8"/>
  <c r="R732" i="8"/>
  <c r="P732" i="8"/>
  <c r="BI729" i="8"/>
  <c r="BH729" i="8"/>
  <c r="BG729" i="8"/>
  <c r="BF729" i="8"/>
  <c r="T729" i="8"/>
  <c r="R729" i="8"/>
  <c r="P729" i="8"/>
  <c r="BI724" i="8"/>
  <c r="BH724" i="8"/>
  <c r="BG724" i="8"/>
  <c r="BF724" i="8"/>
  <c r="T724" i="8"/>
  <c r="R724" i="8"/>
  <c r="P724" i="8"/>
  <c r="BI718" i="8"/>
  <c r="BH718" i="8"/>
  <c r="BG718" i="8"/>
  <c r="BF718" i="8"/>
  <c r="T718" i="8"/>
  <c r="R718" i="8"/>
  <c r="P718" i="8"/>
  <c r="BI713" i="8"/>
  <c r="BH713" i="8"/>
  <c r="BG713" i="8"/>
  <c r="BF713" i="8"/>
  <c r="T713" i="8"/>
  <c r="R713" i="8"/>
  <c r="P713" i="8"/>
  <c r="BI707" i="8"/>
  <c r="BH707" i="8"/>
  <c r="BG707" i="8"/>
  <c r="BF707" i="8"/>
  <c r="T707" i="8"/>
  <c r="R707" i="8"/>
  <c r="P707" i="8"/>
  <c r="BI702" i="8"/>
  <c r="BH702" i="8"/>
  <c r="BG702" i="8"/>
  <c r="BF702" i="8"/>
  <c r="T702" i="8"/>
  <c r="R702" i="8"/>
  <c r="P702" i="8"/>
  <c r="BI696" i="8"/>
  <c r="BH696" i="8"/>
  <c r="BG696" i="8"/>
  <c r="BF696" i="8"/>
  <c r="T696" i="8"/>
  <c r="R696" i="8"/>
  <c r="P696" i="8"/>
  <c r="BI693" i="8"/>
  <c r="BH693" i="8"/>
  <c r="BG693" i="8"/>
  <c r="BF693" i="8"/>
  <c r="T693" i="8"/>
  <c r="R693" i="8"/>
  <c r="P693" i="8"/>
  <c r="BI690" i="8"/>
  <c r="BH690" i="8"/>
  <c r="BG690" i="8"/>
  <c r="BF690" i="8"/>
  <c r="T690" i="8"/>
  <c r="R690" i="8"/>
  <c r="P690" i="8"/>
  <c r="BI687" i="8"/>
  <c r="BH687" i="8"/>
  <c r="BG687" i="8"/>
  <c r="BF687" i="8"/>
  <c r="T687" i="8"/>
  <c r="R687" i="8"/>
  <c r="P687" i="8"/>
  <c r="BI684" i="8"/>
  <c r="BH684" i="8"/>
  <c r="BG684" i="8"/>
  <c r="BF684" i="8"/>
  <c r="T684" i="8"/>
  <c r="R684" i="8"/>
  <c r="P684" i="8"/>
  <c r="BI681" i="8"/>
  <c r="BH681" i="8"/>
  <c r="BG681" i="8"/>
  <c r="BF681" i="8"/>
  <c r="T681" i="8"/>
  <c r="R681" i="8"/>
  <c r="P681" i="8"/>
  <c r="BI677" i="8"/>
  <c r="BH677" i="8"/>
  <c r="BG677" i="8"/>
  <c r="BF677" i="8"/>
  <c r="T677" i="8"/>
  <c r="R677" i="8"/>
  <c r="P677" i="8"/>
  <c r="BI673" i="8"/>
  <c r="BH673" i="8"/>
  <c r="BG673" i="8"/>
  <c r="BF673" i="8"/>
  <c r="T673" i="8"/>
  <c r="R673" i="8"/>
  <c r="P673" i="8"/>
  <c r="BI670" i="8"/>
  <c r="BH670" i="8"/>
  <c r="BG670" i="8"/>
  <c r="BF670" i="8"/>
  <c r="T670" i="8"/>
  <c r="R670" i="8"/>
  <c r="P670" i="8"/>
  <c r="BI666" i="8"/>
  <c r="BH666" i="8"/>
  <c r="BG666" i="8"/>
  <c r="BF666" i="8"/>
  <c r="T666" i="8"/>
  <c r="R666" i="8"/>
  <c r="P666" i="8"/>
  <c r="BI662" i="8"/>
  <c r="BH662" i="8"/>
  <c r="BG662" i="8"/>
  <c r="BF662" i="8"/>
  <c r="T662" i="8"/>
  <c r="R662" i="8"/>
  <c r="P662" i="8"/>
  <c r="BI658" i="8"/>
  <c r="BH658" i="8"/>
  <c r="BG658" i="8"/>
  <c r="BF658" i="8"/>
  <c r="T658" i="8"/>
  <c r="R658" i="8"/>
  <c r="P658" i="8"/>
  <c r="BI654" i="8"/>
  <c r="BH654" i="8"/>
  <c r="BG654" i="8"/>
  <c r="BF654" i="8"/>
  <c r="T654" i="8"/>
  <c r="R654" i="8"/>
  <c r="P654" i="8"/>
  <c r="BI648" i="8"/>
  <c r="BH648" i="8"/>
  <c r="BG648" i="8"/>
  <c r="BF648" i="8"/>
  <c r="T648" i="8"/>
  <c r="R648" i="8"/>
  <c r="P648" i="8"/>
  <c r="BI645" i="8"/>
  <c r="BH645" i="8"/>
  <c r="BG645" i="8"/>
  <c r="BF645" i="8"/>
  <c r="T645" i="8"/>
  <c r="R645" i="8"/>
  <c r="P645" i="8"/>
  <c r="BI641" i="8"/>
  <c r="BH641" i="8"/>
  <c r="BG641" i="8"/>
  <c r="BF641" i="8"/>
  <c r="T641" i="8"/>
  <c r="R641" i="8"/>
  <c r="P641" i="8"/>
  <c r="BI638" i="8"/>
  <c r="BH638" i="8"/>
  <c r="BG638" i="8"/>
  <c r="BF638" i="8"/>
  <c r="T638" i="8"/>
  <c r="R638" i="8"/>
  <c r="P638" i="8"/>
  <c r="BI635" i="8"/>
  <c r="BH635" i="8"/>
  <c r="BG635" i="8"/>
  <c r="BF635" i="8"/>
  <c r="T635" i="8"/>
  <c r="R635" i="8"/>
  <c r="P635" i="8"/>
  <c r="BI632" i="8"/>
  <c r="BH632" i="8"/>
  <c r="BG632" i="8"/>
  <c r="BF632" i="8"/>
  <c r="T632" i="8"/>
  <c r="R632" i="8"/>
  <c r="P632" i="8"/>
  <c r="BI629" i="8"/>
  <c r="BH629" i="8"/>
  <c r="BG629" i="8"/>
  <c r="BF629" i="8"/>
  <c r="T629" i="8"/>
  <c r="R629" i="8"/>
  <c r="P629" i="8"/>
  <c r="BI622" i="8"/>
  <c r="BH622" i="8"/>
  <c r="BG622" i="8"/>
  <c r="BF622" i="8"/>
  <c r="T622" i="8"/>
  <c r="R622" i="8"/>
  <c r="P622" i="8"/>
  <c r="BI616" i="8"/>
  <c r="BH616" i="8"/>
  <c r="BG616" i="8"/>
  <c r="BF616" i="8"/>
  <c r="T616" i="8"/>
  <c r="R616" i="8"/>
  <c r="P616" i="8"/>
  <c r="BI610" i="8"/>
  <c r="BH610" i="8"/>
  <c r="BG610" i="8"/>
  <c r="BF610" i="8"/>
  <c r="T610" i="8"/>
  <c r="R610" i="8"/>
  <c r="P610" i="8"/>
  <c r="BI605" i="8"/>
  <c r="BH605" i="8"/>
  <c r="BG605" i="8"/>
  <c r="BF605" i="8"/>
  <c r="T605" i="8"/>
  <c r="R605" i="8"/>
  <c r="P605" i="8"/>
  <c r="BI600" i="8"/>
  <c r="BH600" i="8"/>
  <c r="BG600" i="8"/>
  <c r="BF600" i="8"/>
  <c r="T600" i="8"/>
  <c r="R600" i="8"/>
  <c r="P600" i="8"/>
  <c r="BI597" i="8"/>
  <c r="BH597" i="8"/>
  <c r="BG597" i="8"/>
  <c r="BF597" i="8"/>
  <c r="T597" i="8"/>
  <c r="R597" i="8"/>
  <c r="P597" i="8"/>
  <c r="BI594" i="8"/>
  <c r="BH594" i="8"/>
  <c r="BG594" i="8"/>
  <c r="BF594" i="8"/>
  <c r="T594" i="8"/>
  <c r="R594" i="8"/>
  <c r="P594" i="8"/>
  <c r="BI590" i="8"/>
  <c r="BH590" i="8"/>
  <c r="BG590" i="8"/>
  <c r="BF590" i="8"/>
  <c r="T590" i="8"/>
  <c r="T589" i="8" s="1"/>
  <c r="R590" i="8"/>
  <c r="R589" i="8" s="1"/>
  <c r="P590" i="8"/>
  <c r="P589" i="8" s="1"/>
  <c r="BI586" i="8"/>
  <c r="BH586" i="8"/>
  <c r="BG586" i="8"/>
  <c r="BF586" i="8"/>
  <c r="T586" i="8"/>
  <c r="R586" i="8"/>
  <c r="P586" i="8"/>
  <c r="BI580" i="8"/>
  <c r="BH580" i="8"/>
  <c r="BG580" i="8"/>
  <c r="BF580" i="8"/>
  <c r="T580" i="8"/>
  <c r="R580" i="8"/>
  <c r="P580" i="8"/>
  <c r="BI575" i="8"/>
  <c r="BH575" i="8"/>
  <c r="BG575" i="8"/>
  <c r="BF575" i="8"/>
  <c r="T575" i="8"/>
  <c r="R575" i="8"/>
  <c r="P575" i="8"/>
  <c r="BI568" i="8"/>
  <c r="BH568" i="8"/>
  <c r="BG568" i="8"/>
  <c r="BF568" i="8"/>
  <c r="T568" i="8"/>
  <c r="R568" i="8"/>
  <c r="P568" i="8"/>
  <c r="BI565" i="8"/>
  <c r="BH565" i="8"/>
  <c r="BG565" i="8"/>
  <c r="BF565" i="8"/>
  <c r="T565" i="8"/>
  <c r="R565" i="8"/>
  <c r="P565" i="8"/>
  <c r="BI562" i="8"/>
  <c r="BH562" i="8"/>
  <c r="BG562" i="8"/>
  <c r="BF562" i="8"/>
  <c r="T562" i="8"/>
  <c r="R562" i="8"/>
  <c r="P562" i="8"/>
  <c r="BI558" i="8"/>
  <c r="BH558" i="8"/>
  <c r="BG558" i="8"/>
  <c r="BF558" i="8"/>
  <c r="T558" i="8"/>
  <c r="R558" i="8"/>
  <c r="P558" i="8"/>
  <c r="BI553" i="8"/>
  <c r="BH553" i="8"/>
  <c r="BG553" i="8"/>
  <c r="BF553" i="8"/>
  <c r="T553" i="8"/>
  <c r="R553" i="8"/>
  <c r="P553" i="8"/>
  <c r="BI550" i="8"/>
  <c r="BH550" i="8"/>
  <c r="BG550" i="8"/>
  <c r="BF550" i="8"/>
  <c r="T550" i="8"/>
  <c r="R550" i="8"/>
  <c r="P550" i="8"/>
  <c r="BI546" i="8"/>
  <c r="BH546" i="8"/>
  <c r="BG546" i="8"/>
  <c r="BF546" i="8"/>
  <c r="T546" i="8"/>
  <c r="R546" i="8"/>
  <c r="P546" i="8"/>
  <c r="BI542" i="8"/>
  <c r="BH542" i="8"/>
  <c r="BG542" i="8"/>
  <c r="BF542" i="8"/>
  <c r="T542" i="8"/>
  <c r="R542" i="8"/>
  <c r="P542" i="8"/>
  <c r="BI539" i="8"/>
  <c r="BH539" i="8"/>
  <c r="BG539" i="8"/>
  <c r="BF539" i="8"/>
  <c r="T539" i="8"/>
  <c r="R539" i="8"/>
  <c r="P539" i="8"/>
  <c r="BI535" i="8"/>
  <c r="BH535" i="8"/>
  <c r="BG535" i="8"/>
  <c r="BF535" i="8"/>
  <c r="T535" i="8"/>
  <c r="R535" i="8"/>
  <c r="P535" i="8"/>
  <c r="BI531" i="8"/>
  <c r="BH531" i="8"/>
  <c r="BG531" i="8"/>
  <c r="BF531" i="8"/>
  <c r="T531" i="8"/>
  <c r="R531" i="8"/>
  <c r="P531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3" i="8"/>
  <c r="BH523" i="8"/>
  <c r="BG523" i="8"/>
  <c r="BF523" i="8"/>
  <c r="T523" i="8"/>
  <c r="R523" i="8"/>
  <c r="P523" i="8"/>
  <c r="BI520" i="8"/>
  <c r="BH520" i="8"/>
  <c r="BG520" i="8"/>
  <c r="BF520" i="8"/>
  <c r="T520" i="8"/>
  <c r="R520" i="8"/>
  <c r="P520" i="8"/>
  <c r="BI517" i="8"/>
  <c r="BH517" i="8"/>
  <c r="BG517" i="8"/>
  <c r="BF517" i="8"/>
  <c r="T517" i="8"/>
  <c r="R517" i="8"/>
  <c r="P517" i="8"/>
  <c r="BI514" i="8"/>
  <c r="BH514" i="8"/>
  <c r="BG514" i="8"/>
  <c r="BF514" i="8"/>
  <c r="T514" i="8"/>
  <c r="R514" i="8"/>
  <c r="P514" i="8"/>
  <c r="BI511" i="8"/>
  <c r="BH511" i="8"/>
  <c r="BG511" i="8"/>
  <c r="BF511" i="8"/>
  <c r="T511" i="8"/>
  <c r="R511" i="8"/>
  <c r="P511" i="8"/>
  <c r="BI508" i="8"/>
  <c r="BH508" i="8"/>
  <c r="BG508" i="8"/>
  <c r="BF508" i="8"/>
  <c r="T508" i="8"/>
  <c r="R508" i="8"/>
  <c r="P508" i="8"/>
  <c r="BI505" i="8"/>
  <c r="BH505" i="8"/>
  <c r="BG505" i="8"/>
  <c r="BF505" i="8"/>
  <c r="T505" i="8"/>
  <c r="R505" i="8"/>
  <c r="P505" i="8"/>
  <c r="BI502" i="8"/>
  <c r="BH502" i="8"/>
  <c r="BG502" i="8"/>
  <c r="BF502" i="8"/>
  <c r="T502" i="8"/>
  <c r="R502" i="8"/>
  <c r="P502" i="8"/>
  <c r="BI499" i="8"/>
  <c r="BH499" i="8"/>
  <c r="BG499" i="8"/>
  <c r="BF499" i="8"/>
  <c r="T499" i="8"/>
  <c r="R499" i="8"/>
  <c r="P499" i="8"/>
  <c r="BI496" i="8"/>
  <c r="BH496" i="8"/>
  <c r="BG496" i="8"/>
  <c r="BF496" i="8"/>
  <c r="T496" i="8"/>
  <c r="R496" i="8"/>
  <c r="P496" i="8"/>
  <c r="BI493" i="8"/>
  <c r="BH493" i="8"/>
  <c r="BG493" i="8"/>
  <c r="BF493" i="8"/>
  <c r="T493" i="8"/>
  <c r="R493" i="8"/>
  <c r="P493" i="8"/>
  <c r="BI491" i="8"/>
  <c r="BH491" i="8"/>
  <c r="BG491" i="8"/>
  <c r="BF491" i="8"/>
  <c r="T491" i="8"/>
  <c r="R491" i="8"/>
  <c r="P491" i="8"/>
  <c r="BI488" i="8"/>
  <c r="BH488" i="8"/>
  <c r="BG488" i="8"/>
  <c r="BF488" i="8"/>
  <c r="T488" i="8"/>
  <c r="R488" i="8"/>
  <c r="P488" i="8"/>
  <c r="BI486" i="8"/>
  <c r="BH486" i="8"/>
  <c r="BG486" i="8"/>
  <c r="BF486" i="8"/>
  <c r="T486" i="8"/>
  <c r="R486" i="8"/>
  <c r="P486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3" i="8"/>
  <c r="BH473" i="8"/>
  <c r="BG473" i="8"/>
  <c r="BF473" i="8"/>
  <c r="T473" i="8"/>
  <c r="R473" i="8"/>
  <c r="P473" i="8"/>
  <c r="BI470" i="8"/>
  <c r="BH470" i="8"/>
  <c r="BG470" i="8"/>
  <c r="BF470" i="8"/>
  <c r="T470" i="8"/>
  <c r="R470" i="8"/>
  <c r="P470" i="8"/>
  <c r="BI468" i="8"/>
  <c r="BH468" i="8"/>
  <c r="BG468" i="8"/>
  <c r="BF468" i="8"/>
  <c r="T468" i="8"/>
  <c r="R468" i="8"/>
  <c r="P468" i="8"/>
  <c r="BI465" i="8"/>
  <c r="BH465" i="8"/>
  <c r="BG465" i="8"/>
  <c r="BF465" i="8"/>
  <c r="T465" i="8"/>
  <c r="R465" i="8"/>
  <c r="P465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R453" i="8"/>
  <c r="P453" i="8"/>
  <c r="BI451" i="8"/>
  <c r="BH451" i="8"/>
  <c r="BG451" i="8"/>
  <c r="BF451" i="8"/>
  <c r="T451" i="8"/>
  <c r="R451" i="8"/>
  <c r="P451" i="8"/>
  <c r="BI448" i="8"/>
  <c r="BH448" i="8"/>
  <c r="BG448" i="8"/>
  <c r="BF448" i="8"/>
  <c r="T448" i="8"/>
  <c r="R448" i="8"/>
  <c r="P448" i="8"/>
  <c r="BI446" i="8"/>
  <c r="BH446" i="8"/>
  <c r="BG446" i="8"/>
  <c r="BF446" i="8"/>
  <c r="T446" i="8"/>
  <c r="R446" i="8"/>
  <c r="P446" i="8"/>
  <c r="BI443" i="8"/>
  <c r="BH443" i="8"/>
  <c r="BG443" i="8"/>
  <c r="BF443" i="8"/>
  <c r="T443" i="8"/>
  <c r="R443" i="8"/>
  <c r="P443" i="8"/>
  <c r="BI441" i="8"/>
  <c r="BH441" i="8"/>
  <c r="BG441" i="8"/>
  <c r="BF441" i="8"/>
  <c r="T441" i="8"/>
  <c r="R441" i="8"/>
  <c r="P441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3" i="8"/>
  <c r="BH433" i="8"/>
  <c r="BG433" i="8"/>
  <c r="BF433" i="8"/>
  <c r="T433" i="8"/>
  <c r="R433" i="8"/>
  <c r="P433" i="8"/>
  <c r="BI431" i="8"/>
  <c r="BH431" i="8"/>
  <c r="BG431" i="8"/>
  <c r="BF431" i="8"/>
  <c r="T431" i="8"/>
  <c r="R431" i="8"/>
  <c r="P431" i="8"/>
  <c r="BI428" i="8"/>
  <c r="BH428" i="8"/>
  <c r="BG428" i="8"/>
  <c r="BF428" i="8"/>
  <c r="T428" i="8"/>
  <c r="R428" i="8"/>
  <c r="P428" i="8"/>
  <c r="BI425" i="8"/>
  <c r="BH425" i="8"/>
  <c r="BG425" i="8"/>
  <c r="BF425" i="8"/>
  <c r="T425" i="8"/>
  <c r="R425" i="8"/>
  <c r="P425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7" i="8"/>
  <c r="BH417" i="8"/>
  <c r="BG417" i="8"/>
  <c r="BF417" i="8"/>
  <c r="T417" i="8"/>
  <c r="R417" i="8"/>
  <c r="P417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09" i="8"/>
  <c r="BH409" i="8"/>
  <c r="BG409" i="8"/>
  <c r="BF409" i="8"/>
  <c r="T409" i="8"/>
  <c r="R409" i="8"/>
  <c r="P409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399" i="8"/>
  <c r="BH399" i="8"/>
  <c r="BG399" i="8"/>
  <c r="BF399" i="8"/>
  <c r="T399" i="8"/>
  <c r="R399" i="8"/>
  <c r="P399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R393" i="8"/>
  <c r="P393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5" i="8"/>
  <c r="BH385" i="8"/>
  <c r="BG385" i="8"/>
  <c r="BF385" i="8"/>
  <c r="T385" i="8"/>
  <c r="R385" i="8"/>
  <c r="P385" i="8"/>
  <c r="BI382" i="8"/>
  <c r="BH382" i="8"/>
  <c r="BG382" i="8"/>
  <c r="BF382" i="8"/>
  <c r="T382" i="8"/>
  <c r="R382" i="8"/>
  <c r="P382" i="8"/>
  <c r="BI380" i="8"/>
  <c r="BH380" i="8"/>
  <c r="BG380" i="8"/>
  <c r="BF380" i="8"/>
  <c r="T380" i="8"/>
  <c r="R380" i="8"/>
  <c r="P380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6" i="8"/>
  <c r="BH366" i="8"/>
  <c r="BG366" i="8"/>
  <c r="BF366" i="8"/>
  <c r="T366" i="8"/>
  <c r="R366" i="8"/>
  <c r="P366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5" i="8"/>
  <c r="BH345" i="8"/>
  <c r="BG345" i="8"/>
  <c r="BF345" i="8"/>
  <c r="T345" i="8"/>
  <c r="R345" i="8"/>
  <c r="P345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5" i="8"/>
  <c r="BH335" i="8"/>
  <c r="BG335" i="8"/>
  <c r="BF335" i="8"/>
  <c r="T335" i="8"/>
  <c r="R335" i="8"/>
  <c r="P335" i="8"/>
  <c r="BI333" i="8"/>
  <c r="BH333" i="8"/>
  <c r="BG333" i="8"/>
  <c r="BF333" i="8"/>
  <c r="T333" i="8"/>
  <c r="R333" i="8"/>
  <c r="P333" i="8"/>
  <c r="BI329" i="8"/>
  <c r="BH329" i="8"/>
  <c r="BG329" i="8"/>
  <c r="BF329" i="8"/>
  <c r="T329" i="8"/>
  <c r="R329" i="8"/>
  <c r="P329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R302" i="8"/>
  <c r="P302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1" i="8"/>
  <c r="BH291" i="8"/>
  <c r="BG291" i="8"/>
  <c r="BF291" i="8"/>
  <c r="T291" i="8"/>
  <c r="R291" i="8"/>
  <c r="P291" i="8"/>
  <c r="BI288" i="8"/>
  <c r="BH288" i="8"/>
  <c r="BG288" i="8"/>
  <c r="BF288" i="8"/>
  <c r="T288" i="8"/>
  <c r="R288" i="8"/>
  <c r="P288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5" i="8"/>
  <c r="BH255" i="8"/>
  <c r="BG255" i="8"/>
  <c r="BF255" i="8"/>
  <c r="T255" i="8"/>
  <c r="R255" i="8"/>
  <c r="P255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5" i="8"/>
  <c r="BH245" i="8"/>
  <c r="BG245" i="8"/>
  <c r="BF245" i="8"/>
  <c r="T245" i="8"/>
  <c r="R245" i="8"/>
  <c r="P245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6" i="8"/>
  <c r="BH106" i="8"/>
  <c r="BG106" i="8"/>
  <c r="BF106" i="8"/>
  <c r="T106" i="8"/>
  <c r="R106" i="8"/>
  <c r="P106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J88" i="8"/>
  <c r="J87" i="8"/>
  <c r="F87" i="8"/>
  <c r="F85" i="8"/>
  <c r="E83" i="8"/>
  <c r="J55" i="8"/>
  <c r="J54" i="8"/>
  <c r="F54" i="8"/>
  <c r="F52" i="8"/>
  <c r="E50" i="8"/>
  <c r="J18" i="8"/>
  <c r="E18" i="8"/>
  <c r="F55" i="8" s="1"/>
  <c r="J17" i="8"/>
  <c r="J12" i="8"/>
  <c r="J85" i="8"/>
  <c r="E7" i="8"/>
  <c r="E81" i="8"/>
  <c r="J37" i="7"/>
  <c r="J36" i="7"/>
  <c r="AY60" i="1" s="1"/>
  <c r="J35" i="7"/>
  <c r="AX60" i="1" s="1"/>
  <c r="BI829" i="7"/>
  <c r="BH829" i="7"/>
  <c r="BG829" i="7"/>
  <c r="BF829" i="7"/>
  <c r="T829" i="7"/>
  <c r="R829" i="7"/>
  <c r="P829" i="7"/>
  <c r="BI827" i="7"/>
  <c r="BH827" i="7"/>
  <c r="BG827" i="7"/>
  <c r="BF827" i="7"/>
  <c r="T827" i="7"/>
  <c r="R827" i="7"/>
  <c r="P827" i="7"/>
  <c r="BI825" i="7"/>
  <c r="BH825" i="7"/>
  <c r="BG825" i="7"/>
  <c r="BF825" i="7"/>
  <c r="T825" i="7"/>
  <c r="R825" i="7"/>
  <c r="P825" i="7"/>
  <c r="BI823" i="7"/>
  <c r="BH823" i="7"/>
  <c r="BG823" i="7"/>
  <c r="BF823" i="7"/>
  <c r="T823" i="7"/>
  <c r="R823" i="7"/>
  <c r="P823" i="7"/>
  <c r="BI821" i="7"/>
  <c r="BH821" i="7"/>
  <c r="BG821" i="7"/>
  <c r="BF821" i="7"/>
  <c r="T821" i="7"/>
  <c r="R821" i="7"/>
  <c r="P821" i="7"/>
  <c r="BI819" i="7"/>
  <c r="BH819" i="7"/>
  <c r="BG819" i="7"/>
  <c r="BF819" i="7"/>
  <c r="T819" i="7"/>
  <c r="R819" i="7"/>
  <c r="P819" i="7"/>
  <c r="BI813" i="7"/>
  <c r="BH813" i="7"/>
  <c r="BG813" i="7"/>
  <c r="BF813" i="7"/>
  <c r="T813" i="7"/>
  <c r="R813" i="7"/>
  <c r="P813" i="7"/>
  <c r="BI810" i="7"/>
  <c r="BH810" i="7"/>
  <c r="BG810" i="7"/>
  <c r="BF810" i="7"/>
  <c r="T810" i="7"/>
  <c r="R810" i="7"/>
  <c r="P810" i="7"/>
  <c r="BI808" i="7"/>
  <c r="BH808" i="7"/>
  <c r="BG808" i="7"/>
  <c r="BF808" i="7"/>
  <c r="T808" i="7"/>
  <c r="R808" i="7"/>
  <c r="P808" i="7"/>
  <c r="BI805" i="7"/>
  <c r="BH805" i="7"/>
  <c r="BG805" i="7"/>
  <c r="BF805" i="7"/>
  <c r="T805" i="7"/>
  <c r="R805" i="7"/>
  <c r="P805" i="7"/>
  <c r="BI801" i="7"/>
  <c r="BH801" i="7"/>
  <c r="BG801" i="7"/>
  <c r="BF801" i="7"/>
  <c r="T801" i="7"/>
  <c r="R801" i="7"/>
  <c r="P801" i="7"/>
  <c r="BI798" i="7"/>
  <c r="BH798" i="7"/>
  <c r="BG798" i="7"/>
  <c r="BF798" i="7"/>
  <c r="T798" i="7"/>
  <c r="R798" i="7"/>
  <c r="P798" i="7"/>
  <c r="BI794" i="7"/>
  <c r="BH794" i="7"/>
  <c r="BG794" i="7"/>
  <c r="BF794" i="7"/>
  <c r="T794" i="7"/>
  <c r="R794" i="7"/>
  <c r="P794" i="7"/>
  <c r="BI790" i="7"/>
  <c r="BH790" i="7"/>
  <c r="BG790" i="7"/>
  <c r="BF790" i="7"/>
  <c r="T790" i="7"/>
  <c r="R790" i="7"/>
  <c r="P790" i="7"/>
  <c r="BI787" i="7"/>
  <c r="BH787" i="7"/>
  <c r="BG787" i="7"/>
  <c r="BF787" i="7"/>
  <c r="T787" i="7"/>
  <c r="R787" i="7"/>
  <c r="P787" i="7"/>
  <c r="BI785" i="7"/>
  <c r="BH785" i="7"/>
  <c r="BG785" i="7"/>
  <c r="BF785" i="7"/>
  <c r="T785" i="7"/>
  <c r="R785" i="7"/>
  <c r="P785" i="7"/>
  <c r="BI782" i="7"/>
  <c r="BH782" i="7"/>
  <c r="BG782" i="7"/>
  <c r="BF782" i="7"/>
  <c r="T782" i="7"/>
  <c r="R782" i="7"/>
  <c r="P782" i="7"/>
  <c r="BI779" i="7"/>
  <c r="BH779" i="7"/>
  <c r="BG779" i="7"/>
  <c r="BF779" i="7"/>
  <c r="T779" i="7"/>
  <c r="R779" i="7"/>
  <c r="P779" i="7"/>
  <c r="BI777" i="7"/>
  <c r="BH777" i="7"/>
  <c r="BG777" i="7"/>
  <c r="BF777" i="7"/>
  <c r="T777" i="7"/>
  <c r="R777" i="7"/>
  <c r="P777" i="7"/>
  <c r="BI775" i="7"/>
  <c r="BH775" i="7"/>
  <c r="BG775" i="7"/>
  <c r="BF775" i="7"/>
  <c r="T775" i="7"/>
  <c r="R775" i="7"/>
  <c r="P775" i="7"/>
  <c r="BI769" i="7"/>
  <c r="BH769" i="7"/>
  <c r="BG769" i="7"/>
  <c r="BF769" i="7"/>
  <c r="T769" i="7"/>
  <c r="R769" i="7"/>
  <c r="P769" i="7"/>
  <c r="BI766" i="7"/>
  <c r="BH766" i="7"/>
  <c r="BG766" i="7"/>
  <c r="BF766" i="7"/>
  <c r="T766" i="7"/>
  <c r="R766" i="7"/>
  <c r="P766" i="7"/>
  <c r="BI762" i="7"/>
  <c r="BH762" i="7"/>
  <c r="BG762" i="7"/>
  <c r="BF762" i="7"/>
  <c r="T762" i="7"/>
  <c r="R762" i="7"/>
  <c r="P762" i="7"/>
  <c r="BI759" i="7"/>
  <c r="BH759" i="7"/>
  <c r="BG759" i="7"/>
  <c r="BF759" i="7"/>
  <c r="T759" i="7"/>
  <c r="R759" i="7"/>
  <c r="P759" i="7"/>
  <c r="BI756" i="7"/>
  <c r="BH756" i="7"/>
  <c r="BG756" i="7"/>
  <c r="BF756" i="7"/>
  <c r="T756" i="7"/>
  <c r="R756" i="7"/>
  <c r="P756" i="7"/>
  <c r="BI752" i="7"/>
  <c r="BH752" i="7"/>
  <c r="BG752" i="7"/>
  <c r="BF752" i="7"/>
  <c r="T752" i="7"/>
  <c r="R752" i="7"/>
  <c r="P752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2" i="7"/>
  <c r="BH742" i="7"/>
  <c r="BG742" i="7"/>
  <c r="BF742" i="7"/>
  <c r="T742" i="7"/>
  <c r="R742" i="7"/>
  <c r="P742" i="7"/>
  <c r="BI739" i="7"/>
  <c r="BH739" i="7"/>
  <c r="BG739" i="7"/>
  <c r="BF739" i="7"/>
  <c r="T739" i="7"/>
  <c r="R739" i="7"/>
  <c r="P739" i="7"/>
  <c r="BI736" i="7"/>
  <c r="BH736" i="7"/>
  <c r="BG736" i="7"/>
  <c r="BF736" i="7"/>
  <c r="T736" i="7"/>
  <c r="R736" i="7"/>
  <c r="P736" i="7"/>
  <c r="BI733" i="7"/>
  <c r="BH733" i="7"/>
  <c r="BG733" i="7"/>
  <c r="BF733" i="7"/>
  <c r="T733" i="7"/>
  <c r="R733" i="7"/>
  <c r="P733" i="7"/>
  <c r="BI730" i="7"/>
  <c r="BH730" i="7"/>
  <c r="BG730" i="7"/>
  <c r="BF730" i="7"/>
  <c r="T730" i="7"/>
  <c r="R730" i="7"/>
  <c r="P730" i="7"/>
  <c r="BI727" i="7"/>
  <c r="BH727" i="7"/>
  <c r="BG727" i="7"/>
  <c r="BF727" i="7"/>
  <c r="T727" i="7"/>
  <c r="R727" i="7"/>
  <c r="P727" i="7"/>
  <c r="BI723" i="7"/>
  <c r="BH723" i="7"/>
  <c r="BG723" i="7"/>
  <c r="BF723" i="7"/>
  <c r="T723" i="7"/>
  <c r="R723" i="7"/>
  <c r="P723" i="7"/>
  <c r="BI719" i="7"/>
  <c r="BH719" i="7"/>
  <c r="BG719" i="7"/>
  <c r="BF719" i="7"/>
  <c r="T719" i="7"/>
  <c r="R719" i="7"/>
  <c r="P719" i="7"/>
  <c r="BI716" i="7"/>
  <c r="BH716" i="7"/>
  <c r="BG716" i="7"/>
  <c r="BF716" i="7"/>
  <c r="T716" i="7"/>
  <c r="R716" i="7"/>
  <c r="P716" i="7"/>
  <c r="BI712" i="7"/>
  <c r="BH712" i="7"/>
  <c r="BG712" i="7"/>
  <c r="BF712" i="7"/>
  <c r="T712" i="7"/>
  <c r="R712" i="7"/>
  <c r="P712" i="7"/>
  <c r="BI708" i="7"/>
  <c r="BH708" i="7"/>
  <c r="BG708" i="7"/>
  <c r="BF708" i="7"/>
  <c r="T708" i="7"/>
  <c r="R708" i="7"/>
  <c r="P708" i="7"/>
  <c r="BI704" i="7"/>
  <c r="BH704" i="7"/>
  <c r="BG704" i="7"/>
  <c r="BF704" i="7"/>
  <c r="T704" i="7"/>
  <c r="R704" i="7"/>
  <c r="P704" i="7"/>
  <c r="BI700" i="7"/>
  <c r="BH700" i="7"/>
  <c r="BG700" i="7"/>
  <c r="BF700" i="7"/>
  <c r="T700" i="7"/>
  <c r="R700" i="7"/>
  <c r="P700" i="7"/>
  <c r="BI696" i="7"/>
  <c r="BH696" i="7"/>
  <c r="BG696" i="7"/>
  <c r="BF696" i="7"/>
  <c r="T696" i="7"/>
  <c r="R696" i="7"/>
  <c r="P696" i="7"/>
  <c r="BI692" i="7"/>
  <c r="BH692" i="7"/>
  <c r="BG692" i="7"/>
  <c r="BF692" i="7"/>
  <c r="T692" i="7"/>
  <c r="R692" i="7"/>
  <c r="P692" i="7"/>
  <c r="BI689" i="7"/>
  <c r="BH689" i="7"/>
  <c r="BG689" i="7"/>
  <c r="BF689" i="7"/>
  <c r="T689" i="7"/>
  <c r="R689" i="7"/>
  <c r="P689" i="7"/>
  <c r="BI686" i="7"/>
  <c r="BH686" i="7"/>
  <c r="BG686" i="7"/>
  <c r="BF686" i="7"/>
  <c r="T686" i="7"/>
  <c r="R686" i="7"/>
  <c r="P686" i="7"/>
  <c r="BI680" i="7"/>
  <c r="BH680" i="7"/>
  <c r="BG680" i="7"/>
  <c r="BF680" i="7"/>
  <c r="T680" i="7"/>
  <c r="R680" i="7"/>
  <c r="P680" i="7"/>
  <c r="BI675" i="7"/>
  <c r="BH675" i="7"/>
  <c r="BG675" i="7"/>
  <c r="BF675" i="7"/>
  <c r="T675" i="7"/>
  <c r="R675" i="7"/>
  <c r="P675" i="7"/>
  <c r="BI672" i="7"/>
  <c r="BH672" i="7"/>
  <c r="BG672" i="7"/>
  <c r="BF672" i="7"/>
  <c r="T672" i="7"/>
  <c r="R672" i="7"/>
  <c r="P672" i="7"/>
  <c r="BI669" i="7"/>
  <c r="BH669" i="7"/>
  <c r="BG669" i="7"/>
  <c r="BF669" i="7"/>
  <c r="T669" i="7"/>
  <c r="R669" i="7"/>
  <c r="P669" i="7"/>
  <c r="BI665" i="7"/>
  <c r="BH665" i="7"/>
  <c r="BG665" i="7"/>
  <c r="BF665" i="7"/>
  <c r="T665" i="7"/>
  <c r="T664" i="7"/>
  <c r="R665" i="7"/>
  <c r="R664" i="7"/>
  <c r="P665" i="7"/>
  <c r="P664" i="7"/>
  <c r="BI661" i="7"/>
  <c r="BH661" i="7"/>
  <c r="BG661" i="7"/>
  <c r="BF661" i="7"/>
  <c r="T661" i="7"/>
  <c r="R661" i="7"/>
  <c r="P661" i="7"/>
  <c r="BI655" i="7"/>
  <c r="BH655" i="7"/>
  <c r="BG655" i="7"/>
  <c r="BF655" i="7"/>
  <c r="T655" i="7"/>
  <c r="R655" i="7"/>
  <c r="P655" i="7"/>
  <c r="BI650" i="7"/>
  <c r="BH650" i="7"/>
  <c r="BG650" i="7"/>
  <c r="BF650" i="7"/>
  <c r="T650" i="7"/>
  <c r="R650" i="7"/>
  <c r="P650" i="7"/>
  <c r="BI647" i="7"/>
  <c r="BH647" i="7"/>
  <c r="BG647" i="7"/>
  <c r="BF647" i="7"/>
  <c r="T647" i="7"/>
  <c r="R647" i="7"/>
  <c r="P647" i="7"/>
  <c r="BI643" i="7"/>
  <c r="BH643" i="7"/>
  <c r="BG643" i="7"/>
  <c r="BF643" i="7"/>
  <c r="T643" i="7"/>
  <c r="R643" i="7"/>
  <c r="P643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4" i="7"/>
  <c r="BH634" i="7"/>
  <c r="BG634" i="7"/>
  <c r="BF634" i="7"/>
  <c r="T634" i="7"/>
  <c r="R634" i="7"/>
  <c r="P634" i="7"/>
  <c r="BI631" i="7"/>
  <c r="BH631" i="7"/>
  <c r="BG631" i="7"/>
  <c r="BF631" i="7"/>
  <c r="T631" i="7"/>
  <c r="R631" i="7"/>
  <c r="P631" i="7"/>
  <c r="BI624" i="7"/>
  <c r="BH624" i="7"/>
  <c r="BG624" i="7"/>
  <c r="BF624" i="7"/>
  <c r="T624" i="7"/>
  <c r="R624" i="7"/>
  <c r="P624" i="7"/>
  <c r="BI618" i="7"/>
  <c r="BH618" i="7"/>
  <c r="BG618" i="7"/>
  <c r="BF618" i="7"/>
  <c r="T618" i="7"/>
  <c r="R618" i="7"/>
  <c r="P618" i="7"/>
  <c r="BI613" i="7"/>
  <c r="BH613" i="7"/>
  <c r="BG613" i="7"/>
  <c r="BF613" i="7"/>
  <c r="T613" i="7"/>
  <c r="R613" i="7"/>
  <c r="P613" i="7"/>
  <c r="BI610" i="7"/>
  <c r="BH610" i="7"/>
  <c r="BG610" i="7"/>
  <c r="BF610" i="7"/>
  <c r="T610" i="7"/>
  <c r="R610" i="7"/>
  <c r="P610" i="7"/>
  <c r="BI606" i="7"/>
  <c r="BH606" i="7"/>
  <c r="BG606" i="7"/>
  <c r="BF606" i="7"/>
  <c r="T606" i="7"/>
  <c r="R606" i="7"/>
  <c r="P606" i="7"/>
  <c r="BI602" i="7"/>
  <c r="BH602" i="7"/>
  <c r="BG602" i="7"/>
  <c r="BF602" i="7"/>
  <c r="T602" i="7"/>
  <c r="R602" i="7"/>
  <c r="P602" i="7"/>
  <c r="BI599" i="7"/>
  <c r="BH599" i="7"/>
  <c r="BG599" i="7"/>
  <c r="BF599" i="7"/>
  <c r="T599" i="7"/>
  <c r="R599" i="7"/>
  <c r="P599" i="7"/>
  <c r="BI595" i="7"/>
  <c r="BH595" i="7"/>
  <c r="BG595" i="7"/>
  <c r="BF595" i="7"/>
  <c r="T595" i="7"/>
  <c r="R595" i="7"/>
  <c r="P595" i="7"/>
  <c r="BI591" i="7"/>
  <c r="BH591" i="7"/>
  <c r="BG591" i="7"/>
  <c r="BF591" i="7"/>
  <c r="T591" i="7"/>
  <c r="R591" i="7"/>
  <c r="P591" i="7"/>
  <c r="BI588" i="7"/>
  <c r="BH588" i="7"/>
  <c r="BG588" i="7"/>
  <c r="BF588" i="7"/>
  <c r="T588" i="7"/>
  <c r="R588" i="7"/>
  <c r="P588" i="7"/>
  <c r="BI586" i="7"/>
  <c r="BH586" i="7"/>
  <c r="BG586" i="7"/>
  <c r="BF586" i="7"/>
  <c r="T586" i="7"/>
  <c r="R586" i="7"/>
  <c r="P586" i="7"/>
  <c r="BI583" i="7"/>
  <c r="BH583" i="7"/>
  <c r="BG583" i="7"/>
  <c r="BF583" i="7"/>
  <c r="T583" i="7"/>
  <c r="R583" i="7"/>
  <c r="P583" i="7"/>
  <c r="BI580" i="7"/>
  <c r="BH580" i="7"/>
  <c r="BG580" i="7"/>
  <c r="BF580" i="7"/>
  <c r="T580" i="7"/>
  <c r="R580" i="7"/>
  <c r="P580" i="7"/>
  <c r="BI577" i="7"/>
  <c r="BH577" i="7"/>
  <c r="BG577" i="7"/>
  <c r="BF577" i="7"/>
  <c r="T577" i="7"/>
  <c r="R577" i="7"/>
  <c r="P577" i="7"/>
  <c r="BI574" i="7"/>
  <c r="BH574" i="7"/>
  <c r="BG574" i="7"/>
  <c r="BF574" i="7"/>
  <c r="T574" i="7"/>
  <c r="R574" i="7"/>
  <c r="P574" i="7"/>
  <c r="BI571" i="7"/>
  <c r="BH571" i="7"/>
  <c r="BG571" i="7"/>
  <c r="BF571" i="7"/>
  <c r="T571" i="7"/>
  <c r="R571" i="7"/>
  <c r="P571" i="7"/>
  <c r="BI568" i="7"/>
  <c r="BH568" i="7"/>
  <c r="BG568" i="7"/>
  <c r="BF568" i="7"/>
  <c r="T568" i="7"/>
  <c r="R568" i="7"/>
  <c r="P568" i="7"/>
  <c r="BI565" i="7"/>
  <c r="BH565" i="7"/>
  <c r="BG565" i="7"/>
  <c r="BF565" i="7"/>
  <c r="T565" i="7"/>
  <c r="R565" i="7"/>
  <c r="P565" i="7"/>
  <c r="BI562" i="7"/>
  <c r="BH562" i="7"/>
  <c r="BG562" i="7"/>
  <c r="BF562" i="7"/>
  <c r="T562" i="7"/>
  <c r="R562" i="7"/>
  <c r="P562" i="7"/>
  <c r="BI559" i="7"/>
  <c r="BH559" i="7"/>
  <c r="BG559" i="7"/>
  <c r="BF559" i="7"/>
  <c r="T559" i="7"/>
  <c r="R559" i="7"/>
  <c r="P559" i="7"/>
  <c r="BI556" i="7"/>
  <c r="BH556" i="7"/>
  <c r="BG556" i="7"/>
  <c r="BF556" i="7"/>
  <c r="T556" i="7"/>
  <c r="R556" i="7"/>
  <c r="P556" i="7"/>
  <c r="BI553" i="7"/>
  <c r="BH553" i="7"/>
  <c r="BG553" i="7"/>
  <c r="BF553" i="7"/>
  <c r="T553" i="7"/>
  <c r="R553" i="7"/>
  <c r="P553" i="7"/>
  <c r="BI551" i="7"/>
  <c r="BH551" i="7"/>
  <c r="BG551" i="7"/>
  <c r="BF551" i="7"/>
  <c r="T551" i="7"/>
  <c r="R551" i="7"/>
  <c r="P551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3" i="7"/>
  <c r="BH543" i="7"/>
  <c r="BG543" i="7"/>
  <c r="BF543" i="7"/>
  <c r="T543" i="7"/>
  <c r="R543" i="7"/>
  <c r="P543" i="7"/>
  <c r="BI541" i="7"/>
  <c r="BH541" i="7"/>
  <c r="BG541" i="7"/>
  <c r="BF541" i="7"/>
  <c r="T541" i="7"/>
  <c r="R541" i="7"/>
  <c r="P541" i="7"/>
  <c r="BI538" i="7"/>
  <c r="BH538" i="7"/>
  <c r="BG538" i="7"/>
  <c r="BF538" i="7"/>
  <c r="T538" i="7"/>
  <c r="R538" i="7"/>
  <c r="P538" i="7"/>
  <c r="BI536" i="7"/>
  <c r="BH536" i="7"/>
  <c r="BG536" i="7"/>
  <c r="BF536" i="7"/>
  <c r="T536" i="7"/>
  <c r="R536" i="7"/>
  <c r="P536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8" i="7"/>
  <c r="BH528" i="7"/>
  <c r="BG528" i="7"/>
  <c r="BF528" i="7"/>
  <c r="T528" i="7"/>
  <c r="R528" i="7"/>
  <c r="P528" i="7"/>
  <c r="BI525" i="7"/>
  <c r="BH525" i="7"/>
  <c r="BG525" i="7"/>
  <c r="BF525" i="7"/>
  <c r="T525" i="7"/>
  <c r="R525" i="7"/>
  <c r="P525" i="7"/>
  <c r="BI522" i="7"/>
  <c r="BH522" i="7"/>
  <c r="BG522" i="7"/>
  <c r="BF522" i="7"/>
  <c r="T522" i="7"/>
  <c r="R522" i="7"/>
  <c r="P522" i="7"/>
  <c r="BI519" i="7"/>
  <c r="BH519" i="7"/>
  <c r="BG519" i="7"/>
  <c r="BF519" i="7"/>
  <c r="T519" i="7"/>
  <c r="R519" i="7"/>
  <c r="P519" i="7"/>
  <c r="BI516" i="7"/>
  <c r="BH516" i="7"/>
  <c r="BG516" i="7"/>
  <c r="BF516" i="7"/>
  <c r="T516" i="7"/>
  <c r="R516" i="7"/>
  <c r="P516" i="7"/>
  <c r="BI513" i="7"/>
  <c r="BH513" i="7"/>
  <c r="BG513" i="7"/>
  <c r="BF513" i="7"/>
  <c r="T513" i="7"/>
  <c r="R513" i="7"/>
  <c r="P513" i="7"/>
  <c r="BI511" i="7"/>
  <c r="BH511" i="7"/>
  <c r="BG511" i="7"/>
  <c r="BF511" i="7"/>
  <c r="T511" i="7"/>
  <c r="R511" i="7"/>
  <c r="P511" i="7"/>
  <c r="BI508" i="7"/>
  <c r="BH508" i="7"/>
  <c r="BG508" i="7"/>
  <c r="BF508" i="7"/>
  <c r="T508" i="7"/>
  <c r="R508" i="7"/>
  <c r="P508" i="7"/>
  <c r="BI506" i="7"/>
  <c r="BH506" i="7"/>
  <c r="BG506" i="7"/>
  <c r="BF506" i="7"/>
  <c r="T506" i="7"/>
  <c r="R506" i="7"/>
  <c r="P506" i="7"/>
  <c r="BI503" i="7"/>
  <c r="BH503" i="7"/>
  <c r="BG503" i="7"/>
  <c r="BF503" i="7"/>
  <c r="T503" i="7"/>
  <c r="R503" i="7"/>
  <c r="P503" i="7"/>
  <c r="BI501" i="7"/>
  <c r="BH501" i="7"/>
  <c r="BG501" i="7"/>
  <c r="BF501" i="7"/>
  <c r="T501" i="7"/>
  <c r="R501" i="7"/>
  <c r="P501" i="7"/>
  <c r="BI498" i="7"/>
  <c r="BH498" i="7"/>
  <c r="BG498" i="7"/>
  <c r="BF498" i="7"/>
  <c r="T498" i="7"/>
  <c r="R498" i="7"/>
  <c r="P498" i="7"/>
  <c r="BI496" i="7"/>
  <c r="BH496" i="7"/>
  <c r="BG496" i="7"/>
  <c r="BF496" i="7"/>
  <c r="T496" i="7"/>
  <c r="R496" i="7"/>
  <c r="P496" i="7"/>
  <c r="BI493" i="7"/>
  <c r="BH493" i="7"/>
  <c r="BG493" i="7"/>
  <c r="BF493" i="7"/>
  <c r="T493" i="7"/>
  <c r="R493" i="7"/>
  <c r="P493" i="7"/>
  <c r="BI491" i="7"/>
  <c r="BH491" i="7"/>
  <c r="BG491" i="7"/>
  <c r="BF491" i="7"/>
  <c r="T491" i="7"/>
  <c r="R491" i="7"/>
  <c r="P491" i="7"/>
  <c r="BI488" i="7"/>
  <c r="BH488" i="7"/>
  <c r="BG488" i="7"/>
  <c r="BF488" i="7"/>
  <c r="T488" i="7"/>
  <c r="R488" i="7"/>
  <c r="P488" i="7"/>
  <c r="BI485" i="7"/>
  <c r="BH485" i="7"/>
  <c r="BG485" i="7"/>
  <c r="BF485" i="7"/>
  <c r="T485" i="7"/>
  <c r="R485" i="7"/>
  <c r="P485" i="7"/>
  <c r="BI482" i="7"/>
  <c r="BH482" i="7"/>
  <c r="BG482" i="7"/>
  <c r="BF482" i="7"/>
  <c r="T482" i="7"/>
  <c r="R482" i="7"/>
  <c r="P482" i="7"/>
  <c r="BI480" i="7"/>
  <c r="BH480" i="7"/>
  <c r="BG480" i="7"/>
  <c r="BF480" i="7"/>
  <c r="T480" i="7"/>
  <c r="R480" i="7"/>
  <c r="P480" i="7"/>
  <c r="BI477" i="7"/>
  <c r="BH477" i="7"/>
  <c r="BG477" i="7"/>
  <c r="BF477" i="7"/>
  <c r="T477" i="7"/>
  <c r="R477" i="7"/>
  <c r="P477" i="7"/>
  <c r="BI475" i="7"/>
  <c r="BH475" i="7"/>
  <c r="BG475" i="7"/>
  <c r="BF475" i="7"/>
  <c r="T475" i="7"/>
  <c r="R475" i="7"/>
  <c r="P475" i="7"/>
  <c r="BI472" i="7"/>
  <c r="BH472" i="7"/>
  <c r="BG472" i="7"/>
  <c r="BF472" i="7"/>
  <c r="T472" i="7"/>
  <c r="R472" i="7"/>
  <c r="P472" i="7"/>
  <c r="BI469" i="7"/>
  <c r="BH469" i="7"/>
  <c r="BG469" i="7"/>
  <c r="BF469" i="7"/>
  <c r="T469" i="7"/>
  <c r="R469" i="7"/>
  <c r="P469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6" i="7"/>
  <c r="BH456" i="7"/>
  <c r="BG456" i="7"/>
  <c r="BF456" i="7"/>
  <c r="T456" i="7"/>
  <c r="R456" i="7"/>
  <c r="P456" i="7"/>
  <c r="BI453" i="7"/>
  <c r="BH453" i="7"/>
  <c r="BG453" i="7"/>
  <c r="BF453" i="7"/>
  <c r="T453" i="7"/>
  <c r="R453" i="7"/>
  <c r="P453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5" i="7"/>
  <c r="BH445" i="7"/>
  <c r="BG445" i="7"/>
  <c r="BF445" i="7"/>
  <c r="T445" i="7"/>
  <c r="R445" i="7"/>
  <c r="P445" i="7"/>
  <c r="BI442" i="7"/>
  <c r="BH442" i="7"/>
  <c r="BG442" i="7"/>
  <c r="BF442" i="7"/>
  <c r="T442" i="7"/>
  <c r="R442" i="7"/>
  <c r="P442" i="7"/>
  <c r="BI440" i="7"/>
  <c r="BH440" i="7"/>
  <c r="BG440" i="7"/>
  <c r="BF440" i="7"/>
  <c r="T440" i="7"/>
  <c r="R440" i="7"/>
  <c r="P440" i="7"/>
  <c r="BI437" i="7"/>
  <c r="BH437" i="7"/>
  <c r="BG437" i="7"/>
  <c r="BF437" i="7"/>
  <c r="T437" i="7"/>
  <c r="R437" i="7"/>
  <c r="P437" i="7"/>
  <c r="BI434" i="7"/>
  <c r="BH434" i="7"/>
  <c r="BG434" i="7"/>
  <c r="BF434" i="7"/>
  <c r="T434" i="7"/>
  <c r="R434" i="7"/>
  <c r="P434" i="7"/>
  <c r="BI432" i="7"/>
  <c r="BH432" i="7"/>
  <c r="BG432" i="7"/>
  <c r="BF432" i="7"/>
  <c r="T432" i="7"/>
  <c r="R432" i="7"/>
  <c r="P432" i="7"/>
  <c r="BI429" i="7"/>
  <c r="BH429" i="7"/>
  <c r="BG429" i="7"/>
  <c r="BF429" i="7"/>
  <c r="T429" i="7"/>
  <c r="R429" i="7"/>
  <c r="P429" i="7"/>
  <c r="BI426" i="7"/>
  <c r="BH426" i="7"/>
  <c r="BG426" i="7"/>
  <c r="BF426" i="7"/>
  <c r="T426" i="7"/>
  <c r="R426" i="7"/>
  <c r="P426" i="7"/>
  <c r="BI423" i="7"/>
  <c r="BH423" i="7"/>
  <c r="BG423" i="7"/>
  <c r="BF423" i="7"/>
  <c r="T423" i="7"/>
  <c r="R423" i="7"/>
  <c r="P423" i="7"/>
  <c r="BI420" i="7"/>
  <c r="BH420" i="7"/>
  <c r="BG420" i="7"/>
  <c r="BF420" i="7"/>
  <c r="T420" i="7"/>
  <c r="R420" i="7"/>
  <c r="P420" i="7"/>
  <c r="BI418" i="7"/>
  <c r="BH418" i="7"/>
  <c r="BG418" i="7"/>
  <c r="BF418" i="7"/>
  <c r="T418" i="7"/>
  <c r="R418" i="7"/>
  <c r="P418" i="7"/>
  <c r="BI415" i="7"/>
  <c r="BH415" i="7"/>
  <c r="BG415" i="7"/>
  <c r="BF415" i="7"/>
  <c r="T415" i="7"/>
  <c r="R415" i="7"/>
  <c r="P415" i="7"/>
  <c r="BI413" i="7"/>
  <c r="BH413" i="7"/>
  <c r="BG413" i="7"/>
  <c r="BF413" i="7"/>
  <c r="T413" i="7"/>
  <c r="R413" i="7"/>
  <c r="P413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5" i="7"/>
  <c r="BH405" i="7"/>
  <c r="BG405" i="7"/>
  <c r="BF405" i="7"/>
  <c r="T405" i="7"/>
  <c r="R405" i="7"/>
  <c r="P405" i="7"/>
  <c r="BI403" i="7"/>
  <c r="BH403" i="7"/>
  <c r="BG403" i="7"/>
  <c r="BF403" i="7"/>
  <c r="T403" i="7"/>
  <c r="R403" i="7"/>
  <c r="P403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3" i="7"/>
  <c r="BH363" i="7"/>
  <c r="BG363" i="7"/>
  <c r="BF363" i="7"/>
  <c r="T363" i="7"/>
  <c r="R363" i="7"/>
  <c r="P363" i="7"/>
  <c r="BI360" i="7"/>
  <c r="BH360" i="7"/>
  <c r="BG360" i="7"/>
  <c r="BF360" i="7"/>
  <c r="T360" i="7"/>
  <c r="R360" i="7"/>
  <c r="P360" i="7"/>
  <c r="BI357" i="7"/>
  <c r="BH357" i="7"/>
  <c r="BG357" i="7"/>
  <c r="BF357" i="7"/>
  <c r="T357" i="7"/>
  <c r="R357" i="7"/>
  <c r="P357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0" i="7"/>
  <c r="BH350" i="7"/>
  <c r="BG350" i="7"/>
  <c r="BF350" i="7"/>
  <c r="T350" i="7"/>
  <c r="R350" i="7"/>
  <c r="P350" i="7"/>
  <c r="BI347" i="7"/>
  <c r="BH347" i="7"/>
  <c r="BG347" i="7"/>
  <c r="BF347" i="7"/>
  <c r="T347" i="7"/>
  <c r="R347" i="7"/>
  <c r="P347" i="7"/>
  <c r="BI344" i="7"/>
  <c r="BH344" i="7"/>
  <c r="BG344" i="7"/>
  <c r="BF344" i="7"/>
  <c r="T344" i="7"/>
  <c r="R344" i="7"/>
  <c r="P344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8" i="7"/>
  <c r="BH328" i="7"/>
  <c r="BG328" i="7"/>
  <c r="BF328" i="7"/>
  <c r="T328" i="7"/>
  <c r="R328" i="7"/>
  <c r="P328" i="7"/>
  <c r="BI325" i="7"/>
  <c r="BH325" i="7"/>
  <c r="BG325" i="7"/>
  <c r="BF325" i="7"/>
  <c r="T325" i="7"/>
  <c r="R325" i="7"/>
  <c r="P325" i="7"/>
  <c r="BI322" i="7"/>
  <c r="BH322" i="7"/>
  <c r="BG322" i="7"/>
  <c r="BF322" i="7"/>
  <c r="T322" i="7"/>
  <c r="R322" i="7"/>
  <c r="P322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7" i="7"/>
  <c r="BH277" i="7"/>
  <c r="BG277" i="7"/>
  <c r="BF277" i="7"/>
  <c r="T277" i="7"/>
  <c r="R277" i="7"/>
  <c r="P277" i="7"/>
  <c r="BI273" i="7"/>
  <c r="BH273" i="7"/>
  <c r="BG273" i="7"/>
  <c r="BF273" i="7"/>
  <c r="T273" i="7"/>
  <c r="R273" i="7"/>
  <c r="P273" i="7"/>
  <c r="BI270" i="7"/>
  <c r="BH270" i="7"/>
  <c r="BG270" i="7"/>
  <c r="BF270" i="7"/>
  <c r="T270" i="7"/>
  <c r="R270" i="7"/>
  <c r="P270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J89" i="7"/>
  <c r="J88" i="7"/>
  <c r="F88" i="7"/>
  <c r="F86" i="7"/>
  <c r="E84" i="7"/>
  <c r="J55" i="7"/>
  <c r="J54" i="7"/>
  <c r="F54" i="7"/>
  <c r="F52" i="7"/>
  <c r="E50" i="7"/>
  <c r="J18" i="7"/>
  <c r="E18" i="7"/>
  <c r="F55" i="7" s="1"/>
  <c r="J17" i="7"/>
  <c r="J12" i="7"/>
  <c r="J86" i="7"/>
  <c r="E7" i="7"/>
  <c r="E82" i="7"/>
  <c r="J37" i="6"/>
  <c r="J36" i="6"/>
  <c r="AY59" i="1" s="1"/>
  <c r="J35" i="6"/>
  <c r="AX59" i="1" s="1"/>
  <c r="BI806" i="6"/>
  <c r="BH806" i="6"/>
  <c r="BG806" i="6"/>
  <c r="BF806" i="6"/>
  <c r="T806" i="6"/>
  <c r="R806" i="6"/>
  <c r="P806" i="6"/>
  <c r="BI804" i="6"/>
  <c r="BH804" i="6"/>
  <c r="BG804" i="6"/>
  <c r="BF804" i="6"/>
  <c r="T804" i="6"/>
  <c r="R804" i="6"/>
  <c r="P804" i="6"/>
  <c r="BI802" i="6"/>
  <c r="BH802" i="6"/>
  <c r="BG802" i="6"/>
  <c r="BF802" i="6"/>
  <c r="T802" i="6"/>
  <c r="R802" i="6"/>
  <c r="P802" i="6"/>
  <c r="BI800" i="6"/>
  <c r="BH800" i="6"/>
  <c r="BG800" i="6"/>
  <c r="BF800" i="6"/>
  <c r="T800" i="6"/>
  <c r="R800" i="6"/>
  <c r="P800" i="6"/>
  <c r="BI798" i="6"/>
  <c r="BH798" i="6"/>
  <c r="BG798" i="6"/>
  <c r="BF798" i="6"/>
  <c r="T798" i="6"/>
  <c r="R798" i="6"/>
  <c r="P798" i="6"/>
  <c r="BI796" i="6"/>
  <c r="BH796" i="6"/>
  <c r="BG796" i="6"/>
  <c r="BF796" i="6"/>
  <c r="T796" i="6"/>
  <c r="R796" i="6"/>
  <c r="P796" i="6"/>
  <c r="BI790" i="6"/>
  <c r="BH790" i="6"/>
  <c r="BG790" i="6"/>
  <c r="BF790" i="6"/>
  <c r="T790" i="6"/>
  <c r="R790" i="6"/>
  <c r="P790" i="6"/>
  <c r="BI786" i="6"/>
  <c r="BH786" i="6"/>
  <c r="BG786" i="6"/>
  <c r="BF786" i="6"/>
  <c r="T786" i="6"/>
  <c r="R786" i="6"/>
  <c r="P786" i="6"/>
  <c r="BI781" i="6"/>
  <c r="BH781" i="6"/>
  <c r="BG781" i="6"/>
  <c r="BF781" i="6"/>
  <c r="T781" i="6"/>
  <c r="R781" i="6"/>
  <c r="P781" i="6"/>
  <c r="BI778" i="6"/>
  <c r="BH778" i="6"/>
  <c r="BG778" i="6"/>
  <c r="BF778" i="6"/>
  <c r="T778" i="6"/>
  <c r="R778" i="6"/>
  <c r="P778" i="6"/>
  <c r="BI776" i="6"/>
  <c r="BH776" i="6"/>
  <c r="BG776" i="6"/>
  <c r="BF776" i="6"/>
  <c r="T776" i="6"/>
  <c r="R776" i="6"/>
  <c r="P776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6" i="6"/>
  <c r="BH766" i="6"/>
  <c r="BG766" i="6"/>
  <c r="BF766" i="6"/>
  <c r="T766" i="6"/>
  <c r="R766" i="6"/>
  <c r="P766" i="6"/>
  <c r="BI762" i="6"/>
  <c r="BH762" i="6"/>
  <c r="BG762" i="6"/>
  <c r="BF762" i="6"/>
  <c r="T762" i="6"/>
  <c r="R762" i="6"/>
  <c r="P762" i="6"/>
  <c r="BI758" i="6"/>
  <c r="BH758" i="6"/>
  <c r="BG758" i="6"/>
  <c r="BF758" i="6"/>
  <c r="T758" i="6"/>
  <c r="R758" i="6"/>
  <c r="P758" i="6"/>
  <c r="BI755" i="6"/>
  <c r="BH755" i="6"/>
  <c r="BG755" i="6"/>
  <c r="BF755" i="6"/>
  <c r="T755" i="6"/>
  <c r="R755" i="6"/>
  <c r="P755" i="6"/>
  <c r="BI752" i="6"/>
  <c r="BH752" i="6"/>
  <c r="BG752" i="6"/>
  <c r="BF752" i="6"/>
  <c r="T752" i="6"/>
  <c r="R752" i="6"/>
  <c r="P752" i="6"/>
  <c r="BI749" i="6"/>
  <c r="BH749" i="6"/>
  <c r="BG749" i="6"/>
  <c r="BF749" i="6"/>
  <c r="T749" i="6"/>
  <c r="R749" i="6"/>
  <c r="P749" i="6"/>
  <c r="BI746" i="6"/>
  <c r="BH746" i="6"/>
  <c r="BG746" i="6"/>
  <c r="BF746" i="6"/>
  <c r="T746" i="6"/>
  <c r="R746" i="6"/>
  <c r="P746" i="6"/>
  <c r="BI743" i="6"/>
  <c r="BH743" i="6"/>
  <c r="BG743" i="6"/>
  <c r="BF743" i="6"/>
  <c r="T743" i="6"/>
  <c r="R743" i="6"/>
  <c r="P743" i="6"/>
  <c r="BI741" i="6"/>
  <c r="BH741" i="6"/>
  <c r="BG741" i="6"/>
  <c r="BF741" i="6"/>
  <c r="T741" i="6"/>
  <c r="R741" i="6"/>
  <c r="P741" i="6"/>
  <c r="BI739" i="6"/>
  <c r="BH739" i="6"/>
  <c r="BG739" i="6"/>
  <c r="BF739" i="6"/>
  <c r="T739" i="6"/>
  <c r="R739" i="6"/>
  <c r="P739" i="6"/>
  <c r="BI736" i="6"/>
  <c r="BH736" i="6"/>
  <c r="BG736" i="6"/>
  <c r="BF736" i="6"/>
  <c r="T736" i="6"/>
  <c r="R736" i="6"/>
  <c r="P736" i="6"/>
  <c r="BI733" i="6"/>
  <c r="BH733" i="6"/>
  <c r="BG733" i="6"/>
  <c r="BF733" i="6"/>
  <c r="T733" i="6"/>
  <c r="R733" i="6"/>
  <c r="P733" i="6"/>
  <c r="BI726" i="6"/>
  <c r="BH726" i="6"/>
  <c r="BG726" i="6"/>
  <c r="BF726" i="6"/>
  <c r="T726" i="6"/>
  <c r="R726" i="6"/>
  <c r="P726" i="6"/>
  <c r="BI720" i="6"/>
  <c r="BH720" i="6"/>
  <c r="BG720" i="6"/>
  <c r="BF720" i="6"/>
  <c r="T720" i="6"/>
  <c r="R720" i="6"/>
  <c r="P720" i="6"/>
  <c r="BI715" i="6"/>
  <c r="BH715" i="6"/>
  <c r="BG715" i="6"/>
  <c r="BF715" i="6"/>
  <c r="T715" i="6"/>
  <c r="R715" i="6"/>
  <c r="P715" i="6"/>
  <c r="BI709" i="6"/>
  <c r="BH709" i="6"/>
  <c r="BG709" i="6"/>
  <c r="BF709" i="6"/>
  <c r="T709" i="6"/>
  <c r="R709" i="6"/>
  <c r="P709" i="6"/>
  <c r="BI704" i="6"/>
  <c r="BH704" i="6"/>
  <c r="BG704" i="6"/>
  <c r="BF704" i="6"/>
  <c r="T704" i="6"/>
  <c r="R704" i="6"/>
  <c r="P704" i="6"/>
  <c r="BI698" i="6"/>
  <c r="BH698" i="6"/>
  <c r="BG698" i="6"/>
  <c r="BF698" i="6"/>
  <c r="T698" i="6"/>
  <c r="R698" i="6"/>
  <c r="P698" i="6"/>
  <c r="BI695" i="6"/>
  <c r="BH695" i="6"/>
  <c r="BG695" i="6"/>
  <c r="BF695" i="6"/>
  <c r="T695" i="6"/>
  <c r="R695" i="6"/>
  <c r="P695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6" i="6"/>
  <c r="BH686" i="6"/>
  <c r="BG686" i="6"/>
  <c r="BF686" i="6"/>
  <c r="T686" i="6"/>
  <c r="R686" i="6"/>
  <c r="P686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2" i="6"/>
  <c r="BH672" i="6"/>
  <c r="BG672" i="6"/>
  <c r="BF672" i="6"/>
  <c r="T672" i="6"/>
  <c r="R672" i="6"/>
  <c r="P672" i="6"/>
  <c r="BI668" i="6"/>
  <c r="BH668" i="6"/>
  <c r="BG668" i="6"/>
  <c r="BF668" i="6"/>
  <c r="T668" i="6"/>
  <c r="R668" i="6"/>
  <c r="P668" i="6"/>
  <c r="BI664" i="6"/>
  <c r="BH664" i="6"/>
  <c r="BG664" i="6"/>
  <c r="BF664" i="6"/>
  <c r="T664" i="6"/>
  <c r="R664" i="6"/>
  <c r="P664" i="6"/>
  <c r="BI660" i="6"/>
  <c r="BH660" i="6"/>
  <c r="BG660" i="6"/>
  <c r="BF660" i="6"/>
  <c r="T660" i="6"/>
  <c r="R660" i="6"/>
  <c r="P660" i="6"/>
  <c r="BI656" i="6"/>
  <c r="BH656" i="6"/>
  <c r="BG656" i="6"/>
  <c r="BF656" i="6"/>
  <c r="T656" i="6"/>
  <c r="R656" i="6"/>
  <c r="P656" i="6"/>
  <c r="BI650" i="6"/>
  <c r="BH650" i="6"/>
  <c r="BG650" i="6"/>
  <c r="BF650" i="6"/>
  <c r="T650" i="6"/>
  <c r="R650" i="6"/>
  <c r="P650" i="6"/>
  <c r="BI647" i="6"/>
  <c r="BH647" i="6"/>
  <c r="BG647" i="6"/>
  <c r="BF647" i="6"/>
  <c r="T647" i="6"/>
  <c r="R647" i="6"/>
  <c r="P647" i="6"/>
  <c r="BI644" i="6"/>
  <c r="BH644" i="6"/>
  <c r="BG644" i="6"/>
  <c r="BF644" i="6"/>
  <c r="T644" i="6"/>
  <c r="R644" i="6"/>
  <c r="P644" i="6"/>
  <c r="BI641" i="6"/>
  <c r="BH641" i="6"/>
  <c r="BG641" i="6"/>
  <c r="BF641" i="6"/>
  <c r="T641" i="6"/>
  <c r="R641" i="6"/>
  <c r="P641" i="6"/>
  <c r="BI638" i="6"/>
  <c r="BH638" i="6"/>
  <c r="BG638" i="6"/>
  <c r="BF638" i="6"/>
  <c r="T638" i="6"/>
  <c r="R638" i="6"/>
  <c r="P638" i="6"/>
  <c r="BI635" i="6"/>
  <c r="BH635" i="6"/>
  <c r="BG635" i="6"/>
  <c r="BF635" i="6"/>
  <c r="T635" i="6"/>
  <c r="R635" i="6"/>
  <c r="P635" i="6"/>
  <c r="BI632" i="6"/>
  <c r="BH632" i="6"/>
  <c r="BG632" i="6"/>
  <c r="BF632" i="6"/>
  <c r="T632" i="6"/>
  <c r="R632" i="6"/>
  <c r="P632" i="6"/>
  <c r="BI626" i="6"/>
  <c r="BH626" i="6"/>
  <c r="BG626" i="6"/>
  <c r="BF626" i="6"/>
  <c r="T626" i="6"/>
  <c r="R626" i="6"/>
  <c r="P626" i="6"/>
  <c r="BI621" i="6"/>
  <c r="BH621" i="6"/>
  <c r="BG621" i="6"/>
  <c r="BF621" i="6"/>
  <c r="T621" i="6"/>
  <c r="R621" i="6"/>
  <c r="P621" i="6"/>
  <c r="BI618" i="6"/>
  <c r="BH618" i="6"/>
  <c r="BG618" i="6"/>
  <c r="BF618" i="6"/>
  <c r="T618" i="6"/>
  <c r="R618" i="6"/>
  <c r="P618" i="6"/>
  <c r="BI615" i="6"/>
  <c r="BH615" i="6"/>
  <c r="BG615" i="6"/>
  <c r="BF615" i="6"/>
  <c r="T615" i="6"/>
  <c r="R615" i="6"/>
  <c r="P615" i="6"/>
  <c r="BI611" i="6"/>
  <c r="BH611" i="6"/>
  <c r="BG611" i="6"/>
  <c r="BF611" i="6"/>
  <c r="T611" i="6"/>
  <c r="T610" i="6" s="1"/>
  <c r="R611" i="6"/>
  <c r="R610" i="6" s="1"/>
  <c r="P611" i="6"/>
  <c r="P610" i="6" s="1"/>
  <c r="BI607" i="6"/>
  <c r="BH607" i="6"/>
  <c r="BG607" i="6"/>
  <c r="BF607" i="6"/>
  <c r="T607" i="6"/>
  <c r="R607" i="6"/>
  <c r="P607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93" i="6"/>
  <c r="BH593" i="6"/>
  <c r="BG593" i="6"/>
  <c r="BF593" i="6"/>
  <c r="T593" i="6"/>
  <c r="R593" i="6"/>
  <c r="P593" i="6"/>
  <c r="BI590" i="6"/>
  <c r="BH590" i="6"/>
  <c r="BG590" i="6"/>
  <c r="BF590" i="6"/>
  <c r="T590" i="6"/>
  <c r="R590" i="6"/>
  <c r="P590" i="6"/>
  <c r="BI583" i="6"/>
  <c r="BH583" i="6"/>
  <c r="BG583" i="6"/>
  <c r="BF583" i="6"/>
  <c r="T583" i="6"/>
  <c r="R583" i="6"/>
  <c r="P583" i="6"/>
  <c r="BI579" i="6"/>
  <c r="BH579" i="6"/>
  <c r="BG579" i="6"/>
  <c r="BF579" i="6"/>
  <c r="T579" i="6"/>
  <c r="R579" i="6"/>
  <c r="P579" i="6"/>
  <c r="BI574" i="6"/>
  <c r="BH574" i="6"/>
  <c r="BG574" i="6"/>
  <c r="BF574" i="6"/>
  <c r="T574" i="6"/>
  <c r="R574" i="6"/>
  <c r="P574" i="6"/>
  <c r="BI571" i="6"/>
  <c r="BH571" i="6"/>
  <c r="BG571" i="6"/>
  <c r="BF571" i="6"/>
  <c r="T571" i="6"/>
  <c r="R571" i="6"/>
  <c r="P571" i="6"/>
  <c r="BI567" i="6"/>
  <c r="BH567" i="6"/>
  <c r="BG567" i="6"/>
  <c r="BF567" i="6"/>
  <c r="T567" i="6"/>
  <c r="R567" i="6"/>
  <c r="P567" i="6"/>
  <c r="BI563" i="6"/>
  <c r="BH563" i="6"/>
  <c r="BG563" i="6"/>
  <c r="BF563" i="6"/>
  <c r="T563" i="6"/>
  <c r="R563" i="6"/>
  <c r="P563" i="6"/>
  <c r="BI560" i="6"/>
  <c r="BH560" i="6"/>
  <c r="BG560" i="6"/>
  <c r="BF560" i="6"/>
  <c r="T560" i="6"/>
  <c r="R560" i="6"/>
  <c r="P560" i="6"/>
  <c r="BI556" i="6"/>
  <c r="BH556" i="6"/>
  <c r="BG556" i="6"/>
  <c r="BF556" i="6"/>
  <c r="T556" i="6"/>
  <c r="R556" i="6"/>
  <c r="P556" i="6"/>
  <c r="BI552" i="6"/>
  <c r="BH552" i="6"/>
  <c r="BG552" i="6"/>
  <c r="BF552" i="6"/>
  <c r="T552" i="6"/>
  <c r="R552" i="6"/>
  <c r="P552" i="6"/>
  <c r="BI549" i="6"/>
  <c r="BH549" i="6"/>
  <c r="BG549" i="6"/>
  <c r="BF549" i="6"/>
  <c r="T549" i="6"/>
  <c r="R549" i="6"/>
  <c r="P549" i="6"/>
  <c r="BI547" i="6"/>
  <c r="BH547" i="6"/>
  <c r="BG547" i="6"/>
  <c r="BF547" i="6"/>
  <c r="T547" i="6"/>
  <c r="R547" i="6"/>
  <c r="P547" i="6"/>
  <c r="BI544" i="6"/>
  <c r="BH544" i="6"/>
  <c r="BG544" i="6"/>
  <c r="BF544" i="6"/>
  <c r="T544" i="6"/>
  <c r="R544" i="6"/>
  <c r="P544" i="6"/>
  <c r="BI541" i="6"/>
  <c r="BH541" i="6"/>
  <c r="BG541" i="6"/>
  <c r="BF541" i="6"/>
  <c r="T541" i="6"/>
  <c r="R541" i="6"/>
  <c r="P541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32" i="6"/>
  <c r="BH532" i="6"/>
  <c r="BG532" i="6"/>
  <c r="BF532" i="6"/>
  <c r="T532" i="6"/>
  <c r="R532" i="6"/>
  <c r="P532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7" i="6"/>
  <c r="BH517" i="6"/>
  <c r="BG517" i="6"/>
  <c r="BF517" i="6"/>
  <c r="T517" i="6"/>
  <c r="R517" i="6"/>
  <c r="P517" i="6"/>
  <c r="BI514" i="6"/>
  <c r="BH514" i="6"/>
  <c r="BG514" i="6"/>
  <c r="BF514" i="6"/>
  <c r="T514" i="6"/>
  <c r="R514" i="6"/>
  <c r="P514" i="6"/>
  <c r="BI512" i="6"/>
  <c r="BH512" i="6"/>
  <c r="BG512" i="6"/>
  <c r="BF512" i="6"/>
  <c r="T512" i="6"/>
  <c r="R512" i="6"/>
  <c r="P512" i="6"/>
  <c r="BI509" i="6"/>
  <c r="BH509" i="6"/>
  <c r="BG509" i="6"/>
  <c r="BF509" i="6"/>
  <c r="T509" i="6"/>
  <c r="R509" i="6"/>
  <c r="P509" i="6"/>
  <c r="BI507" i="6"/>
  <c r="BH507" i="6"/>
  <c r="BG507" i="6"/>
  <c r="BF507" i="6"/>
  <c r="T507" i="6"/>
  <c r="R507" i="6"/>
  <c r="P507" i="6"/>
  <c r="BI504" i="6"/>
  <c r="BH504" i="6"/>
  <c r="BG504" i="6"/>
  <c r="BF504" i="6"/>
  <c r="T504" i="6"/>
  <c r="R504" i="6"/>
  <c r="P504" i="6"/>
  <c r="BI502" i="6"/>
  <c r="BH502" i="6"/>
  <c r="BG502" i="6"/>
  <c r="BF502" i="6"/>
  <c r="T502" i="6"/>
  <c r="R502" i="6"/>
  <c r="P502" i="6"/>
  <c r="BI499" i="6"/>
  <c r="BH499" i="6"/>
  <c r="BG499" i="6"/>
  <c r="BF499" i="6"/>
  <c r="T499" i="6"/>
  <c r="R499" i="6"/>
  <c r="P499" i="6"/>
  <c r="BI497" i="6"/>
  <c r="BH497" i="6"/>
  <c r="BG497" i="6"/>
  <c r="BF497" i="6"/>
  <c r="T497" i="6"/>
  <c r="R497" i="6"/>
  <c r="P497" i="6"/>
  <c r="BI494" i="6"/>
  <c r="BH494" i="6"/>
  <c r="BG494" i="6"/>
  <c r="BF494" i="6"/>
  <c r="T494" i="6"/>
  <c r="R494" i="6"/>
  <c r="P494" i="6"/>
  <c r="BI491" i="6"/>
  <c r="BH491" i="6"/>
  <c r="BG491" i="6"/>
  <c r="BF491" i="6"/>
  <c r="T491" i="6"/>
  <c r="R491" i="6"/>
  <c r="P491" i="6"/>
  <c r="BI489" i="6"/>
  <c r="BH489" i="6"/>
  <c r="BG489" i="6"/>
  <c r="BF489" i="6"/>
  <c r="T489" i="6"/>
  <c r="R489" i="6"/>
  <c r="P489" i="6"/>
  <c r="BI486" i="6"/>
  <c r="BH486" i="6"/>
  <c r="BG486" i="6"/>
  <c r="BF486" i="6"/>
  <c r="T486" i="6"/>
  <c r="R486" i="6"/>
  <c r="P486" i="6"/>
  <c r="BI483" i="6"/>
  <c r="BH483" i="6"/>
  <c r="BG483" i="6"/>
  <c r="BF483" i="6"/>
  <c r="T483" i="6"/>
  <c r="R483" i="6"/>
  <c r="P483" i="6"/>
  <c r="BI480" i="6"/>
  <c r="BH480" i="6"/>
  <c r="BG480" i="6"/>
  <c r="BF480" i="6"/>
  <c r="T480" i="6"/>
  <c r="R480" i="6"/>
  <c r="P480" i="6"/>
  <c r="BI477" i="6"/>
  <c r="BH477" i="6"/>
  <c r="BG477" i="6"/>
  <c r="BF477" i="6"/>
  <c r="T477" i="6"/>
  <c r="R477" i="6"/>
  <c r="P477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9" i="6"/>
  <c r="BH469" i="6"/>
  <c r="BG469" i="6"/>
  <c r="BF469" i="6"/>
  <c r="T469" i="6"/>
  <c r="R469" i="6"/>
  <c r="P469" i="6"/>
  <c r="BI466" i="6"/>
  <c r="BH466" i="6"/>
  <c r="BG466" i="6"/>
  <c r="BF466" i="6"/>
  <c r="T466" i="6"/>
  <c r="R466" i="6"/>
  <c r="P466" i="6"/>
  <c r="BI464" i="6"/>
  <c r="BH464" i="6"/>
  <c r="BG464" i="6"/>
  <c r="BF464" i="6"/>
  <c r="T464" i="6"/>
  <c r="R464" i="6"/>
  <c r="P464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R459" i="6"/>
  <c r="P459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1" i="6"/>
  <c r="BH451" i="6"/>
  <c r="BG451" i="6"/>
  <c r="BF451" i="6"/>
  <c r="T451" i="6"/>
  <c r="R451" i="6"/>
  <c r="P451" i="6"/>
  <c r="BI449" i="6"/>
  <c r="BH449" i="6"/>
  <c r="BG449" i="6"/>
  <c r="BF449" i="6"/>
  <c r="T449" i="6"/>
  <c r="R449" i="6"/>
  <c r="P449" i="6"/>
  <c r="BI446" i="6"/>
  <c r="BH446" i="6"/>
  <c r="BG446" i="6"/>
  <c r="BF446" i="6"/>
  <c r="T446" i="6"/>
  <c r="R446" i="6"/>
  <c r="P446" i="6"/>
  <c r="BI443" i="6"/>
  <c r="BH443" i="6"/>
  <c r="BG443" i="6"/>
  <c r="BF443" i="6"/>
  <c r="T443" i="6"/>
  <c r="R443" i="6"/>
  <c r="P443" i="6"/>
  <c r="BI440" i="6"/>
  <c r="BH440" i="6"/>
  <c r="BG440" i="6"/>
  <c r="BF440" i="6"/>
  <c r="T440" i="6"/>
  <c r="R440" i="6"/>
  <c r="P440" i="6"/>
  <c r="BI438" i="6"/>
  <c r="BH438" i="6"/>
  <c r="BG438" i="6"/>
  <c r="BF438" i="6"/>
  <c r="T438" i="6"/>
  <c r="R438" i="6"/>
  <c r="P438" i="6"/>
  <c r="BI435" i="6"/>
  <c r="BH435" i="6"/>
  <c r="BG435" i="6"/>
  <c r="BF435" i="6"/>
  <c r="T435" i="6"/>
  <c r="R435" i="6"/>
  <c r="P435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7" i="6"/>
  <c r="BH427" i="6"/>
  <c r="BG427" i="6"/>
  <c r="BF427" i="6"/>
  <c r="T427" i="6"/>
  <c r="R427" i="6"/>
  <c r="P427" i="6"/>
  <c r="BI424" i="6"/>
  <c r="BH424" i="6"/>
  <c r="BG424" i="6"/>
  <c r="BF424" i="6"/>
  <c r="T424" i="6"/>
  <c r="R424" i="6"/>
  <c r="P424" i="6"/>
  <c r="BI422" i="6"/>
  <c r="BH422" i="6"/>
  <c r="BG422" i="6"/>
  <c r="BF422" i="6"/>
  <c r="T422" i="6"/>
  <c r="R422" i="6"/>
  <c r="P422" i="6"/>
  <c r="BI419" i="6"/>
  <c r="BH419" i="6"/>
  <c r="BG419" i="6"/>
  <c r="BF419" i="6"/>
  <c r="T419" i="6"/>
  <c r="R419" i="6"/>
  <c r="P419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1" i="6"/>
  <c r="BH411" i="6"/>
  <c r="BG411" i="6"/>
  <c r="BF411" i="6"/>
  <c r="T411" i="6"/>
  <c r="R411" i="6"/>
  <c r="P411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3" i="6"/>
  <c r="BH403" i="6"/>
  <c r="BG403" i="6"/>
  <c r="BF403" i="6"/>
  <c r="T403" i="6"/>
  <c r="R403" i="6"/>
  <c r="P403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5" i="6"/>
  <c r="BH395" i="6"/>
  <c r="BG395" i="6"/>
  <c r="BF395" i="6"/>
  <c r="T395" i="6"/>
  <c r="R395" i="6"/>
  <c r="P395" i="6"/>
  <c r="BI392" i="6"/>
  <c r="BH392" i="6"/>
  <c r="BG392" i="6"/>
  <c r="BF392" i="6"/>
  <c r="T392" i="6"/>
  <c r="R392" i="6"/>
  <c r="P392" i="6"/>
  <c r="BI389" i="6"/>
  <c r="BH389" i="6"/>
  <c r="BG389" i="6"/>
  <c r="BF389" i="6"/>
  <c r="T389" i="6"/>
  <c r="R389" i="6"/>
  <c r="P389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1" i="6"/>
  <c r="BH381" i="6"/>
  <c r="BG381" i="6"/>
  <c r="BF381" i="6"/>
  <c r="T381" i="6"/>
  <c r="R381" i="6"/>
  <c r="P381" i="6"/>
  <c r="BI379" i="6"/>
  <c r="BH379" i="6"/>
  <c r="BG379" i="6"/>
  <c r="BF379" i="6"/>
  <c r="T379" i="6"/>
  <c r="R379" i="6"/>
  <c r="P379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0" i="6"/>
  <c r="BH360" i="6"/>
  <c r="BG360" i="6"/>
  <c r="BF360" i="6"/>
  <c r="T360" i="6"/>
  <c r="R360" i="6"/>
  <c r="P360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4" i="6"/>
  <c r="BH344" i="6"/>
  <c r="BG344" i="6"/>
  <c r="BF344" i="6"/>
  <c r="T344" i="6"/>
  <c r="R344" i="6"/>
  <c r="P344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29" i="6"/>
  <c r="BH329" i="6"/>
  <c r="BG329" i="6"/>
  <c r="BF329" i="6"/>
  <c r="T329" i="6"/>
  <c r="R329" i="6"/>
  <c r="P329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2" i="6"/>
  <c r="BH312" i="6"/>
  <c r="BG312" i="6"/>
  <c r="BF312" i="6"/>
  <c r="T312" i="6"/>
  <c r="R312" i="6"/>
  <c r="P312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0" i="6"/>
  <c r="BH300" i="6"/>
  <c r="BG300" i="6"/>
  <c r="BF300" i="6"/>
  <c r="T300" i="6"/>
  <c r="R300" i="6"/>
  <c r="P300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R293" i="6"/>
  <c r="P293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J89" i="6"/>
  <c r="J88" i="6"/>
  <c r="F88" i="6"/>
  <c r="F86" i="6"/>
  <c r="E84" i="6"/>
  <c r="J55" i="6"/>
  <c r="J54" i="6"/>
  <c r="F54" i="6"/>
  <c r="F52" i="6"/>
  <c r="E50" i="6"/>
  <c r="J18" i="6"/>
  <c r="E18" i="6"/>
  <c r="F89" i="6" s="1"/>
  <c r="J17" i="6"/>
  <c r="J12" i="6"/>
  <c r="J86" i="6"/>
  <c r="E7" i="6"/>
  <c r="E82" i="6"/>
  <c r="J37" i="5"/>
  <c r="J36" i="5"/>
  <c r="AY58" i="1" s="1"/>
  <c r="J35" i="5"/>
  <c r="AX58" i="1" s="1"/>
  <c r="BI708" i="5"/>
  <c r="BH708" i="5"/>
  <c r="BG708" i="5"/>
  <c r="BF708" i="5"/>
  <c r="T708" i="5"/>
  <c r="R708" i="5"/>
  <c r="P708" i="5"/>
  <c r="BI706" i="5"/>
  <c r="BH706" i="5"/>
  <c r="BG706" i="5"/>
  <c r="BF706" i="5"/>
  <c r="T706" i="5"/>
  <c r="R706" i="5"/>
  <c r="P706" i="5"/>
  <c r="BI704" i="5"/>
  <c r="BH704" i="5"/>
  <c r="BG704" i="5"/>
  <c r="BF704" i="5"/>
  <c r="T704" i="5"/>
  <c r="R704" i="5"/>
  <c r="P704" i="5"/>
  <c r="BI702" i="5"/>
  <c r="BH702" i="5"/>
  <c r="BG702" i="5"/>
  <c r="BF702" i="5"/>
  <c r="T702" i="5"/>
  <c r="R702" i="5"/>
  <c r="P702" i="5"/>
  <c r="BI700" i="5"/>
  <c r="BH700" i="5"/>
  <c r="BG700" i="5"/>
  <c r="BF700" i="5"/>
  <c r="T700" i="5"/>
  <c r="R700" i="5"/>
  <c r="P700" i="5"/>
  <c r="BI698" i="5"/>
  <c r="BH698" i="5"/>
  <c r="BG698" i="5"/>
  <c r="BF698" i="5"/>
  <c r="T698" i="5"/>
  <c r="R698" i="5"/>
  <c r="P698" i="5"/>
  <c r="BI692" i="5"/>
  <c r="BH692" i="5"/>
  <c r="BG692" i="5"/>
  <c r="BF692" i="5"/>
  <c r="T692" i="5"/>
  <c r="T691" i="5" s="1"/>
  <c r="R692" i="5"/>
  <c r="R691" i="5" s="1"/>
  <c r="P692" i="5"/>
  <c r="P691" i="5" s="1"/>
  <c r="BI688" i="5"/>
  <c r="BH688" i="5"/>
  <c r="BG688" i="5"/>
  <c r="BF688" i="5"/>
  <c r="T688" i="5"/>
  <c r="R688" i="5"/>
  <c r="P688" i="5"/>
  <c r="BI684" i="5"/>
  <c r="BH684" i="5"/>
  <c r="BG684" i="5"/>
  <c r="BF684" i="5"/>
  <c r="T684" i="5"/>
  <c r="R684" i="5"/>
  <c r="P684" i="5"/>
  <c r="BI681" i="5"/>
  <c r="BH681" i="5"/>
  <c r="BG681" i="5"/>
  <c r="BF681" i="5"/>
  <c r="T681" i="5"/>
  <c r="R681" i="5"/>
  <c r="P681" i="5"/>
  <c r="BI678" i="5"/>
  <c r="BH678" i="5"/>
  <c r="BG678" i="5"/>
  <c r="BF678" i="5"/>
  <c r="T678" i="5"/>
  <c r="R678" i="5"/>
  <c r="P678" i="5"/>
  <c r="BI675" i="5"/>
  <c r="BH675" i="5"/>
  <c r="BG675" i="5"/>
  <c r="BF675" i="5"/>
  <c r="T675" i="5"/>
  <c r="R675" i="5"/>
  <c r="P675" i="5"/>
  <c r="BI671" i="5"/>
  <c r="BH671" i="5"/>
  <c r="BG671" i="5"/>
  <c r="BF671" i="5"/>
  <c r="T671" i="5"/>
  <c r="R671" i="5"/>
  <c r="P671" i="5"/>
  <c r="BI668" i="5"/>
  <c r="BH668" i="5"/>
  <c r="BG668" i="5"/>
  <c r="BF668" i="5"/>
  <c r="T668" i="5"/>
  <c r="R668" i="5"/>
  <c r="P668" i="5"/>
  <c r="BI664" i="5"/>
  <c r="BH664" i="5"/>
  <c r="BG664" i="5"/>
  <c r="BF664" i="5"/>
  <c r="T664" i="5"/>
  <c r="R664" i="5"/>
  <c r="P664" i="5"/>
  <c r="BI660" i="5"/>
  <c r="BH660" i="5"/>
  <c r="BG660" i="5"/>
  <c r="BF660" i="5"/>
  <c r="T660" i="5"/>
  <c r="R660" i="5"/>
  <c r="P660" i="5"/>
  <c r="BI657" i="5"/>
  <c r="BH657" i="5"/>
  <c r="BG657" i="5"/>
  <c r="BF657" i="5"/>
  <c r="T657" i="5"/>
  <c r="R657" i="5"/>
  <c r="P657" i="5"/>
  <c r="BI653" i="5"/>
  <c r="BH653" i="5"/>
  <c r="BG653" i="5"/>
  <c r="BF653" i="5"/>
  <c r="T653" i="5"/>
  <c r="R653" i="5"/>
  <c r="P653" i="5"/>
  <c r="BI649" i="5"/>
  <c r="BH649" i="5"/>
  <c r="BG649" i="5"/>
  <c r="BF649" i="5"/>
  <c r="T649" i="5"/>
  <c r="R649" i="5"/>
  <c r="P649" i="5"/>
  <c r="BI645" i="5"/>
  <c r="BH645" i="5"/>
  <c r="BG645" i="5"/>
  <c r="BF645" i="5"/>
  <c r="T645" i="5"/>
  <c r="R645" i="5"/>
  <c r="P645" i="5"/>
  <c r="BI642" i="5"/>
  <c r="BH642" i="5"/>
  <c r="BG642" i="5"/>
  <c r="BF642" i="5"/>
  <c r="T642" i="5"/>
  <c r="R642" i="5"/>
  <c r="P642" i="5"/>
  <c r="BI639" i="5"/>
  <c r="BH639" i="5"/>
  <c r="BG639" i="5"/>
  <c r="BF639" i="5"/>
  <c r="T639" i="5"/>
  <c r="R639" i="5"/>
  <c r="P639" i="5"/>
  <c r="BI636" i="5"/>
  <c r="BH636" i="5"/>
  <c r="BG636" i="5"/>
  <c r="BF636" i="5"/>
  <c r="T636" i="5"/>
  <c r="R636" i="5"/>
  <c r="P636" i="5"/>
  <c r="BI633" i="5"/>
  <c r="BH633" i="5"/>
  <c r="BG633" i="5"/>
  <c r="BF633" i="5"/>
  <c r="T633" i="5"/>
  <c r="R633" i="5"/>
  <c r="P633" i="5"/>
  <c r="BI631" i="5"/>
  <c r="BH631" i="5"/>
  <c r="BG631" i="5"/>
  <c r="BF631" i="5"/>
  <c r="T631" i="5"/>
  <c r="R631" i="5"/>
  <c r="P631" i="5"/>
  <c r="BI629" i="5"/>
  <c r="BH629" i="5"/>
  <c r="BG629" i="5"/>
  <c r="BF629" i="5"/>
  <c r="T629" i="5"/>
  <c r="R629" i="5"/>
  <c r="P629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17" i="5"/>
  <c r="BH617" i="5"/>
  <c r="BG617" i="5"/>
  <c r="BF617" i="5"/>
  <c r="T617" i="5"/>
  <c r="R617" i="5"/>
  <c r="P617" i="5"/>
  <c r="BI612" i="5"/>
  <c r="BH612" i="5"/>
  <c r="BG612" i="5"/>
  <c r="BF612" i="5"/>
  <c r="T612" i="5"/>
  <c r="R612" i="5"/>
  <c r="P612" i="5"/>
  <c r="BI609" i="5"/>
  <c r="BH609" i="5"/>
  <c r="BG609" i="5"/>
  <c r="BF609" i="5"/>
  <c r="T609" i="5"/>
  <c r="R609" i="5"/>
  <c r="P609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87" i="5"/>
  <c r="BH587" i="5"/>
  <c r="BG587" i="5"/>
  <c r="BF587" i="5"/>
  <c r="T587" i="5"/>
  <c r="R587" i="5"/>
  <c r="P587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8" i="5"/>
  <c r="BH578" i="5"/>
  <c r="BG578" i="5"/>
  <c r="BF578" i="5"/>
  <c r="T578" i="5"/>
  <c r="R578" i="5"/>
  <c r="P578" i="5"/>
  <c r="BI574" i="5"/>
  <c r="BH574" i="5"/>
  <c r="BG574" i="5"/>
  <c r="BF574" i="5"/>
  <c r="T574" i="5"/>
  <c r="R574" i="5"/>
  <c r="P574" i="5"/>
  <c r="BI570" i="5"/>
  <c r="BH570" i="5"/>
  <c r="BG570" i="5"/>
  <c r="BF570" i="5"/>
  <c r="T570" i="5"/>
  <c r="R570" i="5"/>
  <c r="P570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60" i="5"/>
  <c r="BH560" i="5"/>
  <c r="BG560" i="5"/>
  <c r="BF560" i="5"/>
  <c r="T560" i="5"/>
  <c r="R560" i="5"/>
  <c r="P560" i="5"/>
  <c r="BI555" i="5"/>
  <c r="BH555" i="5"/>
  <c r="BG555" i="5"/>
  <c r="BF555" i="5"/>
  <c r="T555" i="5"/>
  <c r="R555" i="5"/>
  <c r="P555" i="5"/>
  <c r="BI552" i="5"/>
  <c r="BH552" i="5"/>
  <c r="BG552" i="5"/>
  <c r="BF552" i="5"/>
  <c r="T552" i="5"/>
  <c r="R552" i="5"/>
  <c r="P552" i="5"/>
  <c r="BI549" i="5"/>
  <c r="BH549" i="5"/>
  <c r="BG549" i="5"/>
  <c r="BF549" i="5"/>
  <c r="T549" i="5"/>
  <c r="R549" i="5"/>
  <c r="P549" i="5"/>
  <c r="BI545" i="5"/>
  <c r="BH545" i="5"/>
  <c r="BG545" i="5"/>
  <c r="BF545" i="5"/>
  <c r="T545" i="5"/>
  <c r="T544" i="5"/>
  <c r="R545" i="5"/>
  <c r="R544" i="5"/>
  <c r="P545" i="5"/>
  <c r="P544" i="5"/>
  <c r="BI541" i="5"/>
  <c r="BH541" i="5"/>
  <c r="BG541" i="5"/>
  <c r="BF541" i="5"/>
  <c r="T541" i="5"/>
  <c r="R541" i="5"/>
  <c r="P541" i="5"/>
  <c r="BI535" i="5"/>
  <c r="BH535" i="5"/>
  <c r="BG535" i="5"/>
  <c r="BF535" i="5"/>
  <c r="T535" i="5"/>
  <c r="R535" i="5"/>
  <c r="P535" i="5"/>
  <c r="BI530" i="5"/>
  <c r="BH530" i="5"/>
  <c r="BG530" i="5"/>
  <c r="BF530" i="5"/>
  <c r="T530" i="5"/>
  <c r="R530" i="5"/>
  <c r="P530" i="5"/>
  <c r="BI523" i="5"/>
  <c r="BH523" i="5"/>
  <c r="BG523" i="5"/>
  <c r="BF523" i="5"/>
  <c r="T523" i="5"/>
  <c r="R523" i="5"/>
  <c r="P523" i="5"/>
  <c r="BI520" i="5"/>
  <c r="BH520" i="5"/>
  <c r="BG520" i="5"/>
  <c r="BF520" i="5"/>
  <c r="T520" i="5"/>
  <c r="R520" i="5"/>
  <c r="P520" i="5"/>
  <c r="BI517" i="5"/>
  <c r="BH517" i="5"/>
  <c r="BG517" i="5"/>
  <c r="BF517" i="5"/>
  <c r="T517" i="5"/>
  <c r="R517" i="5"/>
  <c r="P517" i="5"/>
  <c r="BI513" i="5"/>
  <c r="BH513" i="5"/>
  <c r="BG513" i="5"/>
  <c r="BF513" i="5"/>
  <c r="T513" i="5"/>
  <c r="R513" i="5"/>
  <c r="P513" i="5"/>
  <c r="BI510" i="5"/>
  <c r="BH510" i="5"/>
  <c r="BG510" i="5"/>
  <c r="BF510" i="5"/>
  <c r="T510" i="5"/>
  <c r="R510" i="5"/>
  <c r="P510" i="5"/>
  <c r="BI506" i="5"/>
  <c r="BH506" i="5"/>
  <c r="BG506" i="5"/>
  <c r="BF506" i="5"/>
  <c r="T506" i="5"/>
  <c r="R506" i="5"/>
  <c r="P506" i="5"/>
  <c r="BI502" i="5"/>
  <c r="BH502" i="5"/>
  <c r="BG502" i="5"/>
  <c r="BF502" i="5"/>
  <c r="T502" i="5"/>
  <c r="R502" i="5"/>
  <c r="P502" i="5"/>
  <c r="BI499" i="5"/>
  <c r="BH499" i="5"/>
  <c r="BG499" i="5"/>
  <c r="BF499" i="5"/>
  <c r="T499" i="5"/>
  <c r="R499" i="5"/>
  <c r="P499" i="5"/>
  <c r="BI495" i="5"/>
  <c r="BH495" i="5"/>
  <c r="BG495" i="5"/>
  <c r="BF495" i="5"/>
  <c r="T495" i="5"/>
  <c r="R495" i="5"/>
  <c r="P495" i="5"/>
  <c r="BI491" i="5"/>
  <c r="BH491" i="5"/>
  <c r="BG491" i="5"/>
  <c r="BF491" i="5"/>
  <c r="T491" i="5"/>
  <c r="R491" i="5"/>
  <c r="P491" i="5"/>
  <c r="BI488" i="5"/>
  <c r="BH488" i="5"/>
  <c r="BG488" i="5"/>
  <c r="BF488" i="5"/>
  <c r="T488" i="5"/>
  <c r="R488" i="5"/>
  <c r="P488" i="5"/>
  <c r="BI486" i="5"/>
  <c r="BH486" i="5"/>
  <c r="BG486" i="5"/>
  <c r="BF486" i="5"/>
  <c r="T486" i="5"/>
  <c r="R486" i="5"/>
  <c r="P486" i="5"/>
  <c r="BI483" i="5"/>
  <c r="BH483" i="5"/>
  <c r="BG483" i="5"/>
  <c r="BF483" i="5"/>
  <c r="T483" i="5"/>
  <c r="R483" i="5"/>
  <c r="P483" i="5"/>
  <c r="BI480" i="5"/>
  <c r="BH480" i="5"/>
  <c r="BG480" i="5"/>
  <c r="BF480" i="5"/>
  <c r="T480" i="5"/>
  <c r="R480" i="5"/>
  <c r="P480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0" i="5"/>
  <c r="BH470" i="5"/>
  <c r="BG470" i="5"/>
  <c r="BF470" i="5"/>
  <c r="T470" i="5"/>
  <c r="R470" i="5"/>
  <c r="P470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62" i="5"/>
  <c r="BH462" i="5"/>
  <c r="BG462" i="5"/>
  <c r="BF462" i="5"/>
  <c r="T462" i="5"/>
  <c r="R462" i="5"/>
  <c r="P462" i="5"/>
  <c r="BI459" i="5"/>
  <c r="BH459" i="5"/>
  <c r="BG459" i="5"/>
  <c r="BF459" i="5"/>
  <c r="T459" i="5"/>
  <c r="R459" i="5"/>
  <c r="P459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52" i="5"/>
  <c r="BH452" i="5"/>
  <c r="BG452" i="5"/>
  <c r="BF452" i="5"/>
  <c r="T452" i="5"/>
  <c r="R452" i="5"/>
  <c r="P452" i="5"/>
  <c r="BI449" i="5"/>
  <c r="BH449" i="5"/>
  <c r="BG449" i="5"/>
  <c r="BF449" i="5"/>
  <c r="T449" i="5"/>
  <c r="R449" i="5"/>
  <c r="P449" i="5"/>
  <c r="BI446" i="5"/>
  <c r="BH446" i="5"/>
  <c r="BG446" i="5"/>
  <c r="BF446" i="5"/>
  <c r="T446" i="5"/>
  <c r="R446" i="5"/>
  <c r="P446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5" i="5"/>
  <c r="BH435" i="5"/>
  <c r="BG435" i="5"/>
  <c r="BF435" i="5"/>
  <c r="T435" i="5"/>
  <c r="R435" i="5"/>
  <c r="P435" i="5"/>
  <c r="BI432" i="5"/>
  <c r="BH432" i="5"/>
  <c r="BG432" i="5"/>
  <c r="BF432" i="5"/>
  <c r="T432" i="5"/>
  <c r="R432" i="5"/>
  <c r="P432" i="5"/>
  <c r="BI430" i="5"/>
  <c r="BH430" i="5"/>
  <c r="BG430" i="5"/>
  <c r="BF430" i="5"/>
  <c r="T430" i="5"/>
  <c r="R430" i="5"/>
  <c r="P430" i="5"/>
  <c r="BI427" i="5"/>
  <c r="BH427" i="5"/>
  <c r="BG427" i="5"/>
  <c r="BF427" i="5"/>
  <c r="T427" i="5"/>
  <c r="R427" i="5"/>
  <c r="P427" i="5"/>
  <c r="BI425" i="5"/>
  <c r="BH425" i="5"/>
  <c r="BG425" i="5"/>
  <c r="BF425" i="5"/>
  <c r="T425" i="5"/>
  <c r="R425" i="5"/>
  <c r="P425" i="5"/>
  <c r="BI422" i="5"/>
  <c r="BH422" i="5"/>
  <c r="BG422" i="5"/>
  <c r="BF422" i="5"/>
  <c r="T422" i="5"/>
  <c r="R422" i="5"/>
  <c r="P422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3" i="5"/>
  <c r="BH363" i="5"/>
  <c r="BG363" i="5"/>
  <c r="BF363" i="5"/>
  <c r="T363" i="5"/>
  <c r="R363" i="5"/>
  <c r="P363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39" i="5"/>
  <c r="BH339" i="5"/>
  <c r="BG339" i="5"/>
  <c r="BF339" i="5"/>
  <c r="T339" i="5"/>
  <c r="R339" i="5"/>
  <c r="P339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J89" i="5"/>
  <c r="J88" i="5"/>
  <c r="F88" i="5"/>
  <c r="F86" i="5"/>
  <c r="E84" i="5"/>
  <c r="J55" i="5"/>
  <c r="J54" i="5"/>
  <c r="F54" i="5"/>
  <c r="F52" i="5"/>
  <c r="E50" i="5"/>
  <c r="J18" i="5"/>
  <c r="E18" i="5"/>
  <c r="F89" i="5" s="1"/>
  <c r="J17" i="5"/>
  <c r="J12" i="5"/>
  <c r="J86" i="5"/>
  <c r="E7" i="5"/>
  <c r="E82" i="5"/>
  <c r="J37" i="4"/>
  <c r="J36" i="4"/>
  <c r="AY57" i="1" s="1"/>
  <c r="J35" i="4"/>
  <c r="AX57" i="1" s="1"/>
  <c r="BI717" i="4"/>
  <c r="BH717" i="4"/>
  <c r="BG717" i="4"/>
  <c r="BF717" i="4"/>
  <c r="T717" i="4"/>
  <c r="R717" i="4"/>
  <c r="P717" i="4"/>
  <c r="BI715" i="4"/>
  <c r="BH715" i="4"/>
  <c r="BG715" i="4"/>
  <c r="BF715" i="4"/>
  <c r="T715" i="4"/>
  <c r="R715" i="4"/>
  <c r="P715" i="4"/>
  <c r="BI713" i="4"/>
  <c r="BH713" i="4"/>
  <c r="BG713" i="4"/>
  <c r="BF713" i="4"/>
  <c r="T713" i="4"/>
  <c r="R713" i="4"/>
  <c r="P713" i="4"/>
  <c r="BI711" i="4"/>
  <c r="BH711" i="4"/>
  <c r="BG711" i="4"/>
  <c r="BF711" i="4"/>
  <c r="T711" i="4"/>
  <c r="R711" i="4"/>
  <c r="P711" i="4"/>
  <c r="BI709" i="4"/>
  <c r="BH709" i="4"/>
  <c r="BG709" i="4"/>
  <c r="BF709" i="4"/>
  <c r="T709" i="4"/>
  <c r="R709" i="4"/>
  <c r="P709" i="4"/>
  <c r="BI707" i="4"/>
  <c r="BH707" i="4"/>
  <c r="BG707" i="4"/>
  <c r="BF707" i="4"/>
  <c r="T707" i="4"/>
  <c r="R707" i="4"/>
  <c r="P707" i="4"/>
  <c r="BI701" i="4"/>
  <c r="BH701" i="4"/>
  <c r="BG701" i="4"/>
  <c r="BF701" i="4"/>
  <c r="T701" i="4"/>
  <c r="T700" i="4" s="1"/>
  <c r="R701" i="4"/>
  <c r="R700" i="4" s="1"/>
  <c r="P701" i="4"/>
  <c r="P700" i="4" s="1"/>
  <c r="BI697" i="4"/>
  <c r="BH697" i="4"/>
  <c r="BG697" i="4"/>
  <c r="BF697" i="4"/>
  <c r="T697" i="4"/>
  <c r="R697" i="4"/>
  <c r="P697" i="4"/>
  <c r="BI693" i="4"/>
  <c r="BH693" i="4"/>
  <c r="BG693" i="4"/>
  <c r="BF693" i="4"/>
  <c r="T693" i="4"/>
  <c r="R693" i="4"/>
  <c r="P693" i="4"/>
  <c r="BI689" i="4"/>
  <c r="BH689" i="4"/>
  <c r="BG689" i="4"/>
  <c r="BF689" i="4"/>
  <c r="T689" i="4"/>
  <c r="R689" i="4"/>
  <c r="P689" i="4"/>
  <c r="BI685" i="4"/>
  <c r="BH685" i="4"/>
  <c r="BG685" i="4"/>
  <c r="BF685" i="4"/>
  <c r="T685" i="4"/>
  <c r="R685" i="4"/>
  <c r="P685" i="4"/>
  <c r="BI681" i="4"/>
  <c r="BH681" i="4"/>
  <c r="BG681" i="4"/>
  <c r="BF681" i="4"/>
  <c r="T681" i="4"/>
  <c r="R681" i="4"/>
  <c r="P681" i="4"/>
  <c r="BI678" i="4"/>
  <c r="BH678" i="4"/>
  <c r="BG678" i="4"/>
  <c r="BF678" i="4"/>
  <c r="T678" i="4"/>
  <c r="R678" i="4"/>
  <c r="P678" i="4"/>
  <c r="BI675" i="4"/>
  <c r="BH675" i="4"/>
  <c r="BG675" i="4"/>
  <c r="BF675" i="4"/>
  <c r="T675" i="4"/>
  <c r="R675" i="4"/>
  <c r="P675" i="4"/>
  <c r="BI672" i="4"/>
  <c r="BH672" i="4"/>
  <c r="BG672" i="4"/>
  <c r="BF672" i="4"/>
  <c r="T672" i="4"/>
  <c r="R672" i="4"/>
  <c r="P672" i="4"/>
  <c r="BI669" i="4"/>
  <c r="BH669" i="4"/>
  <c r="BG669" i="4"/>
  <c r="BF669" i="4"/>
  <c r="T669" i="4"/>
  <c r="R669" i="4"/>
  <c r="P669" i="4"/>
  <c r="BI666" i="4"/>
  <c r="BH666" i="4"/>
  <c r="BG666" i="4"/>
  <c r="BF666" i="4"/>
  <c r="T666" i="4"/>
  <c r="R666" i="4"/>
  <c r="P666" i="4"/>
  <c r="BI663" i="4"/>
  <c r="BH663" i="4"/>
  <c r="BG663" i="4"/>
  <c r="BF663" i="4"/>
  <c r="T663" i="4"/>
  <c r="R663" i="4"/>
  <c r="P663" i="4"/>
  <c r="BI660" i="4"/>
  <c r="BH660" i="4"/>
  <c r="BG660" i="4"/>
  <c r="BF660" i="4"/>
  <c r="T660" i="4"/>
  <c r="R660" i="4"/>
  <c r="P660" i="4"/>
  <c r="BI656" i="4"/>
  <c r="BH656" i="4"/>
  <c r="BG656" i="4"/>
  <c r="BF656" i="4"/>
  <c r="T656" i="4"/>
  <c r="R656" i="4"/>
  <c r="P656" i="4"/>
  <c r="BI653" i="4"/>
  <c r="BH653" i="4"/>
  <c r="BG653" i="4"/>
  <c r="BF653" i="4"/>
  <c r="T653" i="4"/>
  <c r="R653" i="4"/>
  <c r="P653" i="4"/>
  <c r="BI650" i="4"/>
  <c r="BH650" i="4"/>
  <c r="BG650" i="4"/>
  <c r="BF650" i="4"/>
  <c r="T650" i="4"/>
  <c r="R650" i="4"/>
  <c r="P650" i="4"/>
  <c r="BI647" i="4"/>
  <c r="BH647" i="4"/>
  <c r="BG647" i="4"/>
  <c r="BF647" i="4"/>
  <c r="T647" i="4"/>
  <c r="R647" i="4"/>
  <c r="P647" i="4"/>
  <c r="BI644" i="4"/>
  <c r="BH644" i="4"/>
  <c r="BG644" i="4"/>
  <c r="BF644" i="4"/>
  <c r="T644" i="4"/>
  <c r="R644" i="4"/>
  <c r="P644" i="4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5" i="4"/>
  <c r="BH635" i="4"/>
  <c r="BG635" i="4"/>
  <c r="BF635" i="4"/>
  <c r="T635" i="4"/>
  <c r="R635" i="4"/>
  <c r="P635" i="4"/>
  <c r="BI631" i="4"/>
  <c r="BH631" i="4"/>
  <c r="BG631" i="4"/>
  <c r="BF631" i="4"/>
  <c r="T631" i="4"/>
  <c r="R631" i="4"/>
  <c r="P631" i="4"/>
  <c r="BI628" i="4"/>
  <c r="BH628" i="4"/>
  <c r="BG628" i="4"/>
  <c r="BF628" i="4"/>
  <c r="T628" i="4"/>
  <c r="R628" i="4"/>
  <c r="P628" i="4"/>
  <c r="BI625" i="4"/>
  <c r="BH625" i="4"/>
  <c r="BG625" i="4"/>
  <c r="BF625" i="4"/>
  <c r="T625" i="4"/>
  <c r="R625" i="4"/>
  <c r="P625" i="4"/>
  <c r="BI622" i="4"/>
  <c r="BH622" i="4"/>
  <c r="BG622" i="4"/>
  <c r="BF622" i="4"/>
  <c r="T622" i="4"/>
  <c r="R622" i="4"/>
  <c r="P622" i="4"/>
  <c r="BI618" i="4"/>
  <c r="BH618" i="4"/>
  <c r="BG618" i="4"/>
  <c r="BF618" i="4"/>
  <c r="T618" i="4"/>
  <c r="T617" i="4" s="1"/>
  <c r="R618" i="4"/>
  <c r="R617" i="4" s="1"/>
  <c r="P618" i="4"/>
  <c r="P617" i="4" s="1"/>
  <c r="BI614" i="4"/>
  <c r="BH614" i="4"/>
  <c r="BG614" i="4"/>
  <c r="BF614" i="4"/>
  <c r="T614" i="4"/>
  <c r="R614" i="4"/>
  <c r="P614" i="4"/>
  <c r="BI608" i="4"/>
  <c r="BH608" i="4"/>
  <c r="BG608" i="4"/>
  <c r="BF608" i="4"/>
  <c r="T608" i="4"/>
  <c r="R608" i="4"/>
  <c r="P608" i="4"/>
  <c r="BI603" i="4"/>
  <c r="BH603" i="4"/>
  <c r="BG603" i="4"/>
  <c r="BF603" i="4"/>
  <c r="T603" i="4"/>
  <c r="R603" i="4"/>
  <c r="P603" i="4"/>
  <c r="BI600" i="4"/>
  <c r="BH600" i="4"/>
  <c r="BG600" i="4"/>
  <c r="BF600" i="4"/>
  <c r="T600" i="4"/>
  <c r="R600" i="4"/>
  <c r="P600" i="4"/>
  <c r="BI597" i="4"/>
  <c r="BH597" i="4"/>
  <c r="BG597" i="4"/>
  <c r="BF597" i="4"/>
  <c r="T597" i="4"/>
  <c r="R597" i="4"/>
  <c r="P597" i="4"/>
  <c r="BI590" i="4"/>
  <c r="BH590" i="4"/>
  <c r="BG590" i="4"/>
  <c r="BF590" i="4"/>
  <c r="T590" i="4"/>
  <c r="R590" i="4"/>
  <c r="P590" i="4"/>
  <c r="BI586" i="4"/>
  <c r="BH586" i="4"/>
  <c r="BG586" i="4"/>
  <c r="BF586" i="4"/>
  <c r="T586" i="4"/>
  <c r="R586" i="4"/>
  <c r="P586" i="4"/>
  <c r="BI583" i="4"/>
  <c r="BH583" i="4"/>
  <c r="BG583" i="4"/>
  <c r="BF583" i="4"/>
  <c r="T583" i="4"/>
  <c r="R583" i="4"/>
  <c r="P583" i="4"/>
  <c r="BI580" i="4"/>
  <c r="BH580" i="4"/>
  <c r="BG580" i="4"/>
  <c r="BF580" i="4"/>
  <c r="T580" i="4"/>
  <c r="R580" i="4"/>
  <c r="P580" i="4"/>
  <c r="BI577" i="4"/>
  <c r="BH577" i="4"/>
  <c r="BG577" i="4"/>
  <c r="BF577" i="4"/>
  <c r="T577" i="4"/>
  <c r="R577" i="4"/>
  <c r="P577" i="4"/>
  <c r="BI573" i="4"/>
  <c r="BH573" i="4"/>
  <c r="BG573" i="4"/>
  <c r="BF573" i="4"/>
  <c r="T573" i="4"/>
  <c r="R573" i="4"/>
  <c r="P573" i="4"/>
  <c r="BI569" i="4"/>
  <c r="BH569" i="4"/>
  <c r="BG569" i="4"/>
  <c r="BF569" i="4"/>
  <c r="T569" i="4"/>
  <c r="R569" i="4"/>
  <c r="P569" i="4"/>
  <c r="BI566" i="4"/>
  <c r="BH566" i="4"/>
  <c r="BG566" i="4"/>
  <c r="BF566" i="4"/>
  <c r="T566" i="4"/>
  <c r="R566" i="4"/>
  <c r="P566" i="4"/>
  <c r="BI562" i="4"/>
  <c r="BH562" i="4"/>
  <c r="BG562" i="4"/>
  <c r="BF562" i="4"/>
  <c r="T562" i="4"/>
  <c r="R562" i="4"/>
  <c r="P562" i="4"/>
  <c r="BI558" i="4"/>
  <c r="BH558" i="4"/>
  <c r="BG558" i="4"/>
  <c r="BF558" i="4"/>
  <c r="T558" i="4"/>
  <c r="R558" i="4"/>
  <c r="P558" i="4"/>
  <c r="BI555" i="4"/>
  <c r="BH555" i="4"/>
  <c r="BG555" i="4"/>
  <c r="BF555" i="4"/>
  <c r="T555" i="4"/>
  <c r="R555" i="4"/>
  <c r="P555" i="4"/>
  <c r="BI553" i="4"/>
  <c r="BH553" i="4"/>
  <c r="BG553" i="4"/>
  <c r="BF553" i="4"/>
  <c r="T553" i="4"/>
  <c r="R553" i="4"/>
  <c r="P553" i="4"/>
  <c r="BI550" i="4"/>
  <c r="BH550" i="4"/>
  <c r="BG550" i="4"/>
  <c r="BF550" i="4"/>
  <c r="T550" i="4"/>
  <c r="R550" i="4"/>
  <c r="P550" i="4"/>
  <c r="BI547" i="4"/>
  <c r="BH547" i="4"/>
  <c r="BG547" i="4"/>
  <c r="BF547" i="4"/>
  <c r="T547" i="4"/>
  <c r="R547" i="4"/>
  <c r="P547" i="4"/>
  <c r="BI544" i="4"/>
  <c r="BH544" i="4"/>
  <c r="BG544" i="4"/>
  <c r="BF544" i="4"/>
  <c r="T544" i="4"/>
  <c r="R544" i="4"/>
  <c r="P544" i="4"/>
  <c r="BI540" i="4"/>
  <c r="BH540" i="4"/>
  <c r="BG540" i="4"/>
  <c r="BF540" i="4"/>
  <c r="T540" i="4"/>
  <c r="R540" i="4"/>
  <c r="P540" i="4"/>
  <c r="BI537" i="4"/>
  <c r="BH537" i="4"/>
  <c r="BG537" i="4"/>
  <c r="BF537" i="4"/>
  <c r="T537" i="4"/>
  <c r="R537" i="4"/>
  <c r="P537" i="4"/>
  <c r="BI534" i="4"/>
  <c r="BH534" i="4"/>
  <c r="BG534" i="4"/>
  <c r="BF534" i="4"/>
  <c r="T534" i="4"/>
  <c r="R534" i="4"/>
  <c r="P534" i="4"/>
  <c r="BI531" i="4"/>
  <c r="BH531" i="4"/>
  <c r="BG531" i="4"/>
  <c r="BF531" i="4"/>
  <c r="T531" i="4"/>
  <c r="R531" i="4"/>
  <c r="P531" i="4"/>
  <c r="BI528" i="4"/>
  <c r="BH528" i="4"/>
  <c r="BG528" i="4"/>
  <c r="BF528" i="4"/>
  <c r="T528" i="4"/>
  <c r="R528" i="4"/>
  <c r="P528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7" i="4"/>
  <c r="BH487" i="4"/>
  <c r="BG487" i="4"/>
  <c r="BF487" i="4"/>
  <c r="T487" i="4"/>
  <c r="R487" i="4"/>
  <c r="P487" i="4"/>
  <c r="BI484" i="4"/>
  <c r="BH484" i="4"/>
  <c r="BG484" i="4"/>
  <c r="BF484" i="4"/>
  <c r="T484" i="4"/>
  <c r="R484" i="4"/>
  <c r="P484" i="4"/>
  <c r="BI482" i="4"/>
  <c r="BH482" i="4"/>
  <c r="BG482" i="4"/>
  <c r="BF482" i="4"/>
  <c r="T482" i="4"/>
  <c r="R482" i="4"/>
  <c r="P482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3" i="4"/>
  <c r="BH473" i="4"/>
  <c r="BG473" i="4"/>
  <c r="BF473" i="4"/>
  <c r="T473" i="4"/>
  <c r="R473" i="4"/>
  <c r="P473" i="4"/>
  <c r="BI470" i="4"/>
  <c r="BH470" i="4"/>
  <c r="BG470" i="4"/>
  <c r="BF470" i="4"/>
  <c r="T470" i="4"/>
  <c r="R470" i="4"/>
  <c r="P470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2" i="4"/>
  <c r="BH462" i="4"/>
  <c r="BG462" i="4"/>
  <c r="BF462" i="4"/>
  <c r="T462" i="4"/>
  <c r="R462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2" i="4"/>
  <c r="BH442" i="4"/>
  <c r="BG442" i="4"/>
  <c r="BF442" i="4"/>
  <c r="T442" i="4"/>
  <c r="R442" i="4"/>
  <c r="P442" i="4"/>
  <c r="BI439" i="4"/>
  <c r="BH439" i="4"/>
  <c r="BG439" i="4"/>
  <c r="BF439" i="4"/>
  <c r="T439" i="4"/>
  <c r="R439" i="4"/>
  <c r="P439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9" i="4"/>
  <c r="BH399" i="4"/>
  <c r="BG399" i="4"/>
  <c r="BF399" i="4"/>
  <c r="T399" i="4"/>
  <c r="R399" i="4"/>
  <c r="P399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1" i="4"/>
  <c r="BH361" i="4"/>
  <c r="BG361" i="4"/>
  <c r="BF361" i="4"/>
  <c r="T361" i="4"/>
  <c r="R361" i="4"/>
  <c r="P361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J89" i="4"/>
  <c r="J88" i="4"/>
  <c r="F88" i="4"/>
  <c r="F86" i="4"/>
  <c r="E84" i="4"/>
  <c r="J55" i="4"/>
  <c r="J54" i="4"/>
  <c r="F54" i="4"/>
  <c r="F52" i="4"/>
  <c r="E50" i="4"/>
  <c r="J18" i="4"/>
  <c r="E18" i="4"/>
  <c r="F55" i="4" s="1"/>
  <c r="J17" i="4"/>
  <c r="J12" i="4"/>
  <c r="J86" i="4"/>
  <c r="E7" i="4"/>
  <c r="E82" i="4"/>
  <c r="J37" i="3"/>
  <c r="J36" i="3"/>
  <c r="AY56" i="1" s="1"/>
  <c r="J35" i="3"/>
  <c r="AX56" i="1" s="1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5" i="3"/>
  <c r="BH735" i="3"/>
  <c r="BG735" i="3"/>
  <c r="BF735" i="3"/>
  <c r="T735" i="3"/>
  <c r="R735" i="3"/>
  <c r="P735" i="3"/>
  <c r="BI729" i="3"/>
  <c r="BH729" i="3"/>
  <c r="BG729" i="3"/>
  <c r="BF729" i="3"/>
  <c r="T729" i="3"/>
  <c r="T728" i="3" s="1"/>
  <c r="R729" i="3"/>
  <c r="R728" i="3" s="1"/>
  <c r="P729" i="3"/>
  <c r="P728" i="3" s="1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7" i="3"/>
  <c r="BH687" i="3"/>
  <c r="BG687" i="3"/>
  <c r="BF687" i="3"/>
  <c r="T687" i="3"/>
  <c r="R687" i="3"/>
  <c r="P687" i="3"/>
  <c r="BI684" i="3"/>
  <c r="BH684" i="3"/>
  <c r="BG684" i="3"/>
  <c r="BF684" i="3"/>
  <c r="T684" i="3"/>
  <c r="R684" i="3"/>
  <c r="P684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7" i="3"/>
  <c r="BH667" i="3"/>
  <c r="BG667" i="3"/>
  <c r="BF667" i="3"/>
  <c r="T667" i="3"/>
  <c r="R667" i="3"/>
  <c r="P667" i="3"/>
  <c r="BI664" i="3"/>
  <c r="BH664" i="3"/>
  <c r="BG664" i="3"/>
  <c r="BF664" i="3"/>
  <c r="T664" i="3"/>
  <c r="R664" i="3"/>
  <c r="P664" i="3"/>
  <c r="BI661" i="3"/>
  <c r="BH661" i="3"/>
  <c r="BG661" i="3"/>
  <c r="BF661" i="3"/>
  <c r="T661" i="3"/>
  <c r="R661" i="3"/>
  <c r="P661" i="3"/>
  <c r="BI658" i="3"/>
  <c r="BH658" i="3"/>
  <c r="BG658" i="3"/>
  <c r="BF658" i="3"/>
  <c r="T658" i="3"/>
  <c r="R658" i="3"/>
  <c r="P658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T627" i="3" s="1"/>
  <c r="R628" i="3"/>
  <c r="R627" i="3" s="1"/>
  <c r="P628" i="3"/>
  <c r="P627" i="3" s="1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7" i="3"/>
  <c r="BH607" i="3"/>
  <c r="BG607" i="3"/>
  <c r="BF607" i="3"/>
  <c r="T607" i="3"/>
  <c r="R607" i="3"/>
  <c r="P607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52" i="3"/>
  <c r="E7" i="3"/>
  <c r="E82" i="3"/>
  <c r="J37" i="2"/>
  <c r="J36" i="2"/>
  <c r="AY55" i="1" s="1"/>
  <c r="J35" i="2"/>
  <c r="AX55" i="1" s="1"/>
  <c r="BI764" i="2"/>
  <c r="BH764" i="2"/>
  <c r="BG764" i="2"/>
  <c r="BF764" i="2"/>
  <c r="T764" i="2"/>
  <c r="R764" i="2"/>
  <c r="P764" i="2"/>
  <c r="BI762" i="2"/>
  <c r="BH762" i="2"/>
  <c r="BG762" i="2"/>
  <c r="BF762" i="2"/>
  <c r="T762" i="2"/>
  <c r="R762" i="2"/>
  <c r="P762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48" i="2"/>
  <c r="BH748" i="2"/>
  <c r="BG748" i="2"/>
  <c r="BF748" i="2"/>
  <c r="T748" i="2"/>
  <c r="R748" i="2"/>
  <c r="P748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T629" i="2"/>
  <c r="R630" i="2"/>
  <c r="R629" i="2"/>
  <c r="P630" i="2"/>
  <c r="P629" i="2"/>
  <c r="BI626" i="2"/>
  <c r="BH626" i="2"/>
  <c r="BG626" i="2"/>
  <c r="BF626" i="2"/>
  <c r="T626" i="2"/>
  <c r="R626" i="2"/>
  <c r="P626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 s="1"/>
  <c r="E7" i="2"/>
  <c r="E48" i="2" s="1"/>
  <c r="L50" i="1"/>
  <c r="AM50" i="1"/>
  <c r="AM49" i="1"/>
  <c r="L49" i="1"/>
  <c r="AM47" i="1"/>
  <c r="L47" i="1"/>
  <c r="L45" i="1"/>
  <c r="L44" i="1"/>
  <c r="BK131" i="12"/>
  <c r="BK129" i="12"/>
  <c r="BK126" i="12"/>
  <c r="J123" i="12"/>
  <c r="BK120" i="12"/>
  <c r="BK117" i="12"/>
  <c r="BK114" i="12"/>
  <c r="BK112" i="12"/>
  <c r="J107" i="12"/>
  <c r="BK105" i="12"/>
  <c r="J101" i="12"/>
  <c r="J98" i="12"/>
  <c r="J93" i="12"/>
  <c r="J91" i="12"/>
  <c r="J87" i="12"/>
  <c r="J131" i="11"/>
  <c r="J129" i="11"/>
  <c r="BK126" i="11"/>
  <c r="J123" i="11"/>
  <c r="BK120" i="11"/>
  <c r="J114" i="11"/>
  <c r="J112" i="11"/>
  <c r="BK105" i="11"/>
  <c r="J98" i="11"/>
  <c r="BK91" i="11"/>
  <c r="J131" i="10"/>
  <c r="BK126" i="10"/>
  <c r="J120" i="10"/>
  <c r="J114" i="10"/>
  <c r="J107" i="10"/>
  <c r="BK101" i="10"/>
  <c r="BK93" i="10"/>
  <c r="J87" i="10"/>
  <c r="J129" i="9"/>
  <c r="BK123" i="9"/>
  <c r="J120" i="9"/>
  <c r="BK114" i="9"/>
  <c r="BK105" i="9"/>
  <c r="J98" i="9"/>
  <c r="BK93" i="9"/>
  <c r="J87" i="9"/>
  <c r="J784" i="8"/>
  <c r="J779" i="8"/>
  <c r="BK772" i="8"/>
  <c r="BK765" i="8"/>
  <c r="J758" i="8"/>
  <c r="BK752" i="8"/>
  <c r="J742" i="8"/>
  <c r="BK736" i="8"/>
  <c r="BK729" i="8"/>
  <c r="J718" i="8"/>
  <c r="J707" i="8"/>
  <c r="J696" i="8"/>
  <c r="BK693" i="8"/>
  <c r="J687" i="8"/>
  <c r="J681" i="8"/>
  <c r="BK673" i="8"/>
  <c r="J666" i="8"/>
  <c r="BK658" i="8"/>
  <c r="BK648" i="8"/>
  <c r="J641" i="8"/>
  <c r="J635" i="8"/>
  <c r="BK629" i="8"/>
  <c r="BK616" i="8"/>
  <c r="J605" i="8"/>
  <c r="J597" i="8"/>
  <c r="BK590" i="8"/>
  <c r="J580" i="8"/>
  <c r="J568" i="8"/>
  <c r="BK562" i="8"/>
  <c r="J553" i="8"/>
  <c r="BK546" i="8"/>
  <c r="BK539" i="8"/>
  <c r="J535" i="8"/>
  <c r="J528" i="8"/>
  <c r="J523" i="8"/>
  <c r="BK517" i="8"/>
  <c r="J511" i="8"/>
  <c r="BK505" i="8"/>
  <c r="J502" i="8"/>
  <c r="BK496" i="8"/>
  <c r="BK488" i="8"/>
  <c r="J483" i="8"/>
  <c r="BK478" i="8"/>
  <c r="J473" i="8"/>
  <c r="J468" i="8"/>
  <c r="BK462" i="8"/>
  <c r="BK456" i="8"/>
  <c r="J451" i="8"/>
  <c r="J446" i="8"/>
  <c r="J441" i="8"/>
  <c r="BK436" i="8"/>
  <c r="BK431" i="8"/>
  <c r="J425" i="8"/>
  <c r="BK420" i="8"/>
  <c r="J415" i="8"/>
  <c r="BK409" i="8"/>
  <c r="J404" i="8"/>
  <c r="BK399" i="8"/>
  <c r="J393" i="8"/>
  <c r="J388" i="8"/>
  <c r="BK380" i="8"/>
  <c r="J374" i="8"/>
  <c r="J369" i="8"/>
  <c r="BK366" i="8"/>
  <c r="J364" i="8"/>
  <c r="BK359" i="8"/>
  <c r="J354" i="8"/>
  <c r="J349" i="8"/>
  <c r="J345" i="8"/>
  <c r="BK335" i="8"/>
  <c r="BK329" i="8"/>
  <c r="BK319" i="8"/>
  <c r="J314" i="8"/>
  <c r="J311" i="8"/>
  <c r="J307" i="8"/>
  <c r="BK302" i="8"/>
  <c r="BK299" i="8"/>
  <c r="BK291" i="8"/>
  <c r="J284" i="8"/>
  <c r="J277" i="8"/>
  <c r="J272" i="8"/>
  <c r="J270" i="8"/>
  <c r="BK260" i="8"/>
  <c r="BK255" i="8"/>
  <c r="J249" i="8"/>
  <c r="BK241" i="8"/>
  <c r="BK235" i="8"/>
  <c r="J230" i="8"/>
  <c r="J223" i="8"/>
  <c r="J217" i="8"/>
  <c r="J211" i="8"/>
  <c r="BK205" i="8"/>
  <c r="J197" i="8"/>
  <c r="J191" i="8"/>
  <c r="BK183" i="8"/>
  <c r="J178" i="8"/>
  <c r="J172" i="8"/>
  <c r="BK166" i="8"/>
  <c r="J160" i="8"/>
  <c r="BK154" i="8"/>
  <c r="J147" i="8"/>
  <c r="J140" i="8"/>
  <c r="J134" i="8"/>
  <c r="BK126" i="8"/>
  <c r="J122" i="8"/>
  <c r="J114" i="8"/>
  <c r="BK106" i="8"/>
  <c r="J101" i="8"/>
  <c r="J93" i="8"/>
  <c r="J827" i="7"/>
  <c r="J823" i="7"/>
  <c r="BK819" i="7"/>
  <c r="BK810" i="7"/>
  <c r="BK808" i="7"/>
  <c r="BK801" i="7"/>
  <c r="BK794" i="7"/>
  <c r="J785" i="7"/>
  <c r="BK779" i="7"/>
  <c r="BK777" i="7"/>
  <c r="J766" i="7"/>
  <c r="J759" i="7"/>
  <c r="BK752" i="7"/>
  <c r="J742" i="7"/>
  <c r="J736" i="7"/>
  <c r="J733" i="7"/>
  <c r="J727" i="7"/>
  <c r="BK719" i="7"/>
  <c r="J712" i="7"/>
  <c r="BK704" i="7"/>
  <c r="J696" i="7"/>
  <c r="J689" i="7"/>
  <c r="BK680" i="7"/>
  <c r="BK672" i="7"/>
  <c r="J665" i="7"/>
  <c r="BK655" i="7"/>
  <c r="BK647" i="7"/>
  <c r="J637" i="7"/>
  <c r="J631" i="7"/>
  <c r="J618" i="7"/>
  <c r="BK610" i="7"/>
  <c r="J606" i="7"/>
  <c r="J595" i="7"/>
  <c r="J588" i="7"/>
  <c r="BK583" i="7"/>
  <c r="J577" i="7"/>
  <c r="BK574" i="7"/>
  <c r="J568" i="7"/>
  <c r="J562" i="7"/>
  <c r="J559" i="7"/>
  <c r="BK551" i="7"/>
  <c r="J546" i="7"/>
  <c r="J541" i="7"/>
  <c r="BK536" i="7"/>
  <c r="J533" i="7"/>
  <c r="J528" i="7"/>
  <c r="BK522" i="7"/>
  <c r="BK516" i="7"/>
  <c r="J508" i="7"/>
  <c r="BK498" i="7"/>
  <c r="BK493" i="7"/>
  <c r="J485" i="7"/>
  <c r="J480" i="7"/>
  <c r="J475" i="7"/>
  <c r="J469" i="7"/>
  <c r="BK464" i="7"/>
  <c r="J461" i="7"/>
  <c r="J456" i="7"/>
  <c r="J451" i="7"/>
  <c r="J445" i="7"/>
  <c r="J440" i="7"/>
  <c r="BK434" i="7"/>
  <c r="J429" i="7"/>
  <c r="J423" i="7"/>
  <c r="BK418" i="7"/>
  <c r="J413" i="7"/>
  <c r="BK410" i="7"/>
  <c r="J405" i="7"/>
  <c r="BK400" i="7"/>
  <c r="J394" i="7"/>
  <c r="BK388" i="7"/>
  <c r="BK382" i="7"/>
  <c r="BK374" i="7"/>
  <c r="J368" i="7"/>
  <c r="J360" i="7"/>
  <c r="BK355" i="7"/>
  <c r="J350" i="7"/>
  <c r="J339" i="7"/>
  <c r="J332" i="7"/>
  <c r="J325" i="7"/>
  <c r="BK319" i="7"/>
  <c r="BK313" i="7"/>
  <c r="J307" i="7"/>
  <c r="BK302" i="7"/>
  <c r="BK296" i="7"/>
  <c r="J288" i="7"/>
  <c r="BK286" i="7"/>
  <c r="BK280" i="7"/>
  <c r="J273" i="7"/>
  <c r="BK267" i="7"/>
  <c r="J261" i="7"/>
  <c r="BK255" i="7"/>
  <c r="J247" i="7"/>
  <c r="J241" i="7"/>
  <c r="BK235" i="7"/>
  <c r="BK229" i="7"/>
  <c r="BK223" i="7"/>
  <c r="J218" i="7"/>
  <c r="J215" i="7"/>
  <c r="J209" i="7"/>
  <c r="J203" i="7"/>
  <c r="BK197" i="7"/>
  <c r="BK188" i="7"/>
  <c r="J184" i="7"/>
  <c r="BK175" i="7"/>
  <c r="BK169" i="7"/>
  <c r="J163" i="7"/>
  <c r="J156" i="7"/>
  <c r="J150" i="7"/>
  <c r="J144" i="7"/>
  <c r="BK141" i="7"/>
  <c r="J136" i="7"/>
  <c r="J130" i="7"/>
  <c r="BK123" i="7"/>
  <c r="J120" i="7"/>
  <c r="J107" i="7"/>
  <c r="BK102" i="7"/>
  <c r="J94" i="7"/>
  <c r="BK786" i="6"/>
  <c r="J778" i="6"/>
  <c r="BK773" i="6"/>
  <c r="J766" i="6"/>
  <c r="BK758" i="6"/>
  <c r="J752" i="6"/>
  <c r="BK743" i="6"/>
  <c r="J739" i="6"/>
  <c r="BK733" i="6"/>
  <c r="BK720" i="6"/>
  <c r="J709" i="6"/>
  <c r="BK698" i="6"/>
  <c r="BK695" i="6"/>
  <c r="J689" i="6"/>
  <c r="J683" i="6"/>
  <c r="BK675" i="6"/>
  <c r="J664" i="6"/>
  <c r="BK656" i="6"/>
  <c r="BK647" i="6"/>
  <c r="J641" i="6"/>
  <c r="BK635" i="6"/>
  <c r="J626" i="6"/>
  <c r="BK618" i="6"/>
  <c r="J611" i="6"/>
  <c r="BK601" i="6"/>
  <c r="J593" i="6"/>
  <c r="J583" i="6"/>
  <c r="J574" i="6"/>
  <c r="J563" i="6"/>
  <c r="J556" i="6"/>
  <c r="BK552" i="6"/>
  <c r="BK544" i="6"/>
  <c r="J538" i="6"/>
  <c r="J535" i="6"/>
  <c r="J529" i="6"/>
  <c r="BK523" i="6"/>
  <c r="J517" i="6"/>
  <c r="BK512" i="6"/>
  <c r="J507" i="6"/>
  <c r="BK502" i="6"/>
  <c r="J497" i="6"/>
  <c r="BK491" i="6"/>
  <c r="BK486" i="6"/>
  <c r="J480" i="6"/>
  <c r="J474" i="6"/>
  <c r="J469" i="6"/>
  <c r="BK461" i="6"/>
  <c r="BK456" i="6"/>
  <c r="J451" i="6"/>
  <c r="BK446" i="6"/>
  <c r="BK440" i="6"/>
  <c r="J435" i="6"/>
  <c r="J430" i="6"/>
  <c r="BK424" i="6"/>
  <c r="J419" i="6"/>
  <c r="J414" i="6"/>
  <c r="BK408" i="6"/>
  <c r="BK403" i="6"/>
  <c r="BK398" i="6"/>
  <c r="J392" i="6"/>
  <c r="BK386" i="6"/>
  <c r="J381" i="6"/>
  <c r="J374" i="6"/>
  <c r="J369" i="6"/>
  <c r="BK364" i="6"/>
  <c r="J356" i="6"/>
  <c r="J348" i="6"/>
  <c r="J340" i="6"/>
  <c r="BK338" i="6"/>
  <c r="BK332" i="6"/>
  <c r="J322" i="6"/>
  <c r="J317" i="6"/>
  <c r="BK315" i="6"/>
  <c r="J307" i="6"/>
  <c r="J300" i="6"/>
  <c r="BK293" i="6"/>
  <c r="J287" i="6"/>
  <c r="BK281" i="6"/>
  <c r="BK275" i="6"/>
  <c r="BK270" i="6"/>
  <c r="J264" i="6"/>
  <c r="BK256" i="6"/>
  <c r="J248" i="6"/>
  <c r="J245" i="6"/>
  <c r="BK238" i="6"/>
  <c r="BK235" i="6"/>
  <c r="BK228" i="6"/>
  <c r="BK222" i="6"/>
  <c r="BK213" i="6"/>
  <c r="BK207" i="6"/>
  <c r="J203" i="6"/>
  <c r="J197" i="6"/>
  <c r="J191" i="6"/>
  <c r="BK182" i="6"/>
  <c r="BK174" i="6"/>
  <c r="BK168" i="6"/>
  <c r="BK165" i="6"/>
  <c r="BK159" i="6"/>
  <c r="J153" i="6"/>
  <c r="J149" i="6"/>
  <c r="J142" i="6"/>
  <c r="J136" i="6"/>
  <c r="BK128" i="6"/>
  <c r="BK121" i="6"/>
  <c r="BK108" i="6"/>
  <c r="J98" i="6"/>
  <c r="J702" i="5"/>
  <c r="J698" i="5"/>
  <c r="J688" i="5"/>
  <c r="J681" i="5"/>
  <c r="BK675" i="5"/>
  <c r="BK668" i="5"/>
  <c r="BK660" i="5"/>
  <c r="J653" i="5"/>
  <c r="BK645" i="5"/>
  <c r="J639" i="5"/>
  <c r="BK633" i="5"/>
  <c r="J629" i="5"/>
  <c r="J623" i="5"/>
  <c r="BK612" i="5"/>
  <c r="BK605" i="5"/>
  <c r="J599" i="5"/>
  <c r="BK593" i="5"/>
  <c r="BK584" i="5"/>
  <c r="J578" i="5"/>
  <c r="J570" i="5"/>
  <c r="J560" i="5"/>
  <c r="BK555" i="5"/>
  <c r="J549" i="5"/>
  <c r="BK541" i="5"/>
  <c r="BK530" i="5"/>
  <c r="BK520" i="5"/>
  <c r="J513" i="5"/>
  <c r="J506" i="5"/>
  <c r="BK499" i="5"/>
  <c r="J491" i="5"/>
  <c r="J486" i="5"/>
  <c r="BK480" i="5"/>
  <c r="BK476" i="5"/>
  <c r="J467" i="5"/>
  <c r="BK462" i="5"/>
  <c r="J457" i="5"/>
  <c r="J452" i="5"/>
  <c r="BK446" i="5"/>
  <c r="BK440" i="5"/>
  <c r="BK435" i="5"/>
  <c r="BK430" i="5"/>
  <c r="BK425" i="5"/>
  <c r="J420" i="5"/>
  <c r="J415" i="5"/>
  <c r="J409" i="5"/>
  <c r="BK406" i="5"/>
  <c r="BK396" i="5"/>
  <c r="J391" i="5"/>
  <c r="J385" i="5"/>
  <c r="BK382" i="5"/>
  <c r="BK380" i="5"/>
  <c r="J377" i="5"/>
  <c r="BK368" i="5"/>
  <c r="J363" i="5"/>
  <c r="J358" i="5"/>
  <c r="BK353" i="5"/>
  <c r="BK348" i="5"/>
  <c r="J345" i="5"/>
  <c r="BK333" i="5"/>
  <c r="J323" i="5"/>
  <c r="J317" i="5"/>
  <c r="J315" i="5"/>
  <c r="J309" i="5"/>
  <c r="J302" i="5"/>
  <c r="J297" i="5"/>
  <c r="J292" i="5"/>
  <c r="BK285" i="5"/>
  <c r="BK276" i="5"/>
  <c r="J270" i="5"/>
  <c r="J265" i="5"/>
  <c r="J259" i="5"/>
  <c r="BK254" i="5"/>
  <c r="BK245" i="5"/>
  <c r="BK239" i="5"/>
  <c r="BK235" i="5"/>
  <c r="BK229" i="5"/>
  <c r="J223" i="5"/>
  <c r="J220" i="5"/>
  <c r="J214" i="5"/>
  <c r="BK208" i="5"/>
  <c r="BK202" i="5"/>
  <c r="BK196" i="5"/>
  <c r="J191" i="5"/>
  <c r="J185" i="5"/>
  <c r="J179" i="5"/>
  <c r="J176" i="5"/>
  <c r="BK167" i="5"/>
  <c r="BK161" i="5"/>
  <c r="J154" i="5"/>
  <c r="BK146" i="5"/>
  <c r="J141" i="5"/>
  <c r="BK135" i="5"/>
  <c r="J129" i="5"/>
  <c r="BK125" i="5"/>
  <c r="J114" i="5"/>
  <c r="J103" i="5"/>
  <c r="BK94" i="5"/>
  <c r="BK701" i="4"/>
  <c r="BK697" i="4"/>
  <c r="J689" i="4"/>
  <c r="BK678" i="4"/>
  <c r="J672" i="4"/>
  <c r="J666" i="4"/>
  <c r="BK660" i="4"/>
  <c r="BK653" i="4"/>
  <c r="BK647" i="4"/>
  <c r="J641" i="4"/>
  <c r="BK635" i="4"/>
  <c r="BK628" i="4"/>
  <c r="J622" i="4"/>
  <c r="J614" i="4"/>
  <c r="J603" i="4"/>
  <c r="J597" i="4"/>
  <c r="BK586" i="4"/>
  <c r="BK580" i="4"/>
  <c r="BK573" i="4"/>
  <c r="J566" i="4"/>
  <c r="J558" i="4"/>
  <c r="J553" i="4"/>
  <c r="BK547" i="4"/>
  <c r="BK540" i="4"/>
  <c r="J534" i="4"/>
  <c r="J528" i="4"/>
  <c r="J522" i="4"/>
  <c r="BK519" i="4"/>
  <c r="BK516" i="4"/>
  <c r="BK508" i="4"/>
  <c r="J505" i="4"/>
  <c r="J500" i="4"/>
  <c r="J495" i="4"/>
  <c r="J490" i="4"/>
  <c r="BK484" i="4"/>
  <c r="J479" i="4"/>
  <c r="J473" i="4"/>
  <c r="BK467" i="4"/>
  <c r="J462" i="4"/>
  <c r="J457" i="4"/>
  <c r="J452" i="4"/>
  <c r="J447" i="4"/>
  <c r="BK445" i="4"/>
  <c r="J439" i="4"/>
  <c r="J434" i="4"/>
  <c r="J429" i="4"/>
  <c r="J423" i="4"/>
  <c r="BK418" i="4"/>
  <c r="J413" i="4"/>
  <c r="J407" i="4"/>
  <c r="J401" i="4"/>
  <c r="J396" i="4"/>
  <c r="J391" i="4"/>
  <c r="J385" i="4"/>
  <c r="BK380" i="4"/>
  <c r="J375" i="4"/>
  <c r="BK370" i="4"/>
  <c r="J365" i="4"/>
  <c r="J357" i="4"/>
  <c r="BK351" i="4"/>
  <c r="BK345" i="4"/>
  <c r="J340" i="4"/>
  <c r="J334" i="4"/>
  <c r="BK329" i="4"/>
  <c r="J325" i="4"/>
  <c r="BK323" i="4"/>
  <c r="BK317" i="4"/>
  <c r="J311" i="4"/>
  <c r="BK304" i="4"/>
  <c r="J296" i="4"/>
  <c r="BK290" i="4"/>
  <c r="BK285" i="4"/>
  <c r="J276" i="4"/>
  <c r="J272" i="4"/>
  <c r="BK268" i="4"/>
  <c r="BK262" i="4"/>
  <c r="BK260" i="4"/>
  <c r="BK253" i="4"/>
  <c r="J247" i="4"/>
  <c r="BK241" i="4"/>
  <c r="BK235" i="4"/>
  <c r="BK229" i="4"/>
  <c r="J223" i="4"/>
  <c r="J217" i="4"/>
  <c r="BK212" i="4"/>
  <c r="J206" i="4"/>
  <c r="J186" i="4"/>
  <c r="J183" i="4"/>
  <c r="J180" i="4"/>
  <c r="BK177" i="4"/>
  <c r="BK171" i="4"/>
  <c r="J165" i="4"/>
  <c r="J159" i="4"/>
  <c r="J153" i="4"/>
  <c r="BK148" i="4"/>
  <c r="BK143" i="4"/>
  <c r="J137" i="4"/>
  <c r="BK132" i="4"/>
  <c r="BK125" i="4"/>
  <c r="J117" i="4"/>
  <c r="BK109" i="4"/>
  <c r="BK98" i="4"/>
  <c r="J735" i="3"/>
  <c r="J725" i="3"/>
  <c r="BK713" i="3"/>
  <c r="BK710" i="3"/>
  <c r="J704" i="3"/>
  <c r="J699" i="3"/>
  <c r="BK691" i="3"/>
  <c r="J684" i="3"/>
  <c r="BK677" i="3"/>
  <c r="BK670" i="3"/>
  <c r="BK664" i="3"/>
  <c r="BK658" i="3"/>
  <c r="BK651" i="3"/>
  <c r="BK645" i="3"/>
  <c r="BK635" i="3"/>
  <c r="BK632" i="3"/>
  <c r="BK624" i="3"/>
  <c r="BK613" i="3"/>
  <c r="BK607" i="3"/>
  <c r="BK596" i="3"/>
  <c r="J587" i="3"/>
  <c r="BK579" i="3"/>
  <c r="J576" i="3"/>
  <c r="J568" i="3"/>
  <c r="J563" i="3"/>
  <c r="J557" i="3"/>
  <c r="J547" i="3"/>
  <c r="J541" i="3"/>
  <c r="BK535" i="3"/>
  <c r="BK529" i="3"/>
  <c r="BK523" i="3"/>
  <c r="BK517" i="3"/>
  <c r="J512" i="3"/>
  <c r="BK507" i="3"/>
  <c r="BK502" i="3"/>
  <c r="J497" i="3"/>
  <c r="J491" i="3"/>
  <c r="BK486" i="3"/>
  <c r="BK480" i="3"/>
  <c r="J474" i="3"/>
  <c r="J469" i="3"/>
  <c r="BK464" i="3"/>
  <c r="BK459" i="3"/>
  <c r="BK454" i="3"/>
  <c r="BK449" i="3"/>
  <c r="BK443" i="3"/>
  <c r="J438" i="3"/>
  <c r="J432" i="3"/>
  <c r="J427" i="3"/>
  <c r="J423" i="3"/>
  <c r="J417" i="3"/>
  <c r="BK412" i="3"/>
  <c r="J406" i="3"/>
  <c r="J401" i="3"/>
  <c r="BK395" i="3"/>
  <c r="J390" i="3"/>
  <c r="J385" i="3"/>
  <c r="BK380" i="3"/>
  <c r="BK375" i="3"/>
  <c r="BK370" i="3"/>
  <c r="BK365" i="3"/>
  <c r="J357" i="3"/>
  <c r="J351" i="3"/>
  <c r="BK345" i="3"/>
  <c r="J337" i="3"/>
  <c r="BK331" i="3"/>
  <c r="BK326" i="3"/>
  <c r="J321" i="3"/>
  <c r="BK315" i="3"/>
  <c r="J310" i="3"/>
  <c r="BK303" i="3"/>
  <c r="BK291" i="3"/>
  <c r="J286" i="3"/>
  <c r="BK282" i="3"/>
  <c r="J276" i="3"/>
  <c r="BK270" i="3"/>
  <c r="BK264" i="3"/>
  <c r="J256" i="3"/>
  <c r="BK248" i="3"/>
  <c r="J246" i="3"/>
  <c r="J240" i="3"/>
  <c r="J233" i="3"/>
  <c r="J227" i="3"/>
  <c r="J221" i="3"/>
  <c r="BK212" i="3"/>
  <c r="J206" i="3"/>
  <c r="J200" i="3"/>
  <c r="BK194" i="3"/>
  <c r="J189" i="3"/>
  <c r="J186" i="3"/>
  <c r="J177" i="3"/>
  <c r="BK174" i="3"/>
  <c r="BK168" i="3"/>
  <c r="BK159" i="3"/>
  <c r="BK153" i="3"/>
  <c r="J146" i="3"/>
  <c r="J141" i="3"/>
  <c r="J135" i="3"/>
  <c r="BK129" i="3"/>
  <c r="J122" i="3"/>
  <c r="BK114" i="3"/>
  <c r="BK103" i="3"/>
  <c r="BK94" i="3"/>
  <c r="BK744" i="2"/>
  <c r="BK737" i="2"/>
  <c r="J728" i="2"/>
  <c r="BK725" i="2"/>
  <c r="J713" i="2"/>
  <c r="J706" i="2"/>
  <c r="J699" i="2"/>
  <c r="BK690" i="2"/>
  <c r="J684" i="2"/>
  <c r="BK676" i="2"/>
  <c r="J669" i="2"/>
  <c r="J661" i="2"/>
  <c r="BK654" i="2"/>
  <c r="J651" i="2"/>
  <c r="J640" i="2"/>
  <c r="BK634" i="2"/>
  <c r="J626" i="2"/>
  <c r="BK615" i="2"/>
  <c r="J609" i="2"/>
  <c r="J598" i="2"/>
  <c r="J592" i="2"/>
  <c r="BK584" i="2"/>
  <c r="BK577" i="2"/>
  <c r="J570" i="2"/>
  <c r="BK565" i="2"/>
  <c r="BK559" i="2"/>
  <c r="J550" i="2"/>
  <c r="BK544" i="2"/>
  <c r="J538" i="2"/>
  <c r="BK535" i="2"/>
  <c r="BK530" i="2"/>
  <c r="J525" i="2"/>
  <c r="BK518" i="2"/>
  <c r="J512" i="2"/>
  <c r="J507" i="2"/>
  <c r="J501" i="2"/>
  <c r="J495" i="2"/>
  <c r="J490" i="2"/>
  <c r="BK485" i="2"/>
  <c r="J480" i="2"/>
  <c r="J475" i="2"/>
  <c r="J470" i="2"/>
  <c r="J464" i="2"/>
  <c r="J459" i="2"/>
  <c r="BK454" i="2"/>
  <c r="BK448" i="2"/>
  <c r="BK442" i="2"/>
  <c r="J435" i="2"/>
  <c r="BK430" i="2"/>
  <c r="J424" i="2"/>
  <c r="J418" i="2"/>
  <c r="BK413" i="2"/>
  <c r="BK407" i="2"/>
  <c r="BK402" i="2"/>
  <c r="BK396" i="2"/>
  <c r="J391" i="2"/>
  <c r="J386" i="2"/>
  <c r="BK381" i="2"/>
  <c r="BK373" i="2"/>
  <c r="J368" i="2"/>
  <c r="BK362" i="2"/>
  <c r="J358" i="2"/>
  <c r="J352" i="2"/>
  <c r="BK346" i="2"/>
  <c r="BK340" i="2"/>
  <c r="BK335" i="2"/>
  <c r="J330" i="2"/>
  <c r="J326" i="2"/>
  <c r="J320" i="2"/>
  <c r="J312" i="2"/>
  <c r="BK305" i="2"/>
  <c r="J298" i="2"/>
  <c r="J290" i="2"/>
  <c r="J284" i="2"/>
  <c r="BK276" i="2"/>
  <c r="BK274" i="2"/>
  <c r="BK268" i="2"/>
  <c r="BK261" i="2"/>
  <c r="BK255" i="2"/>
  <c r="J245" i="2"/>
  <c r="BK240" i="2"/>
  <c r="J233" i="2"/>
  <c r="J226" i="2"/>
  <c r="BK220" i="2"/>
  <c r="J217" i="2"/>
  <c r="J213" i="2"/>
  <c r="J203" i="2"/>
  <c r="BK197" i="2"/>
  <c r="J191" i="2"/>
  <c r="BK186" i="2"/>
  <c r="BK184" i="2"/>
  <c r="BK178" i="2"/>
  <c r="J172" i="2"/>
  <c r="J166" i="2"/>
  <c r="J160" i="2"/>
  <c r="J154" i="2"/>
  <c r="J148" i="2"/>
  <c r="BK142" i="2"/>
  <c r="J136" i="2"/>
  <c r="J131" i="2"/>
  <c r="BK124" i="2"/>
  <c r="BK116" i="2"/>
  <c r="J108" i="2"/>
  <c r="J98" i="2"/>
  <c r="AS54" i="1"/>
  <c r="BK101" i="12"/>
  <c r="BK91" i="12"/>
  <c r="BK87" i="12"/>
  <c r="BK129" i="11"/>
  <c r="BK123" i="11"/>
  <c r="BK117" i="11"/>
  <c r="BK112" i="11"/>
  <c r="J105" i="11"/>
  <c r="BK98" i="11"/>
  <c r="J91" i="11"/>
  <c r="J87" i="11"/>
  <c r="BK131" i="10"/>
  <c r="J123" i="10"/>
  <c r="BK117" i="10"/>
  <c r="J112" i="10"/>
  <c r="J105" i="10"/>
  <c r="J98" i="10"/>
  <c r="J93" i="10"/>
  <c r="BK87" i="10"/>
  <c r="BK129" i="9"/>
  <c r="BK120" i="9"/>
  <c r="J114" i="9"/>
  <c r="J107" i="9"/>
  <c r="J101" i="9"/>
  <c r="J93" i="9"/>
  <c r="BK87" i="9"/>
  <c r="J802" i="8"/>
  <c r="J800" i="8"/>
  <c r="J798" i="8"/>
  <c r="J796" i="8"/>
  <c r="BK794" i="8"/>
  <c r="BK792" i="8"/>
  <c r="J790" i="8"/>
  <c r="J781" i="8"/>
  <c r="BK776" i="8"/>
  <c r="J769" i="8"/>
  <c r="BK758" i="8"/>
  <c r="BK755" i="8"/>
  <c r="J749" i="8"/>
  <c r="J744" i="8"/>
  <c r="BK739" i="8"/>
  <c r="BK732" i="8"/>
  <c r="J729" i="8"/>
  <c r="BK718" i="8"/>
  <c r="BK707" i="8"/>
  <c r="BK696" i="8"/>
  <c r="J690" i="8"/>
  <c r="BK684" i="8"/>
  <c r="BK677" i="8"/>
  <c r="BK670" i="8"/>
  <c r="J662" i="8"/>
  <c r="BK654" i="8"/>
  <c r="J645" i="8"/>
  <c r="BK638" i="8"/>
  <c r="J632" i="8"/>
  <c r="BK622" i="8"/>
  <c r="BK610" i="8"/>
  <c r="BK600" i="8"/>
  <c r="J594" i="8"/>
  <c r="BK586" i="8"/>
  <c r="J575" i="8"/>
  <c r="J565" i="8"/>
  <c r="J558" i="8"/>
  <c r="J550" i="8"/>
  <c r="BK542" i="8"/>
  <c r="BK531" i="8"/>
  <c r="BK528" i="8"/>
  <c r="BK523" i="8"/>
  <c r="J517" i="8"/>
  <c r="BK511" i="8"/>
  <c r="J505" i="8"/>
  <c r="BK499" i="8"/>
  <c r="BK493" i="8"/>
  <c r="J488" i="8"/>
  <c r="BK483" i="8"/>
  <c r="BK476" i="8"/>
  <c r="J470" i="8"/>
  <c r="J465" i="8"/>
  <c r="J459" i="8"/>
  <c r="J453" i="8"/>
  <c r="BK448" i="8"/>
  <c r="J443" i="8"/>
  <c r="J438" i="8"/>
  <c r="BK433" i="8"/>
  <c r="BK428" i="8"/>
  <c r="J422" i="8"/>
  <c r="BK417" i="8"/>
  <c r="J412" i="8"/>
  <c r="BK406" i="8"/>
  <c r="J401" i="8"/>
  <c r="BK396" i="8"/>
  <c r="BK388" i="8"/>
  <c r="BK382" i="8"/>
  <c r="BK371" i="8"/>
  <c r="BK369" i="8"/>
  <c r="BK356" i="8"/>
  <c r="J351" i="8"/>
  <c r="BK345" i="8"/>
  <c r="BK339" i="8"/>
  <c r="BK333" i="8"/>
  <c r="J329" i="8"/>
  <c r="BK323" i="8"/>
  <c r="BK314" i="8"/>
  <c r="BK311" i="8"/>
  <c r="J305" i="8"/>
  <c r="BK296" i="8"/>
  <c r="J291" i="8"/>
  <c r="BK284" i="8"/>
  <c r="J275" i="8"/>
  <c r="BK272" i="8"/>
  <c r="J264" i="8"/>
  <c r="BK258" i="8"/>
  <c r="J251" i="8"/>
  <c r="BK249" i="8"/>
  <c r="J239" i="8"/>
  <c r="BK233" i="8"/>
  <c r="BK226" i="8"/>
  <c r="J220" i="8"/>
  <c r="BK214" i="8"/>
  <c r="BK211" i="8"/>
  <c r="J205" i="8"/>
  <c r="J201" i="8"/>
  <c r="BK191" i="8"/>
  <c r="BK185" i="8"/>
  <c r="J183" i="8"/>
  <c r="BK178" i="8"/>
  <c r="BK172" i="8"/>
  <c r="J166" i="8"/>
  <c r="BK160" i="8"/>
  <c r="J154" i="8"/>
  <c r="BK147" i="8"/>
  <c r="BK143" i="8"/>
  <c r="BK138" i="8"/>
  <c r="BK132" i="8"/>
  <c r="J126" i="8"/>
  <c r="J119" i="8"/>
  <c r="J111" i="8"/>
  <c r="BK93" i="8"/>
  <c r="BK827" i="7"/>
  <c r="BK813" i="7"/>
  <c r="J808" i="7"/>
  <c r="J801" i="7"/>
  <c r="J794" i="7"/>
  <c r="BK790" i="7"/>
  <c r="BK787" i="7"/>
  <c r="BK785" i="7"/>
  <c r="J779" i="7"/>
  <c r="J775" i="7"/>
  <c r="BK766" i="7"/>
  <c r="BK759" i="7"/>
  <c r="J752" i="7"/>
  <c r="BK745" i="7"/>
  <c r="J739" i="7"/>
  <c r="BK733" i="7"/>
  <c r="BK727" i="7"/>
  <c r="J719" i="7"/>
  <c r="BK712" i="7"/>
  <c r="J704" i="7"/>
  <c r="BK696" i="7"/>
  <c r="BK689" i="7"/>
  <c r="J680" i="7"/>
  <c r="J672" i="7"/>
  <c r="BK665" i="7"/>
  <c r="J655" i="7"/>
  <c r="J647" i="7"/>
  <c r="BK641" i="7"/>
  <c r="J634" i="7"/>
  <c r="BK624" i="7"/>
  <c r="J613" i="7"/>
  <c r="BK606" i="7"/>
  <c r="BK599" i="7"/>
  <c r="J591" i="7"/>
  <c r="BK586" i="7"/>
  <c r="J580" i="7"/>
  <c r="J574" i="7"/>
  <c r="BK568" i="7"/>
  <c r="BK562" i="7"/>
  <c r="BK553" i="7"/>
  <c r="BK548" i="7"/>
  <c r="J543" i="7"/>
  <c r="BK538" i="7"/>
  <c r="BK533" i="7"/>
  <c r="J530" i="7"/>
  <c r="BK525" i="7"/>
  <c r="J516" i="7"/>
  <c r="BK511" i="7"/>
  <c r="BK506" i="7"/>
  <c r="BK501" i="7"/>
  <c r="J496" i="7"/>
  <c r="J491" i="7"/>
  <c r="BK485" i="7"/>
  <c r="BK477" i="7"/>
  <c r="BK472" i="7"/>
  <c r="J466" i="7"/>
  <c r="BK461" i="7"/>
  <c r="BK456" i="7"/>
  <c r="BK451" i="7"/>
  <c r="BK445" i="7"/>
  <c r="BK442" i="7"/>
  <c r="BK437" i="7"/>
  <c r="BK429" i="7"/>
  <c r="BK423" i="7"/>
  <c r="J418" i="7"/>
  <c r="J415" i="7"/>
  <c r="BK408" i="7"/>
  <c r="BK403" i="7"/>
  <c r="BK398" i="7"/>
  <c r="J390" i="7"/>
  <c r="BK384" i="7"/>
  <c r="BK378" i="7"/>
  <c r="BK372" i="7"/>
  <c r="BK366" i="7"/>
  <c r="BK360" i="7"/>
  <c r="J355" i="7"/>
  <c r="BK350" i="7"/>
  <c r="BK344" i="7"/>
  <c r="BK339" i="7"/>
  <c r="BK332" i="7"/>
  <c r="BK325" i="7"/>
  <c r="BK322" i="7"/>
  <c r="J317" i="7"/>
  <c r="J311" i="7"/>
  <c r="J305" i="7"/>
  <c r="J296" i="7"/>
  <c r="BK288" i="7"/>
  <c r="J282" i="7"/>
  <c r="J280" i="7"/>
  <c r="J270" i="7"/>
  <c r="J264" i="7"/>
  <c r="BK261" i="7"/>
  <c r="J255" i="7"/>
  <c r="BK245" i="7"/>
  <c r="BK241" i="7"/>
  <c r="J235" i="7"/>
  <c r="J229" i="7"/>
  <c r="J223" i="7"/>
  <c r="BK218" i="7"/>
  <c r="J212" i="7"/>
  <c r="BK203" i="7"/>
  <c r="J197" i="7"/>
  <c r="J191" i="7"/>
  <c r="BK184" i="7"/>
  <c r="BK177" i="7"/>
  <c r="J175" i="7"/>
  <c r="J169" i="7"/>
  <c r="J159" i="7"/>
  <c r="BK152" i="7"/>
  <c r="BK147" i="7"/>
  <c r="J141" i="7"/>
  <c r="BK136" i="7"/>
  <c r="BK130" i="7"/>
  <c r="J126" i="7"/>
  <c r="J115" i="7"/>
  <c r="J102" i="7"/>
  <c r="BK94" i="7"/>
  <c r="J806" i="6"/>
  <c r="BK804" i="6"/>
  <c r="J802" i="6"/>
  <c r="J800" i="6"/>
  <c r="BK798" i="6"/>
  <c r="BK796" i="6"/>
  <c r="BK790" i="6"/>
  <c r="J781" i="6"/>
  <c r="BK776" i="6"/>
  <c r="J769" i="6"/>
  <c r="BK762" i="6"/>
  <c r="BK752" i="6"/>
  <c r="J746" i="6"/>
  <c r="J741" i="6"/>
  <c r="J736" i="6"/>
  <c r="BK726" i="6"/>
  <c r="BK715" i="6"/>
  <c r="BK709" i="6"/>
  <c r="J695" i="6"/>
  <c r="BK689" i="6"/>
  <c r="BK683" i="6"/>
  <c r="J675" i="6"/>
  <c r="J672" i="6"/>
  <c r="BK664" i="6"/>
  <c r="J656" i="6"/>
  <c r="J647" i="6"/>
  <c r="BK641" i="6"/>
  <c r="J635" i="6"/>
  <c r="BK626" i="6"/>
  <c r="J618" i="6"/>
  <c r="BK611" i="6"/>
  <c r="J601" i="6"/>
  <c r="BK593" i="6"/>
  <c r="BK583" i="6"/>
  <c r="BK574" i="6"/>
  <c r="BK567" i="6"/>
  <c r="J560" i="6"/>
  <c r="J552" i="6"/>
  <c r="J547" i="6"/>
  <c r="J541" i="6"/>
  <c r="BK535" i="6"/>
  <c r="BK529" i="6"/>
  <c r="J523" i="6"/>
  <c r="BK517" i="6"/>
  <c r="J514" i="6"/>
  <c r="J509" i="6"/>
  <c r="J504" i="6"/>
  <c r="BK499" i="6"/>
  <c r="J494" i="6"/>
  <c r="BK489" i="6"/>
  <c r="J483" i="6"/>
  <c r="BK477" i="6"/>
  <c r="J471" i="6"/>
  <c r="BK466" i="6"/>
  <c r="J461" i="6"/>
  <c r="J456" i="6"/>
  <c r="BK451" i="6"/>
  <c r="J443" i="6"/>
  <c r="J438" i="6"/>
  <c r="BK433" i="6"/>
  <c r="BK430" i="6"/>
  <c r="J424" i="6"/>
  <c r="BK419" i="6"/>
  <c r="BK414" i="6"/>
  <c r="J408" i="6"/>
  <c r="J403" i="6"/>
  <c r="J395" i="6"/>
  <c r="BK392" i="6"/>
  <c r="BK384" i="6"/>
  <c r="J379" i="6"/>
  <c r="BK374" i="6"/>
  <c r="BK369" i="6"/>
  <c r="J364" i="6"/>
  <c r="J360" i="6"/>
  <c r="BK356" i="6"/>
  <c r="BK350" i="6"/>
  <c r="BK344" i="6"/>
  <c r="J338" i="6"/>
  <c r="J332" i="6"/>
  <c r="J329" i="6"/>
  <c r="BK324" i="6"/>
  <c r="J320" i="6"/>
  <c r="J315" i="6"/>
  <c r="BK307" i="6"/>
  <c r="BK300" i="6"/>
  <c r="J293" i="6"/>
  <c r="BK287" i="6"/>
  <c r="J285" i="6"/>
  <c r="J279" i="6"/>
  <c r="BK273" i="6"/>
  <c r="BK266" i="6"/>
  <c r="BK260" i="6"/>
  <c r="J254" i="6"/>
  <c r="J250" i="6"/>
  <c r="BK245" i="6"/>
  <c r="J235" i="6"/>
  <c r="J228" i="6"/>
  <c r="J222" i="6"/>
  <c r="J219" i="6"/>
  <c r="BK209" i="6"/>
  <c r="BK203" i="6"/>
  <c r="J193" i="6"/>
  <c r="BK187" i="6"/>
  <c r="J182" i="6"/>
  <c r="BK180" i="6"/>
  <c r="J177" i="6"/>
  <c r="J171" i="6"/>
  <c r="BK162" i="6"/>
  <c r="J156" i="6"/>
  <c r="BK149" i="6"/>
  <c r="BK140" i="6"/>
  <c r="BK131" i="6"/>
  <c r="J128" i="6"/>
  <c r="J121" i="6"/>
  <c r="J116" i="6"/>
  <c r="J108" i="6"/>
  <c r="J103" i="6"/>
  <c r="BK708" i="5"/>
  <c r="BK706" i="5"/>
  <c r="BK704" i="5"/>
  <c r="BK702" i="5"/>
  <c r="BK698" i="5"/>
  <c r="BK688" i="5"/>
  <c r="BK681" i="5"/>
  <c r="J675" i="5"/>
  <c r="J668" i="5"/>
  <c r="J660" i="5"/>
  <c r="BK653" i="5"/>
  <c r="J645" i="5"/>
  <c r="BK639" i="5"/>
  <c r="J633" i="5"/>
  <c r="BK629" i="5"/>
  <c r="BK623" i="5"/>
  <c r="J612" i="5"/>
  <c r="J602" i="5"/>
  <c r="BK596" i="5"/>
  <c r="BK587" i="5"/>
  <c r="BK581" i="5"/>
  <c r="BK574" i="5"/>
  <c r="BK567" i="5"/>
  <c r="BK560" i="5"/>
  <c r="J552" i="5"/>
  <c r="J545" i="5"/>
  <c r="J541" i="5"/>
  <c r="J530" i="5"/>
  <c r="BK517" i="5"/>
  <c r="BK510" i="5"/>
  <c r="J502" i="5"/>
  <c r="J499" i="5"/>
  <c r="BK491" i="5"/>
  <c r="BK486" i="5"/>
  <c r="J480" i="5"/>
  <c r="BK473" i="5"/>
  <c r="BK467" i="5"/>
  <c r="J462" i="5"/>
  <c r="BK457" i="5"/>
  <c r="BK452" i="5"/>
  <c r="J446" i="5"/>
  <c r="J440" i="5"/>
  <c r="J435" i="5"/>
  <c r="J430" i="5"/>
  <c r="J425" i="5"/>
  <c r="BK420" i="5"/>
  <c r="BK415" i="5"/>
  <c r="BK409" i="5"/>
  <c r="J404" i="5"/>
  <c r="J401" i="5"/>
  <c r="J396" i="5"/>
  <c r="BK391" i="5"/>
  <c r="BK385" i="5"/>
  <c r="J380" i="5"/>
  <c r="J374" i="5"/>
  <c r="BK371" i="5"/>
  <c r="J365" i="5"/>
  <c r="BK360" i="5"/>
  <c r="BK355" i="5"/>
  <c r="J348" i="5"/>
  <c r="J343" i="5"/>
  <c r="BK335" i="5"/>
  <c r="J333" i="5"/>
  <c r="J327" i="5"/>
  <c r="BK317" i="5"/>
  <c r="BK315" i="5"/>
  <c r="J307" i="5"/>
  <c r="BK305" i="5"/>
  <c r="BK297" i="5"/>
  <c r="BK289" i="5"/>
  <c r="J285" i="5"/>
  <c r="J276" i="5"/>
  <c r="J268" i="5"/>
  <c r="BK261" i="5"/>
  <c r="BK256" i="5"/>
  <c r="J254" i="5"/>
  <c r="J247" i="5"/>
  <c r="J241" i="5"/>
  <c r="J235" i="5"/>
  <c r="J229" i="5"/>
  <c r="BK223" i="5"/>
  <c r="J216" i="5"/>
  <c r="J210" i="5"/>
  <c r="J204" i="5"/>
  <c r="J198" i="5"/>
  <c r="BK193" i="5"/>
  <c r="BK188" i="5"/>
  <c r="J182" i="5"/>
  <c r="BK179" i="5"/>
  <c r="BK173" i="5"/>
  <c r="J167" i="5"/>
  <c r="J161" i="5"/>
  <c r="BK154" i="5"/>
  <c r="J146" i="5"/>
  <c r="BK141" i="5"/>
  <c r="J135" i="5"/>
  <c r="BK129" i="5"/>
  <c r="J122" i="5"/>
  <c r="BK114" i="5"/>
  <c r="BK103" i="5"/>
  <c r="J94" i="5"/>
  <c r="J717" i="4"/>
  <c r="BK715" i="4"/>
  <c r="BK713" i="4"/>
  <c r="BK711" i="4"/>
  <c r="J709" i="4"/>
  <c r="J701" i="4"/>
  <c r="J697" i="4"/>
  <c r="BK689" i="4"/>
  <c r="J678" i="4"/>
  <c r="BK672" i="4"/>
  <c r="BK666" i="4"/>
  <c r="J660" i="4"/>
  <c r="J653" i="4"/>
  <c r="J650" i="4"/>
  <c r="J644" i="4"/>
  <c r="BK638" i="4"/>
  <c r="BK631" i="4"/>
  <c r="J625" i="4"/>
  <c r="BK618" i="4"/>
  <c r="BK608" i="4"/>
  <c r="BK600" i="4"/>
  <c r="J590" i="4"/>
  <c r="BK583" i="4"/>
  <c r="J577" i="4"/>
  <c r="BK569" i="4"/>
  <c r="BK562" i="4"/>
  <c r="BK555" i="4"/>
  <c r="BK553" i="4"/>
  <c r="J547" i="4"/>
  <c r="J540" i="4"/>
  <c r="BK534" i="4"/>
  <c r="BK528" i="4"/>
  <c r="BK522" i="4"/>
  <c r="J513" i="4"/>
  <c r="BK505" i="4"/>
  <c r="J503" i="4"/>
  <c r="BK495" i="4"/>
  <c r="BK490" i="4"/>
  <c r="J484" i="4"/>
  <c r="BK479" i="4"/>
  <c r="BK473" i="4"/>
  <c r="J467" i="4"/>
  <c r="BK462" i="4"/>
  <c r="BK457" i="4"/>
  <c r="BK452" i="4"/>
  <c r="BK447" i="4"/>
  <c r="J442" i="4"/>
  <c r="BK436" i="4"/>
  <c r="BK431" i="4"/>
  <c r="BK426" i="4"/>
  <c r="J420" i="4"/>
  <c r="J415" i="4"/>
  <c r="J410" i="4"/>
  <c r="BK404" i="4"/>
  <c r="BK399" i="4"/>
  <c r="BK393" i="4"/>
  <c r="J388" i="4"/>
  <c r="J380" i="4"/>
  <c r="BK375" i="4"/>
  <c r="J370" i="4"/>
  <c r="BK365" i="4"/>
  <c r="BK361" i="4"/>
  <c r="BK355" i="4"/>
  <c r="BK349" i="4"/>
  <c r="J343" i="4"/>
  <c r="BK337" i="4"/>
  <c r="BK331" i="4"/>
  <c r="BK327" i="4"/>
  <c r="J323" i="4"/>
  <c r="J317" i="4"/>
  <c r="BK311" i="4"/>
  <c r="J304" i="4"/>
  <c r="BK296" i="4"/>
  <c r="J290" i="4"/>
  <c r="J285" i="4"/>
  <c r="J282" i="4"/>
  <c r="BK276" i="4"/>
  <c r="BK272" i="4"/>
  <c r="J268" i="4"/>
  <c r="J264" i="4"/>
  <c r="J260" i="4"/>
  <c r="J251" i="4"/>
  <c r="BK245" i="4"/>
  <c r="BK238" i="4"/>
  <c r="J232" i="4"/>
  <c r="J226" i="4"/>
  <c r="J219" i="4"/>
  <c r="BK214" i="4"/>
  <c r="BK208" i="4"/>
  <c r="BK202" i="4"/>
  <c r="BK197" i="4"/>
  <c r="BK192" i="4"/>
  <c r="BK186" i="4"/>
  <c r="BK183" i="4"/>
  <c r="J177" i="4"/>
  <c r="J171" i="4"/>
  <c r="BK165" i="4"/>
  <c r="J156" i="4"/>
  <c r="J151" i="4"/>
  <c r="BK146" i="4"/>
  <c r="J143" i="4"/>
  <c r="BK137" i="4"/>
  <c r="BK129" i="4"/>
  <c r="BK122" i="4"/>
  <c r="J114" i="4"/>
  <c r="BK103" i="4"/>
  <c r="BK94" i="4"/>
  <c r="BK745" i="3"/>
  <c r="BK743" i="3"/>
  <c r="J741" i="3"/>
  <c r="J739" i="3"/>
  <c r="J737" i="3"/>
  <c r="BK729" i="3"/>
  <c r="J721" i="3"/>
  <c r="J713" i="3"/>
  <c r="BK707" i="3"/>
  <c r="J701" i="3"/>
  <c r="BK697" i="3"/>
  <c r="BK694" i="3"/>
  <c r="J687" i="3"/>
  <c r="BK681" i="3"/>
  <c r="BK674" i="3"/>
  <c r="BK667" i="3"/>
  <c r="J661" i="3"/>
  <c r="J655" i="3"/>
  <c r="J648" i="3"/>
  <c r="BK641" i="3"/>
  <c r="J635" i="3"/>
  <c r="J628" i="3"/>
  <c r="BK618" i="3"/>
  <c r="J610" i="3"/>
  <c r="BK600" i="3"/>
  <c r="J593" i="3"/>
  <c r="BK590" i="3"/>
  <c r="BK583" i="3"/>
  <c r="J572" i="3"/>
  <c r="J565" i="3"/>
  <c r="J560" i="3"/>
  <c r="BK557" i="3"/>
  <c r="J550" i="3"/>
  <c r="BK544" i="3"/>
  <c r="J538" i="3"/>
  <c r="BK532" i="3"/>
  <c r="BK526" i="3"/>
  <c r="BK520" i="3"/>
  <c r="BK515" i="3"/>
  <c r="J510" i="3"/>
  <c r="BK505" i="3"/>
  <c r="J500" i="3"/>
  <c r="J494" i="3"/>
  <c r="BK489" i="3"/>
  <c r="J483" i="3"/>
  <c r="J477" i="3"/>
  <c r="J472" i="3"/>
  <c r="J467" i="3"/>
  <c r="BK462" i="3"/>
  <c r="J457" i="3"/>
  <c r="BK452" i="3"/>
  <c r="J446" i="3"/>
  <c r="J443" i="3"/>
  <c r="BK438" i="3"/>
  <c r="BK432" i="3"/>
  <c r="BK427" i="3"/>
  <c r="BK423" i="3"/>
  <c r="BK417" i="3"/>
  <c r="J412" i="3"/>
  <c r="BK406" i="3"/>
  <c r="BK401" i="3"/>
  <c r="J395" i="3"/>
  <c r="BK390" i="3"/>
  <c r="BK385" i="3"/>
  <c r="J380" i="3"/>
  <c r="J375" i="3"/>
  <c r="J370" i="3"/>
  <c r="J365" i="3"/>
  <c r="BK357" i="3"/>
  <c r="BK355" i="3"/>
  <c r="BK349" i="3"/>
  <c r="J343" i="3"/>
  <c r="BK337" i="3"/>
  <c r="J331" i="3"/>
  <c r="J326" i="3"/>
  <c r="BK321" i="3"/>
  <c r="J315" i="3"/>
  <c r="J307" i="3"/>
  <c r="J297" i="3"/>
  <c r="J288" i="3"/>
  <c r="J282" i="3"/>
  <c r="BK276" i="3"/>
  <c r="J270" i="3"/>
  <c r="J264" i="3"/>
  <c r="J261" i="3"/>
  <c r="BK256" i="3"/>
  <c r="J248" i="3"/>
  <c r="BK240" i="3"/>
  <c r="BK233" i="3"/>
  <c r="BK227" i="3"/>
  <c r="BK221" i="3"/>
  <c r="J214" i="3"/>
  <c r="BK208" i="3"/>
  <c r="J202" i="3"/>
  <c r="BK196" i="3"/>
  <c r="BK191" i="3"/>
  <c r="BK186" i="3"/>
  <c r="BK180" i="3"/>
  <c r="J174" i="3"/>
  <c r="J168" i="3"/>
  <c r="J162" i="3"/>
  <c r="J159" i="3"/>
  <c r="J153" i="3"/>
  <c r="J143" i="3"/>
  <c r="J137" i="3"/>
  <c r="J132" i="3"/>
  <c r="J125" i="3"/>
  <c r="BK117" i="3"/>
  <c r="J109" i="3"/>
  <c r="BK98" i="3"/>
  <c r="BK764" i="2"/>
  <c r="BK762" i="2"/>
  <c r="BK760" i="2"/>
  <c r="BK758" i="2"/>
  <c r="BK756" i="2"/>
  <c r="BK754" i="2"/>
  <c r="J748" i="2"/>
  <c r="J740" i="2"/>
  <c r="J734" i="2"/>
  <c r="BK728" i="2"/>
  <c r="J723" i="2"/>
  <c r="J720" i="2"/>
  <c r="BK713" i="2"/>
  <c r="BK706" i="2"/>
  <c r="BK699" i="2"/>
  <c r="J693" i="2"/>
  <c r="BK687" i="2"/>
  <c r="J680" i="2"/>
  <c r="BK669" i="2"/>
  <c r="BK661" i="2"/>
  <c r="J657" i="2"/>
  <c r="BK651" i="2"/>
  <c r="J643" i="2"/>
  <c r="J637" i="2"/>
  <c r="BK630" i="2"/>
  <c r="J620" i="2"/>
  <c r="BK612" i="2"/>
  <c r="BK602" i="2"/>
  <c r="BK598" i="2"/>
  <c r="BK592" i="2"/>
  <c r="J584" i="2"/>
  <c r="J577" i="2"/>
  <c r="BK570" i="2"/>
  <c r="J565" i="2"/>
  <c r="J559" i="2"/>
  <c r="BK553" i="2"/>
  <c r="BK547" i="2"/>
  <c r="BK541" i="2"/>
  <c r="J535" i="2"/>
  <c r="J530" i="2"/>
  <c r="BK525" i="2"/>
  <c r="BK520" i="2"/>
  <c r="BK515" i="2"/>
  <c r="J510" i="2"/>
  <c r="BK501" i="2"/>
  <c r="BK495" i="2"/>
  <c r="BK490" i="2"/>
  <c r="J485" i="2"/>
  <c r="BK480" i="2"/>
  <c r="BK475" i="2"/>
  <c r="BK470" i="2"/>
  <c r="BK464" i="2"/>
  <c r="BK459" i="2"/>
  <c r="J454" i="2"/>
  <c r="J448" i="2"/>
  <c r="J442" i="2"/>
  <c r="BK435" i="2"/>
  <c r="J430" i="2"/>
  <c r="BK424" i="2"/>
  <c r="BK418" i="2"/>
  <c r="J413" i="2"/>
  <c r="J405" i="2"/>
  <c r="J402" i="2"/>
  <c r="J396" i="2"/>
  <c r="BK391" i="2"/>
  <c r="BK383" i="2"/>
  <c r="J381" i="2"/>
  <c r="J376" i="2"/>
  <c r="BK371" i="2"/>
  <c r="J366" i="2"/>
  <c r="BK358" i="2"/>
  <c r="BK352" i="2"/>
  <c r="BK350" i="2"/>
  <c r="J344" i="2"/>
  <c r="J335" i="2"/>
  <c r="BK332" i="2"/>
  <c r="J328" i="2"/>
  <c r="BK320" i="2"/>
  <c r="BK312" i="2"/>
  <c r="BK309" i="2"/>
  <c r="J301" i="2"/>
  <c r="J295" i="2"/>
  <c r="BK290" i="2"/>
  <c r="BK284" i="2"/>
  <c r="J276" i="2"/>
  <c r="J270" i="2"/>
  <c r="BK265" i="2"/>
  <c r="BK259" i="2"/>
  <c r="J249" i="2"/>
  <c r="J243" i="2"/>
  <c r="J237" i="2"/>
  <c r="J229" i="2"/>
  <c r="J223" i="2"/>
  <c r="BK217" i="2"/>
  <c r="BK213" i="2"/>
  <c r="J207" i="2"/>
  <c r="J201" i="2"/>
  <c r="J197" i="2"/>
  <c r="BK191" i="2"/>
  <c r="J186" i="2"/>
  <c r="J178" i="2"/>
  <c r="BK175" i="2"/>
  <c r="J169" i="2"/>
  <c r="BK163" i="2"/>
  <c r="J157" i="2"/>
  <c r="BK151" i="2"/>
  <c r="J145" i="2"/>
  <c r="J140" i="2"/>
  <c r="BK134" i="2"/>
  <c r="J128" i="2"/>
  <c r="BK121" i="2"/>
  <c r="BK113" i="2"/>
  <c r="BK103" i="2"/>
  <c r="J94" i="2"/>
  <c r="J117" i="11"/>
  <c r="J107" i="11"/>
  <c r="BK101" i="11"/>
  <c r="BK93" i="11"/>
  <c r="BK87" i="11"/>
  <c r="J129" i="10"/>
  <c r="BK123" i="10"/>
  <c r="J117" i="10"/>
  <c r="BK112" i="10"/>
  <c r="BK105" i="10"/>
  <c r="BK98" i="10"/>
  <c r="BK91" i="10"/>
  <c r="J131" i="9"/>
  <c r="J126" i="9"/>
  <c r="J117" i="9"/>
  <c r="BK112" i="9"/>
  <c r="BK107" i="9"/>
  <c r="BK101" i="9"/>
  <c r="BK91" i="9"/>
  <c r="BK790" i="8"/>
  <c r="BK781" i="8"/>
  <c r="J776" i="8"/>
  <c r="BK769" i="8"/>
  <c r="BK761" i="8"/>
  <c r="J755" i="8"/>
  <c r="BK746" i="8"/>
  <c r="BK744" i="8"/>
  <c r="J739" i="8"/>
  <c r="J732" i="8"/>
  <c r="BK724" i="8"/>
  <c r="J713" i="8"/>
  <c r="J702" i="8"/>
  <c r="BK690" i="8"/>
  <c r="J684" i="8"/>
  <c r="J677" i="8"/>
  <c r="J670" i="8"/>
  <c r="BK662" i="8"/>
  <c r="J654" i="8"/>
  <c r="BK645" i="8"/>
  <c r="J638" i="8"/>
  <c r="BK632" i="8"/>
  <c r="J622" i="8"/>
  <c r="J610" i="8"/>
  <c r="J600" i="8"/>
  <c r="BK594" i="8"/>
  <c r="J586" i="8"/>
  <c r="BK575" i="8"/>
  <c r="BK565" i="8"/>
  <c r="BK558" i="8"/>
  <c r="BK550" i="8"/>
  <c r="J542" i="8"/>
  <c r="J539" i="8"/>
  <c r="J531" i="8"/>
  <c r="J526" i="8"/>
  <c r="BK520" i="8"/>
  <c r="J514" i="8"/>
  <c r="BK508" i="8"/>
  <c r="J499" i="8"/>
  <c r="J493" i="8"/>
  <c r="J491" i="8"/>
  <c r="BK486" i="8"/>
  <c r="J481" i="8"/>
  <c r="J476" i="8"/>
  <c r="BK470" i="8"/>
  <c r="BK465" i="8"/>
  <c r="BK459" i="8"/>
  <c r="BK453" i="8"/>
  <c r="J448" i="8"/>
  <c r="BK443" i="8"/>
  <c r="BK438" i="8"/>
  <c r="J433" i="8"/>
  <c r="J428" i="8"/>
  <c r="BK422" i="8"/>
  <c r="J417" i="8"/>
  <c r="BK412" i="8"/>
  <c r="J406" i="8"/>
  <c r="BK401" i="8"/>
  <c r="J396" i="8"/>
  <c r="BK390" i="8"/>
  <c r="BK385" i="8"/>
  <c r="J382" i="8"/>
  <c r="J377" i="8"/>
  <c r="J371" i="8"/>
  <c r="J366" i="8"/>
  <c r="BK361" i="8"/>
  <c r="J359" i="8"/>
  <c r="J356" i="8"/>
  <c r="BK351" i="8"/>
  <c r="J341" i="8"/>
  <c r="J339" i="8"/>
  <c r="BK325" i="8"/>
  <c r="J323" i="8"/>
  <c r="J317" i="8"/>
  <c r="J309" i="8"/>
  <c r="BK305" i="8"/>
  <c r="J302" i="8"/>
  <c r="J296" i="8"/>
  <c r="BK288" i="8"/>
  <c r="J280" i="8"/>
  <c r="BK275" i="8"/>
  <c r="BK270" i="8"/>
  <c r="J266" i="8"/>
  <c r="BK264" i="8"/>
  <c r="J258" i="8"/>
  <c r="BK251" i="8"/>
  <c r="J245" i="8"/>
  <c r="BK239" i="8"/>
  <c r="J233" i="8"/>
  <c r="J226" i="8"/>
  <c r="BK220" i="8"/>
  <c r="J214" i="8"/>
  <c r="BK207" i="8"/>
  <c r="BK201" i="8"/>
  <c r="J195" i="8"/>
  <c r="J189" i="8"/>
  <c r="J180" i="8"/>
  <c r="J175" i="8"/>
  <c r="J169" i="8"/>
  <c r="BK163" i="8"/>
  <c r="J157" i="8"/>
  <c r="J151" i="8"/>
  <c r="J143" i="8"/>
  <c r="J138" i="8"/>
  <c r="J132" i="8"/>
  <c r="BK129" i="8"/>
  <c r="BK119" i="8"/>
  <c r="BK111" i="8"/>
  <c r="BK101" i="8"/>
  <c r="BK97" i="8"/>
  <c r="J829" i="7"/>
  <c r="BK825" i="7"/>
  <c r="J821" i="7"/>
  <c r="J813" i="7"/>
  <c r="BK805" i="7"/>
  <c r="BK798" i="7"/>
  <c r="J790" i="7"/>
  <c r="J787" i="7"/>
  <c r="BK782" i="7"/>
  <c r="BK775" i="7"/>
  <c r="BK769" i="7"/>
  <c r="BK762" i="7"/>
  <c r="J756" i="7"/>
  <c r="J749" i="7"/>
  <c r="J745" i="7"/>
  <c r="BK739" i="7"/>
  <c r="J730" i="7"/>
  <c r="BK723" i="7"/>
  <c r="J716" i="7"/>
  <c r="J708" i="7"/>
  <c r="BK700" i="7"/>
  <c r="J692" i="7"/>
  <c r="BK686" i="7"/>
  <c r="J675" i="7"/>
  <c r="J669" i="7"/>
  <c r="BK661" i="7"/>
  <c r="BK650" i="7"/>
  <c r="J643" i="7"/>
  <c r="J641" i="7"/>
  <c r="BK634" i="7"/>
  <c r="J624" i="7"/>
  <c r="BK613" i="7"/>
  <c r="J602" i="7"/>
  <c r="J599" i="7"/>
  <c r="BK591" i="7"/>
  <c r="J586" i="7"/>
  <c r="BK580" i="7"/>
  <c r="BK571" i="7"/>
  <c r="BK565" i="7"/>
  <c r="BK559" i="7"/>
  <c r="J556" i="7"/>
  <c r="J553" i="7"/>
  <c r="J548" i="7"/>
  <c r="BK543" i="7"/>
  <c r="J538" i="7"/>
  <c r="BK530" i="7"/>
  <c r="J525" i="7"/>
  <c r="J519" i="7"/>
  <c r="J513" i="7"/>
  <c r="J511" i="7"/>
  <c r="J506" i="7"/>
  <c r="BK503" i="7"/>
  <c r="J501" i="7"/>
  <c r="BK496" i="7"/>
  <c r="BK491" i="7"/>
  <c r="J488" i="7"/>
  <c r="J482" i="7"/>
  <c r="J477" i="7"/>
  <c r="J472" i="7"/>
  <c r="BK466" i="7"/>
  <c r="BK459" i="7"/>
  <c r="J453" i="7"/>
  <c r="J447" i="7"/>
  <c r="J442" i="7"/>
  <c r="J437" i="7"/>
  <c r="J432" i="7"/>
  <c r="J426" i="7"/>
  <c r="J420" i="7"/>
  <c r="BK415" i="7"/>
  <c r="J408" i="7"/>
  <c r="J403" i="7"/>
  <c r="J398" i="7"/>
  <c r="BK390" i="7"/>
  <c r="J384" i="7"/>
  <c r="J378" i="7"/>
  <c r="J372" i="7"/>
  <c r="J366" i="7"/>
  <c r="BK363" i="7"/>
  <c r="BK357" i="7"/>
  <c r="J353" i="7"/>
  <c r="BK347" i="7"/>
  <c r="BK336" i="7"/>
  <c r="J328" i="7"/>
  <c r="J322" i="7"/>
  <c r="BK317" i="7"/>
  <c r="BK311" i="7"/>
  <c r="BK305" i="7"/>
  <c r="BK298" i="7"/>
  <c r="BK292" i="7"/>
  <c r="BK282" i="7"/>
  <c r="BK277" i="7"/>
  <c r="BK270" i="7"/>
  <c r="BK264" i="7"/>
  <c r="BK258" i="7"/>
  <c r="J251" i="7"/>
  <c r="J245" i="7"/>
  <c r="BK237" i="7"/>
  <c r="J231" i="7"/>
  <c r="BK225" i="7"/>
  <c r="J220" i="7"/>
  <c r="BK212" i="7"/>
  <c r="J206" i="7"/>
  <c r="BK200" i="7"/>
  <c r="BK194" i="7"/>
  <c r="BK191" i="7"/>
  <c r="J180" i="7"/>
  <c r="J177" i="7"/>
  <c r="J171" i="7"/>
  <c r="BK166" i="7"/>
  <c r="BK159" i="7"/>
  <c r="J152" i="7"/>
  <c r="J147" i="7"/>
  <c r="J138" i="7"/>
  <c r="BK132" i="7"/>
  <c r="BK126" i="7"/>
  <c r="J123" i="7"/>
  <c r="BK115" i="7"/>
  <c r="J112" i="7"/>
  <c r="J98" i="7"/>
  <c r="J790" i="6"/>
  <c r="BK781" i="6"/>
  <c r="J776" i="6"/>
  <c r="BK769" i="6"/>
  <c r="J762" i="6"/>
  <c r="J755" i="6"/>
  <c r="J749" i="6"/>
  <c r="BK746" i="6"/>
  <c r="BK741" i="6"/>
  <c r="BK736" i="6"/>
  <c r="J726" i="6"/>
  <c r="J715" i="6"/>
  <c r="BK704" i="6"/>
  <c r="BK692" i="6"/>
  <c r="BK686" i="6"/>
  <c r="BK679" i="6"/>
  <c r="BK672" i="6"/>
  <c r="BK668" i="6"/>
  <c r="J660" i="6"/>
  <c r="J650" i="6"/>
  <c r="J644" i="6"/>
  <c r="J638" i="6"/>
  <c r="J632" i="6"/>
  <c r="J621" i="6"/>
  <c r="J615" i="6"/>
  <c r="BK607" i="6"/>
  <c r="BK596" i="6"/>
  <c r="J590" i="6"/>
  <c r="J579" i="6"/>
  <c r="BK571" i="6"/>
  <c r="J567" i="6"/>
  <c r="BK560" i="6"/>
  <c r="J549" i="6"/>
  <c r="BK547" i="6"/>
  <c r="BK541" i="6"/>
  <c r="BK532" i="6"/>
  <c r="J526" i="6"/>
  <c r="BK520" i="6"/>
  <c r="BK514" i="6"/>
  <c r="BK509" i="6"/>
  <c r="BK504" i="6"/>
  <c r="J499" i="6"/>
  <c r="BK494" i="6"/>
  <c r="J489" i="6"/>
  <c r="BK483" i="6"/>
  <c r="J477" i="6"/>
  <c r="BK471" i="6"/>
  <c r="J466" i="6"/>
  <c r="BK464" i="6"/>
  <c r="J459" i="6"/>
  <c r="BK454" i="6"/>
  <c r="J449" i="6"/>
  <c r="BK443" i="6"/>
  <c r="BK438" i="6"/>
  <c r="J433" i="6"/>
  <c r="BK427" i="6"/>
  <c r="BK422" i="6"/>
  <c r="BK417" i="6"/>
  <c r="BK411" i="6"/>
  <c r="BK406" i="6"/>
  <c r="BK400" i="6"/>
  <c r="BK395" i="6"/>
  <c r="BK389" i="6"/>
  <c r="J384" i="6"/>
  <c r="BK379" i="6"/>
  <c r="BK376" i="6"/>
  <c r="BK371" i="6"/>
  <c r="BK366" i="6"/>
  <c r="BK354" i="6"/>
  <c r="J350" i="6"/>
  <c r="J344" i="6"/>
  <c r="BK334" i="6"/>
  <c r="BK326" i="6"/>
  <c r="J324" i="6"/>
  <c r="BK320" i="6"/>
  <c r="BK312" i="6"/>
  <c r="BK304" i="6"/>
  <c r="BK296" i="6"/>
  <c r="BK290" i="6"/>
  <c r="BK285" i="6"/>
  <c r="BK279" i="6"/>
  <c r="J273" i="6"/>
  <c r="J266" i="6"/>
  <c r="BK254" i="6"/>
  <c r="BK250" i="6"/>
  <c r="BK242" i="6"/>
  <c r="J238" i="6"/>
  <c r="BK231" i="6"/>
  <c r="J225" i="6"/>
  <c r="J216" i="6"/>
  <c r="J209" i="6"/>
  <c r="J207" i="6"/>
  <c r="J199" i="6"/>
  <c r="BK193" i="6"/>
  <c r="J187" i="6"/>
  <c r="J185" i="6"/>
  <c r="BK177" i="6"/>
  <c r="BK171" i="6"/>
  <c r="J168" i="6"/>
  <c r="J162" i="6"/>
  <c r="BK156" i="6"/>
  <c r="BK145" i="6"/>
  <c r="J140" i="6"/>
  <c r="BK136" i="6"/>
  <c r="BK134" i="6"/>
  <c r="J124" i="6"/>
  <c r="J113" i="6"/>
  <c r="BK98" i="6"/>
  <c r="J94" i="6"/>
  <c r="J700" i="5"/>
  <c r="BK692" i="5"/>
  <c r="BK684" i="5"/>
  <c r="BK678" i="5"/>
  <c r="J671" i="5"/>
  <c r="BK664" i="5"/>
  <c r="J657" i="5"/>
  <c r="J649" i="5"/>
  <c r="BK642" i="5"/>
  <c r="BK636" i="5"/>
  <c r="BK631" i="5"/>
  <c r="J626" i="5"/>
  <c r="J617" i="5"/>
  <c r="J609" i="5"/>
  <c r="BK602" i="5"/>
  <c r="J596" i="5"/>
  <c r="J587" i="5"/>
  <c r="J581" i="5"/>
  <c r="J574" i="5"/>
  <c r="J567" i="5"/>
  <c r="J564" i="5"/>
  <c r="BK552" i="5"/>
  <c r="BK545" i="5"/>
  <c r="BK535" i="5"/>
  <c r="BK523" i="5"/>
  <c r="J517" i="5"/>
  <c r="J510" i="5"/>
  <c r="BK502" i="5"/>
  <c r="BK495" i="5"/>
  <c r="J488" i="5"/>
  <c r="BK483" i="5"/>
  <c r="J473" i="5"/>
  <c r="BK470" i="5"/>
  <c r="J464" i="5"/>
  <c r="J459" i="5"/>
  <c r="J454" i="5"/>
  <c r="BK449" i="5"/>
  <c r="J443" i="5"/>
  <c r="BK437" i="5"/>
  <c r="BK432" i="5"/>
  <c r="BK427" i="5"/>
  <c r="BK422" i="5"/>
  <c r="BK417" i="5"/>
  <c r="BK412" i="5"/>
  <c r="J406" i="5"/>
  <c r="BK399" i="5"/>
  <c r="J394" i="5"/>
  <c r="BK388" i="5"/>
  <c r="BK374" i="5"/>
  <c r="J371" i="5"/>
  <c r="BK365" i="5"/>
  <c r="J360" i="5"/>
  <c r="J355" i="5"/>
  <c r="J350" i="5"/>
  <c r="BK343" i="5"/>
  <c r="J339" i="5"/>
  <c r="J335" i="5"/>
  <c r="J329" i="5"/>
  <c r="BK327" i="5"/>
  <c r="J321" i="5"/>
  <c r="J312" i="5"/>
  <c r="BK307" i="5"/>
  <c r="J305" i="5"/>
  <c r="J300" i="5"/>
  <c r="J289" i="5"/>
  <c r="J279" i="5"/>
  <c r="J273" i="5"/>
  <c r="BK268" i="5"/>
  <c r="J261" i="5"/>
  <c r="J256" i="5"/>
  <c r="J251" i="5"/>
  <c r="BK247" i="5"/>
  <c r="BK241" i="5"/>
  <c r="BK232" i="5"/>
  <c r="BK226" i="5"/>
  <c r="BK216" i="5"/>
  <c r="BK210" i="5"/>
  <c r="BK204" i="5"/>
  <c r="BK198" i="5"/>
  <c r="J193" i="5"/>
  <c r="J188" i="5"/>
  <c r="BK182" i="5"/>
  <c r="J173" i="5"/>
  <c r="BK170" i="5"/>
  <c r="J164" i="5"/>
  <c r="J158" i="5"/>
  <c r="BK150" i="5"/>
  <c r="BK143" i="5"/>
  <c r="J137" i="5"/>
  <c r="BK132" i="5"/>
  <c r="BK122" i="5"/>
  <c r="BK117" i="5"/>
  <c r="BK109" i="5"/>
  <c r="J98" i="5"/>
  <c r="J707" i="4"/>
  <c r="J693" i="4"/>
  <c r="J685" i="4"/>
  <c r="BK681" i="4"/>
  <c r="J675" i="4"/>
  <c r="J669" i="4"/>
  <c r="J663" i="4"/>
  <c r="J656" i="4"/>
  <c r="BK650" i="4"/>
  <c r="BK644" i="4"/>
  <c r="J638" i="4"/>
  <c r="J631" i="4"/>
  <c r="BK625" i="4"/>
  <c r="J618" i="4"/>
  <c r="J608" i="4"/>
  <c r="J600" i="4"/>
  <c r="BK590" i="4"/>
  <c r="J583" i="4"/>
  <c r="BK577" i="4"/>
  <c r="J569" i="4"/>
  <c r="J562" i="4"/>
  <c r="J555" i="4"/>
  <c r="J550" i="4"/>
  <c r="J544" i="4"/>
  <c r="J537" i="4"/>
  <c r="J531" i="4"/>
  <c r="BK525" i="4"/>
  <c r="J519" i="4"/>
  <c r="BK513" i="4"/>
  <c r="BK510" i="4"/>
  <c r="BK503" i="4"/>
  <c r="J498" i="4"/>
  <c r="J493" i="4"/>
  <c r="J487" i="4"/>
  <c r="J482" i="4"/>
  <c r="BK476" i="4"/>
  <c r="BK470" i="4"/>
  <c r="J465" i="4"/>
  <c r="J460" i="4"/>
  <c r="BK455" i="4"/>
  <c r="J450" i="4"/>
  <c r="BK442" i="4"/>
  <c r="J436" i="4"/>
  <c r="J431" i="4"/>
  <c r="J426" i="4"/>
  <c r="BK420" i="4"/>
  <c r="BK415" i="4"/>
  <c r="BK410" i="4"/>
  <c r="J404" i="4"/>
  <c r="J399" i="4"/>
  <c r="J393" i="4"/>
  <c r="BK388" i="4"/>
  <c r="J382" i="4"/>
  <c r="BK377" i="4"/>
  <c r="BK372" i="4"/>
  <c r="BK367" i="4"/>
  <c r="J361" i="4"/>
  <c r="J355" i="4"/>
  <c r="J349" i="4"/>
  <c r="BK343" i="4"/>
  <c r="J337" i="4"/>
  <c r="J331" i="4"/>
  <c r="J327" i="4"/>
  <c r="BK320" i="4"/>
  <c r="BK314" i="4"/>
  <c r="BK307" i="4"/>
  <c r="BK300" i="4"/>
  <c r="J293" i="4"/>
  <c r="J287" i="4"/>
  <c r="J280" i="4"/>
  <c r="J274" i="4"/>
  <c r="BK270" i="4"/>
  <c r="BK266" i="4"/>
  <c r="BK264" i="4"/>
  <c r="J256" i="4"/>
  <c r="BK251" i="4"/>
  <c r="J245" i="4"/>
  <c r="J238" i="4"/>
  <c r="BK232" i="4"/>
  <c r="BK226" i="4"/>
  <c r="BK219" i="4"/>
  <c r="J214" i="4"/>
  <c r="J208" i="4"/>
  <c r="J202" i="4"/>
  <c r="J200" i="4"/>
  <c r="J197" i="4"/>
  <c r="BK195" i="4"/>
  <c r="J192" i="4"/>
  <c r="J189" i="4"/>
  <c r="J174" i="4"/>
  <c r="BK168" i="4"/>
  <c r="BK162" i="4"/>
  <c r="BK156" i="4"/>
  <c r="BK151" i="4"/>
  <c r="J146" i="4"/>
  <c r="J141" i="4"/>
  <c r="BK135" i="4"/>
  <c r="J129" i="4"/>
  <c r="J122" i="4"/>
  <c r="BK114" i="4"/>
  <c r="J103" i="4"/>
  <c r="J94" i="4"/>
  <c r="J729" i="3"/>
  <c r="BK721" i="3"/>
  <c r="J717" i="3"/>
  <c r="J707" i="3"/>
  <c r="BK701" i="3"/>
  <c r="J697" i="3"/>
  <c r="J694" i="3"/>
  <c r="BK687" i="3"/>
  <c r="J681" i="3"/>
  <c r="J674" i="3"/>
  <c r="J667" i="3"/>
  <c r="BK661" i="3"/>
  <c r="BK655" i="3"/>
  <c r="BK648" i="3"/>
  <c r="J641" i="3"/>
  <c r="J638" i="3"/>
  <c r="BK628" i="3"/>
  <c r="J618" i="3"/>
  <c r="BK610" i="3"/>
  <c r="J600" i="3"/>
  <c r="BK593" i="3"/>
  <c r="J590" i="3"/>
  <c r="J583" i="3"/>
  <c r="BK572" i="3"/>
  <c r="BK565" i="3"/>
  <c r="BK560" i="3"/>
  <c r="J554" i="3"/>
  <c r="BK550" i="3"/>
  <c r="J544" i="3"/>
  <c r="BK538" i="3"/>
  <c r="J532" i="3"/>
  <c r="J526" i="3"/>
  <c r="J520" i="3"/>
  <c r="J515" i="3"/>
  <c r="BK510" i="3"/>
  <c r="J505" i="3"/>
  <c r="BK500" i="3"/>
  <c r="BK494" i="3"/>
  <c r="J489" i="3"/>
  <c r="BK483" i="3"/>
  <c r="BK477" i="3"/>
  <c r="BK472" i="3"/>
  <c r="BK467" i="3"/>
  <c r="J462" i="3"/>
  <c r="BK457" i="3"/>
  <c r="J452" i="3"/>
  <c r="BK446" i="3"/>
  <c r="J441" i="3"/>
  <c r="J435" i="3"/>
  <c r="BK430" i="3"/>
  <c r="BK425" i="3"/>
  <c r="BK420" i="3"/>
  <c r="J414" i="3"/>
  <c r="J409" i="3"/>
  <c r="BK404" i="3"/>
  <c r="J398" i="3"/>
  <c r="BK392" i="3"/>
  <c r="BK387" i="3"/>
  <c r="BK382" i="3"/>
  <c r="J377" i="3"/>
  <c r="J372" i="3"/>
  <c r="J367" i="3"/>
  <c r="J361" i="3"/>
  <c r="J355" i="3"/>
  <c r="J349" i="3"/>
  <c r="BK343" i="3"/>
  <c r="BK339" i="3"/>
  <c r="BK334" i="3"/>
  <c r="J328" i="3"/>
  <c r="J324" i="3"/>
  <c r="J318" i="3"/>
  <c r="BK307" i="3"/>
  <c r="BK297" i="3"/>
  <c r="J294" i="3"/>
  <c r="BK288" i="3"/>
  <c r="BK280" i="3"/>
  <c r="BK272" i="3"/>
  <c r="J266" i="3"/>
  <c r="BK261" i="3"/>
  <c r="J258" i="3"/>
  <c r="J252" i="3"/>
  <c r="J242" i="3"/>
  <c r="J236" i="3"/>
  <c r="BK230" i="3"/>
  <c r="J224" i="3"/>
  <c r="BK218" i="3"/>
  <c r="BK214" i="3"/>
  <c r="J208" i="3"/>
  <c r="BK202" i="3"/>
  <c r="J196" i="3"/>
  <c r="J191" i="3"/>
  <c r="BK183" i="3"/>
  <c r="J180" i="3"/>
  <c r="BK171" i="3"/>
  <c r="BK165" i="3"/>
  <c r="BK162" i="3"/>
  <c r="J156" i="3"/>
  <c r="J150" i="3"/>
  <c r="BK143" i="3"/>
  <c r="BK137" i="3"/>
  <c r="BK132" i="3"/>
  <c r="BK125" i="3"/>
  <c r="J117" i="3"/>
  <c r="BK109" i="3"/>
  <c r="J98" i="3"/>
  <c r="BK748" i="2"/>
  <c r="BK740" i="2"/>
  <c r="BK734" i="2"/>
  <c r="J731" i="2"/>
  <c r="BK723" i="2"/>
  <c r="BK717" i="2"/>
  <c r="BK710" i="2"/>
  <c r="J703" i="2"/>
  <c r="BK696" i="2"/>
  <c r="BK693" i="2"/>
  <c r="J687" i="2"/>
  <c r="BK680" i="2"/>
  <c r="BK673" i="2"/>
  <c r="BK665" i="2"/>
  <c r="BK657" i="2"/>
  <c r="BK648" i="2"/>
  <c r="BK643" i="2"/>
  <c r="BK637" i="2"/>
  <c r="J630" i="2"/>
  <c r="BK620" i="2"/>
  <c r="J612" i="2"/>
  <c r="J602" i="2"/>
  <c r="BK595" i="2"/>
  <c r="BK588" i="2"/>
  <c r="J581" i="2"/>
  <c r="BK573" i="2"/>
  <c r="J568" i="2"/>
  <c r="J562" i="2"/>
  <c r="J556" i="2"/>
  <c r="J553" i="2"/>
  <c r="J547" i="2"/>
  <c r="J541" i="2"/>
  <c r="J533" i="2"/>
  <c r="BK528" i="2"/>
  <c r="J523" i="2"/>
  <c r="J520" i="2"/>
  <c r="J515" i="2"/>
  <c r="BK510" i="2"/>
  <c r="BK504" i="2"/>
  <c r="BK498" i="2"/>
  <c r="J492" i="2"/>
  <c r="J487" i="2"/>
  <c r="J482" i="2"/>
  <c r="J477" i="2"/>
  <c r="BK472" i="2"/>
  <c r="J467" i="2"/>
  <c r="BK461" i="2"/>
  <c r="BK456" i="2"/>
  <c r="J451" i="2"/>
  <c r="J445" i="2"/>
  <c r="J438" i="2"/>
  <c r="BK432" i="2"/>
  <c r="J427" i="2"/>
  <c r="BK421" i="2"/>
  <c r="BK415" i="2"/>
  <c r="J410" i="2"/>
  <c r="BK405" i="2"/>
  <c r="BK399" i="2"/>
  <c r="J393" i="2"/>
  <c r="J388" i="2"/>
  <c r="J383" i="2"/>
  <c r="BK376" i="2"/>
  <c r="J371" i="2"/>
  <c r="BK366" i="2"/>
  <c r="J356" i="2"/>
  <c r="J350" i="2"/>
  <c r="BK344" i="2"/>
  <c r="J338" i="2"/>
  <c r="J332" i="2"/>
  <c r="BK328" i="2"/>
  <c r="BK323" i="2"/>
  <c r="J317" i="2"/>
  <c r="J309" i="2"/>
  <c r="BK301" i="2"/>
  <c r="BK295" i="2"/>
  <c r="J292" i="2"/>
  <c r="BK286" i="2"/>
  <c r="BK280" i="2"/>
  <c r="BK270" i="2"/>
  <c r="J265" i="2"/>
  <c r="J259" i="2"/>
  <c r="J251" i="2"/>
  <c r="BK249" i="2"/>
  <c r="BK243" i="2"/>
  <c r="BK237" i="2"/>
  <c r="BK229" i="2"/>
  <c r="BK223" i="2"/>
  <c r="BK215" i="2"/>
  <c r="J209" i="2"/>
  <c r="BK207" i="2"/>
  <c r="BK201" i="2"/>
  <c r="BK195" i="2"/>
  <c r="J189" i="2"/>
  <c r="BK181" i="2"/>
  <c r="J175" i="2"/>
  <c r="BK169" i="2"/>
  <c r="J163" i="2"/>
  <c r="BK157" i="2"/>
  <c r="J151" i="2"/>
  <c r="BK145" i="2"/>
  <c r="BK140" i="2"/>
  <c r="J134" i="2"/>
  <c r="BK128" i="2"/>
  <c r="J121" i="2"/>
  <c r="J113" i="2"/>
  <c r="J103" i="2"/>
  <c r="BK94" i="2"/>
  <c r="J131" i="12"/>
  <c r="J129" i="12"/>
  <c r="J126" i="12"/>
  <c r="BK123" i="12"/>
  <c r="J120" i="12"/>
  <c r="J117" i="12"/>
  <c r="J114" i="12"/>
  <c r="J112" i="12"/>
  <c r="BK107" i="12"/>
  <c r="J105" i="12"/>
  <c r="BK98" i="12"/>
  <c r="BK93" i="12"/>
  <c r="BK131" i="11"/>
  <c r="J126" i="11"/>
  <c r="J120" i="11"/>
  <c r="BK114" i="11"/>
  <c r="BK107" i="11"/>
  <c r="J101" i="11"/>
  <c r="J93" i="11"/>
  <c r="BK129" i="10"/>
  <c r="J126" i="10"/>
  <c r="BK120" i="10"/>
  <c r="BK114" i="10"/>
  <c r="BK107" i="10"/>
  <c r="J101" i="10"/>
  <c r="J91" i="10"/>
  <c r="BK131" i="9"/>
  <c r="BK126" i="9"/>
  <c r="J123" i="9"/>
  <c r="BK117" i="9"/>
  <c r="J112" i="9"/>
  <c r="J105" i="9"/>
  <c r="BK98" i="9"/>
  <c r="J91" i="9"/>
  <c r="BK802" i="8"/>
  <c r="BK800" i="8"/>
  <c r="BK798" i="8"/>
  <c r="BK796" i="8"/>
  <c r="J794" i="8"/>
  <c r="J792" i="8"/>
  <c r="BK784" i="8"/>
  <c r="BK779" i="8"/>
  <c r="J772" i="8"/>
  <c r="J765" i="8"/>
  <c r="J761" i="8"/>
  <c r="J752" i="8"/>
  <c r="BK749" i="8"/>
  <c r="J746" i="8"/>
  <c r="BK742" i="8"/>
  <c r="J736" i="8"/>
  <c r="J724" i="8"/>
  <c r="BK713" i="8"/>
  <c r="BK702" i="8"/>
  <c r="J693" i="8"/>
  <c r="BK687" i="8"/>
  <c r="BK681" i="8"/>
  <c r="J673" i="8"/>
  <c r="BK666" i="8"/>
  <c r="J658" i="8"/>
  <c r="J648" i="8"/>
  <c r="BK641" i="8"/>
  <c r="BK635" i="8"/>
  <c r="J629" i="8"/>
  <c r="J616" i="8"/>
  <c r="BK605" i="8"/>
  <c r="BK597" i="8"/>
  <c r="J590" i="8"/>
  <c r="BK580" i="8"/>
  <c r="BK568" i="8"/>
  <c r="J562" i="8"/>
  <c r="BK553" i="8"/>
  <c r="J546" i="8"/>
  <c r="BK535" i="8"/>
  <c r="BK526" i="8"/>
  <c r="J520" i="8"/>
  <c r="BK514" i="8"/>
  <c r="J508" i="8"/>
  <c r="BK502" i="8"/>
  <c r="J496" i="8"/>
  <c r="BK491" i="8"/>
  <c r="J486" i="8"/>
  <c r="BK481" i="8"/>
  <c r="J478" i="8"/>
  <c r="BK473" i="8"/>
  <c r="BK468" i="8"/>
  <c r="J462" i="8"/>
  <c r="J456" i="8"/>
  <c r="BK451" i="8"/>
  <c r="BK446" i="8"/>
  <c r="BK441" i="8"/>
  <c r="J436" i="8"/>
  <c r="J431" i="8"/>
  <c r="BK425" i="8"/>
  <c r="J420" i="8"/>
  <c r="BK415" i="8"/>
  <c r="J409" i="8"/>
  <c r="BK404" i="8"/>
  <c r="J399" i="8"/>
  <c r="BK393" i="8"/>
  <c r="J390" i="8"/>
  <c r="J385" i="8"/>
  <c r="J380" i="8"/>
  <c r="BK377" i="8"/>
  <c r="BK374" i="8"/>
  <c r="BK364" i="8"/>
  <c r="J361" i="8"/>
  <c r="BK354" i="8"/>
  <c r="BK349" i="8"/>
  <c r="BK341" i="8"/>
  <c r="J335" i="8"/>
  <c r="J333" i="8"/>
  <c r="J325" i="8"/>
  <c r="J319" i="8"/>
  <c r="BK317" i="8"/>
  <c r="BK309" i="8"/>
  <c r="BK307" i="8"/>
  <c r="J299" i="8"/>
  <c r="J288" i="8"/>
  <c r="BK280" i="8"/>
  <c r="BK277" i="8"/>
  <c r="BK266" i="8"/>
  <c r="J260" i="8"/>
  <c r="J255" i="8"/>
  <c r="BK245" i="8"/>
  <c r="J241" i="8"/>
  <c r="J235" i="8"/>
  <c r="BK230" i="8"/>
  <c r="BK223" i="8"/>
  <c r="BK217" i="8"/>
  <c r="J207" i="8"/>
  <c r="BK197" i="8"/>
  <c r="BK195" i="8"/>
  <c r="BK189" i="8"/>
  <c r="J185" i="8"/>
  <c r="BK180" i="8"/>
  <c r="BK175" i="8"/>
  <c r="BK169" i="8"/>
  <c r="J163" i="8"/>
  <c r="BK157" i="8"/>
  <c r="BK151" i="8"/>
  <c r="BK140" i="8"/>
  <c r="BK134" i="8"/>
  <c r="J129" i="8"/>
  <c r="BK122" i="8"/>
  <c r="BK114" i="8"/>
  <c r="J106" i="8"/>
  <c r="J97" i="8"/>
  <c r="BK829" i="7"/>
  <c r="J825" i="7"/>
  <c r="BK823" i="7"/>
  <c r="BK821" i="7"/>
  <c r="J819" i="7"/>
  <c r="J810" i="7"/>
  <c r="J805" i="7"/>
  <c r="J798" i="7"/>
  <c r="J782" i="7"/>
  <c r="J777" i="7"/>
  <c r="J769" i="7"/>
  <c r="J762" i="7"/>
  <c r="BK756" i="7"/>
  <c r="BK749" i="7"/>
  <c r="BK742" i="7"/>
  <c r="BK736" i="7"/>
  <c r="BK730" i="7"/>
  <c r="J723" i="7"/>
  <c r="BK716" i="7"/>
  <c r="BK708" i="7"/>
  <c r="J700" i="7"/>
  <c r="BK692" i="7"/>
  <c r="J686" i="7"/>
  <c r="BK675" i="7"/>
  <c r="BK669" i="7"/>
  <c r="J661" i="7"/>
  <c r="J650" i="7"/>
  <c r="BK643" i="7"/>
  <c r="BK637" i="7"/>
  <c r="BK631" i="7"/>
  <c r="BK618" i="7"/>
  <c r="J610" i="7"/>
  <c r="BK602" i="7"/>
  <c r="BK595" i="7"/>
  <c r="BK588" i="7"/>
  <c r="J583" i="7"/>
  <c r="BK577" i="7"/>
  <c r="J571" i="7"/>
  <c r="J565" i="7"/>
  <c r="BK556" i="7"/>
  <c r="J551" i="7"/>
  <c r="BK546" i="7"/>
  <c r="BK541" i="7"/>
  <c r="J536" i="7"/>
  <c r="BK528" i="7"/>
  <c r="J522" i="7"/>
  <c r="BK519" i="7"/>
  <c r="BK513" i="7"/>
  <c r="BK508" i="7"/>
  <c r="J503" i="7"/>
  <c r="J498" i="7"/>
  <c r="J493" i="7"/>
  <c r="BK488" i="7"/>
  <c r="BK482" i="7"/>
  <c r="BK480" i="7"/>
  <c r="BK475" i="7"/>
  <c r="BK469" i="7"/>
  <c r="J464" i="7"/>
  <c r="J459" i="7"/>
  <c r="BK453" i="7"/>
  <c r="BK447" i="7"/>
  <c r="BK440" i="7"/>
  <c r="J434" i="7"/>
  <c r="BK432" i="7"/>
  <c r="BK426" i="7"/>
  <c r="BK420" i="7"/>
  <c r="BK413" i="7"/>
  <c r="J410" i="7"/>
  <c r="BK405" i="7"/>
  <c r="J400" i="7"/>
  <c r="BK394" i="7"/>
  <c r="J388" i="7"/>
  <c r="J382" i="7"/>
  <c r="J374" i="7"/>
  <c r="BK368" i="7"/>
  <c r="J363" i="7"/>
  <c r="J357" i="7"/>
  <c r="BK353" i="7"/>
  <c r="J347" i="7"/>
  <c r="J344" i="7"/>
  <c r="J336" i="7"/>
  <c r="BK328" i="7"/>
  <c r="J319" i="7"/>
  <c r="J313" i="7"/>
  <c r="BK307" i="7"/>
  <c r="J302" i="7"/>
  <c r="J298" i="7"/>
  <c r="J292" i="7"/>
  <c r="J286" i="7"/>
  <c r="J277" i="7"/>
  <c r="BK273" i="7"/>
  <c r="J267" i="7"/>
  <c r="J258" i="7"/>
  <c r="BK251" i="7"/>
  <c r="BK247" i="7"/>
  <c r="J237" i="7"/>
  <c r="BK231" i="7"/>
  <c r="J225" i="7"/>
  <c r="BK220" i="7"/>
  <c r="BK215" i="7"/>
  <c r="BK209" i="7"/>
  <c r="BK206" i="7"/>
  <c r="J200" i="7"/>
  <c r="J194" i="7"/>
  <c r="J188" i="7"/>
  <c r="BK180" i="7"/>
  <c r="BK171" i="7"/>
  <c r="J166" i="7"/>
  <c r="BK163" i="7"/>
  <c r="BK156" i="7"/>
  <c r="BK150" i="7"/>
  <c r="BK144" i="7"/>
  <c r="BK138" i="7"/>
  <c r="J132" i="7"/>
  <c r="BK120" i="7"/>
  <c r="BK112" i="7"/>
  <c r="BK107" i="7"/>
  <c r="BK98" i="7"/>
  <c r="BK806" i="6"/>
  <c r="J804" i="6"/>
  <c r="BK802" i="6"/>
  <c r="BK800" i="6"/>
  <c r="J798" i="6"/>
  <c r="J796" i="6"/>
  <c r="J786" i="6"/>
  <c r="BK778" i="6"/>
  <c r="J773" i="6"/>
  <c r="BK766" i="6"/>
  <c r="J758" i="6"/>
  <c r="BK755" i="6"/>
  <c r="BK749" i="6"/>
  <c r="J743" i="6"/>
  <c r="BK739" i="6"/>
  <c r="J733" i="6"/>
  <c r="J720" i="6"/>
  <c r="J704" i="6"/>
  <c r="J698" i="6"/>
  <c r="J692" i="6"/>
  <c r="J686" i="6"/>
  <c r="J679" i="6"/>
  <c r="J668" i="6"/>
  <c r="BK660" i="6"/>
  <c r="BK650" i="6"/>
  <c r="BK644" i="6"/>
  <c r="BK638" i="6"/>
  <c r="BK632" i="6"/>
  <c r="BK621" i="6"/>
  <c r="BK615" i="6"/>
  <c r="J607" i="6"/>
  <c r="J596" i="6"/>
  <c r="BK590" i="6"/>
  <c r="BK579" i="6"/>
  <c r="J571" i="6"/>
  <c r="BK563" i="6"/>
  <c r="BK556" i="6"/>
  <c r="BK549" i="6"/>
  <c r="J544" i="6"/>
  <c r="BK538" i="6"/>
  <c r="J532" i="6"/>
  <c r="BK526" i="6"/>
  <c r="J520" i="6"/>
  <c r="J512" i="6"/>
  <c r="BK507" i="6"/>
  <c r="J502" i="6"/>
  <c r="BK497" i="6"/>
  <c r="J491" i="6"/>
  <c r="J486" i="6"/>
  <c r="BK480" i="6"/>
  <c r="BK474" i="6"/>
  <c r="BK469" i="6"/>
  <c r="J464" i="6"/>
  <c r="BK459" i="6"/>
  <c r="J454" i="6"/>
  <c r="BK449" i="6"/>
  <c r="J446" i="6"/>
  <c r="J440" i="6"/>
  <c r="BK435" i="6"/>
  <c r="J427" i="6"/>
  <c r="J422" i="6"/>
  <c r="J417" i="6"/>
  <c r="J411" i="6"/>
  <c r="J406" i="6"/>
  <c r="J400" i="6"/>
  <c r="J398" i="6"/>
  <c r="J389" i="6"/>
  <c r="J386" i="6"/>
  <c r="BK381" i="6"/>
  <c r="J376" i="6"/>
  <c r="J371" i="6"/>
  <c r="J366" i="6"/>
  <c r="BK360" i="6"/>
  <c r="J354" i="6"/>
  <c r="BK348" i="6"/>
  <c r="BK340" i="6"/>
  <c r="J334" i="6"/>
  <c r="BK329" i="6"/>
  <c r="J326" i="6"/>
  <c r="BK322" i="6"/>
  <c r="BK317" i="6"/>
  <c r="J312" i="6"/>
  <c r="J304" i="6"/>
  <c r="J296" i="6"/>
  <c r="J290" i="6"/>
  <c r="J281" i="6"/>
  <c r="J275" i="6"/>
  <c r="J270" i="6"/>
  <c r="BK264" i="6"/>
  <c r="J260" i="6"/>
  <c r="J256" i="6"/>
  <c r="BK248" i="6"/>
  <c r="J242" i="6"/>
  <c r="J231" i="6"/>
  <c r="BK225" i="6"/>
  <c r="BK219" i="6"/>
  <c r="BK216" i="6"/>
  <c r="J213" i="6"/>
  <c r="BK199" i="6"/>
  <c r="BK197" i="6"/>
  <c r="BK191" i="6"/>
  <c r="BK185" i="6"/>
  <c r="J180" i="6"/>
  <c r="J174" i="6"/>
  <c r="J165" i="6"/>
  <c r="J159" i="6"/>
  <c r="BK153" i="6"/>
  <c r="J145" i="6"/>
  <c r="BK142" i="6"/>
  <c r="J134" i="6"/>
  <c r="J131" i="6"/>
  <c r="BK124" i="6"/>
  <c r="BK116" i="6"/>
  <c r="BK113" i="6"/>
  <c r="BK103" i="6"/>
  <c r="BK94" i="6"/>
  <c r="J708" i="5"/>
  <c r="J706" i="5"/>
  <c r="J704" i="5"/>
  <c r="BK700" i="5"/>
  <c r="J692" i="5"/>
  <c r="J684" i="5"/>
  <c r="J678" i="5"/>
  <c r="BK671" i="5"/>
  <c r="J664" i="5"/>
  <c r="BK657" i="5"/>
  <c r="BK649" i="5"/>
  <c r="J642" i="5"/>
  <c r="J636" i="5"/>
  <c r="J631" i="5"/>
  <c r="BK626" i="5"/>
  <c r="BK617" i="5"/>
  <c r="BK609" i="5"/>
  <c r="J605" i="5"/>
  <c r="BK599" i="5"/>
  <c r="J593" i="5"/>
  <c r="J584" i="5"/>
  <c r="BK578" i="5"/>
  <c r="BK570" i="5"/>
  <c r="BK564" i="5"/>
  <c r="J555" i="5"/>
  <c r="BK549" i="5"/>
  <c r="J535" i="5"/>
  <c r="J523" i="5"/>
  <c r="J520" i="5"/>
  <c r="BK513" i="5"/>
  <c r="BK506" i="5"/>
  <c r="J495" i="5"/>
  <c r="BK488" i="5"/>
  <c r="J483" i="5"/>
  <c r="J476" i="5"/>
  <c r="J470" i="5"/>
  <c r="BK464" i="5"/>
  <c r="BK459" i="5"/>
  <c r="BK454" i="5"/>
  <c r="J449" i="5"/>
  <c r="BK443" i="5"/>
  <c r="J437" i="5"/>
  <c r="J432" i="5"/>
  <c r="J427" i="5"/>
  <c r="J422" i="5"/>
  <c r="J417" i="5"/>
  <c r="J412" i="5"/>
  <c r="BK404" i="5"/>
  <c r="BK401" i="5"/>
  <c r="J399" i="5"/>
  <c r="BK394" i="5"/>
  <c r="J388" i="5"/>
  <c r="J382" i="5"/>
  <c r="BK377" i="5"/>
  <c r="J368" i="5"/>
  <c r="BK363" i="5"/>
  <c r="BK358" i="5"/>
  <c r="J353" i="5"/>
  <c r="BK350" i="5"/>
  <c r="BK345" i="5"/>
  <c r="BK339" i="5"/>
  <c r="BK329" i="5"/>
  <c r="BK323" i="5"/>
  <c r="BK321" i="5"/>
  <c r="BK312" i="5"/>
  <c r="BK309" i="5"/>
  <c r="BK302" i="5"/>
  <c r="BK300" i="5"/>
  <c r="BK292" i="5"/>
  <c r="BK279" i="5"/>
  <c r="BK273" i="5"/>
  <c r="BK270" i="5"/>
  <c r="BK265" i="5"/>
  <c r="BK259" i="5"/>
  <c r="BK251" i="5"/>
  <c r="J245" i="5"/>
  <c r="J239" i="5"/>
  <c r="J232" i="5"/>
  <c r="J226" i="5"/>
  <c r="BK220" i="5"/>
  <c r="BK214" i="5"/>
  <c r="J208" i="5"/>
  <c r="J202" i="5"/>
  <c r="J196" i="5"/>
  <c r="BK191" i="5"/>
  <c r="BK185" i="5"/>
  <c r="BK176" i="5"/>
  <c r="J170" i="5"/>
  <c r="BK164" i="5"/>
  <c r="BK158" i="5"/>
  <c r="J150" i="5"/>
  <c r="J143" i="5"/>
  <c r="BK137" i="5"/>
  <c r="J132" i="5"/>
  <c r="J125" i="5"/>
  <c r="J117" i="5"/>
  <c r="J109" i="5"/>
  <c r="BK98" i="5"/>
  <c r="BK717" i="4"/>
  <c r="J715" i="4"/>
  <c r="J713" i="4"/>
  <c r="J711" i="4"/>
  <c r="BK709" i="4"/>
  <c r="BK707" i="4"/>
  <c r="BK693" i="4"/>
  <c r="BK685" i="4"/>
  <c r="J681" i="4"/>
  <c r="BK675" i="4"/>
  <c r="BK669" i="4"/>
  <c r="BK663" i="4"/>
  <c r="BK656" i="4"/>
  <c r="J647" i="4"/>
  <c r="BK641" i="4"/>
  <c r="J635" i="4"/>
  <c r="J628" i="4"/>
  <c r="BK622" i="4"/>
  <c r="BK614" i="4"/>
  <c r="BK603" i="4"/>
  <c r="BK597" i="4"/>
  <c r="J586" i="4"/>
  <c r="J580" i="4"/>
  <c r="J573" i="4"/>
  <c r="BK566" i="4"/>
  <c r="BK558" i="4"/>
  <c r="BK550" i="4"/>
  <c r="BK544" i="4"/>
  <c r="BK537" i="4"/>
  <c r="BK531" i="4"/>
  <c r="J525" i="4"/>
  <c r="J516" i="4"/>
  <c r="J510" i="4"/>
  <c r="J508" i="4"/>
  <c r="BK500" i="4"/>
  <c r="BK498" i="4"/>
  <c r="BK493" i="4"/>
  <c r="BK487" i="4"/>
  <c r="BK482" i="4"/>
  <c r="J476" i="4"/>
  <c r="J470" i="4"/>
  <c r="BK465" i="4"/>
  <c r="BK460" i="4"/>
  <c r="J455" i="4"/>
  <c r="BK450" i="4"/>
  <c r="J445" i="4"/>
  <c r="BK439" i="4"/>
  <c r="BK434" i="4"/>
  <c r="BK429" i="4"/>
  <c r="BK423" i="4"/>
  <c r="J418" i="4"/>
  <c r="BK413" i="4"/>
  <c r="BK407" i="4"/>
  <c r="BK401" i="4"/>
  <c r="BK396" i="4"/>
  <c r="BK391" i="4"/>
  <c r="BK385" i="4"/>
  <c r="BK382" i="4"/>
  <c r="J377" i="4"/>
  <c r="J372" i="4"/>
  <c r="J367" i="4"/>
  <c r="BK357" i="4"/>
  <c r="J351" i="4"/>
  <c r="J345" i="4"/>
  <c r="BK340" i="4"/>
  <c r="BK334" i="4"/>
  <c r="J329" i="4"/>
  <c r="BK325" i="4"/>
  <c r="J320" i="4"/>
  <c r="J314" i="4"/>
  <c r="J307" i="4"/>
  <c r="J300" i="4"/>
  <c r="BK293" i="4"/>
  <c r="BK287" i="4"/>
  <c r="BK282" i="4"/>
  <c r="BK280" i="4"/>
  <c r="BK274" i="4"/>
  <c r="J270" i="4"/>
  <c r="J266" i="4"/>
  <c r="J262" i="4"/>
  <c r="BK256" i="4"/>
  <c r="J253" i="4"/>
  <c r="BK247" i="4"/>
  <c r="J241" i="4"/>
  <c r="J235" i="4"/>
  <c r="J229" i="4"/>
  <c r="BK223" i="4"/>
  <c r="BK217" i="4"/>
  <c r="J212" i="4"/>
  <c r="BK206" i="4"/>
  <c r="BK200" i="4"/>
  <c r="J195" i="4"/>
  <c r="BK189" i="4"/>
  <c r="BK180" i="4"/>
  <c r="BK174" i="4"/>
  <c r="J168" i="4"/>
  <c r="J162" i="4"/>
  <c r="BK159" i="4"/>
  <c r="BK153" i="4"/>
  <c r="J148" i="4"/>
  <c r="BK141" i="4"/>
  <c r="J135" i="4"/>
  <c r="J132" i="4"/>
  <c r="J125" i="4"/>
  <c r="BK117" i="4"/>
  <c r="J109" i="4"/>
  <c r="J98" i="4"/>
  <c r="J745" i="3"/>
  <c r="J743" i="3"/>
  <c r="BK741" i="3"/>
  <c r="BK739" i="3"/>
  <c r="BK737" i="3"/>
  <c r="BK735" i="3"/>
  <c r="BK725" i="3"/>
  <c r="BK717" i="3"/>
  <c r="J710" i="3"/>
  <c r="BK704" i="3"/>
  <c r="BK699" i="3"/>
  <c r="J691" i="3"/>
  <c r="BK684" i="3"/>
  <c r="J677" i="3"/>
  <c r="J670" i="3"/>
  <c r="J664" i="3"/>
  <c r="J658" i="3"/>
  <c r="J651" i="3"/>
  <c r="J645" i="3"/>
  <c r="BK638" i="3"/>
  <c r="J632" i="3"/>
  <c r="J624" i="3"/>
  <c r="J613" i="3"/>
  <c r="J607" i="3"/>
  <c r="J596" i="3"/>
  <c r="BK587" i="3"/>
  <c r="J579" i="3"/>
  <c r="BK576" i="3"/>
  <c r="BK568" i="3"/>
  <c r="BK563" i="3"/>
  <c r="BK554" i="3"/>
  <c r="BK547" i="3"/>
  <c r="BK541" i="3"/>
  <c r="J535" i="3"/>
  <c r="J529" i="3"/>
  <c r="J523" i="3"/>
  <c r="J517" i="3"/>
  <c r="BK512" i="3"/>
  <c r="J507" i="3"/>
  <c r="J502" i="3"/>
  <c r="BK497" i="3"/>
  <c r="BK491" i="3"/>
  <c r="J486" i="3"/>
  <c r="J480" i="3"/>
  <c r="BK474" i="3"/>
  <c r="BK469" i="3"/>
  <c r="J464" i="3"/>
  <c r="J459" i="3"/>
  <c r="J454" i="3"/>
  <c r="J449" i="3"/>
  <c r="BK441" i="3"/>
  <c r="BK435" i="3"/>
  <c r="J430" i="3"/>
  <c r="J425" i="3"/>
  <c r="J420" i="3"/>
  <c r="BK414" i="3"/>
  <c r="BK409" i="3"/>
  <c r="J404" i="3"/>
  <c r="BK398" i="3"/>
  <c r="J392" i="3"/>
  <c r="J387" i="3"/>
  <c r="J382" i="3"/>
  <c r="BK377" i="3"/>
  <c r="BK372" i="3"/>
  <c r="BK367" i="3"/>
  <c r="BK361" i="3"/>
  <c r="BK351" i="3"/>
  <c r="J345" i="3"/>
  <c r="J339" i="3"/>
  <c r="J334" i="3"/>
  <c r="BK328" i="3"/>
  <c r="BK324" i="3"/>
  <c r="BK318" i="3"/>
  <c r="BK310" i="3"/>
  <c r="J303" i="3"/>
  <c r="BK294" i="3"/>
  <c r="J291" i="3"/>
  <c r="BK286" i="3"/>
  <c r="J280" i="3"/>
  <c r="J272" i="3"/>
  <c r="BK266" i="3"/>
  <c r="BK258" i="3"/>
  <c r="BK252" i="3"/>
  <c r="BK246" i="3"/>
  <c r="BK242" i="3"/>
  <c r="BK236" i="3"/>
  <c r="J230" i="3"/>
  <c r="BK224" i="3"/>
  <c r="J218" i="3"/>
  <c r="J212" i="3"/>
  <c r="BK206" i="3"/>
  <c r="BK200" i="3"/>
  <c r="J194" i="3"/>
  <c r="BK189" i="3"/>
  <c r="J183" i="3"/>
  <c r="BK177" i="3"/>
  <c r="J171" i="3"/>
  <c r="J165" i="3"/>
  <c r="BK156" i="3"/>
  <c r="BK150" i="3"/>
  <c r="BK146" i="3"/>
  <c r="BK141" i="3"/>
  <c r="BK135" i="3"/>
  <c r="J129" i="3"/>
  <c r="BK122" i="3"/>
  <c r="J114" i="3"/>
  <c r="J103" i="3"/>
  <c r="J94" i="3"/>
  <c r="J764" i="2"/>
  <c r="J762" i="2"/>
  <c r="J760" i="2"/>
  <c r="J758" i="2"/>
  <c r="J756" i="2"/>
  <c r="J754" i="2"/>
  <c r="J744" i="2"/>
  <c r="J737" i="2"/>
  <c r="BK731" i="2"/>
  <c r="J725" i="2"/>
  <c r="BK720" i="2"/>
  <c r="J717" i="2"/>
  <c r="J710" i="2"/>
  <c r="BK703" i="2"/>
  <c r="J696" i="2"/>
  <c r="J690" i="2"/>
  <c r="BK684" i="2"/>
  <c r="J676" i="2"/>
  <c r="J673" i="2"/>
  <c r="J665" i="2"/>
  <c r="J654" i="2"/>
  <c r="J648" i="2"/>
  <c r="BK640" i="2"/>
  <c r="J634" i="2"/>
  <c r="BK626" i="2"/>
  <c r="J615" i="2"/>
  <c r="BK609" i="2"/>
  <c r="J595" i="2"/>
  <c r="J588" i="2"/>
  <c r="BK581" i="2"/>
  <c r="J573" i="2"/>
  <c r="BK568" i="2"/>
  <c r="BK562" i="2"/>
  <c r="BK556" i="2"/>
  <c r="BK550" i="2"/>
  <c r="J544" i="2"/>
  <c r="BK538" i="2"/>
  <c r="BK533" i="2"/>
  <c r="J528" i="2"/>
  <c r="BK523" i="2"/>
  <c r="J518" i="2"/>
  <c r="BK512" i="2"/>
  <c r="BK507" i="2"/>
  <c r="J504" i="2"/>
  <c r="J498" i="2"/>
  <c r="BK492" i="2"/>
  <c r="BK487" i="2"/>
  <c r="BK482" i="2"/>
  <c r="BK477" i="2"/>
  <c r="J472" i="2"/>
  <c r="BK467" i="2"/>
  <c r="J461" i="2"/>
  <c r="J456" i="2"/>
  <c r="BK451" i="2"/>
  <c r="BK445" i="2"/>
  <c r="BK438" i="2"/>
  <c r="J432" i="2"/>
  <c r="BK427" i="2"/>
  <c r="J421" i="2"/>
  <c r="J415" i="2"/>
  <c r="BK410" i="2"/>
  <c r="J407" i="2"/>
  <c r="J399" i="2"/>
  <c r="BK393" i="2"/>
  <c r="BK388" i="2"/>
  <c r="BK386" i="2"/>
  <c r="BK378" i="2"/>
  <c r="J378" i="2"/>
  <c r="J373" i="2"/>
  <c r="BK368" i="2"/>
  <c r="J362" i="2"/>
  <c r="BK356" i="2"/>
  <c r="J346" i="2"/>
  <c r="J340" i="2"/>
  <c r="BK338" i="2"/>
  <c r="BK330" i="2"/>
  <c r="BK326" i="2"/>
  <c r="J323" i="2"/>
  <c r="BK317" i="2"/>
  <c r="J305" i="2"/>
  <c r="BK298" i="2"/>
  <c r="BK292" i="2"/>
  <c r="J286" i="2"/>
  <c r="J280" i="2"/>
  <c r="J274" i="2"/>
  <c r="J268" i="2"/>
  <c r="J261" i="2"/>
  <c r="J255" i="2"/>
  <c r="BK251" i="2"/>
  <c r="BK245" i="2"/>
  <c r="J240" i="2"/>
  <c r="BK233" i="2"/>
  <c r="BK226" i="2"/>
  <c r="J220" i="2"/>
  <c r="J215" i="2"/>
  <c r="BK209" i="2"/>
  <c r="BK203" i="2"/>
  <c r="J195" i="2"/>
  <c r="BK189" i="2"/>
  <c r="J184" i="2"/>
  <c r="J181" i="2"/>
  <c r="BK172" i="2"/>
  <c r="BK166" i="2"/>
  <c r="BK160" i="2"/>
  <c r="BK154" i="2"/>
  <c r="BK148" i="2"/>
  <c r="J142" i="2"/>
  <c r="BK136" i="2"/>
  <c r="BK131" i="2"/>
  <c r="J124" i="2"/>
  <c r="J116" i="2"/>
  <c r="BK108" i="2"/>
  <c r="BK98" i="2"/>
  <c r="BK93" i="2" l="1"/>
  <c r="J93" i="2"/>
  <c r="J60" i="2" s="1"/>
  <c r="R93" i="2"/>
  <c r="BK112" i="2"/>
  <c r="J112" i="2"/>
  <c r="J61" i="2" s="1"/>
  <c r="R112" i="2"/>
  <c r="BK120" i="2"/>
  <c r="BK119" i="2"/>
  <c r="J119" i="2" s="1"/>
  <c r="J62" i="2" s="1"/>
  <c r="R120" i="2"/>
  <c r="R119" i="2"/>
  <c r="BK139" i="2"/>
  <c r="J139" i="2"/>
  <c r="J64" i="2" s="1"/>
  <c r="T139" i="2"/>
  <c r="BK572" i="2"/>
  <c r="J572" i="2"/>
  <c r="J66" i="2" s="1"/>
  <c r="R572" i="2"/>
  <c r="BK633" i="2"/>
  <c r="J633" i="2" s="1"/>
  <c r="J68" i="2" s="1"/>
  <c r="P633" i="2"/>
  <c r="R633" i="2"/>
  <c r="R232" i="2" s="1"/>
  <c r="T633" i="2"/>
  <c r="P647" i="2"/>
  <c r="R647" i="2"/>
  <c r="BK743" i="2"/>
  <c r="J743" i="2" s="1"/>
  <c r="J70" i="2"/>
  <c r="R743" i="2"/>
  <c r="P753" i="2"/>
  <c r="P752" i="2" s="1"/>
  <c r="R753" i="2"/>
  <c r="R752" i="2" s="1"/>
  <c r="BK93" i="3"/>
  <c r="R93" i="3"/>
  <c r="BK113" i="3"/>
  <c r="J113" i="3" s="1"/>
  <c r="J61" i="3" s="1"/>
  <c r="R113" i="3"/>
  <c r="P121" i="3"/>
  <c r="P120" i="3" s="1"/>
  <c r="T121" i="3"/>
  <c r="T120" i="3" s="1"/>
  <c r="P140" i="3"/>
  <c r="R140" i="3"/>
  <c r="P567" i="3"/>
  <c r="T567" i="3"/>
  <c r="BK631" i="3"/>
  <c r="J631" i="3" s="1"/>
  <c r="J68" i="3"/>
  <c r="P631" i="3"/>
  <c r="T631" i="3"/>
  <c r="P644" i="3"/>
  <c r="T644" i="3"/>
  <c r="P734" i="3"/>
  <c r="P733" i="3"/>
  <c r="T734" i="3"/>
  <c r="T733" i="3"/>
  <c r="P93" i="4"/>
  <c r="T93" i="4"/>
  <c r="P113" i="4"/>
  <c r="R113" i="4"/>
  <c r="P121" i="4"/>
  <c r="P120" i="4"/>
  <c r="T121" i="4"/>
  <c r="T120" i="4"/>
  <c r="P140" i="4"/>
  <c r="R140" i="4"/>
  <c r="BK557" i="4"/>
  <c r="J557" i="4"/>
  <c r="J66" i="4" s="1"/>
  <c r="T557" i="4"/>
  <c r="BK621" i="4"/>
  <c r="J621" i="4"/>
  <c r="J68" i="4" s="1"/>
  <c r="R621" i="4"/>
  <c r="BK634" i="4"/>
  <c r="J634" i="4"/>
  <c r="J69" i="4" s="1"/>
  <c r="T634" i="4"/>
  <c r="P706" i="4"/>
  <c r="P705" i="4"/>
  <c r="T706" i="4"/>
  <c r="T705" i="4"/>
  <c r="BK93" i="5"/>
  <c r="R93" i="5"/>
  <c r="T93" i="5"/>
  <c r="BK113" i="5"/>
  <c r="J113" i="5" s="1"/>
  <c r="J61" i="5"/>
  <c r="P113" i="5"/>
  <c r="R113" i="5"/>
  <c r="T113" i="5"/>
  <c r="BK121" i="5"/>
  <c r="J121" i="5" s="1"/>
  <c r="J63" i="5" s="1"/>
  <c r="P121" i="5"/>
  <c r="P120" i="5"/>
  <c r="T121" i="5"/>
  <c r="T120" i="5"/>
  <c r="P140" i="5"/>
  <c r="R140" i="5"/>
  <c r="P490" i="5"/>
  <c r="R490" i="5"/>
  <c r="R548" i="5"/>
  <c r="BK563" i="5"/>
  <c r="J563" i="5" s="1"/>
  <c r="J69" i="5"/>
  <c r="R563" i="5"/>
  <c r="P697" i="5"/>
  <c r="P696" i="5" s="1"/>
  <c r="T697" i="5"/>
  <c r="T696" i="5" s="1"/>
  <c r="P93" i="6"/>
  <c r="R93" i="6"/>
  <c r="BK112" i="6"/>
  <c r="J112" i="6" s="1"/>
  <c r="J61" i="6" s="1"/>
  <c r="T112" i="6"/>
  <c r="P120" i="6"/>
  <c r="P119" i="6" s="1"/>
  <c r="T120" i="6"/>
  <c r="T119" i="6" s="1"/>
  <c r="P139" i="6"/>
  <c r="R139" i="6"/>
  <c r="BK551" i="6"/>
  <c r="J551" i="6" s="1"/>
  <c r="J66" i="6"/>
  <c r="R551" i="6"/>
  <c r="BK614" i="6"/>
  <c r="J614" i="6" s="1"/>
  <c r="J68" i="6" s="1"/>
  <c r="P614" i="6"/>
  <c r="T614" i="6"/>
  <c r="P631" i="6"/>
  <c r="R631" i="6"/>
  <c r="BK785" i="6"/>
  <c r="J785" i="6"/>
  <c r="J70" i="6" s="1"/>
  <c r="R785" i="6"/>
  <c r="P795" i="6"/>
  <c r="P794" i="6"/>
  <c r="R795" i="6"/>
  <c r="R794" i="6"/>
  <c r="BK93" i="7"/>
  <c r="R93" i="7"/>
  <c r="BK111" i="7"/>
  <c r="J111" i="7"/>
  <c r="J61" i="7" s="1"/>
  <c r="P111" i="7"/>
  <c r="T111" i="7"/>
  <c r="P119" i="7"/>
  <c r="T119" i="7"/>
  <c r="R155" i="7"/>
  <c r="BK174" i="7"/>
  <c r="J174" i="7"/>
  <c r="J65" i="7" s="1"/>
  <c r="T174" i="7"/>
  <c r="BK590" i="7"/>
  <c r="J590" i="7"/>
  <c r="J67" i="7" s="1"/>
  <c r="R590" i="7"/>
  <c r="R668" i="7"/>
  <c r="R276" i="7" s="1"/>
  <c r="BK685" i="7"/>
  <c r="J685" i="7"/>
  <c r="J70" i="7" s="1"/>
  <c r="R685" i="7"/>
  <c r="BK818" i="7"/>
  <c r="BK817" i="7"/>
  <c r="J817" i="7" s="1"/>
  <c r="J71" i="7"/>
  <c r="T818" i="7"/>
  <c r="T817" i="7"/>
  <c r="BK92" i="8"/>
  <c r="J92" i="8"/>
  <c r="J60" i="8" s="1"/>
  <c r="T92" i="8"/>
  <c r="P110" i="8"/>
  <c r="R110" i="8"/>
  <c r="P118" i="8"/>
  <c r="P117" i="8"/>
  <c r="BK137" i="8"/>
  <c r="J137" i="8"/>
  <c r="J64" i="8" s="1"/>
  <c r="R137" i="8"/>
  <c r="BK530" i="8"/>
  <c r="J530" i="8"/>
  <c r="J66" i="8" s="1"/>
  <c r="R530" i="8"/>
  <c r="BK593" i="8"/>
  <c r="J593" i="8" s="1"/>
  <c r="J68" i="8" s="1"/>
  <c r="R593" i="8"/>
  <c r="R229" i="8" s="1"/>
  <c r="BK628" i="8"/>
  <c r="J628" i="8" s="1"/>
  <c r="J69" i="8"/>
  <c r="R628" i="8"/>
  <c r="BK789" i="8"/>
  <c r="J789" i="8" s="1"/>
  <c r="J71" i="8" s="1"/>
  <c r="R789" i="8"/>
  <c r="R788" i="8"/>
  <c r="BK90" i="9"/>
  <c r="J90" i="9"/>
  <c r="J62" i="9" s="1"/>
  <c r="P90" i="9"/>
  <c r="BK97" i="9"/>
  <c r="J97" i="9"/>
  <c r="J63" i="9" s="1"/>
  <c r="P97" i="9"/>
  <c r="BK104" i="9"/>
  <c r="J104" i="9"/>
  <c r="J64" i="9" s="1"/>
  <c r="P104" i="9"/>
  <c r="T104" i="9"/>
  <c r="P111" i="9"/>
  <c r="R111" i="9"/>
  <c r="BK90" i="10"/>
  <c r="J90" i="10" s="1"/>
  <c r="J62" i="10" s="1"/>
  <c r="R90" i="10"/>
  <c r="BK97" i="10"/>
  <c r="J97" i="10" s="1"/>
  <c r="J63" i="10"/>
  <c r="R97" i="10"/>
  <c r="BK104" i="10"/>
  <c r="J104" i="10" s="1"/>
  <c r="J64" i="10" s="1"/>
  <c r="R104" i="10"/>
  <c r="BK111" i="10"/>
  <c r="J111" i="10" s="1"/>
  <c r="J65" i="10"/>
  <c r="R111" i="10"/>
  <c r="R90" i="11"/>
  <c r="T90" i="11"/>
  <c r="P97" i="11"/>
  <c r="T97" i="11"/>
  <c r="P104" i="11"/>
  <c r="T104" i="11"/>
  <c r="P111" i="11"/>
  <c r="T111" i="11"/>
  <c r="P90" i="12"/>
  <c r="P97" i="12"/>
  <c r="BK104" i="12"/>
  <c r="J104" i="12" s="1"/>
  <c r="J64" i="12" s="1"/>
  <c r="P104" i="12"/>
  <c r="R104" i="12"/>
  <c r="T104" i="12"/>
  <c r="BK111" i="12"/>
  <c r="J111" i="12" s="1"/>
  <c r="J65" i="12"/>
  <c r="P111" i="12"/>
  <c r="R111" i="12"/>
  <c r="P93" i="2"/>
  <c r="T93" i="2"/>
  <c r="P112" i="2"/>
  <c r="T112" i="2"/>
  <c r="P120" i="2"/>
  <c r="P119" i="2"/>
  <c r="T120" i="2"/>
  <c r="T119" i="2"/>
  <c r="P139" i="2"/>
  <c r="R139" i="2"/>
  <c r="P572" i="2"/>
  <c r="P232" i="2"/>
  <c r="T572" i="2"/>
  <c r="T232" i="2"/>
  <c r="BK647" i="2"/>
  <c r="J647" i="2"/>
  <c r="J69" i="2" s="1"/>
  <c r="T647" i="2"/>
  <c r="P743" i="2"/>
  <c r="T743" i="2"/>
  <c r="BK753" i="2"/>
  <c r="J753" i="2"/>
  <c r="J72" i="2" s="1"/>
  <c r="T753" i="2"/>
  <c r="T752" i="2" s="1"/>
  <c r="P93" i="3"/>
  <c r="T93" i="3"/>
  <c r="P113" i="3"/>
  <c r="T113" i="3"/>
  <c r="BK121" i="3"/>
  <c r="J121" i="3" s="1"/>
  <c r="J63" i="3"/>
  <c r="R121" i="3"/>
  <c r="R120" i="3"/>
  <c r="BK140" i="3"/>
  <c r="J140" i="3"/>
  <c r="J64" i="3" s="1"/>
  <c r="T140" i="3"/>
  <c r="BK567" i="3"/>
  <c r="J567" i="3"/>
  <c r="J66" i="3" s="1"/>
  <c r="R567" i="3"/>
  <c r="R631" i="3"/>
  <c r="BK644" i="3"/>
  <c r="J644" i="3"/>
  <c r="J69" i="3" s="1"/>
  <c r="R644" i="3"/>
  <c r="BK734" i="3"/>
  <c r="J734" i="3"/>
  <c r="J72" i="3" s="1"/>
  <c r="R734" i="3"/>
  <c r="R733" i="3" s="1"/>
  <c r="BK93" i="4"/>
  <c r="J93" i="4" s="1"/>
  <c r="J60" i="4" s="1"/>
  <c r="R93" i="4"/>
  <c r="BK113" i="4"/>
  <c r="J113" i="4" s="1"/>
  <c r="J61" i="4"/>
  <c r="T113" i="4"/>
  <c r="BK121" i="4"/>
  <c r="J121" i="4" s="1"/>
  <c r="J63" i="4" s="1"/>
  <c r="R121" i="4"/>
  <c r="R120" i="4"/>
  <c r="BK140" i="4"/>
  <c r="J140" i="4"/>
  <c r="J64" i="4" s="1"/>
  <c r="T140" i="4"/>
  <c r="P557" i="4"/>
  <c r="R557" i="4"/>
  <c r="P621" i="4"/>
  <c r="T621" i="4"/>
  <c r="P634" i="4"/>
  <c r="R634" i="4"/>
  <c r="BK706" i="4"/>
  <c r="J706" i="4" s="1"/>
  <c r="J72" i="4"/>
  <c r="R706" i="4"/>
  <c r="R705" i="4"/>
  <c r="P93" i="5"/>
  <c r="R121" i="5"/>
  <c r="R120" i="5" s="1"/>
  <c r="BK140" i="5"/>
  <c r="J140" i="5" s="1"/>
  <c r="J64" i="5"/>
  <c r="T140" i="5"/>
  <c r="BK490" i="5"/>
  <c r="J490" i="5" s="1"/>
  <c r="J66" i="5" s="1"/>
  <c r="T490" i="5"/>
  <c r="T238" i="5"/>
  <c r="BK548" i="5"/>
  <c r="J548" i="5"/>
  <c r="J68" i="5" s="1"/>
  <c r="P548" i="5"/>
  <c r="T548" i="5"/>
  <c r="P563" i="5"/>
  <c r="T563" i="5"/>
  <c r="BK697" i="5"/>
  <c r="J697" i="5" s="1"/>
  <c r="J72" i="5" s="1"/>
  <c r="R697" i="5"/>
  <c r="R696" i="5"/>
  <c r="BK93" i="6"/>
  <c r="J93" i="6"/>
  <c r="J60" i="6" s="1"/>
  <c r="T93" i="6"/>
  <c r="P112" i="6"/>
  <c r="R112" i="6"/>
  <c r="BK120" i="6"/>
  <c r="J120" i="6"/>
  <c r="J63" i="6" s="1"/>
  <c r="R120" i="6"/>
  <c r="R119" i="6" s="1"/>
  <c r="BK139" i="6"/>
  <c r="J139" i="6" s="1"/>
  <c r="J64" i="6" s="1"/>
  <c r="T139" i="6"/>
  <c r="P551" i="6"/>
  <c r="P234" i="6" s="1"/>
  <c r="T551" i="6"/>
  <c r="R614" i="6"/>
  <c r="BK631" i="6"/>
  <c r="J631" i="6"/>
  <c r="J69" i="6" s="1"/>
  <c r="T631" i="6"/>
  <c r="P785" i="6"/>
  <c r="T785" i="6"/>
  <c r="BK795" i="6"/>
  <c r="J795" i="6"/>
  <c r="J72" i="6" s="1"/>
  <c r="T795" i="6"/>
  <c r="T794" i="6" s="1"/>
  <c r="P93" i="7"/>
  <c r="T93" i="7"/>
  <c r="R111" i="7"/>
  <c r="BK119" i="7"/>
  <c r="J119" i="7"/>
  <c r="J63" i="7" s="1"/>
  <c r="R119" i="7"/>
  <c r="R118" i="7" s="1"/>
  <c r="BK155" i="7"/>
  <c r="J155" i="7" s="1"/>
  <c r="J64" i="7" s="1"/>
  <c r="P155" i="7"/>
  <c r="T155" i="7"/>
  <c r="P174" i="7"/>
  <c r="R174" i="7"/>
  <c r="P590" i="7"/>
  <c r="T590" i="7"/>
  <c r="BK668" i="7"/>
  <c r="J668" i="7"/>
  <c r="J69" i="7" s="1"/>
  <c r="P668" i="7"/>
  <c r="T668" i="7"/>
  <c r="P685" i="7"/>
  <c r="T685" i="7"/>
  <c r="P818" i="7"/>
  <c r="P817" i="7" s="1"/>
  <c r="R818" i="7"/>
  <c r="R817" i="7"/>
  <c r="P92" i="8"/>
  <c r="R92" i="8"/>
  <c r="BK110" i="8"/>
  <c r="J110" i="8"/>
  <c r="J61" i="8" s="1"/>
  <c r="T110" i="8"/>
  <c r="BK118" i="8"/>
  <c r="J118" i="8"/>
  <c r="J63" i="8" s="1"/>
  <c r="R118" i="8"/>
  <c r="R117" i="8" s="1"/>
  <c r="T118" i="8"/>
  <c r="T117" i="8" s="1"/>
  <c r="P137" i="8"/>
  <c r="T137" i="8"/>
  <c r="P530" i="8"/>
  <c r="T530" i="8"/>
  <c r="P593" i="8"/>
  <c r="T593" i="8"/>
  <c r="P628" i="8"/>
  <c r="T628" i="8"/>
  <c r="P789" i="8"/>
  <c r="P788" i="8" s="1"/>
  <c r="T789" i="8"/>
  <c r="T788" i="8" s="1"/>
  <c r="R90" i="9"/>
  <c r="T90" i="9"/>
  <c r="R97" i="9"/>
  <c r="T97" i="9"/>
  <c r="R104" i="9"/>
  <c r="BK111" i="9"/>
  <c r="J111" i="9"/>
  <c r="J65" i="9" s="1"/>
  <c r="T111" i="9"/>
  <c r="P90" i="10"/>
  <c r="T90" i="10"/>
  <c r="P97" i="10"/>
  <c r="T97" i="10"/>
  <c r="P104" i="10"/>
  <c r="T104" i="10"/>
  <c r="P111" i="10"/>
  <c r="T111" i="10"/>
  <c r="BK90" i="11"/>
  <c r="J90" i="11"/>
  <c r="J62" i="11" s="1"/>
  <c r="P90" i="11"/>
  <c r="P89" i="11" s="1"/>
  <c r="P85" i="11" s="1"/>
  <c r="AU64" i="1" s="1"/>
  <c r="BK97" i="11"/>
  <c r="J97" i="11" s="1"/>
  <c r="J63" i="11" s="1"/>
  <c r="R97" i="11"/>
  <c r="BK104" i="11"/>
  <c r="J104" i="11" s="1"/>
  <c r="J64" i="11" s="1"/>
  <c r="R104" i="11"/>
  <c r="BK111" i="11"/>
  <c r="J111" i="11" s="1"/>
  <c r="J65" i="11" s="1"/>
  <c r="R111" i="11"/>
  <c r="BK90" i="12"/>
  <c r="J90" i="12" s="1"/>
  <c r="J62" i="12" s="1"/>
  <c r="R90" i="12"/>
  <c r="T90" i="12"/>
  <c r="BK97" i="12"/>
  <c r="J97" i="12"/>
  <c r="J63" i="12" s="1"/>
  <c r="R97" i="12"/>
  <c r="T97" i="12"/>
  <c r="T111" i="12"/>
  <c r="F55" i="2"/>
  <c r="E82" i="2"/>
  <c r="BE94" i="2"/>
  <c r="BE103" i="2"/>
  <c r="BE108" i="2"/>
  <c r="BE113" i="2"/>
  <c r="BE116" i="2"/>
  <c r="BE134" i="2"/>
  <c r="BE136" i="2"/>
  <c r="BE142" i="2"/>
  <c r="BE145" i="2"/>
  <c r="BE148" i="2"/>
  <c r="BE151" i="2"/>
  <c r="BE154" i="2"/>
  <c r="BE157" i="2"/>
  <c r="BE160" i="2"/>
  <c r="BE163" i="2"/>
  <c r="BE166" i="2"/>
  <c r="BE169" i="2"/>
  <c r="BE172" i="2"/>
  <c r="BE175" i="2"/>
  <c r="BE189" i="2"/>
  <c r="BE195" i="2"/>
  <c r="BE197" i="2"/>
  <c r="BE201" i="2"/>
  <c r="BE207" i="2"/>
  <c r="BE209" i="2"/>
  <c r="BE215" i="2"/>
  <c r="BE237" i="2"/>
  <c r="BE243" i="2"/>
  <c r="BE255" i="2"/>
  <c r="BE261" i="2"/>
  <c r="BE265" i="2"/>
  <c r="BE268" i="2"/>
  <c r="BE286" i="2"/>
  <c r="BE295" i="2"/>
  <c r="BE298" i="2"/>
  <c r="BE309" i="2"/>
  <c r="BE312" i="2"/>
  <c r="BE317" i="2"/>
  <c r="BE326" i="2"/>
  <c r="BE330" i="2"/>
  <c r="BE338" i="2"/>
  <c r="BE352" i="2"/>
  <c r="BE356" i="2"/>
  <c r="BE371" i="2"/>
  <c r="BE373" i="2"/>
  <c r="BE381" i="2"/>
  <c r="BE388" i="2"/>
  <c r="BE391" i="2"/>
  <c r="BE393" i="2"/>
  <c r="BE405" i="2"/>
  <c r="BE407" i="2"/>
  <c r="BE410" i="2"/>
  <c r="BE415" i="2"/>
  <c r="BE418" i="2"/>
  <c r="BE435" i="2"/>
  <c r="BE438" i="2"/>
  <c r="BE445" i="2"/>
  <c r="BE448" i="2"/>
  <c r="BE454" i="2"/>
  <c r="BE459" i="2"/>
  <c r="BE461" i="2"/>
  <c r="BE464" i="2"/>
  <c r="BE467" i="2"/>
  <c r="BE472" i="2"/>
  <c r="BE480" i="2"/>
  <c r="BE485" i="2"/>
  <c r="BE490" i="2"/>
  <c r="BE492" i="2"/>
  <c r="BE501" i="2"/>
  <c r="BE510" i="2"/>
  <c r="BE512" i="2"/>
  <c r="BE518" i="2"/>
  <c r="BE520" i="2"/>
  <c r="BE523" i="2"/>
  <c r="BE528" i="2"/>
  <c r="BE530" i="2"/>
  <c r="BE533" i="2"/>
  <c r="BE535" i="2"/>
  <c r="BE538" i="2"/>
  <c r="BE541" i="2"/>
  <c r="BE544" i="2"/>
  <c r="BE550" i="2"/>
  <c r="BE556" i="2"/>
  <c r="BE559" i="2"/>
  <c r="BE562" i="2"/>
  <c r="BE565" i="2"/>
  <c r="BE568" i="2"/>
  <c r="BE577" i="2"/>
  <c r="BE592" i="2"/>
  <c r="BE598" i="2"/>
  <c r="BE609" i="2"/>
  <c r="BE640" i="2"/>
  <c r="BE643" i="2"/>
  <c r="BE648" i="2"/>
  <c r="BE651" i="2"/>
  <c r="BE657" i="2"/>
  <c r="BE661" i="2"/>
  <c r="BE673" i="2"/>
  <c r="BE684" i="2"/>
  <c r="BE690" i="2"/>
  <c r="BE696" i="2"/>
  <c r="BE703" i="2"/>
  <c r="BE725" i="2"/>
  <c r="BE728" i="2"/>
  <c r="BE740" i="2"/>
  <c r="BE744" i="2"/>
  <c r="BE754" i="2"/>
  <c r="BE756" i="2"/>
  <c r="BE758" i="2"/>
  <c r="BE760" i="2"/>
  <c r="BE762" i="2"/>
  <c r="BE764" i="2"/>
  <c r="BK629" i="2"/>
  <c r="J629" i="2"/>
  <c r="J67" i="2" s="1"/>
  <c r="E48" i="3"/>
  <c r="J86" i="3"/>
  <c r="BE98" i="3"/>
  <c r="BE109" i="3"/>
  <c r="BE114" i="3"/>
  <c r="BE117" i="3"/>
  <c r="BE150" i="3"/>
  <c r="BE153" i="3"/>
  <c r="BE159" i="3"/>
  <c r="BE168" i="3"/>
  <c r="BE171" i="3"/>
  <c r="BE174" i="3"/>
  <c r="BE180" i="3"/>
  <c r="BE186" i="3"/>
  <c r="BE189" i="3"/>
  <c r="BE194" i="3"/>
  <c r="BE196" i="3"/>
  <c r="BE206" i="3"/>
  <c r="BE218" i="3"/>
  <c r="BE227" i="3"/>
  <c r="BE230" i="3"/>
  <c r="BE236" i="3"/>
  <c r="BE240" i="3"/>
  <c r="BE248" i="3"/>
  <c r="BE252" i="3"/>
  <c r="BE258" i="3"/>
  <c r="BE266" i="3"/>
  <c r="BE270" i="3"/>
  <c r="BE276" i="3"/>
  <c r="BE280" i="3"/>
  <c r="BE286" i="3"/>
  <c r="BE288" i="3"/>
  <c r="BE291" i="3"/>
  <c r="BE294" i="3"/>
  <c r="BE297" i="3"/>
  <c r="BE307" i="3"/>
  <c r="BE310" i="3"/>
  <c r="BE315" i="3"/>
  <c r="BE318" i="3"/>
  <c r="BE321" i="3"/>
  <c r="BE324" i="3"/>
  <c r="BE326" i="3"/>
  <c r="BE331" i="3"/>
  <c r="BE334" i="3"/>
  <c r="BE339" i="3"/>
  <c r="BE349" i="3"/>
  <c r="BE351" i="3"/>
  <c r="BE355" i="3"/>
  <c r="BE357" i="3"/>
  <c r="BE367" i="3"/>
  <c r="BE372" i="3"/>
  <c r="BE377" i="3"/>
  <c r="BE380" i="3"/>
  <c r="BE387" i="3"/>
  <c r="BE390" i="3"/>
  <c r="BE404" i="3"/>
  <c r="BE406" i="3"/>
  <c r="BE414" i="3"/>
  <c r="BE427" i="3"/>
  <c r="BE432" i="3"/>
  <c r="BE435" i="3"/>
  <c r="BE438" i="3"/>
  <c r="BE452" i="3"/>
  <c r="BE454" i="3"/>
  <c r="BE464" i="3"/>
  <c r="BE469" i="3"/>
  <c r="BE483" i="3"/>
  <c r="BE486" i="3"/>
  <c r="BE489" i="3"/>
  <c r="BE491" i="3"/>
  <c r="BE494" i="3"/>
  <c r="BE497" i="3"/>
  <c r="BE502" i="3"/>
  <c r="BE510" i="3"/>
  <c r="BE515" i="3"/>
  <c r="BE520" i="3"/>
  <c r="BE523" i="3"/>
  <c r="BE526" i="3"/>
  <c r="BE532" i="3"/>
  <c r="BE535" i="3"/>
  <c r="BE541" i="3"/>
  <c r="BE544" i="3"/>
  <c r="BE547" i="3"/>
  <c r="BE572" i="3"/>
  <c r="BE583" i="3"/>
  <c r="BE587" i="3"/>
  <c r="BE590" i="3"/>
  <c r="BE593" i="3"/>
  <c r="BE596" i="3"/>
  <c r="BE607" i="3"/>
  <c r="BE610" i="3"/>
  <c r="BE618" i="3"/>
  <c r="BE624" i="3"/>
  <c r="BE628" i="3"/>
  <c r="BE635" i="3"/>
  <c r="BE638" i="3"/>
  <c r="BE641" i="3"/>
  <c r="BE661" i="3"/>
  <c r="BE667" i="3"/>
  <c r="BE670" i="3"/>
  <c r="BE681" i="3"/>
  <c r="BE691" i="3"/>
  <c r="BE694" i="3"/>
  <c r="BE701" i="3"/>
  <c r="BE704" i="3"/>
  <c r="BE707" i="3"/>
  <c r="BE721" i="3"/>
  <c r="BE725" i="3"/>
  <c r="BE729" i="3"/>
  <c r="BE737" i="3"/>
  <c r="BE739" i="3"/>
  <c r="BE741" i="3"/>
  <c r="BE743" i="3"/>
  <c r="BE745" i="3"/>
  <c r="E48" i="4"/>
  <c r="J52" i="4"/>
  <c r="F89" i="4"/>
  <c r="BE103" i="4"/>
  <c r="BE109" i="4"/>
  <c r="BE114" i="4"/>
  <c r="BE117" i="4"/>
  <c r="BE129" i="4"/>
  <c r="BE135" i="4"/>
  <c r="BE141" i="4"/>
  <c r="BE151" i="4"/>
  <c r="BE156" i="4"/>
  <c r="BE159" i="4"/>
  <c r="BE162" i="4"/>
  <c r="BE168" i="4"/>
  <c r="BE174" i="4"/>
  <c r="BE180" i="4"/>
  <c r="BE183" i="4"/>
  <c r="BE186" i="4"/>
  <c r="BE189" i="4"/>
  <c r="BE192" i="4"/>
  <c r="BE197" i="4"/>
  <c r="BE200" i="4"/>
  <c r="BE214" i="4"/>
  <c r="BE219" i="4"/>
  <c r="BE235" i="4"/>
  <c r="BE238" i="4"/>
  <c r="BE241" i="4"/>
  <c r="BE274" i="4"/>
  <c r="BE285" i="4"/>
  <c r="BE287" i="4"/>
  <c r="BE293" i="4"/>
  <c r="BE307" i="4"/>
  <c r="BE317" i="4"/>
  <c r="BE325" i="4"/>
  <c r="BE331" i="4"/>
  <c r="BE334" i="4"/>
  <c r="BE340" i="4"/>
  <c r="BE357" i="4"/>
  <c r="BE361" i="4"/>
  <c r="BE367" i="4"/>
  <c r="BE372" i="4"/>
  <c r="BE382" i="4"/>
  <c r="BE385" i="4"/>
  <c r="BE391" i="4"/>
  <c r="BE396" i="4"/>
  <c r="BE399" i="4"/>
  <c r="BE401" i="4"/>
  <c r="BE404" i="4"/>
  <c r="BE413" i="4"/>
  <c r="BE423" i="4"/>
  <c r="BE426" i="4"/>
  <c r="BE429" i="4"/>
  <c r="BE431" i="4"/>
  <c r="BE436" i="4"/>
  <c r="BE439" i="4"/>
  <c r="BE442" i="4"/>
  <c r="BE447" i="4"/>
  <c r="BE450" i="4"/>
  <c r="BE455" i="4"/>
  <c r="BE457" i="4"/>
  <c r="BE462" i="4"/>
  <c r="BE465" i="4"/>
  <c r="BE470" i="4"/>
  <c r="BE473" i="4"/>
  <c r="BE476" i="4"/>
  <c r="BE482" i="4"/>
  <c r="BE487" i="4"/>
  <c r="BE490" i="4"/>
  <c r="BE493" i="4"/>
  <c r="BE495" i="4"/>
  <c r="BE498" i="4"/>
  <c r="BE500" i="4"/>
  <c r="BE510" i="4"/>
  <c r="BE513" i="4"/>
  <c r="BE519" i="4"/>
  <c r="BE525" i="4"/>
  <c r="BE528" i="4"/>
  <c r="BE531" i="4"/>
  <c r="BE537" i="4"/>
  <c r="BE544" i="4"/>
  <c r="BE550" i="4"/>
  <c r="BE553" i="4"/>
  <c r="BE558" i="4"/>
  <c r="BE562" i="4"/>
  <c r="BE569" i="4"/>
  <c r="BE590" i="4"/>
  <c r="BE600" i="4"/>
  <c r="BE603" i="4"/>
  <c r="BE608" i="4"/>
  <c r="BE614" i="4"/>
  <c r="BE618" i="4"/>
  <c r="BE628" i="4"/>
  <c r="BE631" i="4"/>
  <c r="BE638" i="4"/>
  <c r="BE656" i="4"/>
  <c r="BE660" i="4"/>
  <c r="BE666" i="4"/>
  <c r="BE669" i="4"/>
  <c r="BE672" i="4"/>
  <c r="BE693" i="4"/>
  <c r="BE709" i="4"/>
  <c r="BE711" i="4"/>
  <c r="BE713" i="4"/>
  <c r="BE715" i="4"/>
  <c r="BE717" i="4"/>
  <c r="J52" i="5"/>
  <c r="F55" i="5"/>
  <c r="BE125" i="5"/>
  <c r="BE137" i="5"/>
  <c r="BE150" i="5"/>
  <c r="BE154" i="5"/>
  <c r="BE161" i="5"/>
  <c r="BE164" i="5"/>
  <c r="BE170" i="5"/>
  <c r="BE173" i="5"/>
  <c r="BE176" i="5"/>
  <c r="BE185" i="5"/>
  <c r="BE188" i="5"/>
  <c r="BE202" i="5"/>
  <c r="BE204" i="5"/>
  <c r="BE216" i="5"/>
  <c r="BE223" i="5"/>
  <c r="BE226" i="5"/>
  <c r="BE247" i="5"/>
  <c r="BE251" i="5"/>
  <c r="BE256" i="5"/>
  <c r="BE259" i="5"/>
  <c r="BE261" i="5"/>
  <c r="BE270" i="5"/>
  <c r="BE273" i="5"/>
  <c r="BE289" i="5"/>
  <c r="BE297" i="5"/>
  <c r="BE300" i="5"/>
  <c r="BE309" i="5"/>
  <c r="BE312" i="5"/>
  <c r="BE315" i="5"/>
  <c r="BE321" i="5"/>
  <c r="BE323" i="5"/>
  <c r="BE327" i="5"/>
  <c r="BE329" i="5"/>
  <c r="BE335" i="5"/>
  <c r="BE339" i="5"/>
  <c r="BE343" i="5"/>
  <c r="BE348" i="5"/>
  <c r="BE353" i="5"/>
  <c r="BE355" i="5"/>
  <c r="BE358" i="5"/>
  <c r="BE360" i="5"/>
  <c r="BE363" i="5"/>
  <c r="BE371" i="5"/>
  <c r="BE374" i="5"/>
  <c r="BE380" i="5"/>
  <c r="BE388" i="5"/>
  <c r="BE391" i="5"/>
  <c r="BE394" i="5"/>
  <c r="BE399" i="5"/>
  <c r="BE401" i="5"/>
  <c r="BE406" i="5"/>
  <c r="BE412" i="5"/>
  <c r="BE415" i="5"/>
  <c r="BE420" i="5"/>
  <c r="BE427" i="5"/>
  <c r="BE443" i="5"/>
  <c r="BE452" i="5"/>
  <c r="BE454" i="5"/>
  <c r="BE457" i="5"/>
  <c r="BE459" i="5"/>
  <c r="BE462" i="5"/>
  <c r="BE467" i="5"/>
  <c r="BE473" i="5"/>
  <c r="BE486" i="5"/>
  <c r="BE491" i="5"/>
  <c r="BE506" i="5"/>
  <c r="BE510" i="5"/>
  <c r="BE513" i="5"/>
  <c r="BE535" i="5"/>
  <c r="BE541" i="5"/>
  <c r="BE555" i="5"/>
  <c r="BE564" i="5"/>
  <c r="BE567" i="5"/>
  <c r="BE570" i="5"/>
  <c r="BE574" i="5"/>
  <c r="BE578" i="5"/>
  <c r="BE581" i="5"/>
  <c r="BE584" i="5"/>
  <c r="BE587" i="5"/>
  <c r="BE593" i="5"/>
  <c r="BE599" i="5"/>
  <c r="BE602" i="5"/>
  <c r="BE609" i="5"/>
  <c r="BE612" i="5"/>
  <c r="BE623" i="5"/>
  <c r="BE626" i="5"/>
  <c r="BE639" i="5"/>
  <c r="BE645" i="5"/>
  <c r="BE649" i="5"/>
  <c r="BE653" i="5"/>
  <c r="BE657" i="5"/>
  <c r="BE671" i="5"/>
  <c r="BE684" i="5"/>
  <c r="BE688" i="5"/>
  <c r="BE698" i="5"/>
  <c r="BE700" i="5"/>
  <c r="BE702" i="5"/>
  <c r="BE704" i="5"/>
  <c r="BE706" i="5"/>
  <c r="BE708" i="5"/>
  <c r="BK691" i="5"/>
  <c r="J691" i="5" s="1"/>
  <c r="J70" i="5" s="1"/>
  <c r="E48" i="6"/>
  <c r="J52" i="6"/>
  <c r="F55" i="6"/>
  <c r="BE121" i="6"/>
  <c r="BE134" i="6"/>
  <c r="BE145" i="6"/>
  <c r="BE153" i="6"/>
  <c r="BE162" i="6"/>
  <c r="BE168" i="6"/>
  <c r="BE180" i="6"/>
  <c r="BE182" i="6"/>
  <c r="BE187" i="6"/>
  <c r="BE193" i="6"/>
  <c r="BE197" i="6"/>
  <c r="BE203" i="6"/>
  <c r="BE207" i="6"/>
  <c r="BE225" i="6"/>
  <c r="BE231" i="6"/>
  <c r="BE235" i="6"/>
  <c r="BE242" i="6"/>
  <c r="BE245" i="6"/>
  <c r="BE254" i="6"/>
  <c r="BE264" i="6"/>
  <c r="BE270" i="6"/>
  <c r="BE273" i="6"/>
  <c r="BE275" i="6"/>
  <c r="BE296" i="6"/>
  <c r="BE307" i="6"/>
  <c r="BE312" i="6"/>
  <c r="BE317" i="6"/>
  <c r="BE320" i="6"/>
  <c r="BE324" i="6"/>
  <c r="BE332" i="6"/>
  <c r="BE334" i="6"/>
  <c r="BE338" i="6"/>
  <c r="BE348" i="6"/>
  <c r="BE371" i="6"/>
  <c r="BE374" i="6"/>
  <c r="BE379" i="6"/>
  <c r="BE389" i="6"/>
  <c r="BE400" i="6"/>
  <c r="BE414" i="6"/>
  <c r="BE419" i="6"/>
  <c r="BE424" i="6"/>
  <c r="BE430" i="6"/>
  <c r="BE433" i="6"/>
  <c r="BE438" i="6"/>
  <c r="BE446" i="6"/>
  <c r="BE449" i="6"/>
  <c r="BE451" i="6"/>
  <c r="BE456" i="6"/>
  <c r="BE459" i="6"/>
  <c r="BE461" i="6"/>
  <c r="BE464" i="6"/>
  <c r="BE466" i="6"/>
  <c r="BE469" i="6"/>
  <c r="BE474" i="6"/>
  <c r="BE477" i="6"/>
  <c r="BE486" i="6"/>
  <c r="BE489" i="6"/>
  <c r="BE494" i="6"/>
  <c r="BE526" i="6"/>
  <c r="BE529" i="6"/>
  <c r="BE532" i="6"/>
  <c r="BE538" i="6"/>
  <c r="BE544" i="6"/>
  <c r="BE547" i="6"/>
  <c r="BE549" i="6"/>
  <c r="BE556" i="6"/>
  <c r="BE560" i="6"/>
  <c r="BE563" i="6"/>
  <c r="BE571" i="6"/>
  <c r="BE574" i="6"/>
  <c r="BE590" i="6"/>
  <c r="BE593" i="6"/>
  <c r="BE596" i="6"/>
  <c r="BE632" i="6"/>
  <c r="BE638" i="6"/>
  <c r="BE641" i="6"/>
  <c r="BE656" i="6"/>
  <c r="BE664" i="6"/>
  <c r="BE668" i="6"/>
  <c r="BE679" i="6"/>
  <c r="BE686" i="6"/>
  <c r="BE689" i="6"/>
  <c r="BE692" i="6"/>
  <c r="BE695" i="6"/>
  <c r="BE704" i="6"/>
  <c r="BE720" i="6"/>
  <c r="BE733" i="6"/>
  <c r="BE736" i="6"/>
  <c r="BE746" i="6"/>
  <c r="BE749" i="6"/>
  <c r="BE752" i="6"/>
  <c r="BE755" i="6"/>
  <c r="BE762" i="6"/>
  <c r="BE766" i="6"/>
  <c r="BE773" i="6"/>
  <c r="BE776" i="6"/>
  <c r="BE778" i="6"/>
  <c r="BE781" i="6"/>
  <c r="BE790" i="6"/>
  <c r="BE796" i="6"/>
  <c r="BE798" i="6"/>
  <c r="BE800" i="6"/>
  <c r="BE802" i="6"/>
  <c r="BE804" i="6"/>
  <c r="BE806" i="6"/>
  <c r="BK610" i="6"/>
  <c r="BK234" i="6" s="1"/>
  <c r="J234" i="6" s="1"/>
  <c r="J65" i="6" s="1"/>
  <c r="J52" i="7"/>
  <c r="F89" i="7"/>
  <c r="BE126" i="7"/>
  <c r="BE130" i="7"/>
  <c r="BE138" i="7"/>
  <c r="BE141" i="7"/>
  <c r="BE144" i="7"/>
  <c r="BE147" i="7"/>
  <c r="BE150" i="7"/>
  <c r="BE156" i="7"/>
  <c r="BE159" i="7"/>
  <c r="BE163" i="7"/>
  <c r="BE169" i="7"/>
  <c r="BE171" i="7"/>
  <c r="BE175" i="7"/>
  <c r="BE177" i="7"/>
  <c r="BE180" i="7"/>
  <c r="BE197" i="7"/>
  <c r="BE200" i="7"/>
  <c r="BE209" i="7"/>
  <c r="BE215" i="7"/>
  <c r="BE218" i="7"/>
  <c r="BE241" i="7"/>
  <c r="BE245" i="7"/>
  <c r="BE247" i="7"/>
  <c r="BE251" i="7"/>
  <c r="BE258" i="7"/>
  <c r="BE270" i="7"/>
  <c r="BE273" i="7"/>
  <c r="BE277" i="7"/>
  <c r="BE305" i="7"/>
  <c r="BE322" i="7"/>
  <c r="BE325" i="7"/>
  <c r="BE328" i="7"/>
  <c r="BE332" i="7"/>
  <c r="BE347" i="7"/>
  <c r="BE350" i="7"/>
  <c r="BE353" i="7"/>
  <c r="BE360" i="7"/>
  <c r="BE363" i="7"/>
  <c r="BE366" i="7"/>
  <c r="BE368" i="7"/>
  <c r="BE372" i="7"/>
  <c r="BE382" i="7"/>
  <c r="BE400" i="7"/>
  <c r="BE403" i="7"/>
  <c r="BE405" i="7"/>
  <c r="BE408" i="7"/>
  <c r="BE410" i="7"/>
  <c r="BE415" i="7"/>
  <c r="BE423" i="7"/>
  <c r="BE429" i="7"/>
  <c r="BE434" i="7"/>
  <c r="BE442" i="7"/>
  <c r="BE445" i="7"/>
  <c r="BE447" i="7"/>
  <c r="BE451" i="7"/>
  <c r="BE456" i="7"/>
  <c r="BE459" i="7"/>
  <c r="BE461" i="7"/>
  <c r="BE469" i="7"/>
  <c r="BE472" i="7"/>
  <c r="BE475" i="7"/>
  <c r="BE477" i="7"/>
  <c r="BE480" i="7"/>
  <c r="BE482" i="7"/>
  <c r="BE485" i="7"/>
  <c r="BE488" i="7"/>
  <c r="BE493" i="7"/>
  <c r="BE496" i="7"/>
  <c r="BE503" i="7"/>
  <c r="BE506" i="7"/>
  <c r="BE513" i="7"/>
  <c r="BE519" i="7"/>
  <c r="BE522" i="7"/>
  <c r="BE530" i="7"/>
  <c r="BE533" i="7"/>
  <c r="BE538" i="7"/>
  <c r="BE543" i="7"/>
  <c r="BE546" i="7"/>
  <c r="BE551" i="7"/>
  <c r="BE553" i="7"/>
  <c r="BE556" i="7"/>
  <c r="BE559" i="7"/>
  <c r="BE568" i="7"/>
  <c r="BE571" i="7"/>
  <c r="BE577" i="7"/>
  <c r="BE586" i="7"/>
  <c r="BE588" i="7"/>
  <c r="BE591" i="7"/>
  <c r="BE595" i="7"/>
  <c r="BE599" i="7"/>
  <c r="BE602" i="7"/>
  <c r="BE606" i="7"/>
  <c r="BE618" i="7"/>
  <c r="BE624" i="7"/>
  <c r="BE631" i="7"/>
  <c r="BE641" i="7"/>
  <c r="BE643" i="7"/>
  <c r="BE672" i="7"/>
  <c r="BE680" i="7"/>
  <c r="BE686" i="7"/>
  <c r="BE689" i="7"/>
  <c r="BE692" i="7"/>
  <c r="BE696" i="7"/>
  <c r="BE708" i="7"/>
  <c r="BE716" i="7"/>
  <c r="BE719" i="7"/>
  <c r="BE723" i="7"/>
  <c r="BE727" i="7"/>
  <c r="BE730" i="7"/>
  <c r="BE733" i="7"/>
  <c r="BE739" i="7"/>
  <c r="BE742" i="7"/>
  <c r="BE756" i="7"/>
  <c r="BE759" i="7"/>
  <c r="BE762" i="7"/>
  <c r="BE766" i="7"/>
  <c r="BE769" i="7"/>
  <c r="BE777" i="7"/>
  <c r="BE785" i="7"/>
  <c r="BE787" i="7"/>
  <c r="BE808" i="7"/>
  <c r="BE819" i="7"/>
  <c r="BE821" i="7"/>
  <c r="BE825" i="7"/>
  <c r="BE827" i="7"/>
  <c r="BE829" i="7"/>
  <c r="BK664" i="7"/>
  <c r="J664" i="7"/>
  <c r="J68" i="7" s="1"/>
  <c r="E48" i="8"/>
  <c r="J52" i="8"/>
  <c r="F88" i="8"/>
  <c r="BE97" i="8"/>
  <c r="BE106" i="8"/>
  <c r="BE129" i="8"/>
  <c r="BE132" i="8"/>
  <c r="BE138" i="8"/>
  <c r="BE143" i="8"/>
  <c r="BE151" i="8"/>
  <c r="BE154" i="8"/>
  <c r="BE157" i="8"/>
  <c r="BE160" i="8"/>
  <c r="BE163" i="8"/>
  <c r="BE189" i="8"/>
  <c r="BE195" i="8"/>
  <c r="BE197" i="8"/>
  <c r="BE201" i="8"/>
  <c r="BE211" i="8"/>
  <c r="BE214" i="8"/>
  <c r="BE223" i="8"/>
  <c r="BE226" i="8"/>
  <c r="BE239" i="8"/>
  <c r="BE245" i="8"/>
  <c r="BE266" i="8"/>
  <c r="BE270" i="8"/>
  <c r="BE272" i="8"/>
  <c r="BE277" i="8"/>
  <c r="BE288" i="8"/>
  <c r="BE291" i="8"/>
  <c r="BE299" i="8"/>
  <c r="BE309" i="8"/>
  <c r="BE319" i="8"/>
  <c r="BE323" i="8"/>
  <c r="BE325" i="8"/>
  <c r="BE329" i="8"/>
  <c r="BE333" i="8"/>
  <c r="BE335" i="8"/>
  <c r="BE345" i="8"/>
  <c r="BE349" i="8"/>
  <c r="BE354" i="8"/>
  <c r="BE361" i="8"/>
  <c r="BE369" i="8"/>
  <c r="BE371" i="8"/>
  <c r="BE374" i="8"/>
  <c r="BE377" i="8"/>
  <c r="BE380" i="8"/>
  <c r="BE385" i="8"/>
  <c r="BE388" i="8"/>
  <c r="BE390" i="8"/>
  <c r="BE396" i="8"/>
  <c r="BE399" i="8"/>
  <c r="BE401" i="8"/>
  <c r="BE404" i="8"/>
  <c r="BE406" i="8"/>
  <c r="BE409" i="8"/>
  <c r="BE412" i="8"/>
  <c r="BE415" i="8"/>
  <c r="BE420" i="8"/>
  <c r="BE422" i="8"/>
  <c r="BE425" i="8"/>
  <c r="BE433" i="8"/>
  <c r="BE441" i="8"/>
  <c r="BE446" i="8"/>
  <c r="BE451" i="8"/>
  <c r="BE456" i="8"/>
  <c r="BE459" i="8"/>
  <c r="BE462" i="8"/>
  <c r="BE476" i="8"/>
  <c r="BE478" i="8"/>
  <c r="BE483" i="8"/>
  <c r="BE491" i="8"/>
  <c r="BE493" i="8"/>
  <c r="BE496" i="8"/>
  <c r="BE499" i="8"/>
  <c r="BE502" i="8"/>
  <c r="BE505" i="8"/>
  <c r="BE514" i="8"/>
  <c r="BE520" i="8"/>
  <c r="BE531" i="8"/>
  <c r="BE535" i="8"/>
  <c r="BE539" i="8"/>
  <c r="BE550" i="8"/>
  <c r="BE562" i="8"/>
  <c r="BE568" i="8"/>
  <c r="BE580" i="8"/>
  <c r="BE586" i="8"/>
  <c r="BE597" i="8"/>
  <c r="BE600" i="8"/>
  <c r="BE616" i="8"/>
  <c r="BE632" i="8"/>
  <c r="BE635" i="8"/>
  <c r="BE638" i="8"/>
  <c r="BE641" i="8"/>
  <c r="BE654" i="8"/>
  <c r="BE658" i="8"/>
  <c r="BE662" i="8"/>
  <c r="BE666" i="8"/>
  <c r="BE670" i="8"/>
  <c r="BE677" i="8"/>
  <c r="BE681" i="8"/>
  <c r="BE687" i="8"/>
  <c r="BE696" i="8"/>
  <c r="BE713" i="8"/>
  <c r="BE718" i="8"/>
  <c r="BE729" i="8"/>
  <c r="BE732" i="8"/>
  <c r="BE744" i="8"/>
  <c r="BE752" i="8"/>
  <c r="BE755" i="8"/>
  <c r="BE761" i="8"/>
  <c r="BE772" i="8"/>
  <c r="BE776" i="8"/>
  <c r="BE784" i="8"/>
  <c r="BE790" i="8"/>
  <c r="BE792" i="8"/>
  <c r="BE794" i="8"/>
  <c r="BE796" i="8"/>
  <c r="BE798" i="8"/>
  <c r="BE800" i="8"/>
  <c r="BE802" i="8"/>
  <c r="BK589" i="8"/>
  <c r="J589" i="8"/>
  <c r="J67" i="8" s="1"/>
  <c r="F55" i="9"/>
  <c r="J79" i="9"/>
  <c r="BE105" i="9"/>
  <c r="BE114" i="9"/>
  <c r="BE117" i="9"/>
  <c r="BE120" i="9"/>
  <c r="BE126" i="9"/>
  <c r="BE129" i="9"/>
  <c r="E48" i="10"/>
  <c r="F55" i="10"/>
  <c r="J79" i="10"/>
  <c r="BE87" i="10"/>
  <c r="BE98" i="10"/>
  <c r="BE105" i="10"/>
  <c r="BE112" i="10"/>
  <c r="BE114" i="10"/>
  <c r="BE117" i="10"/>
  <c r="BE126" i="10"/>
  <c r="BE129" i="10"/>
  <c r="F55" i="11"/>
  <c r="E75" i="11"/>
  <c r="BE93" i="11"/>
  <c r="BE105" i="11"/>
  <c r="BE107" i="11"/>
  <c r="BE112" i="11"/>
  <c r="BE117" i="11"/>
  <c r="BE120" i="11"/>
  <c r="BE123" i="11"/>
  <c r="BE126" i="11"/>
  <c r="BE131" i="11"/>
  <c r="BK86" i="11"/>
  <c r="J86" i="11" s="1"/>
  <c r="J60" i="11" s="1"/>
  <c r="E48" i="12"/>
  <c r="F82" i="12"/>
  <c r="BE87" i="12"/>
  <c r="BE91" i="12"/>
  <c r="BE101" i="12"/>
  <c r="BE105" i="12"/>
  <c r="BE112" i="12"/>
  <c r="BE120" i="12"/>
  <c r="BE129" i="12"/>
  <c r="BK86" i="12"/>
  <c r="J86" i="12" s="1"/>
  <c r="J60" i="12" s="1"/>
  <c r="J52" i="2"/>
  <c r="BE98" i="2"/>
  <c r="BE121" i="2"/>
  <c r="BE124" i="2"/>
  <c r="BE128" i="2"/>
  <c r="BE131" i="2"/>
  <c r="BE140" i="2"/>
  <c r="BE178" i="2"/>
  <c r="BE181" i="2"/>
  <c r="BE184" i="2"/>
  <c r="BE186" i="2"/>
  <c r="BE191" i="2"/>
  <c r="BE203" i="2"/>
  <c r="BE213" i="2"/>
  <c r="BE217" i="2"/>
  <c r="BE220" i="2"/>
  <c r="BE223" i="2"/>
  <c r="BE226" i="2"/>
  <c r="BE229" i="2"/>
  <c r="BE233" i="2"/>
  <c r="BE240" i="2"/>
  <c r="BE245" i="2"/>
  <c r="BE249" i="2"/>
  <c r="BE251" i="2"/>
  <c r="BE259" i="2"/>
  <c r="BE270" i="2"/>
  <c r="BE274" i="2"/>
  <c r="BE276" i="2"/>
  <c r="BE280" i="2"/>
  <c r="BE284" i="2"/>
  <c r="BE290" i="2"/>
  <c r="BE292" i="2"/>
  <c r="BE301" i="2"/>
  <c r="BE305" i="2"/>
  <c r="BE320" i="2"/>
  <c r="BE323" i="2"/>
  <c r="BE328" i="2"/>
  <c r="BE332" i="2"/>
  <c r="BE335" i="2"/>
  <c r="BE340" i="2"/>
  <c r="BE344" i="2"/>
  <c r="BE346" i="2"/>
  <c r="BE350" i="2"/>
  <c r="BE358" i="2"/>
  <c r="BE362" i="2"/>
  <c r="BE366" i="2"/>
  <c r="BE368" i="2"/>
  <c r="BE376" i="2"/>
  <c r="BE378" i="2"/>
  <c r="BE383" i="2"/>
  <c r="BE386" i="2"/>
  <c r="BE396" i="2"/>
  <c r="BE399" i="2"/>
  <c r="BE402" i="2"/>
  <c r="BE413" i="2"/>
  <c r="BE421" i="2"/>
  <c r="BE424" i="2"/>
  <c r="BE427" i="2"/>
  <c r="BE430" i="2"/>
  <c r="BE432" i="2"/>
  <c r="BE442" i="2"/>
  <c r="BE451" i="2"/>
  <c r="BE456" i="2"/>
  <c r="BE470" i="2"/>
  <c r="BE475" i="2"/>
  <c r="BE477" i="2"/>
  <c r="BE482" i="2"/>
  <c r="BE487" i="2"/>
  <c r="BE495" i="2"/>
  <c r="BE498" i="2"/>
  <c r="BE504" i="2"/>
  <c r="BE507" i="2"/>
  <c r="BE515" i="2"/>
  <c r="BE525" i="2"/>
  <c r="BE547" i="2"/>
  <c r="BE553" i="2"/>
  <c r="BE570" i="2"/>
  <c r="BE573" i="2"/>
  <c r="BE581" i="2"/>
  <c r="BE584" i="2"/>
  <c r="BE588" i="2"/>
  <c r="BE595" i="2"/>
  <c r="BE602" i="2"/>
  <c r="BE612" i="2"/>
  <c r="BE615" i="2"/>
  <c r="BE620" i="2"/>
  <c r="BE626" i="2"/>
  <c r="BE630" i="2"/>
  <c r="BE634" i="2"/>
  <c r="BE637" i="2"/>
  <c r="BE654" i="2"/>
  <c r="BE665" i="2"/>
  <c r="BE669" i="2"/>
  <c r="BE676" i="2"/>
  <c r="BE680" i="2"/>
  <c r="BE687" i="2"/>
  <c r="BE693" i="2"/>
  <c r="BE699" i="2"/>
  <c r="BE706" i="2"/>
  <c r="BE710" i="2"/>
  <c r="BE713" i="2"/>
  <c r="BE717" i="2"/>
  <c r="BE720" i="2"/>
  <c r="BE723" i="2"/>
  <c r="BE731" i="2"/>
  <c r="BE734" i="2"/>
  <c r="BE737" i="2"/>
  <c r="BE748" i="2"/>
  <c r="F55" i="3"/>
  <c r="BE94" i="3"/>
  <c r="BE103" i="3"/>
  <c r="BE122" i="3"/>
  <c r="BE125" i="3"/>
  <c r="BE129" i="3"/>
  <c r="BE132" i="3"/>
  <c r="BE135" i="3"/>
  <c r="BE137" i="3"/>
  <c r="BE141" i="3"/>
  <c r="BE143" i="3"/>
  <c r="BE146" i="3"/>
  <c r="BE156" i="3"/>
  <c r="BE162" i="3"/>
  <c r="BE165" i="3"/>
  <c r="BE177" i="3"/>
  <c r="BE183" i="3"/>
  <c r="BE191" i="3"/>
  <c r="BE200" i="3"/>
  <c r="BE202" i="3"/>
  <c r="BE208" i="3"/>
  <c r="BE212" i="3"/>
  <c r="BE214" i="3"/>
  <c r="BE221" i="3"/>
  <c r="BE224" i="3"/>
  <c r="BE233" i="3"/>
  <c r="BE242" i="3"/>
  <c r="BE246" i="3"/>
  <c r="BE256" i="3"/>
  <c r="BE261" i="3"/>
  <c r="BE264" i="3"/>
  <c r="BE272" i="3"/>
  <c r="BE282" i="3"/>
  <c r="BE303" i="3"/>
  <c r="BE328" i="3"/>
  <c r="BE337" i="3"/>
  <c r="BE343" i="3"/>
  <c r="BE345" i="3"/>
  <c r="BE361" i="3"/>
  <c r="BE365" i="3"/>
  <c r="BE370" i="3"/>
  <c r="BE375" i="3"/>
  <c r="BE382" i="3"/>
  <c r="BE385" i="3"/>
  <c r="BE392" i="3"/>
  <c r="BE395" i="3"/>
  <c r="BE398" i="3"/>
  <c r="BE401" i="3"/>
  <c r="BE409" i="3"/>
  <c r="BE412" i="3"/>
  <c r="BE417" i="3"/>
  <c r="BE420" i="3"/>
  <c r="BE423" i="3"/>
  <c r="BE425" i="3"/>
  <c r="BE430" i="3"/>
  <c r="BE441" i="3"/>
  <c r="BE443" i="3"/>
  <c r="BE446" i="3"/>
  <c r="BE449" i="3"/>
  <c r="BE457" i="3"/>
  <c r="BE459" i="3"/>
  <c r="BE462" i="3"/>
  <c r="BE467" i="3"/>
  <c r="BE472" i="3"/>
  <c r="BE474" i="3"/>
  <c r="BE477" i="3"/>
  <c r="BE480" i="3"/>
  <c r="BE500" i="3"/>
  <c r="BE505" i="3"/>
  <c r="BE507" i="3"/>
  <c r="BE512" i="3"/>
  <c r="BE517" i="3"/>
  <c r="BE529" i="3"/>
  <c r="BE538" i="3"/>
  <c r="BE550" i="3"/>
  <c r="BE554" i="3"/>
  <c r="BE557" i="3"/>
  <c r="BE560" i="3"/>
  <c r="BE563" i="3"/>
  <c r="BE565" i="3"/>
  <c r="BE568" i="3"/>
  <c r="BE576" i="3"/>
  <c r="BE579" i="3"/>
  <c r="BE600" i="3"/>
  <c r="BE613" i="3"/>
  <c r="BE632" i="3"/>
  <c r="BE645" i="3"/>
  <c r="BE648" i="3"/>
  <c r="BE651" i="3"/>
  <c r="BE655" i="3"/>
  <c r="BE658" i="3"/>
  <c r="BE664" i="3"/>
  <c r="BE674" i="3"/>
  <c r="BE677" i="3"/>
  <c r="BE684" i="3"/>
  <c r="BE687" i="3"/>
  <c r="BE697" i="3"/>
  <c r="BE699" i="3"/>
  <c r="BE710" i="3"/>
  <c r="BE713" i="3"/>
  <c r="BE717" i="3"/>
  <c r="BE735" i="3"/>
  <c r="BK627" i="3"/>
  <c r="J627" i="3" s="1"/>
  <c r="J67" i="3" s="1"/>
  <c r="BK728" i="3"/>
  <c r="J728" i="3"/>
  <c r="J70" i="3" s="1"/>
  <c r="BE94" i="4"/>
  <c r="BE98" i="4"/>
  <c r="BE122" i="4"/>
  <c r="BE125" i="4"/>
  <c r="BE132" i="4"/>
  <c r="BE137" i="4"/>
  <c r="BE143" i="4"/>
  <c r="BE146" i="4"/>
  <c r="BE148" i="4"/>
  <c r="BE153" i="4"/>
  <c r="BE165" i="4"/>
  <c r="BE171" i="4"/>
  <c r="BE177" i="4"/>
  <c r="BE195" i="4"/>
  <c r="BE202" i="4"/>
  <c r="BE206" i="4"/>
  <c r="BE208" i="4"/>
  <c r="BE212" i="4"/>
  <c r="BE217" i="4"/>
  <c r="BE223" i="4"/>
  <c r="BE226" i="4"/>
  <c r="BE229" i="4"/>
  <c r="BE232" i="4"/>
  <c r="BE245" i="4"/>
  <c r="BE247" i="4"/>
  <c r="BE251" i="4"/>
  <c r="BE253" i="4"/>
  <c r="BE256" i="4"/>
  <c r="BE260" i="4"/>
  <c r="BE262" i="4"/>
  <c r="BE264" i="4"/>
  <c r="BE266" i="4"/>
  <c r="BE268" i="4"/>
  <c r="BE270" i="4"/>
  <c r="BE272" i="4"/>
  <c r="BE276" i="4"/>
  <c r="BE280" i="4"/>
  <c r="BE282" i="4"/>
  <c r="BE290" i="4"/>
  <c r="BE296" i="4"/>
  <c r="BE300" i="4"/>
  <c r="BE304" i="4"/>
  <c r="BE311" i="4"/>
  <c r="BE314" i="4"/>
  <c r="BE320" i="4"/>
  <c r="BE323" i="4"/>
  <c r="BE327" i="4"/>
  <c r="BE329" i="4"/>
  <c r="BE337" i="4"/>
  <c r="BE343" i="4"/>
  <c r="BE345" i="4"/>
  <c r="BE349" i="4"/>
  <c r="BE351" i="4"/>
  <c r="BE355" i="4"/>
  <c r="BE365" i="4"/>
  <c r="BE370" i="4"/>
  <c r="BE375" i="4"/>
  <c r="BE377" i="4"/>
  <c r="BE380" i="4"/>
  <c r="BE388" i="4"/>
  <c r="BE393" i="4"/>
  <c r="BE407" i="4"/>
  <c r="BE410" i="4"/>
  <c r="BE415" i="4"/>
  <c r="BE418" i="4"/>
  <c r="BE420" i="4"/>
  <c r="BE434" i="4"/>
  <c r="BE445" i="4"/>
  <c r="BE452" i="4"/>
  <c r="BE460" i="4"/>
  <c r="BE467" i="4"/>
  <c r="BE479" i="4"/>
  <c r="BE484" i="4"/>
  <c r="BE503" i="4"/>
  <c r="BE505" i="4"/>
  <c r="BE508" i="4"/>
  <c r="BE516" i="4"/>
  <c r="BE522" i="4"/>
  <c r="BE534" i="4"/>
  <c r="BE540" i="4"/>
  <c r="BE547" i="4"/>
  <c r="BE555" i="4"/>
  <c r="BE566" i="4"/>
  <c r="BE573" i="4"/>
  <c r="BE577" i="4"/>
  <c r="BE580" i="4"/>
  <c r="BE583" i="4"/>
  <c r="BE586" i="4"/>
  <c r="BE597" i="4"/>
  <c r="BE622" i="4"/>
  <c r="BE625" i="4"/>
  <c r="BE635" i="4"/>
  <c r="BE641" i="4"/>
  <c r="BE644" i="4"/>
  <c r="BE647" i="4"/>
  <c r="BE650" i="4"/>
  <c r="BE653" i="4"/>
  <c r="BE663" i="4"/>
  <c r="BE675" i="4"/>
  <c r="BE678" i="4"/>
  <c r="BE681" i="4"/>
  <c r="BE685" i="4"/>
  <c r="BE689" i="4"/>
  <c r="BE697" i="4"/>
  <c r="BE701" i="4"/>
  <c r="BE707" i="4"/>
  <c r="BK617" i="4"/>
  <c r="J617" i="4" s="1"/>
  <c r="J67" i="4" s="1"/>
  <c r="BK700" i="4"/>
  <c r="J700" i="4"/>
  <c r="J70" i="4" s="1"/>
  <c r="E48" i="5"/>
  <c r="BE94" i="5"/>
  <c r="BE98" i="5"/>
  <c r="BE103" i="5"/>
  <c r="BE109" i="5"/>
  <c r="BE114" i="5"/>
  <c r="BE117" i="5"/>
  <c r="BE122" i="5"/>
  <c r="BE129" i="5"/>
  <c r="BE132" i="5"/>
  <c r="BE135" i="5"/>
  <c r="BE141" i="5"/>
  <c r="BE143" i="5"/>
  <c r="BE146" i="5"/>
  <c r="BE158" i="5"/>
  <c r="BE167" i="5"/>
  <c r="BE179" i="5"/>
  <c r="BE182" i="5"/>
  <c r="BE191" i="5"/>
  <c r="BE193" i="5"/>
  <c r="BE196" i="5"/>
  <c r="BE198" i="5"/>
  <c r="BE208" i="5"/>
  <c r="BE210" i="5"/>
  <c r="BE214" i="5"/>
  <c r="BE220" i="5"/>
  <c r="BE229" i="5"/>
  <c r="BE232" i="5"/>
  <c r="BE235" i="5"/>
  <c r="BE239" i="5"/>
  <c r="BE241" i="5"/>
  <c r="BE245" i="5"/>
  <c r="BE254" i="5"/>
  <c r="BE265" i="5"/>
  <c r="BE268" i="5"/>
  <c r="BE276" i="5"/>
  <c r="BE279" i="5"/>
  <c r="BE285" i="5"/>
  <c r="BE292" i="5"/>
  <c r="BE302" i="5"/>
  <c r="BE305" i="5"/>
  <c r="BE307" i="5"/>
  <c r="BE317" i="5"/>
  <c r="BE333" i="5"/>
  <c r="BE345" i="5"/>
  <c r="BE350" i="5"/>
  <c r="BE365" i="5"/>
  <c r="BE368" i="5"/>
  <c r="BE377" i="5"/>
  <c r="BE382" i="5"/>
  <c r="BE385" i="5"/>
  <c r="BE396" i="5"/>
  <c r="BE404" i="5"/>
  <c r="BE409" i="5"/>
  <c r="BE417" i="5"/>
  <c r="BE422" i="5"/>
  <c r="BE425" i="5"/>
  <c r="BE430" i="5"/>
  <c r="BE432" i="5"/>
  <c r="BE435" i="5"/>
  <c r="BE437" i="5"/>
  <c r="BE440" i="5"/>
  <c r="BE446" i="5"/>
  <c r="BE449" i="5"/>
  <c r="BE464" i="5"/>
  <c r="BE470" i="5"/>
  <c r="BE476" i="5"/>
  <c r="BE480" i="5"/>
  <c r="BE483" i="5"/>
  <c r="BE488" i="5"/>
  <c r="BE495" i="5"/>
  <c r="BE499" i="5"/>
  <c r="BE502" i="5"/>
  <c r="BE517" i="5"/>
  <c r="BE520" i="5"/>
  <c r="BE523" i="5"/>
  <c r="BE530" i="5"/>
  <c r="BE545" i="5"/>
  <c r="BE549" i="5"/>
  <c r="BE552" i="5"/>
  <c r="BE560" i="5"/>
  <c r="BE596" i="5"/>
  <c r="BE605" i="5"/>
  <c r="BE617" i="5"/>
  <c r="BE629" i="5"/>
  <c r="BE631" i="5"/>
  <c r="BE633" i="5"/>
  <c r="BE636" i="5"/>
  <c r="BE642" i="5"/>
  <c r="BE660" i="5"/>
  <c r="BE664" i="5"/>
  <c r="BE668" i="5"/>
  <c r="BE675" i="5"/>
  <c r="BE678" i="5"/>
  <c r="BE681" i="5"/>
  <c r="BE692" i="5"/>
  <c r="BK544" i="5"/>
  <c r="J544" i="5" s="1"/>
  <c r="J67" i="5" s="1"/>
  <c r="BE94" i="6"/>
  <c r="BE98" i="6"/>
  <c r="BE103" i="6"/>
  <c r="BE108" i="6"/>
  <c r="BE113" i="6"/>
  <c r="BE116" i="6"/>
  <c r="BE124" i="6"/>
  <c r="BE128" i="6"/>
  <c r="BE131" i="6"/>
  <c r="BE136" i="6"/>
  <c r="BE140" i="6"/>
  <c r="BE142" i="6"/>
  <c r="BE149" i="6"/>
  <c r="BE156" i="6"/>
  <c r="BE159" i="6"/>
  <c r="BE165" i="6"/>
  <c r="BE171" i="6"/>
  <c r="BE174" i="6"/>
  <c r="BE177" i="6"/>
  <c r="BE185" i="6"/>
  <c r="BE191" i="6"/>
  <c r="BE199" i="6"/>
  <c r="BE209" i="6"/>
  <c r="BE213" i="6"/>
  <c r="BE216" i="6"/>
  <c r="BE219" i="6"/>
  <c r="BE222" i="6"/>
  <c r="BE228" i="6"/>
  <c r="BE238" i="6"/>
  <c r="BE248" i="6"/>
  <c r="BE250" i="6"/>
  <c r="BE256" i="6"/>
  <c r="BE260" i="6"/>
  <c r="BE266" i="6"/>
  <c r="BE279" i="6"/>
  <c r="BE281" i="6"/>
  <c r="BE285" i="6"/>
  <c r="BE287" i="6"/>
  <c r="BE290" i="6"/>
  <c r="BE293" i="6"/>
  <c r="BE300" i="6"/>
  <c r="BE304" i="6"/>
  <c r="BE315" i="6"/>
  <c r="BE322" i="6"/>
  <c r="BE326" i="6"/>
  <c r="BE329" i="6"/>
  <c r="BE340" i="6"/>
  <c r="BE344" i="6"/>
  <c r="BE350" i="6"/>
  <c r="BE354" i="6"/>
  <c r="BE356" i="6"/>
  <c r="BE360" i="6"/>
  <c r="BE364" i="6"/>
  <c r="BE366" i="6"/>
  <c r="BE369" i="6"/>
  <c r="BE376" i="6"/>
  <c r="BE381" i="6"/>
  <c r="BE384" i="6"/>
  <c r="BE386" i="6"/>
  <c r="BE392" i="6"/>
  <c r="BE395" i="6"/>
  <c r="BE398" i="6"/>
  <c r="BE403" i="6"/>
  <c r="BE406" i="6"/>
  <c r="BE408" i="6"/>
  <c r="BE411" i="6"/>
  <c r="BE417" i="6"/>
  <c r="BE422" i="6"/>
  <c r="BE427" i="6"/>
  <c r="BE435" i="6"/>
  <c r="BE440" i="6"/>
  <c r="BE443" i="6"/>
  <c r="BE454" i="6"/>
  <c r="BE471" i="6"/>
  <c r="BE480" i="6"/>
  <c r="BE483" i="6"/>
  <c r="BE491" i="6"/>
  <c r="BE497" i="6"/>
  <c r="BE499" i="6"/>
  <c r="BE502" i="6"/>
  <c r="BE504" i="6"/>
  <c r="BE507" i="6"/>
  <c r="BE509" i="6"/>
  <c r="BE512" i="6"/>
  <c r="BE514" i="6"/>
  <c r="BE517" i="6"/>
  <c r="BE520" i="6"/>
  <c r="BE523" i="6"/>
  <c r="BE535" i="6"/>
  <c r="BE541" i="6"/>
  <c r="BE552" i="6"/>
  <c r="BE567" i="6"/>
  <c r="BE579" i="6"/>
  <c r="BE583" i="6"/>
  <c r="BE601" i="6"/>
  <c r="BE607" i="6"/>
  <c r="BE611" i="6"/>
  <c r="BE615" i="6"/>
  <c r="BE618" i="6"/>
  <c r="BE621" i="6"/>
  <c r="BE626" i="6"/>
  <c r="BE635" i="6"/>
  <c r="BE644" i="6"/>
  <c r="BE647" i="6"/>
  <c r="BE650" i="6"/>
  <c r="BE660" i="6"/>
  <c r="BE672" i="6"/>
  <c r="BE675" i="6"/>
  <c r="BE683" i="6"/>
  <c r="BE698" i="6"/>
  <c r="BE709" i="6"/>
  <c r="BE715" i="6"/>
  <c r="BE726" i="6"/>
  <c r="BE739" i="6"/>
  <c r="BE741" i="6"/>
  <c r="BE743" i="6"/>
  <c r="BE758" i="6"/>
  <c r="BE769" i="6"/>
  <c r="BE786" i="6"/>
  <c r="E48" i="7"/>
  <c r="BE94" i="7"/>
  <c r="BE98" i="7"/>
  <c r="BE102" i="7"/>
  <c r="BE107" i="7"/>
  <c r="BE112" i="7"/>
  <c r="BE115" i="7"/>
  <c r="BE120" i="7"/>
  <c r="BE123" i="7"/>
  <c r="BE132" i="7"/>
  <c r="BE136" i="7"/>
  <c r="BE152" i="7"/>
  <c r="BE166" i="7"/>
  <c r="BE184" i="7"/>
  <c r="BE188" i="7"/>
  <c r="BE191" i="7"/>
  <c r="BE194" i="7"/>
  <c r="BE203" i="7"/>
  <c r="BE206" i="7"/>
  <c r="BE212" i="7"/>
  <c r="BE220" i="7"/>
  <c r="BE223" i="7"/>
  <c r="BE225" i="7"/>
  <c r="BE229" i="7"/>
  <c r="BE231" i="7"/>
  <c r="BE235" i="7"/>
  <c r="BE237" i="7"/>
  <c r="BE255" i="7"/>
  <c r="BE261" i="7"/>
  <c r="BE264" i="7"/>
  <c r="BE267" i="7"/>
  <c r="BE280" i="7"/>
  <c r="BE282" i="7"/>
  <c r="BE286" i="7"/>
  <c r="BE288" i="7"/>
  <c r="BE292" i="7"/>
  <c r="BE296" i="7"/>
  <c r="BE298" i="7"/>
  <c r="BE302" i="7"/>
  <c r="BE307" i="7"/>
  <c r="BE311" i="7"/>
  <c r="BE313" i="7"/>
  <c r="BE317" i="7"/>
  <c r="BE319" i="7"/>
  <c r="BE336" i="7"/>
  <c r="BE339" i="7"/>
  <c r="BE344" i="7"/>
  <c r="BE355" i="7"/>
  <c r="BE357" i="7"/>
  <c r="BE374" i="7"/>
  <c r="BE378" i="7"/>
  <c r="BE384" i="7"/>
  <c r="BE388" i="7"/>
  <c r="BE390" i="7"/>
  <c r="BE394" i="7"/>
  <c r="BE398" i="7"/>
  <c r="BE413" i="7"/>
  <c r="BE418" i="7"/>
  <c r="BE420" i="7"/>
  <c r="BE426" i="7"/>
  <c r="BE432" i="7"/>
  <c r="BE437" i="7"/>
  <c r="BE440" i="7"/>
  <c r="BE453" i="7"/>
  <c r="BE464" i="7"/>
  <c r="BE466" i="7"/>
  <c r="BE491" i="7"/>
  <c r="BE498" i="7"/>
  <c r="BE501" i="7"/>
  <c r="BE508" i="7"/>
  <c r="BE511" i="7"/>
  <c r="BE516" i="7"/>
  <c r="BE525" i="7"/>
  <c r="BE528" i="7"/>
  <c r="BE536" i="7"/>
  <c r="BE541" i="7"/>
  <c r="BE548" i="7"/>
  <c r="BE562" i="7"/>
  <c r="BE565" i="7"/>
  <c r="BE574" i="7"/>
  <c r="BE580" i="7"/>
  <c r="BE583" i="7"/>
  <c r="BE610" i="7"/>
  <c r="BE613" i="7"/>
  <c r="BE634" i="7"/>
  <c r="BE637" i="7"/>
  <c r="BE647" i="7"/>
  <c r="BE650" i="7"/>
  <c r="BE655" i="7"/>
  <c r="BE661" i="7"/>
  <c r="BE665" i="7"/>
  <c r="BE669" i="7"/>
  <c r="BE675" i="7"/>
  <c r="BE700" i="7"/>
  <c r="BE704" i="7"/>
  <c r="BE712" i="7"/>
  <c r="BE736" i="7"/>
  <c r="BE745" i="7"/>
  <c r="BE749" i="7"/>
  <c r="BE752" i="7"/>
  <c r="BE775" i="7"/>
  <c r="BE779" i="7"/>
  <c r="BE782" i="7"/>
  <c r="BE790" i="7"/>
  <c r="BE794" i="7"/>
  <c r="BE798" i="7"/>
  <c r="BE801" i="7"/>
  <c r="BE805" i="7"/>
  <c r="BE810" i="7"/>
  <c r="BE813" i="7"/>
  <c r="BE823" i="7"/>
  <c r="BK276" i="7"/>
  <c r="J276" i="7"/>
  <c r="J66" i="7" s="1"/>
  <c r="BE93" i="8"/>
  <c r="BE101" i="8"/>
  <c r="BE111" i="8"/>
  <c r="BE114" i="8"/>
  <c r="BE119" i="8"/>
  <c r="BE122" i="8"/>
  <c r="BE126" i="8"/>
  <c r="BE134" i="8"/>
  <c r="BE140" i="8"/>
  <c r="BE147" i="8"/>
  <c r="BE166" i="8"/>
  <c r="BE169" i="8"/>
  <c r="BE172" i="8"/>
  <c r="BE175" i="8"/>
  <c r="BE178" i="8"/>
  <c r="BE180" i="8"/>
  <c r="BE183" i="8"/>
  <c r="BE185" i="8"/>
  <c r="BE191" i="8"/>
  <c r="BE205" i="8"/>
  <c r="BE207" i="8"/>
  <c r="BE217" i="8"/>
  <c r="BE220" i="8"/>
  <c r="BE230" i="8"/>
  <c r="BE233" i="8"/>
  <c r="BE235" i="8"/>
  <c r="BE241" i="8"/>
  <c r="BE249" i="8"/>
  <c r="BE251" i="8"/>
  <c r="BE255" i="8"/>
  <c r="BE258" i="8"/>
  <c r="BE260" i="8"/>
  <c r="BE264" i="8"/>
  <c r="BE275" i="8"/>
  <c r="BE280" i="8"/>
  <c r="BE284" i="8"/>
  <c r="BE296" i="8"/>
  <c r="BE302" i="8"/>
  <c r="BE305" i="8"/>
  <c r="BE307" i="8"/>
  <c r="BE311" i="8"/>
  <c r="BE314" i="8"/>
  <c r="BE317" i="8"/>
  <c r="BE339" i="8"/>
  <c r="BE341" i="8"/>
  <c r="BE351" i="8"/>
  <c r="BE356" i="8"/>
  <c r="BE359" i="8"/>
  <c r="BE364" i="8"/>
  <c r="BE366" i="8"/>
  <c r="BE382" i="8"/>
  <c r="BE393" i="8"/>
  <c r="BE417" i="8"/>
  <c r="BE428" i="8"/>
  <c r="BE431" i="8"/>
  <c r="BE436" i="8"/>
  <c r="BE438" i="8"/>
  <c r="BE443" i="8"/>
  <c r="BE448" i="8"/>
  <c r="BE453" i="8"/>
  <c r="BE465" i="8"/>
  <c r="BE468" i="8"/>
  <c r="BE470" i="8"/>
  <c r="BE473" i="8"/>
  <c r="BE481" i="8"/>
  <c r="BE486" i="8"/>
  <c r="BE488" i="8"/>
  <c r="BE508" i="8"/>
  <c r="BE511" i="8"/>
  <c r="BE517" i="8"/>
  <c r="BE523" i="8"/>
  <c r="BE526" i="8"/>
  <c r="BE528" i="8"/>
  <c r="BE542" i="8"/>
  <c r="BE546" i="8"/>
  <c r="BE553" i="8"/>
  <c r="BE558" i="8"/>
  <c r="BE565" i="8"/>
  <c r="BE575" i="8"/>
  <c r="BE590" i="8"/>
  <c r="BE594" i="8"/>
  <c r="BE605" i="8"/>
  <c r="BE610" i="8"/>
  <c r="BE622" i="8"/>
  <c r="BE629" i="8"/>
  <c r="BE645" i="8"/>
  <c r="BE648" i="8"/>
  <c r="BE673" i="8"/>
  <c r="BE684" i="8"/>
  <c r="BE690" i="8"/>
  <c r="BE693" i="8"/>
  <c r="BE702" i="8"/>
  <c r="BE707" i="8"/>
  <c r="BE724" i="8"/>
  <c r="BE736" i="8"/>
  <c r="BE739" i="8"/>
  <c r="BE742" i="8"/>
  <c r="BE746" i="8"/>
  <c r="BE749" i="8"/>
  <c r="BE758" i="8"/>
  <c r="BE765" i="8"/>
  <c r="BE769" i="8"/>
  <c r="BE779" i="8"/>
  <c r="BE781" i="8"/>
  <c r="BK229" i="8"/>
  <c r="J229" i="8" s="1"/>
  <c r="J65" i="8" s="1"/>
  <c r="E48" i="9"/>
  <c r="BE87" i="9"/>
  <c r="BE91" i="9"/>
  <c r="BE93" i="9"/>
  <c r="BE98" i="9"/>
  <c r="BE101" i="9"/>
  <c r="BE107" i="9"/>
  <c r="BE112" i="9"/>
  <c r="BE123" i="9"/>
  <c r="BE131" i="9"/>
  <c r="BK86" i="9"/>
  <c r="J86" i="9"/>
  <c r="J60" i="9" s="1"/>
  <c r="BE91" i="10"/>
  <c r="BE93" i="10"/>
  <c r="BE101" i="10"/>
  <c r="BE107" i="10"/>
  <c r="BE120" i="10"/>
  <c r="BE123" i="10"/>
  <c r="BE131" i="10"/>
  <c r="BK86" i="10"/>
  <c r="J86" i="10"/>
  <c r="J60" i="10" s="1"/>
  <c r="J52" i="11"/>
  <c r="BE87" i="11"/>
  <c r="BE91" i="11"/>
  <c r="BE98" i="11"/>
  <c r="BE101" i="11"/>
  <c r="BE114" i="11"/>
  <c r="BE129" i="11"/>
  <c r="J52" i="12"/>
  <c r="BE93" i="12"/>
  <c r="BE98" i="12"/>
  <c r="BE107" i="12"/>
  <c r="BE114" i="12"/>
  <c r="BE117" i="12"/>
  <c r="BE123" i="12"/>
  <c r="BE126" i="12"/>
  <c r="BE131" i="12"/>
  <c r="F37" i="2"/>
  <c r="BD55" i="1" s="1"/>
  <c r="J34" i="4"/>
  <c r="AW57" i="1" s="1"/>
  <c r="F36" i="4"/>
  <c r="BC57" i="1" s="1"/>
  <c r="J34" i="6"/>
  <c r="AW59" i="1" s="1"/>
  <c r="F35" i="8"/>
  <c r="BB61" i="1" s="1"/>
  <c r="F35" i="9"/>
  <c r="BB62" i="1" s="1"/>
  <c r="F34" i="10"/>
  <c r="BA63" i="1" s="1"/>
  <c r="F35" i="12"/>
  <c r="BB65" i="1" s="1"/>
  <c r="F35" i="3"/>
  <c r="BB56" i="1" s="1"/>
  <c r="F37" i="4"/>
  <c r="BD57" i="1" s="1"/>
  <c r="F37" i="8"/>
  <c r="BD61" i="1" s="1"/>
  <c r="J34" i="9"/>
  <c r="AW62" i="1" s="1"/>
  <c r="J34" i="11"/>
  <c r="AW64" i="1" s="1"/>
  <c r="F34" i="2"/>
  <c r="BA55" i="1" s="1"/>
  <c r="F34" i="4"/>
  <c r="BA57" i="1" s="1"/>
  <c r="F35" i="5"/>
  <c r="BB58" i="1" s="1"/>
  <c r="F34" i="6"/>
  <c r="BA59" i="1" s="1"/>
  <c r="F37" i="7"/>
  <c r="BD60" i="1" s="1"/>
  <c r="F36" i="8"/>
  <c r="BC61" i="1" s="1"/>
  <c r="F37" i="10"/>
  <c r="BD63" i="1" s="1"/>
  <c r="F34" i="12"/>
  <c r="BA65" i="1" s="1"/>
  <c r="F35" i="2"/>
  <c r="BB55" i="1" s="1"/>
  <c r="F35" i="4"/>
  <c r="BB57" i="1" s="1"/>
  <c r="F36" i="6"/>
  <c r="BC59" i="1" s="1"/>
  <c r="J34" i="8"/>
  <c r="AW61" i="1" s="1"/>
  <c r="F34" i="9"/>
  <c r="BA62" i="1" s="1"/>
  <c r="F36" i="10"/>
  <c r="BC63" i="1" s="1"/>
  <c r="J34" i="12"/>
  <c r="AW65" i="1" s="1"/>
  <c r="J34" i="2"/>
  <c r="AW55" i="1" s="1"/>
  <c r="J34" i="3"/>
  <c r="AW56" i="1" s="1"/>
  <c r="F34" i="5"/>
  <c r="BA58" i="1" s="1"/>
  <c r="F37" i="6"/>
  <c r="BD59" i="1" s="1"/>
  <c r="J34" i="7"/>
  <c r="AW60" i="1" s="1"/>
  <c r="F37" i="9"/>
  <c r="BD62" i="1" s="1"/>
  <c r="F37" i="11"/>
  <c r="BD64" i="1" s="1"/>
  <c r="F36" i="2"/>
  <c r="BC55" i="1" s="1"/>
  <c r="J34" i="5"/>
  <c r="AW58" i="1" s="1"/>
  <c r="F35" i="6"/>
  <c r="BB59" i="1" s="1"/>
  <c r="F35" i="7"/>
  <c r="BB60" i="1" s="1"/>
  <c r="F35" i="10"/>
  <c r="BB63" i="1" s="1"/>
  <c r="F36" i="12"/>
  <c r="BC65" i="1" s="1"/>
  <c r="F37" i="3"/>
  <c r="BD56" i="1" s="1"/>
  <c r="F37" i="5"/>
  <c r="BD58" i="1" s="1"/>
  <c r="F34" i="8"/>
  <c r="BA61" i="1" s="1"/>
  <c r="J34" i="10"/>
  <c r="AW63" i="1" s="1"/>
  <c r="F35" i="11"/>
  <c r="BB64" i="1" s="1"/>
  <c r="F37" i="12"/>
  <c r="BD65" i="1" s="1"/>
  <c r="F34" i="3"/>
  <c r="BA56" i="1" s="1"/>
  <c r="F36" i="3"/>
  <c r="BC56" i="1" s="1"/>
  <c r="F36" i="5"/>
  <c r="BC58" i="1" s="1"/>
  <c r="F34" i="7"/>
  <c r="BA60" i="1" s="1"/>
  <c r="F36" i="7"/>
  <c r="BC60" i="1" s="1"/>
  <c r="F36" i="9"/>
  <c r="BC62" i="1" s="1"/>
  <c r="F34" i="11"/>
  <c r="BA64" i="1" s="1"/>
  <c r="F36" i="11"/>
  <c r="BC64" i="1" s="1"/>
  <c r="R244" i="4" l="1"/>
  <c r="BK232" i="2"/>
  <c r="J232" i="2" s="1"/>
  <c r="J65" i="2" s="1"/>
  <c r="J610" i="6"/>
  <c r="J67" i="6" s="1"/>
  <c r="R239" i="3"/>
  <c r="R92" i="3" s="1"/>
  <c r="T234" i="6"/>
  <c r="P229" i="8"/>
  <c r="P91" i="8" s="1"/>
  <c r="AU61" i="1" s="1"/>
  <c r="T276" i="7"/>
  <c r="P244" i="4"/>
  <c r="P92" i="4" s="1"/>
  <c r="AU57" i="1" s="1"/>
  <c r="R234" i="6"/>
  <c r="R238" i="5"/>
  <c r="R92" i="5" s="1"/>
  <c r="T244" i="4"/>
  <c r="T239" i="3"/>
  <c r="T229" i="8"/>
  <c r="P276" i="7"/>
  <c r="P238" i="5"/>
  <c r="P239" i="3"/>
  <c r="R89" i="12"/>
  <c r="R85" i="12"/>
  <c r="P89" i="10"/>
  <c r="P85" i="10"/>
  <c r="AU63" i="1" s="1"/>
  <c r="R91" i="8"/>
  <c r="R92" i="4"/>
  <c r="T92" i="3"/>
  <c r="P92" i="2"/>
  <c r="AU55" i="1"/>
  <c r="T89" i="11"/>
  <c r="T85" i="11"/>
  <c r="P89" i="9"/>
  <c r="P85" i="9"/>
  <c r="AU62" i="1" s="1"/>
  <c r="P118" i="7"/>
  <c r="P92" i="7" s="1"/>
  <c r="AU60" i="1" s="1"/>
  <c r="R92" i="6"/>
  <c r="T92" i="4"/>
  <c r="R92" i="2"/>
  <c r="T89" i="12"/>
  <c r="T85" i="12"/>
  <c r="T89" i="10"/>
  <c r="T85" i="10"/>
  <c r="T89" i="9"/>
  <c r="T85" i="9"/>
  <c r="R89" i="9"/>
  <c r="R85" i="9"/>
  <c r="T92" i="6"/>
  <c r="P92" i="5"/>
  <c r="AU58" i="1" s="1"/>
  <c r="P92" i="3"/>
  <c r="AU56" i="1" s="1"/>
  <c r="T92" i="2"/>
  <c r="P89" i="12"/>
  <c r="P85" i="12"/>
  <c r="AU65" i="1" s="1"/>
  <c r="R89" i="11"/>
  <c r="R85" i="11" s="1"/>
  <c r="R89" i="10"/>
  <c r="R85" i="10" s="1"/>
  <c r="T91" i="8"/>
  <c r="T118" i="7"/>
  <c r="T92" i="7"/>
  <c r="R92" i="7"/>
  <c r="P92" i="6"/>
  <c r="AU59" i="1" s="1"/>
  <c r="T92" i="5"/>
  <c r="BK238" i="5"/>
  <c r="J238" i="5" s="1"/>
  <c r="J65" i="5" s="1"/>
  <c r="BK244" i="4"/>
  <c r="J244" i="4"/>
  <c r="J65" i="4" s="1"/>
  <c r="BK239" i="3"/>
  <c r="J239" i="3" s="1"/>
  <c r="J65" i="3" s="1"/>
  <c r="J120" i="2"/>
  <c r="J63" i="2"/>
  <c r="BK752" i="2"/>
  <c r="J752" i="2"/>
  <c r="J71" i="2" s="1"/>
  <c r="J93" i="3"/>
  <c r="J60" i="3" s="1"/>
  <c r="BK120" i="3"/>
  <c r="J120" i="3" s="1"/>
  <c r="J62" i="3" s="1"/>
  <c r="BK733" i="3"/>
  <c r="J733" i="3"/>
  <c r="J71" i="3" s="1"/>
  <c r="BK120" i="4"/>
  <c r="J120" i="4" s="1"/>
  <c r="J62" i="4" s="1"/>
  <c r="BK705" i="4"/>
  <c r="J705" i="4"/>
  <c r="J71" i="4" s="1"/>
  <c r="J93" i="5"/>
  <c r="J60" i="5" s="1"/>
  <c r="BK120" i="5"/>
  <c r="J120" i="5" s="1"/>
  <c r="J62" i="5" s="1"/>
  <c r="BK119" i="6"/>
  <c r="J119" i="6"/>
  <c r="J62" i="6" s="1"/>
  <c r="BK794" i="6"/>
  <c r="J794" i="6" s="1"/>
  <c r="J71" i="6" s="1"/>
  <c r="J93" i="7"/>
  <c r="J60" i="7"/>
  <c r="BK118" i="7"/>
  <c r="J118" i="7"/>
  <c r="J62" i="7" s="1"/>
  <c r="J818" i="7"/>
  <c r="J72" i="7" s="1"/>
  <c r="BK117" i="8"/>
  <c r="J117" i="8" s="1"/>
  <c r="J62" i="8" s="1"/>
  <c r="BK788" i="8"/>
  <c r="J788" i="8"/>
  <c r="J70" i="8" s="1"/>
  <c r="BK89" i="9"/>
  <c r="J89" i="9" s="1"/>
  <c r="J61" i="9" s="1"/>
  <c r="BK89" i="10"/>
  <c r="J89" i="10"/>
  <c r="J61" i="10" s="1"/>
  <c r="BK89" i="11"/>
  <c r="J89" i="11" s="1"/>
  <c r="J61" i="11" s="1"/>
  <c r="BK89" i="12"/>
  <c r="J89" i="12"/>
  <c r="J61" i="12" s="1"/>
  <c r="BK92" i="4"/>
  <c r="J92" i="4" s="1"/>
  <c r="J30" i="4" s="1"/>
  <c r="AG57" i="1" s="1"/>
  <c r="BK696" i="5"/>
  <c r="J696" i="5" s="1"/>
  <c r="J71" i="5" s="1"/>
  <c r="BB54" i="1"/>
  <c r="W31" i="1" s="1"/>
  <c r="F33" i="12"/>
  <c r="AZ65" i="1" s="1"/>
  <c r="BA54" i="1"/>
  <c r="W30" i="1" s="1"/>
  <c r="F33" i="2"/>
  <c r="AZ55" i="1" s="1"/>
  <c r="J33" i="5"/>
  <c r="AV58" i="1" s="1"/>
  <c r="AT58" i="1" s="1"/>
  <c r="F33" i="8"/>
  <c r="AZ61" i="1"/>
  <c r="J33" i="12"/>
  <c r="AV65" i="1"/>
  <c r="AT65" i="1" s="1"/>
  <c r="BC54" i="1"/>
  <c r="W32" i="1" s="1"/>
  <c r="J33" i="3"/>
  <c r="AV56" i="1" s="1"/>
  <c r="AT56" i="1" s="1"/>
  <c r="F33" i="5"/>
  <c r="AZ58" i="1"/>
  <c r="F33" i="6"/>
  <c r="AZ59" i="1"/>
  <c r="J33" i="8"/>
  <c r="AV61" i="1"/>
  <c r="AT61" i="1" s="1"/>
  <c r="F33" i="11"/>
  <c r="AZ64" i="1" s="1"/>
  <c r="J33" i="7"/>
  <c r="AV60" i="1" s="1"/>
  <c r="AT60" i="1" s="1"/>
  <c r="F33" i="4"/>
  <c r="AZ57" i="1"/>
  <c r="J33" i="6"/>
  <c r="AV59" i="1"/>
  <c r="AT59" i="1" s="1"/>
  <c r="F33" i="10"/>
  <c r="AZ63" i="1" s="1"/>
  <c r="J33" i="9"/>
  <c r="AV62" i="1" s="1"/>
  <c r="AT62" i="1" s="1"/>
  <c r="J33" i="11"/>
  <c r="AV64" i="1"/>
  <c r="AT64" i="1" s="1"/>
  <c r="BD54" i="1"/>
  <c r="W33" i="1" s="1"/>
  <c r="J33" i="2"/>
  <c r="AV55" i="1" s="1"/>
  <c r="AT55" i="1" s="1"/>
  <c r="F33" i="3"/>
  <c r="AZ56" i="1"/>
  <c r="J33" i="4"/>
  <c r="AV57" i="1"/>
  <c r="AT57" i="1" s="1"/>
  <c r="F33" i="7"/>
  <c r="AZ60" i="1" s="1"/>
  <c r="F33" i="9"/>
  <c r="AZ62" i="1" s="1"/>
  <c r="J33" i="10"/>
  <c r="AV63" i="1" s="1"/>
  <c r="AT63" i="1" s="1"/>
  <c r="BK92" i="6" l="1"/>
  <c r="J92" i="6" s="1"/>
  <c r="J59" i="6" s="1"/>
  <c r="J39" i="4"/>
  <c r="BK92" i="7"/>
  <c r="J92" i="7"/>
  <c r="J59" i="7" s="1"/>
  <c r="BK92" i="5"/>
  <c r="J92" i="5" s="1"/>
  <c r="J30" i="5" s="1"/>
  <c r="AG58" i="1" s="1"/>
  <c r="AN58" i="1" s="1"/>
  <c r="BK92" i="3"/>
  <c r="J92" i="3" s="1"/>
  <c r="J30" i="3" s="1"/>
  <c r="AG56" i="1" s="1"/>
  <c r="AN56" i="1" s="1"/>
  <c r="BK92" i="2"/>
  <c r="J92" i="2" s="1"/>
  <c r="J30" i="2" s="1"/>
  <c r="AG55" i="1" s="1"/>
  <c r="AN55" i="1" s="1"/>
  <c r="BK85" i="9"/>
  <c r="J85" i="9" s="1"/>
  <c r="J59" i="9" s="1"/>
  <c r="BK85" i="11"/>
  <c r="J85" i="11"/>
  <c r="J59" i="11" s="1"/>
  <c r="BK91" i="8"/>
  <c r="J91" i="8" s="1"/>
  <c r="J30" i="8" s="1"/>
  <c r="AG61" i="1" s="1"/>
  <c r="AN61" i="1" s="1"/>
  <c r="BK85" i="10"/>
  <c r="J85" i="10" s="1"/>
  <c r="J59" i="10" s="1"/>
  <c r="BK85" i="12"/>
  <c r="J85" i="12"/>
  <c r="J59" i="12" s="1"/>
  <c r="J59" i="4"/>
  <c r="AN57" i="1"/>
  <c r="AU54" i="1"/>
  <c r="AW54" i="1"/>
  <c r="AK30" i="1"/>
  <c r="AY54" i="1"/>
  <c r="AZ54" i="1"/>
  <c r="W29" i="1" s="1"/>
  <c r="AX54" i="1"/>
  <c r="J30" i="6"/>
  <c r="AG59" i="1"/>
  <c r="AN59" i="1" s="1"/>
  <c r="J39" i="2" l="1"/>
  <c r="J59" i="2"/>
  <c r="J59" i="3"/>
  <c r="J39" i="5"/>
  <c r="J59" i="5"/>
  <c r="J59" i="8"/>
  <c r="J39" i="3"/>
  <c r="J39" i="6"/>
  <c r="J39" i="8"/>
  <c r="AV54" i="1"/>
  <c r="AK29" i="1" s="1"/>
  <c r="J30" i="11"/>
  <c r="AG64" i="1" s="1"/>
  <c r="AN64" i="1" s="1"/>
  <c r="J30" i="10"/>
  <c r="AG63" i="1"/>
  <c r="AN63" i="1" s="1"/>
  <c r="J30" i="12"/>
  <c r="AG65" i="1" s="1"/>
  <c r="AN65" i="1" s="1"/>
  <c r="J30" i="9"/>
  <c r="AG62" i="1"/>
  <c r="AN62" i="1" s="1"/>
  <c r="J30" i="7"/>
  <c r="AG60" i="1" s="1"/>
  <c r="AN60" i="1" s="1"/>
  <c r="J39" i="7" l="1"/>
  <c r="J39" i="9"/>
  <c r="J39" i="11"/>
  <c r="J39" i="12"/>
  <c r="J39" i="10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<sst xmlns="http://schemas.openxmlformats.org/spreadsheetml/2006/main" count="46253" uniqueCount="2604">
  <si>
    <t>Export Komplet</t>
  </si>
  <si>
    <t>VZ</t>
  </si>
  <si>
    <t>2.0</t>
  </si>
  <si>
    <t>ZAMOK</t>
  </si>
  <si>
    <t>False</t>
  </si>
  <si>
    <t>{86ea512a-1c51-4383-852d-19595a348349}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</si>
  <si>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</si>
  <si>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</si>
  <si>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</si>
  <si>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</si>
  <si>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</si>
  <si>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</si>
  <si>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</si>
  <si>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</si>
  <si>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20210525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</si>
  <si>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</si>
  <si>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</si>
  <si>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</si>
  <si>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</si>
  <si>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</si>
  <si>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</si>
  <si>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</si>
  <si>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</si>
  <si>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</si>
  <si>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25. 5. 2021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</si>
  <si>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</si>
  <si>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</si>
  <si>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</si>
  <si>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</si>
  <si>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</si>
  <si>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</si>
  <si>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</si>
  <si>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</si>
  <si>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</si>
  <si>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</si>
  <si>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</si>
  <si>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</si>
  <si>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</si>
  <si>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</si>
  <si>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</si>
  <si>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</si>
  <si>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</si>
  <si>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</si>
  <si>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</si>
  <si>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</si>
  <si>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</si>
  <si>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</si>
  <si>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</si>
  <si>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</si>
  <si>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</si>
  <si>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</si>
  <si>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</si>
  <si>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</si>
  <si>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</si>
  <si>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</si>
  <si>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</si>
  <si>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</si>
  <si>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</si>
  <si>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</si>
  <si>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</si>
  <si>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</si>
  <si>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</si>
  <si>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</si>
  <si>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</si>
  <si>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</si>
  <si>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</si>
  <si>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</si>
  <si>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</si>
  <si>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</si>
  <si>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</si>
  <si>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</si>
  <si>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</si>
  <si>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</si>
  <si>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</si>
  <si>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</si>
  <si>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</si>
  <si>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</si>
  <si>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</si>
  <si>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</si>
  <si>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C1.a</t>
  </si>
  <si>
    <t>Bráfova x Nádražní x Jungmannova - SSZ</t>
  </si>
  <si>
    <t>STA</t>
  </si>
  <si>
    <t>1</t>
  </si>
  <si>
    <t>{1ff29002-d4f6-4f7f-9c87-df3686da582f}</t>
  </si>
  <si>
    <t>828 82 15</t>
  </si>
  <si>
    <t>2</t>
  </si>
  <si>
    <t>D.a</t>
  </si>
  <si>
    <t>Masarykovo nám. - SSZ</t>
  </si>
  <si>
    <t>{5780b0fb-f386-42ea-b0e7-d870a79bf6bc}</t>
  </si>
  <si>
    <t>E1.a</t>
  </si>
  <si>
    <t>Komenského nám. JIH - SSZ</t>
  </si>
  <si>
    <t>{99f6598c-dc32-4ecf-8ffb-42852e46b21b}</t>
  </si>
  <si>
    <t>E2.a</t>
  </si>
  <si>
    <t>Komenského nám. BUS - SSZ</t>
  </si>
  <si>
    <t>{a9e52aa1-d11e-4627-b992-ec0cc7553f6e}</t>
  </si>
  <si>
    <t>G.a</t>
  </si>
  <si>
    <t>Znojemská x Družstevní x Kubišova - SSZ</t>
  </si>
  <si>
    <t>{f9b08116-6194-423a-b7d4-68e2cffe7c7e}</t>
  </si>
  <si>
    <t>I.a</t>
  </si>
  <si>
    <t>Jejkovská Brána x B. Václavka x S. Osovského x Soukenická - SSZ</t>
  </si>
  <si>
    <t>{6ba03c92-09c1-4e26-9a75-8ea77f51a76c}</t>
  </si>
  <si>
    <t>828 82 11</t>
  </si>
  <si>
    <t>II.a</t>
  </si>
  <si>
    <t>Znojemská x Okrajová x Demlova - SSZ</t>
  </si>
  <si>
    <t>{d2e2af88-94b6-42b2-a11f-1993e6f101a9}</t>
  </si>
  <si>
    <t>III.a.</t>
  </si>
  <si>
    <t>Purkyňovo nám.</t>
  </si>
  <si>
    <t>{9f15deb1-0e64-4328-8022-544bdaa5e84a}</t>
  </si>
  <si>
    <t>828 82 14</t>
  </si>
  <si>
    <t>IV.a.</t>
  </si>
  <si>
    <t>Hrotovická x Spojovací</t>
  </si>
  <si>
    <t>{088d070c-182f-4ff3-843c-62b477d51e16}</t>
  </si>
  <si>
    <t>V.a.</t>
  </si>
  <si>
    <t>Hrotovická x Kosmákova</t>
  </si>
  <si>
    <t>{2b01bdc4-454b-4b25-8833-5d731a012480}</t>
  </si>
  <si>
    <t>VI.a.</t>
  </si>
  <si>
    <t>Komenského nám. - sever</t>
  </si>
  <si>
    <t>{46a39622-6849-4415-b305-c17691edc597}</t>
  </si>
  <si>
    <t>KRYCÍ LIST SOUPISU PRACÍ</t>
  </si>
  <si>
    <t>Objekt:</t>
  </si>
  <si>
    <t>C1.a - Bráfova x Nádražní x Jungmannova - SSZ</t>
  </si>
  <si>
    <t>22242</t>
  </si>
  <si>
    <t>CZ-CPV:</t>
  </si>
  <si>
    <t>51112200-2</t>
  </si>
  <si>
    <t>CZ-CPA:</t>
  </si>
  <si>
    <t>42.22.22</t>
  </si>
  <si>
    <t>REKAPITULACE ČLENĚNÍ SOUPISU PRACÍ</t>
  </si>
  <si>
    <t>Kód dílu - Popis</t>
  </si>
  <si>
    <t>Cena celkem [CZK]</t>
  </si>
  <si>
    <t>-1</t>
  </si>
  <si>
    <t>9 - Ostatní konstrukce a práce-bourání</t>
  </si>
  <si>
    <t>783 - Dokončovací práce - nátěry</t>
  </si>
  <si>
    <t>PSV - Práce a dodávky PSV</t>
  </si>
  <si>
    <t xml:space="preserve">    742 - Elektroinstalace - slaboproud</t>
  </si>
  <si>
    <t>21-M - Elektromontáže</t>
  </si>
  <si>
    <t>22-M - Montáže oznam. a zabezp. zařízení</t>
  </si>
  <si>
    <t xml:space="preserve">    1 - Zemní práce</t>
  </si>
  <si>
    <t xml:space="preserve">    2 - Zakládání</t>
  </si>
  <si>
    <t xml:space="preserve">    5 - Komunikace</t>
  </si>
  <si>
    <t>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</si>
  <si>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</si>
  <si>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</si>
  <si>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</si>
  <si>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</si>
  <si>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</si>
  <si>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</si>
  <si>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</si>
  <si>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</si>
  <si>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</si>
  <si>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</si>
  <si>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</si>
  <si>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</si>
  <si>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</si>
  <si>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</si>
  <si>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</si>
  <si>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</si>
  <si>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</si>
  <si>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práce-bourání</t>
  </si>
  <si>
    <t>ROZPOCET</t>
  </si>
  <si>
    <t>K</t>
  </si>
  <si>
    <t>460230101.R01</t>
  </si>
  <si>
    <t>Drážka pro ind. smyčku - živičný kryt vč. zalití spáry</t>
  </si>
  <si>
    <t>m</t>
  </si>
  <si>
    <t>4</t>
  </si>
  <si>
    <t>-941052551</t>
  </si>
  <si>
    <t>PP</t>
  </si>
  <si>
    <t>VV</t>
  </si>
  <si>
    <t>14+12+12+13+13+12+11+14+12+15</t>
  </si>
  <si>
    <t>128*1,1 'Přepočtené koeficientem množství</t>
  </si>
  <si>
    <t>945412112</t>
  </si>
  <si>
    <t>Teleskopická hydraulická montážní plošina v zdvihu do 21 m</t>
  </si>
  <si>
    <t>den</t>
  </si>
  <si>
    <t>-1487238362</t>
  </si>
  <si>
    <t>2 "demontáže SSZ"</t>
  </si>
  <si>
    <t>4 "dny montáže SSZ"</t>
  </si>
  <si>
    <t>Součet</t>
  </si>
  <si>
    <t>3</t>
  </si>
  <si>
    <t>945412113</t>
  </si>
  <si>
    <t>Autojeřáb min. 8 t</t>
  </si>
  <si>
    <t>DEN</t>
  </si>
  <si>
    <t>-456200317</t>
  </si>
  <si>
    <t>P</t>
  </si>
  <si>
    <t>Poznámka k položce:_x000D_
Demontáže stožárů SSZ, naložení, složení aj.</t>
  </si>
  <si>
    <t>2 "dny montáže a demontáže stožárů a výložníků SSZ"</t>
  </si>
  <si>
    <t>945412114</t>
  </si>
  <si>
    <t>Traktorbagr rýpadlo-nakladač</t>
  </si>
  <si>
    <t>-1995689676</t>
  </si>
  <si>
    <t>Poznámka k položce:_x000D_
pomocné zemní práce, demontáže, výkopy, sondy aj.</t>
  </si>
  <si>
    <t>2 "zemní práce, sondy, převoz materiálů po steništi apod."</t>
  </si>
  <si>
    <t>783</t>
  </si>
  <si>
    <t>Dokončovací práce - nátěry</t>
  </si>
  <si>
    <t>5</t>
  </si>
  <si>
    <t>783291001</t>
  </si>
  <si>
    <t>Nátěry asfaltovým lakem kovových doplňkových konstrukcí jednonásobné</t>
  </si>
  <si>
    <t>m2</t>
  </si>
  <si>
    <t>16</t>
  </si>
  <si>
    <t>1168683541</t>
  </si>
  <si>
    <t>0,034*1*30</t>
  </si>
  <si>
    <t>6</t>
  </si>
  <si>
    <t>M</t>
  </si>
  <si>
    <t>286112520</t>
  </si>
  <si>
    <t>trubka KGEM s hrdlem 315X7,7X2M SN4KOEX,PVC</t>
  </si>
  <si>
    <t>kus</t>
  </si>
  <si>
    <t>32</t>
  </si>
  <si>
    <t>823663293</t>
  </si>
  <si>
    <t>3+2</t>
  </si>
  <si>
    <t>PSV</t>
  </si>
  <si>
    <t>Práce a dodávky PSV</t>
  </si>
  <si>
    <t>742</t>
  </si>
  <si>
    <t>Elektroinstalace - slaboproud</t>
  </si>
  <si>
    <t>7</t>
  </si>
  <si>
    <t>742121001</t>
  </si>
  <si>
    <t>Montáž kabelů sdělovacích pro vnitřní rozvody do 15 žil</t>
  </si>
  <si>
    <t>CS ÚRS 2020 01</t>
  </si>
  <si>
    <t>207344157</t>
  </si>
  <si>
    <t>Montáž kabelů sdělovacích pro vnitřní rozvody počtu žil do 15</t>
  </si>
  <si>
    <t>PSC</t>
  </si>
  <si>
    <t xml:space="preserve">Poznámka k souboru cen:_x000D_
1. Ceny lze použít i pro ocenění koaxiálních kabelů._x000D_
</t>
  </si>
  <si>
    <t>8</t>
  </si>
  <si>
    <t>34121015</t>
  </si>
  <si>
    <t>Instalační kabel CAT6 FTP PE venkovní</t>
  </si>
  <si>
    <t>-1656159841</t>
  </si>
  <si>
    <t>45</t>
  </si>
  <si>
    <t>45*1,2 'Přepočtené koeficientem množství</t>
  </si>
  <si>
    <t>742210051</t>
  </si>
  <si>
    <t>Montáž zařízení dálkového přenosu s připojením a naprogramováním</t>
  </si>
  <si>
    <t>2020166544</t>
  </si>
  <si>
    <t>1 "jednotka RSU"</t>
  </si>
  <si>
    <t>10</t>
  </si>
  <si>
    <t>38227040.R01</t>
  </si>
  <si>
    <t>Stacionární jednotka RSU (Road-Side Unit)</t>
  </si>
  <si>
    <t>477659306</t>
  </si>
  <si>
    <t xml:space="preserve">Stacionární jednotka RSU (Road-Side Unit) pro příjem zpráv standardu V2X z vozidel a naopak odesílání zpráv do vozidel.
Obecné vlastnosti jednotky RSU
	Jednotka pro montáž na sloup.
	Vysílání CAM zpráv.
	Příjem CAM zpráv a jejich agregace do souhrnných krátkodobých a dlouhodobých statistik o provozu.
	Podpora přeposílání zpráv na základě protokolu Geonet.
	Vysílání a příjem DENM zpráv, včetně jich generování.
	Vysílání a příjem IVI zpráv.
	Vysílání mapy křižovatky ve zprávě MAP a vysílání signálního plánu ve zprávě SPAT.
	Preference IZS přes zprávy CAM.
	Preference MHD či IZS přes zprávy SRM a SSM při propojení s řadičem.
	Podpora zabezpečené komunikace (integrovaný HSM modul).
	Možnost napojení na C-ITS BackOffice – přes vestavěný LTE modem nebo přes kabelové připojení.
	Provozní teplota okolí jednotky: od -30 °C do 65 °C nebo lepší
	Napájení: od +10 V do +32 V – koordinace se stávající technologií SSZ
	Spotřeba: cca do 15 W
	Rozměry cca (Š × V × H): 260 × 180 × 90 mm
	Hmotnost: cca 2 kg
	Integrace antén v jednotce.
	Typy konektorů antén jednotky RSU:
o	2x V2X – 12 dBi
o	LTE
o	GPS
	Hardwarové parametry jednotky RSU:
o	Procesor: min. takt. frekvence 1 GHz, dvě jádra, navíc 1 jádro 240 MHz
o	RAM (dynamická paměť): alespoň 1 GB – DDR 3
o	Úložiště dat: alespoň 16 GB interní flash disk
o	Základní komunikační rozhraní: V2X (ETSI ITS G5), LTE, Ethernet, RS 485
o	Pomocné rozhraní: RS-232, jednobitové vstupy a výstupy
o	LTE: 800 / 900 / 1800 / 2100/ 2600 MHz
o	V2X: 2 kanály 5,9 GHz, dual channel nebo diversity mode, podpora HW zabezpečení (HSM modul)
o	Dosah V2X: V zástavbě cca 300 m, ve volném terénu cca 1,5 km
o	Krytí: IP 68
	Ostatní komunikační parametry jednotky RSU:
o	LTE – Přenosová rychlost 	až 150 Mbit/s downlink, až 50 Mbit/s uplink, možnost diverzity, až dva nezávislé modemy
o	Ethernet – přenosová rychlost 	1x 1Gbit/s, 1×100 MBit/s
o	Komunikace s řadičem SSZ: Přes Ethernet napřímo nebo s využitím převodníku na dva vodiče. Převodník je integrován v jednotce.
</t>
  </si>
  <si>
    <t>11</t>
  </si>
  <si>
    <t>220260530.R01</t>
  </si>
  <si>
    <t>Montáž držáku pro stacionární jednotku RSU na výložník nebo stožár SSZ</t>
  </si>
  <si>
    <t>64</t>
  </si>
  <si>
    <t>1141370012</t>
  </si>
  <si>
    <t>12</t>
  </si>
  <si>
    <t>345713520.M13</t>
  </si>
  <si>
    <t>Držák na stožáru SSZ pro stacionární jednotu RSU</t>
  </si>
  <si>
    <t>256</t>
  </si>
  <si>
    <t>923536875</t>
  </si>
  <si>
    <t>1 "počet jednotek RSU"</t>
  </si>
  <si>
    <t>21-M</t>
  </si>
  <si>
    <t>Elektromontáže</t>
  </si>
  <si>
    <t>13</t>
  </si>
  <si>
    <t>210101234</t>
  </si>
  <si>
    <t>Propojení kabelů celoplastových spojkou do 1 kV venkovní smršťovací SVCZ 1 až 5 žíly do 4x25až35 mm2</t>
  </si>
  <si>
    <t>512</t>
  </si>
  <si>
    <t>-1460556907</t>
  </si>
  <si>
    <t>Propojení kabelů nebo vodičů spojkou do 1 kV venkovní smršťovací kabelů celoplastových, počtu a průřezu žil do 4 x 25 až 35 mm2</t>
  </si>
  <si>
    <t>14</t>
  </si>
  <si>
    <t>35436023</t>
  </si>
  <si>
    <t>spojka kabelová smršťovaná přímé do 1kV 91ah-22s 4x16-50mm, bez rozlišení Al nebo Cu vodiče, včetně lisovacích a tepeůně smrštitelných trubiček</t>
  </si>
  <si>
    <t>128</t>
  </si>
  <si>
    <t>1324499051</t>
  </si>
  <si>
    <t>210280003</t>
  </si>
  <si>
    <t>Zkoušky a prohlídky el rozvodů a zařízení celková prohlídka pro objem mtž prací do 1 000 000 Kč</t>
  </si>
  <si>
    <t>-979213432</t>
  </si>
  <si>
    <t>Zkoušky a prohlídky elektrických rozvodů a zařízení celková prohlídka, zkoušení, měření a vyhotovení revizní zprávy pro objem montážních prací přes 500 do 1000 tisíc Kč</t>
  </si>
  <si>
    <t xml:space="preserve">Poznámka k souboru cen:_x000D_
1. Ceny -0001 až -0010 jsou určeny pro objem montážních prací včetně nákladů na nosný a podružný materiál._x000D_
</t>
  </si>
  <si>
    <t>210280010</t>
  </si>
  <si>
    <t>Příplatek k celkové prohlídce za dalších i započatých 500 000 Kč přes 1 000 000 Kč</t>
  </si>
  <si>
    <t>-1949520954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</si>
  <si>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</si>
  <si>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17</t>
  </si>
  <si>
    <t>210280211</t>
  </si>
  <si>
    <t>Měření zemních odporů zemniče prvního nebo samostatného</t>
  </si>
  <si>
    <t>462442946</t>
  </si>
  <si>
    <t>1 "odkaz na výkres č. C1.a-2 a C1.a-3"</t>
  </si>
  <si>
    <t>18</t>
  </si>
  <si>
    <t>210280215</t>
  </si>
  <si>
    <t>Připlatek k měření zemních odporů prvního zemniče za každý další zemnič v síti</t>
  </si>
  <si>
    <t>715834893</t>
  </si>
  <si>
    <t>Měření zemních odporů zemniče Příplatek k ceně za každý další zemnič v síti</t>
  </si>
  <si>
    <t>10 "odkaz na výkres č. C1.a-2 a C1.a-3"</t>
  </si>
  <si>
    <t>19</t>
  </si>
  <si>
    <t>210280222</t>
  </si>
  <si>
    <t>Měření zemních odporů zemnící sítě délky pásku do 200 m</t>
  </si>
  <si>
    <t>906967835</t>
  </si>
  <si>
    <t>Měření zemních odporů zemnící sítě délky pásku přes 100 do 200 m</t>
  </si>
  <si>
    <t>20</t>
  </si>
  <si>
    <t>210280351</t>
  </si>
  <si>
    <t>Zkoušky kabelů silových do 1 kV, počtu a průřezu žil do 4x25 mm2</t>
  </si>
  <si>
    <t>-390545970</t>
  </si>
  <si>
    <t>Zkoušky vodičů a kabelů izolačních kabelů silových do 1 kV, počtu a průřezu žil do 4x25 mm2</t>
  </si>
  <si>
    <t>1 "odkaz na výkres č. C1.a-3"</t>
  </si>
  <si>
    <t>210280375</t>
  </si>
  <si>
    <t>Zkoušky kabelů ovládacích do 19 žil</t>
  </si>
  <si>
    <t>1676947546</t>
  </si>
  <si>
    <t>Zkoušky vodičů a kabelů izolačních kabelů ovládacích přes 16 do 19 žil</t>
  </si>
  <si>
    <t>2 "odkaz na výkres č. C1.a-3"</t>
  </si>
  <si>
    <t>22</t>
  </si>
  <si>
    <t>210280381</t>
  </si>
  <si>
    <t>Zkoušky kabelů ovládacích do 24 žil</t>
  </si>
  <si>
    <t>-450302447</t>
  </si>
  <si>
    <t>Zkoušky vodičů a kabelů izolačních kabelů ovládacích přes 24 do 24 žil</t>
  </si>
  <si>
    <t>23</t>
  </si>
  <si>
    <t>210280382</t>
  </si>
  <si>
    <t>Zkoušky kabelů ovládacích do 30 žil</t>
  </si>
  <si>
    <t>284720089</t>
  </si>
  <si>
    <t>Zkoušky vodičů a kabelů izolačních kabelů ovládacích přes 24 do 30 žil</t>
  </si>
  <si>
    <t>3 "odkaz na výkres č. C1.a-3"</t>
  </si>
  <si>
    <t>24</t>
  </si>
  <si>
    <t>210280384</t>
  </si>
  <si>
    <t>Zkoušky kabelů ovládacích do 48 žil</t>
  </si>
  <si>
    <t>-2031996607</t>
  </si>
  <si>
    <t>Zkoušky vodičů a kabelů izolačních kabelů ovládacích přes 37 do 48 žil</t>
  </si>
  <si>
    <t>25</t>
  </si>
  <si>
    <t>210280541</t>
  </si>
  <si>
    <t>Měření impedance nulové smyčky okruhu vedení jednofázového</t>
  </si>
  <si>
    <t>-1267788344</t>
  </si>
  <si>
    <t>Zkoušky a prohlídky elektrických přístrojů měření impedance nulové smyčky okruhu vedení jednofázového</t>
  </si>
  <si>
    <t>26</t>
  </si>
  <si>
    <t>210100003</t>
  </si>
  <si>
    <t>Ukončení vodičů v rozváděči nebo na přístroji včetně zapojení průřezu žíly do 16 mm2</t>
  </si>
  <si>
    <t>46953442</t>
  </si>
  <si>
    <t>4 "odkaz na výkres č. C1.a-3"</t>
  </si>
  <si>
    <t>27</t>
  </si>
  <si>
    <t>210100151</t>
  </si>
  <si>
    <t>Ukončení kabelů smršťovací záklopkou nebo páskou se zapojením bez letování žíly do 4x16 mm2</t>
  </si>
  <si>
    <t>989248746</t>
  </si>
  <si>
    <t>(1) "odkaz na výkres č. C1.a-3"</t>
  </si>
  <si>
    <t>28</t>
  </si>
  <si>
    <t>210101154</t>
  </si>
  <si>
    <t>Ukončení kabelů celoplastových kabelovou koncovkou do 1 kV staniční KSPe epoxidovou žíly 4x16 mm2</t>
  </si>
  <si>
    <t>349065455</t>
  </si>
  <si>
    <t>29</t>
  </si>
  <si>
    <t>354363140</t>
  </si>
  <si>
    <t>hlava rozdělovací, smršťovaná přímá do 1kV SKE-4F/1+2 5x 1,5-25</t>
  </si>
  <si>
    <t>-1256191154</t>
  </si>
  <si>
    <t>30</t>
  </si>
  <si>
    <t>210802170</t>
  </si>
  <si>
    <t>Montáž měděných vodičů CMSM, CMFM, A03VV, AO5, CGLU, CYH, CYLY, HO3VV, HO5 do 5x2,50 mm2 pevně</t>
  </si>
  <si>
    <t>1128444930</t>
  </si>
  <si>
    <t>31</t>
  </si>
  <si>
    <t>341433040</t>
  </si>
  <si>
    <t>Silový vodič YY-JZ 5x1,0 0,6/1kV black</t>
  </si>
  <si>
    <t>-1340400214</t>
  </si>
  <si>
    <t>600 "odkaz na výkres č. C1.a-3 a C1.a-5"</t>
  </si>
  <si>
    <t>600*1,15 'Přepočtené koeficientem množství</t>
  </si>
  <si>
    <t>210802174</t>
  </si>
  <si>
    <t>Montáž měděných vodičů CMSM, CMFM, A03VV, AO5, CGLU, CYH, CYLY, HO3VV, HO5 7x1,50 mm2 pevně</t>
  </si>
  <si>
    <t>287878045</t>
  </si>
  <si>
    <t>33</t>
  </si>
  <si>
    <t>341433220</t>
  </si>
  <si>
    <t>Silový vodič YY-JZ 7x1,0 0,6/1kV black</t>
  </si>
  <si>
    <t>1214463521</t>
  </si>
  <si>
    <t>200 "odkaz na výkres č. C1.a-3 a C1.a-5"</t>
  </si>
  <si>
    <t>200*1,15 'Přepočtené koeficientem množství</t>
  </si>
  <si>
    <t>34</t>
  </si>
  <si>
    <t>210812035</t>
  </si>
  <si>
    <t>Montáž kabel Cu plný kulatý do 1 kV 4x16 mm2 uložený volně nebo v liště (CYKY)</t>
  </si>
  <si>
    <t>-173423618</t>
  </si>
  <si>
    <t>Montáž izolovaných kabelů měděných do 1 kV bez ukončení plných a kulatých (CYKY, CHKE-R,...) uložených volně nebo v liště počtu a průřezu žil 4x16 mm2</t>
  </si>
  <si>
    <t>35</t>
  </si>
  <si>
    <t>341103000</t>
  </si>
  <si>
    <t>kabel silový s Cu jádrem NYY-J 4x16 mm2</t>
  </si>
  <si>
    <t>2122631843</t>
  </si>
  <si>
    <t>5*1,15 'Přepočtené koeficientem množství</t>
  </si>
  <si>
    <t>36</t>
  </si>
  <si>
    <t>210812011</t>
  </si>
  <si>
    <t>Montáž kabel Cu plný kulatý do 1 kV 3x1,5 až 6 mm2 uložený volně nebo v liště (CYKY)</t>
  </si>
  <si>
    <t>516429441</t>
  </si>
  <si>
    <t>Montáž izolovaných kabelů měděných do 1 kV bez ukončení plných a kulatých (CYKY, CHKE-R,...) uložených volně nebo v liště počtu a průřezu žil 3x1,5 až 6 mm2</t>
  </si>
  <si>
    <t>37</t>
  </si>
  <si>
    <t>341110360</t>
  </si>
  <si>
    <t>kabel silový s Cu jádrem 1kV 3x2,5mm2 NYY-J</t>
  </si>
  <si>
    <t>33457124</t>
  </si>
  <si>
    <t>45 "odkaz na výkres č. C1.a-3"</t>
  </si>
  <si>
    <t>45*1,15 'Přepočtené koeficientem množství</t>
  </si>
  <si>
    <t>38</t>
  </si>
  <si>
    <t>220960120</t>
  </si>
  <si>
    <t>Montáž dopravního videodetektoru na výložník</t>
  </si>
  <si>
    <t>513098459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</si>
  <si>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</si>
  <si>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39</t>
  </si>
  <si>
    <t>220960119</t>
  </si>
  <si>
    <t>Montáž dopravního videodetektoru na stožár</t>
  </si>
  <si>
    <t>979836470</t>
  </si>
  <si>
    <t>Montáž dopravního detektoru včetně rozměření a označení místa pro vyvrtání otvorů, vyvrtání otvorů, vyříznutí závitů, montáže skříňky se zapojením, nastavení a vyzkoušení, připojení uzemnění videodetektoru na stožár</t>
  </si>
  <si>
    <t>40</t>
  </si>
  <si>
    <t>220550001.R01</t>
  </si>
  <si>
    <t>Videodetektor snímající prostor před V5 Thermicam - termodetekce</t>
  </si>
  <si>
    <t>1390703835</t>
  </si>
  <si>
    <t>3+1 "odkaz na výkres č. C1.a-2, C1.a-3 a C1.a-5"</t>
  </si>
  <si>
    <t>41</t>
  </si>
  <si>
    <t>220550001.R02</t>
  </si>
  <si>
    <t>Videodetektor snímající vzdálené dopravní zóny - Trafficcam - videodetekce</t>
  </si>
  <si>
    <t>-544435195</t>
  </si>
  <si>
    <t>3 "odkaz na výkres č. C1.a-2, C1.a-3 a C1.a-5"</t>
  </si>
  <si>
    <t>42</t>
  </si>
  <si>
    <t>220550001.R03</t>
  </si>
  <si>
    <t>Montážní příslušenství kamerové detekce SSZ včetně kabeláže, kotevního příslušenství aj. potřebného materiálu dle dopravního řešení</t>
  </si>
  <si>
    <t>-2072731243</t>
  </si>
  <si>
    <t>7 "odkaz na výkres č. C1.a-2, C1.a-3 a C1.a-5"</t>
  </si>
  <si>
    <t>43</t>
  </si>
  <si>
    <t>220260530.R03</t>
  </si>
  <si>
    <t>Nastavení dopravního video detektoru na výložník SSZ z  montážní plošiny</t>
  </si>
  <si>
    <t>-1884647955</t>
  </si>
  <si>
    <t>Nastavení dopravního video detektoru na výložník SSZ z montážní plošiny</t>
  </si>
  <si>
    <t>6 "odkaz na výkres č. C1.a-2, C1.a-3 a C1.a-5"</t>
  </si>
  <si>
    <t>44</t>
  </si>
  <si>
    <t>220450009.R03</t>
  </si>
  <si>
    <t>SW licence detekce SSZ</t>
  </si>
  <si>
    <t>53400304</t>
  </si>
  <si>
    <t>1 "odkaz na přílohu č. C1.a-1"</t>
  </si>
  <si>
    <t>22-M</t>
  </si>
  <si>
    <t>Montáže oznam. a zabezp. zařízení</t>
  </si>
  <si>
    <t>220960001-D</t>
  </si>
  <si>
    <t>Demontáž stožáru nebo sloupku, včetně odpojení a demontáže kabeláže do stožáru a uzemnění; včetně ekologické likvidace</t>
  </si>
  <si>
    <t>-384205532</t>
  </si>
  <si>
    <t xml:space="preserve">Poznámka k souboru cen:_x000D_
1. V cenách 220 96 -0002 až -0004 nejsou započteny náklady na dodávku základové desky._x000D_
</t>
  </si>
  <si>
    <t>3 "odkaz na výkres č. C1.a-2"</t>
  </si>
  <si>
    <t>46</t>
  </si>
  <si>
    <t>220960003-D</t>
  </si>
  <si>
    <t>Demontáž stožáru (sloupku) výložníkového zapušťěného včetně odpojení a demontáže kabeláže a uzemnění; včetně ekologické likvidace</t>
  </si>
  <si>
    <t>526431745</t>
  </si>
  <si>
    <t>5 "odkaz na výkres č. C1.a-2"</t>
  </si>
  <si>
    <t>47</t>
  </si>
  <si>
    <t>220960182-D</t>
  </si>
  <si>
    <t>Demontáž mikroprocesorového řadiče MR včetně ekologické likvidace; zachování koordinační kabeláže bez újmy</t>
  </si>
  <si>
    <t>-1132155536</t>
  </si>
  <si>
    <t>1 "odkaz na výkres č. C1.a-2"</t>
  </si>
  <si>
    <t>48</t>
  </si>
  <si>
    <t>210800848</t>
  </si>
  <si>
    <t>Montáž měděných vodičů CSA, CSAS 1 kV 10 mm2 uložených pevně</t>
  </si>
  <si>
    <t>-1074805427</t>
  </si>
  <si>
    <t>49</t>
  </si>
  <si>
    <t>341425070</t>
  </si>
  <si>
    <t>vodič silový s Cu jádrem CSA 10 mm2</t>
  </si>
  <si>
    <t>50546736</t>
  </si>
  <si>
    <t>20+15+15+20+20+15+15+20+15+20 "odkaz na výkres č. C1.a-2 a C1.a-3"</t>
  </si>
  <si>
    <t>175*1,15 'Přepočtené koeficientem množství</t>
  </si>
  <si>
    <t>50</t>
  </si>
  <si>
    <t>220060771</t>
  </si>
  <si>
    <t>Montáž kabely závlačné ruční zatahování do rour kabelovodů jádro 1 mm TCE/KE, KFE, KEZE, 1 až 7 P</t>
  </si>
  <si>
    <t>-272461573</t>
  </si>
  <si>
    <t>51</t>
  </si>
  <si>
    <t>341300044 PC</t>
  </si>
  <si>
    <t>Kabel TCEKFE 1P 1,0 D</t>
  </si>
  <si>
    <t>1224994208</t>
  </si>
  <si>
    <t>180+170+110+100+90+15+15+60+150+170 "odkaz na výkres č. C1.a-2 a C1.a-3"</t>
  </si>
  <si>
    <t>1060*1,15 'Přepočtené koeficientem množství</t>
  </si>
  <si>
    <t>52</t>
  </si>
  <si>
    <t>341300045 PC</t>
  </si>
  <si>
    <t>Kabel TCEKFE 2P 1,0 D</t>
  </si>
  <si>
    <t>-585936209</t>
  </si>
  <si>
    <t>45 "odkaz na výkres č. C1.a-2 a C1.a-3"</t>
  </si>
  <si>
    <t>53</t>
  </si>
  <si>
    <t>220150653</t>
  </si>
  <si>
    <t>Montáž kabel pevně uložený TCEPKPFLE, TCEKEY D 0,8 mm Cu 10 NX</t>
  </si>
  <si>
    <t>1614096943</t>
  </si>
  <si>
    <t>54</t>
  </si>
  <si>
    <t>341261690</t>
  </si>
  <si>
    <t>kabel sdělovací Cu TCEPKPFLE 10x4x0,8 č.výrobku 1328010</t>
  </si>
  <si>
    <t>-660736380</t>
  </si>
  <si>
    <t>200 "odkaz na výkres č. C1.a-2 a C1.a-3"</t>
  </si>
  <si>
    <t>55</t>
  </si>
  <si>
    <t>341261690.R01</t>
  </si>
  <si>
    <t>D+M tepelně smrštitelná koncovka zaslepovací na kabel sdělovací Cu TCEPKPFLE 10x4x0,8</t>
  </si>
  <si>
    <t>-1964177578</t>
  </si>
  <si>
    <t>2 "odkaz na výkres č. C1.a-2 a C1.a-3"</t>
  </si>
  <si>
    <t>56</t>
  </si>
  <si>
    <t>220061553</t>
  </si>
  <si>
    <t>Montáž kabel návěstní zatažený do tvárnic NCEY 1 mm, NCYY 1,5 mm, CYAY 2,5 mm, do 19 žil</t>
  </si>
  <si>
    <t>1046129521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</si>
  <si>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19 žil</t>
  </si>
  <si>
    <t>57</t>
  </si>
  <si>
    <t>34111150</t>
  </si>
  <si>
    <t>kabel silový s Cu jádrem 1kV 19x1,5mm2</t>
  </si>
  <si>
    <t>-845730890</t>
  </si>
  <si>
    <t>95+80 "odkaz na výkres č. C1.a-2 a C1.a-3"</t>
  </si>
  <si>
    <t>58</t>
  </si>
  <si>
    <t>220061554</t>
  </si>
  <si>
    <t>Montáž kabel návěstní zatažený do tvárnic NYY 1,5 mm až 2,5 mm, do 30 žil</t>
  </si>
  <si>
    <t>-1171638913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</si>
  <si>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30 žil</t>
  </si>
  <si>
    <t>59</t>
  </si>
  <si>
    <t>341111650</t>
  </si>
  <si>
    <t>kabel silový s Cu jádrem NYY-J 30x1,5 mm2 06/1kV</t>
  </si>
  <si>
    <t>-2079072559</t>
  </si>
  <si>
    <t>150+130+140 "odkaz na výkres č. C1.a-2 a C1.a-3"</t>
  </si>
  <si>
    <t>420*1,15 'Přepočtené koeficientem množství</t>
  </si>
  <si>
    <t>60</t>
  </si>
  <si>
    <t>34111165</t>
  </si>
  <si>
    <t>kabel silový s Cu jádrem NYY-J 24x1,5 mm2 06/1kV</t>
  </si>
  <si>
    <t>318677243</t>
  </si>
  <si>
    <t>100 "odkaz na výkres č. C1.a-2 a C1.a-3"</t>
  </si>
  <si>
    <t>100*1,15 'Přepočtené koeficientem množství</t>
  </si>
  <si>
    <t>61</t>
  </si>
  <si>
    <t>220061556</t>
  </si>
  <si>
    <t>Montáž kabel návěstní zatažený do tvárnic NYY 1,5 mm až 2,5 mm, do 48 žil</t>
  </si>
  <si>
    <t>-1811013851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</si>
  <si>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48 žil</t>
  </si>
  <si>
    <t>62</t>
  </si>
  <si>
    <t>34111167</t>
  </si>
  <si>
    <t>kabel silový s Cu jádrem NYY-J 40x1,5 mm2 06/1kV</t>
  </si>
  <si>
    <t>-1288356361</t>
  </si>
  <si>
    <t>75+45 "odkaz na výkres č. C1.a-2 a C1.a-3"</t>
  </si>
  <si>
    <t>120*1,15 'Přepočtené koeficientem množství</t>
  </si>
  <si>
    <t>63</t>
  </si>
  <si>
    <t>220110346</t>
  </si>
  <si>
    <t>Montáž štítku kabelového průběžného</t>
  </si>
  <si>
    <t>903664188</t>
  </si>
  <si>
    <t>404611659 PC</t>
  </si>
  <si>
    <t>štítek kabelový s upevňovacím páskem</t>
  </si>
  <si>
    <t>ks</t>
  </si>
  <si>
    <t>-1359670836</t>
  </si>
  <si>
    <t>23*2+11*2 "odkaz na výkres č. C1.a-2 a C1.a-3"</t>
  </si>
  <si>
    <t>65</t>
  </si>
  <si>
    <t>226411270.R01</t>
  </si>
  <si>
    <t>D+M tepelně smrštitelné trubičky zž 1,0 m pro uzemnění</t>
  </si>
  <si>
    <t>-354610286</t>
  </si>
  <si>
    <t>14 "odkaz na výkres č. C1.a-2 a C1.a-3"</t>
  </si>
  <si>
    <t>66</t>
  </si>
  <si>
    <t>220111436</t>
  </si>
  <si>
    <t>Kontrolní a závěrečné měření kabelu pro rozvod signalize - počet žil připojených kabelů</t>
  </si>
  <si>
    <t>-375443492</t>
  </si>
  <si>
    <t>30+19+19+40+40+24+30+30 "odkaz na výkres č.  C1.a-3"</t>
  </si>
  <si>
    <t>67</t>
  </si>
  <si>
    <t>220111776</t>
  </si>
  <si>
    <t>Montáž vedení uzemňovacího v zemi z drátu</t>
  </si>
  <si>
    <t>1606358438</t>
  </si>
  <si>
    <t>Montáž vedení uzemňovacího v zemi včetně rozvinutí, uříznutí a navrtání otvorů pro spojení, zalití asfaltem z drátu</t>
  </si>
  <si>
    <t xml:space="preserve">Poznámka k souboru cen:_x000D_
1. V cenách 220 11-1771 až -1176 nejsou započteny náklady na dodávku drátu nebo pásku._x000D_
</t>
  </si>
  <si>
    <t>14*10</t>
  </si>
  <si>
    <t>68</t>
  </si>
  <si>
    <t>35441073</t>
  </si>
  <si>
    <t>drát D 10mm FeZn</t>
  </si>
  <si>
    <t>kg</t>
  </si>
  <si>
    <t>-60193813</t>
  </si>
  <si>
    <t>140*0,62</t>
  </si>
  <si>
    <t>86,8*1,2 'Přepočtené koeficientem množství</t>
  </si>
  <si>
    <t>69</t>
  </si>
  <si>
    <t>220111777</t>
  </si>
  <si>
    <t>Montáž vedení uzemňovací v zemi z pásku FeZn 30x4 mm</t>
  </si>
  <si>
    <t>309453874</t>
  </si>
  <si>
    <t>Montáž vedení uzemňovacího v zemi včetně rozvinutí, uříznutí a navrtání otvorů pro spojení, zalití asfaltem z pásku FeZn 30x4 mm</t>
  </si>
  <si>
    <t>15+15+5+2+3+5+35+3+3+4+15+30+10+10</t>
  </si>
  <si>
    <t>70</t>
  </si>
  <si>
    <t>35442062</t>
  </si>
  <si>
    <t>pás zemnící 30x4mm FeZn</t>
  </si>
  <si>
    <t>-1796279597</t>
  </si>
  <si>
    <t>Poznámka k položce:_x000D_
Hmotnost: 1,05m/kg</t>
  </si>
  <si>
    <t>(15+15+5+2+3+5+35+3+3+4+15+30+10+10)*1,05</t>
  </si>
  <si>
    <t>162,75*1,2 'Přepočtené koeficientem množství</t>
  </si>
  <si>
    <t>71</t>
  </si>
  <si>
    <t>741420021</t>
  </si>
  <si>
    <t>Montáž svorka hromosvodná se 2 šrouby</t>
  </si>
  <si>
    <t>-679832566</t>
  </si>
  <si>
    <t>Montáž hromosvodného vedení svorek se 2 šrouby</t>
  </si>
  <si>
    <t xml:space="preserve">Poznámka k souboru cen:_x000D_
1. Svodovými dráty se rozumí i jímací vedení na střeše._x000D_
</t>
  </si>
  <si>
    <t>72</t>
  </si>
  <si>
    <t>35441895</t>
  </si>
  <si>
    <t>svorka připojovací k připojení kovových částí</t>
  </si>
  <si>
    <t>-1302735522</t>
  </si>
  <si>
    <t>73</t>
  </si>
  <si>
    <t>741420022</t>
  </si>
  <si>
    <t>Montáž svorka hromosvodná se 3 šrouby</t>
  </si>
  <si>
    <t>-714075713</t>
  </si>
  <si>
    <t>Montáž hromosvodného vedení svorek se 3 a více šrouby</t>
  </si>
  <si>
    <t>74</t>
  </si>
  <si>
    <t>35441986</t>
  </si>
  <si>
    <t>svorka odbočovací a spojovací pro pásek 30x4 mm, FeZn</t>
  </si>
  <si>
    <t>-2108295213</t>
  </si>
  <si>
    <t>75</t>
  </si>
  <si>
    <t>35441996</t>
  </si>
  <si>
    <t>svorka odbočovací a spojovací pro spojování kruhových a páskových vodičů, FeZn</t>
  </si>
  <si>
    <t>408996042</t>
  </si>
  <si>
    <t>76</t>
  </si>
  <si>
    <t>220111881</t>
  </si>
  <si>
    <t>Uzemnění transformátorové nebo přístrojové skříně RE, RS</t>
  </si>
  <si>
    <t>-666492909</t>
  </si>
  <si>
    <t>77</t>
  </si>
  <si>
    <t>220180201</t>
  </si>
  <si>
    <t>Zatažení do tvárnicové tratě kabelu hmotnosti do 2 kg/m</t>
  </si>
  <si>
    <t>980804207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</si>
  <si>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</si>
  <si>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735+90+1185+45</t>
  </si>
  <si>
    <t>78</t>
  </si>
  <si>
    <t>220182071</t>
  </si>
  <si>
    <t>Nasazení ochranné hadice na pokládaný kabel</t>
  </si>
  <si>
    <t>-1166348692</t>
  </si>
  <si>
    <t>79</t>
  </si>
  <si>
    <t>460520174</t>
  </si>
  <si>
    <t>Montáž trubek ochranných plastových ohebných do 110 mm uložených do rýhy</t>
  </si>
  <si>
    <t>1380432439</t>
  </si>
  <si>
    <t>Montáž trubek ochranných uložených volně do rýhy plastových ohebných, vnitřního průměru přes 90 do 110 mm</t>
  </si>
  <si>
    <t>80</t>
  </si>
  <si>
    <t>34571355</t>
  </si>
  <si>
    <t>trubka elektroinstalační ohebná dvouplášťová korugovaná (chránička) D 94/110mm, HDPE+LDPE</t>
  </si>
  <si>
    <t>1289326850</t>
  </si>
  <si>
    <t>(140+85+70+65+35+90+120+130)*0,65 "1/3 tras bude zatažení do připravených chrániček"</t>
  </si>
  <si>
    <t>477,75*1,2 'Přepočtené koeficientem množství</t>
  </si>
  <si>
    <t>81</t>
  </si>
  <si>
    <t>460520173</t>
  </si>
  <si>
    <t>Montáž trubek ochranných plastových ohebných do 90 mm uložených do rýhy</t>
  </si>
  <si>
    <t>-678623348</t>
  </si>
  <si>
    <t>Montáž trubek ochranných uložených volně do rýhy plastových ohebných, vnitřního průměru přes 50 do 90 mm</t>
  </si>
  <si>
    <t>82</t>
  </si>
  <si>
    <t>34571354</t>
  </si>
  <si>
    <t>trubka elektroinstalační ohebná dvouplášťová korugovaná (chránička) D 75/90mm, HDPE+LDPE</t>
  </si>
  <si>
    <t>-67551666</t>
  </si>
  <si>
    <t>40+30+20*0,65  "1/3 tras bude zatažení do připravených chrániček"</t>
  </si>
  <si>
    <t>83*1,2 'Přepočtené koeficientem množství</t>
  </si>
  <si>
    <t>83</t>
  </si>
  <si>
    <t>460520172</t>
  </si>
  <si>
    <t>Montáž trubek ochranných plastových ohebných do 50 mm uložených do rýhy</t>
  </si>
  <si>
    <t>1492794627</t>
  </si>
  <si>
    <t>Montáž trubek ochranných uložených volně do rýhy plastových ohebných, vnitřního průměru přes 32 do 50 mm</t>
  </si>
  <si>
    <t>84</t>
  </si>
  <si>
    <t>34571351</t>
  </si>
  <si>
    <t>trubka elektroinstalační ohebná dvouplášťová korugovaná (chránička) D 41/50mm, HDPE+LDPE</t>
  </si>
  <si>
    <t>-457763198</t>
  </si>
  <si>
    <t>(35+170+160+100+90+80+5+5+50+140+160+190)*0,65  "1/3 tras bude zatažení do připravených chrániček"</t>
  </si>
  <si>
    <t>770,25*1,2 'Přepočtené koeficientem množství</t>
  </si>
  <si>
    <t>85</t>
  </si>
  <si>
    <t>220182021</t>
  </si>
  <si>
    <t>Uložení HDPE trubky do výkopu včetně fixace</t>
  </si>
  <si>
    <t>187817989</t>
  </si>
  <si>
    <t>Uložení trubky HDPE do výkopu včetně fixace</t>
  </si>
  <si>
    <t>86</t>
  </si>
  <si>
    <t>345713600.M01</t>
  </si>
  <si>
    <t>trubka elektroinstalační ohebná pro optickou kabeláž, HDPE 40/33 mm</t>
  </si>
  <si>
    <t>1938371870</t>
  </si>
  <si>
    <t>45*0,65  "1/3 tras bude zatažení do připravených chrániček"</t>
  </si>
  <si>
    <t>29,25*1,15 'Přepočtené koeficientem množství</t>
  </si>
  <si>
    <t>87</t>
  </si>
  <si>
    <t>220271621</t>
  </si>
  <si>
    <t>Pocínování konce sdělovacích vodičů,silnoproudých šňůr v krabici</t>
  </si>
  <si>
    <t>-1108670844</t>
  </si>
  <si>
    <t>Poznámka k položce:_x000D_
Zapojení stožáru - počty vodičů</t>
  </si>
  <si>
    <t>30*5+6*7 "odkaz na výkres č. C1.a-5"</t>
  </si>
  <si>
    <t>88</t>
  </si>
  <si>
    <t>220300001.R02</t>
  </si>
  <si>
    <t>Zhotovení formy kabelové délky do 0,5 m na kabel do 5x2</t>
  </si>
  <si>
    <t>-1341673387</t>
  </si>
  <si>
    <t>89</t>
  </si>
  <si>
    <t>220300602</t>
  </si>
  <si>
    <t>Ukončení kabelu návěstního smršťovací záklopkou do 5x1/1,5</t>
  </si>
  <si>
    <t>1281068207</t>
  </si>
  <si>
    <t>Ukončení návěstních kabelů smršťovací záklopkou včetně odizolování, vyformování a zapojení vodičů na kabelech NYY, NCEY, NCYY do 5x1 nebo 1,5</t>
  </si>
  <si>
    <t>30*2 "odkaz na výkres č. C1.a-5"</t>
  </si>
  <si>
    <t>90</t>
  </si>
  <si>
    <t>220300001.R01</t>
  </si>
  <si>
    <t>Zhotovení formy kabelové délky do 0,5 m na kabel do 7x2</t>
  </si>
  <si>
    <t>-1292352655</t>
  </si>
  <si>
    <t>91</t>
  </si>
  <si>
    <t>220300601</t>
  </si>
  <si>
    <t>Ukončení kabelu návěstního smršťovací záklopkou do 7x1/1,5</t>
  </si>
  <si>
    <t>848255794</t>
  </si>
  <si>
    <t>Ukončení návěstních kabelů smršťovací záklopkou včetně odizolování, vyformování a zapojení vodičů na kabelech NYY, NCEY, NCYY do 7x1 nebo 1,5</t>
  </si>
  <si>
    <t>6*2 "odkaz na výkres č. C1.a-5"</t>
  </si>
  <si>
    <t>92</t>
  </si>
  <si>
    <t>220300004.R04</t>
  </si>
  <si>
    <t>Zhotovení formy kabelové délky do 0,5 m na kabelu do 19x2</t>
  </si>
  <si>
    <t>1605601109</t>
  </si>
  <si>
    <t>93</t>
  </si>
  <si>
    <t>220300604</t>
  </si>
  <si>
    <t>Ukončení kabelu návěstního smršťovací záklopkou do 19x1/1,5</t>
  </si>
  <si>
    <t>1655293376</t>
  </si>
  <si>
    <t>Ukončení návěstních kabelů smršťovací záklopkou včetně odizolování, vyformování a zapojení vodičů na kabelech NCEY, NCYY do 19x1 nebo 1,5</t>
  </si>
  <si>
    <t>2*2 "odkaz na výkres č. C1.a-3"</t>
  </si>
  <si>
    <t>94</t>
  </si>
  <si>
    <t>220300004.R02</t>
  </si>
  <si>
    <t>Zhotovení formy kabelové délky do 0,5 m na kabelu do 30x2</t>
  </si>
  <si>
    <t>-1989679386</t>
  </si>
  <si>
    <t>95</t>
  </si>
  <si>
    <t>220300606</t>
  </si>
  <si>
    <t>Ukončení kabelu návěstního smršťovací záklopkou do 37x1/1,5</t>
  </si>
  <si>
    <t>385400319</t>
  </si>
  <si>
    <t>Ukončení návěstních kabelů smršťovací záklopkou včetně odizolování, vyformování a zapojení vodičů na kabelech NYY, NCEY, NCYY do 37x1 nebo 1,5</t>
  </si>
  <si>
    <t>(4)*2 "odkaz na výkres č. C1.a-3"</t>
  </si>
  <si>
    <t>96</t>
  </si>
  <si>
    <t>220300004.R07</t>
  </si>
  <si>
    <t>Zhotovení formy kabelové délky do 0,5 m na kabelu do 48x2</t>
  </si>
  <si>
    <t>-459450623</t>
  </si>
  <si>
    <t>97</t>
  </si>
  <si>
    <t>220300607</t>
  </si>
  <si>
    <t>Ukončení kabelu návěstního smršťovací záklopkou do 48x1/1,5</t>
  </si>
  <si>
    <t>-919374647</t>
  </si>
  <si>
    <t>Ukončení návěstních kabelů smršťovací záklopkou včetně odizolování, vyformování a zapojení vodičů na kabelech NYY, NCEY, NCYY do 48x1 nebo 1,5</t>
  </si>
  <si>
    <t>2*4 "odkaz na výkres č. C1.a-3"</t>
  </si>
  <si>
    <t>98</t>
  </si>
  <si>
    <t>220300451</t>
  </si>
  <si>
    <t>Montáž forma pro kabely TCEKE, TCEKFY, TCEKY, TCEKEZE, TCEKEY do 2 P 1,0</t>
  </si>
  <si>
    <t>-1542768683</t>
  </si>
  <si>
    <t>99</t>
  </si>
  <si>
    <t>341300059 PC</t>
  </si>
  <si>
    <t>Vodotěsná spojka indukční smyčky</t>
  </si>
  <si>
    <t>-1572510047</t>
  </si>
  <si>
    <t>100</t>
  </si>
  <si>
    <t>220960002</t>
  </si>
  <si>
    <t>Montáž stožáru nebo sloupku přímého na základovém rámu</t>
  </si>
  <si>
    <t>2008697067</t>
  </si>
  <si>
    <t>Montáž stožáru nebo sloupku včetně postavení stožáru, usazení nebo zabetonování základu, zatažení kabelu do stožáru, připojení kabelu, připojení uzemnění přímého na základovém rámu</t>
  </si>
  <si>
    <t>101</t>
  </si>
  <si>
    <t>404611032 PC</t>
  </si>
  <si>
    <t>Stožár chodecký výšky 3,4 m</t>
  </si>
  <si>
    <t>-359389319</t>
  </si>
  <si>
    <t>2 "odkaz na výkres č. C1.a-2 a C1.a-5"</t>
  </si>
  <si>
    <t>102</t>
  </si>
  <si>
    <t>404611033 PC</t>
  </si>
  <si>
    <t>Stožár chodecký výšky 3,8 m</t>
  </si>
  <si>
    <t>-677537641</t>
  </si>
  <si>
    <t>1 "odkaz na výkres č. C1.a-2 a C1.a-5"</t>
  </si>
  <si>
    <t>103</t>
  </si>
  <si>
    <t>220960004</t>
  </si>
  <si>
    <t>Montáž sloupku ručního řízení</t>
  </si>
  <si>
    <t>1576658037</t>
  </si>
  <si>
    <t>104</t>
  </si>
  <si>
    <t>404111001 PC</t>
  </si>
  <si>
    <t>Sloupek ručního řízení</t>
  </si>
  <si>
    <t>-1167112314</t>
  </si>
  <si>
    <t>105</t>
  </si>
  <si>
    <t>404611038 PC</t>
  </si>
  <si>
    <t>Základový rám</t>
  </si>
  <si>
    <t>733279789</t>
  </si>
  <si>
    <t>2+1+1</t>
  </si>
  <si>
    <t>106</t>
  </si>
  <si>
    <t>220960003</t>
  </si>
  <si>
    <t>Montáž stožáru (sloupku) výložníkového zapušťěného</t>
  </si>
  <si>
    <t>-607754854</t>
  </si>
  <si>
    <t>107</t>
  </si>
  <si>
    <t>404611099 PC</t>
  </si>
  <si>
    <t>Stožár výložníkový SSZ s výložníkem délky 3,0 m</t>
  </si>
  <si>
    <t>-1914063147</t>
  </si>
  <si>
    <t>108</t>
  </si>
  <si>
    <t>404611097 PC</t>
  </si>
  <si>
    <t>Stožár výložníkový SSZ s výložníkem délky 4,0 m</t>
  </si>
  <si>
    <t>-1955290271</t>
  </si>
  <si>
    <t>109</t>
  </si>
  <si>
    <t>404611091 PC</t>
  </si>
  <si>
    <t>Stožár výložníkový SSZ s výložníkem délky 6,0 m</t>
  </si>
  <si>
    <t>497375643</t>
  </si>
  <si>
    <t>110</t>
  </si>
  <si>
    <t>404611065 PC</t>
  </si>
  <si>
    <t>Stožár výložníkový SSZ s výložníkem délky 7,5 m</t>
  </si>
  <si>
    <t>-64057046</t>
  </si>
  <si>
    <t>111</t>
  </si>
  <si>
    <t>220960005</t>
  </si>
  <si>
    <t>Montáž výložníku na stožár</t>
  </si>
  <si>
    <t>-1174600054</t>
  </si>
  <si>
    <t>5 "odkaz na výkres č. C1.a-2 a C1.a-5"</t>
  </si>
  <si>
    <t>112</t>
  </si>
  <si>
    <t>220960021</t>
  </si>
  <si>
    <t>Montáž svorkovnice stožárové</t>
  </si>
  <si>
    <t>-1314145225</t>
  </si>
  <si>
    <t>113</t>
  </si>
  <si>
    <t>404611031 PC</t>
  </si>
  <si>
    <t>Stožárová svorkovnice s krytím IP54 pro SSZ</t>
  </si>
  <si>
    <t>1308645883</t>
  </si>
  <si>
    <t>9 "odkaz na výkres č. C1.a-2 a C1.a-5"</t>
  </si>
  <si>
    <t>114</t>
  </si>
  <si>
    <t>220960031</t>
  </si>
  <si>
    <t>Montáž sestaveného návěstidla jednokomorového na stožár</t>
  </si>
  <si>
    <t>-1494238857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</si>
  <si>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</si>
  <si>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115</t>
  </si>
  <si>
    <t>220960032</t>
  </si>
  <si>
    <t>Montáž sestaveného návěstidla jednokomorového na výložník</t>
  </si>
  <si>
    <t>419104687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</si>
  <si>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</si>
  <si>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 xml:space="preserve">Poznámka k souboru cen:_x000D_
1. V cenách 220 96-0031 až - 0044 nejsou započteny náklady na:_x000D_
a) dodávku ucpávkové vývodky,_x000D_
b) dodávku vodiče._x000D_
</t>
  </si>
  <si>
    <t>116</t>
  </si>
  <si>
    <t>404613003 PC</t>
  </si>
  <si>
    <t>Návěstidlo jednosvětlové 1x200 zelené - světelný zdroj LED  (napájený 42V AC)</t>
  </si>
  <si>
    <t>1771497321</t>
  </si>
  <si>
    <t>4 "odkaz na výkres č. C1.a-2 a C1.a-5"</t>
  </si>
  <si>
    <t>117</t>
  </si>
  <si>
    <t>404613004 PC</t>
  </si>
  <si>
    <t>Návěstidlo jednosvětlové 1x200 žluté - světelný zdroj LED  (napájený 42V AC)</t>
  </si>
  <si>
    <t>583386783</t>
  </si>
  <si>
    <t>118</t>
  </si>
  <si>
    <t>404611007.PC</t>
  </si>
  <si>
    <t>Symbol šipka plná</t>
  </si>
  <si>
    <t>9539790</t>
  </si>
  <si>
    <t>3+6+6 "odkaz na výkres č. C1.a-2 a C1.a-5"</t>
  </si>
  <si>
    <t>119</t>
  </si>
  <si>
    <t>404611008.PC</t>
  </si>
  <si>
    <t>Symbol šipka obrysová</t>
  </si>
  <si>
    <t>1605073579</t>
  </si>
  <si>
    <t>120</t>
  </si>
  <si>
    <t>220960141</t>
  </si>
  <si>
    <t>Montáž kontrastního rámu pro jednokomorové návěstidlo</t>
  </si>
  <si>
    <t>-891333241</t>
  </si>
  <si>
    <t>121</t>
  </si>
  <si>
    <t>404613024 PC</t>
  </si>
  <si>
    <t>Kontrastní rám pro návěstidlo jednosvětlové 1x 200</t>
  </si>
  <si>
    <t>-1610605666</t>
  </si>
  <si>
    <t>122</t>
  </si>
  <si>
    <t>220960036</t>
  </si>
  <si>
    <t>Montáž sestaveného návěstidla dvoukomorového na stožár</t>
  </si>
  <si>
    <t>-1334583187</t>
  </si>
  <si>
    <t>123</t>
  </si>
  <si>
    <t>404613005 PC</t>
  </si>
  <si>
    <t>Návěstidlo chodecké 2x200 (červená a zelená) - světelný zdroj LED  (napájený 42V AC)</t>
  </si>
  <si>
    <t>778183982</t>
  </si>
  <si>
    <t>6 "odkaz na výkres č. C1.a-2 a C1.a-5"</t>
  </si>
  <si>
    <t>124</t>
  </si>
  <si>
    <t>404611001.PC</t>
  </si>
  <si>
    <t>Symbol stojící chodce</t>
  </si>
  <si>
    <t>-10168408</t>
  </si>
  <si>
    <t>125</t>
  </si>
  <si>
    <t>404611002.PC</t>
  </si>
  <si>
    <t>Symbol kráčející chodec</t>
  </si>
  <si>
    <t>2098375165</t>
  </si>
  <si>
    <t>8 "odkaz na výkres č. C1.a-2 a C1.a-5"</t>
  </si>
  <si>
    <t>126</t>
  </si>
  <si>
    <t>220960113</t>
  </si>
  <si>
    <t>Montáž signalizačního zařízení pro nevidomé na návěstidlo</t>
  </si>
  <si>
    <t>-257436374</t>
  </si>
  <si>
    <t>127</t>
  </si>
  <si>
    <t>404611516 PC</t>
  </si>
  <si>
    <t>Signalizační zařízení pro nevidomé</t>
  </si>
  <si>
    <t>-1964612421</t>
  </si>
  <si>
    <t>220960116 R.01</t>
  </si>
  <si>
    <t>Montáž příjímače aktivace signalizačního zařízení pro nevidomé</t>
  </si>
  <si>
    <t>1825681180</t>
  </si>
  <si>
    <t>129</t>
  </si>
  <si>
    <t>404611505 PC</t>
  </si>
  <si>
    <t>Přijímač aktivace signalizace pro nevidomé</t>
  </si>
  <si>
    <t>390266053</t>
  </si>
  <si>
    <t>2 "odkaz na výkres č. C1.a-1, C1.a-2 a C1.a-5"</t>
  </si>
  <si>
    <t>130</t>
  </si>
  <si>
    <t>220960126</t>
  </si>
  <si>
    <t>Montáž tlačítka pro chodce na stožár</t>
  </si>
  <si>
    <t>-530665375</t>
  </si>
  <si>
    <t>131</t>
  </si>
  <si>
    <t>404611501 PC</t>
  </si>
  <si>
    <t>Tlačítko pro chodce</t>
  </si>
  <si>
    <t>567602650</t>
  </si>
  <si>
    <t>6 "odkaz na výkres č. C1.a-1, C1.a-2 a C1.a-5"</t>
  </si>
  <si>
    <t>132</t>
  </si>
  <si>
    <t>220960143</t>
  </si>
  <si>
    <t>Montáž kontrastního rámu pro tříkomorové návěstidlo 3x 200</t>
  </si>
  <si>
    <t>2094172699</t>
  </si>
  <si>
    <t>133</t>
  </si>
  <si>
    <t>404613026 PC</t>
  </si>
  <si>
    <t>Kontrastní rám pro návěstidlo třísvětlové 3x 200</t>
  </si>
  <si>
    <t>-1155427362</t>
  </si>
  <si>
    <t>134</t>
  </si>
  <si>
    <t>404613007 PC</t>
  </si>
  <si>
    <t>Návěstidlo 3 světlové 200 - světelný zdroj LED  (napájený 42V AC)</t>
  </si>
  <si>
    <t>-143874165</t>
  </si>
  <si>
    <t>135</t>
  </si>
  <si>
    <t>220960041</t>
  </si>
  <si>
    <t>Montáž sestaveného návěstidla tříkomorového na stožár</t>
  </si>
  <si>
    <t>-648505893</t>
  </si>
  <si>
    <t>7 "odkaz na výkres č. C1.a-2 a C1.a-5"</t>
  </si>
  <si>
    <t>136</t>
  </si>
  <si>
    <t>220960042</t>
  </si>
  <si>
    <t>Montáž sestaveného návěstidla tříkomorového na výložník</t>
  </si>
  <si>
    <t>-1399857270</t>
  </si>
  <si>
    <t>137</t>
  </si>
  <si>
    <t>404611009</t>
  </si>
  <si>
    <t>Symbol šipka plná (rovně a vpravo)</t>
  </si>
  <si>
    <t>-655126220</t>
  </si>
  <si>
    <t>138</t>
  </si>
  <si>
    <t>404611160 PC</t>
  </si>
  <si>
    <t>Nosič návěstidla na výložník 3x 200</t>
  </si>
  <si>
    <t>-1086443333</t>
  </si>
  <si>
    <t>139</t>
  </si>
  <si>
    <t>404611651 PC</t>
  </si>
  <si>
    <t>Montážní pásky pro montáž návěstidel na stožár</t>
  </si>
  <si>
    <t>-749262676</t>
  </si>
  <si>
    <t>8*2+7*3 "odkaz na výkres č. C1.a-5"</t>
  </si>
  <si>
    <t>140</t>
  </si>
  <si>
    <t>404613019 PC</t>
  </si>
  <si>
    <t>Držák návěstidla (AL)</t>
  </si>
  <si>
    <t>297722519</t>
  </si>
  <si>
    <t>20*2+3 "odkaz na výkres č. C1.a-5"</t>
  </si>
  <si>
    <t>141</t>
  </si>
  <si>
    <t>404613021 PC</t>
  </si>
  <si>
    <t>Upevnění se šroubením pro L a T kus</t>
  </si>
  <si>
    <t>pár</t>
  </si>
  <si>
    <t>-2057984260</t>
  </si>
  <si>
    <t>142</t>
  </si>
  <si>
    <t>4046111167.PC</t>
  </si>
  <si>
    <t>Držák dvojitý T - kus</t>
  </si>
  <si>
    <t>470155277</t>
  </si>
  <si>
    <t>12 "odkaz na výkres č. C1.a-5"</t>
  </si>
  <si>
    <t>143</t>
  </si>
  <si>
    <t>4046111166.PC</t>
  </si>
  <si>
    <t>Držák L - kus</t>
  </si>
  <si>
    <t>-768283192</t>
  </si>
  <si>
    <t>10 "odkaz na výkres č. C1.a-5"</t>
  </si>
  <si>
    <t>144</t>
  </si>
  <si>
    <t>220960165</t>
  </si>
  <si>
    <t>Montáž jednozávitové indukční smyčky s impedančním transformátorem</t>
  </si>
  <si>
    <t>502301220</t>
  </si>
  <si>
    <t>145</t>
  </si>
  <si>
    <t>404611214 PC</t>
  </si>
  <si>
    <t>Impedanční transformátor pro jednozávitové smyčky</t>
  </si>
  <si>
    <t>684110821</t>
  </si>
  <si>
    <t>10 "odkaz na výkres č. C1.a-2, C1.a-3 a C1.a-5"</t>
  </si>
  <si>
    <t>146</t>
  </si>
  <si>
    <t>220960173</t>
  </si>
  <si>
    <t>Montáž skříňky ručního řízení ( RR ) na stožár</t>
  </si>
  <si>
    <t>1238338579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</si>
  <si>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</si>
  <si>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147</t>
  </si>
  <si>
    <t>404611213</t>
  </si>
  <si>
    <t>Ruční řízení</t>
  </si>
  <si>
    <t>868746309</t>
  </si>
  <si>
    <t>1 "odkaz na výkres č. C1.a-2, C1.a-3"</t>
  </si>
  <si>
    <t>148</t>
  </si>
  <si>
    <t>220960175.R01</t>
  </si>
  <si>
    <t>Montáž šachty s poklopem pro smyčky</t>
  </si>
  <si>
    <t>1985939956</t>
  </si>
  <si>
    <t>149</t>
  </si>
  <si>
    <t>404611645 PC</t>
  </si>
  <si>
    <t>Šachta pro smyčky s poklopem plastovým</t>
  </si>
  <si>
    <t>-2010150071</t>
  </si>
  <si>
    <t>9 "odkaz na výkres č. C1.a-2, C1.a-3"</t>
  </si>
  <si>
    <t>150</t>
  </si>
  <si>
    <t>220960182</t>
  </si>
  <si>
    <t>Montáž mikroprocesorového řadiče MR dle specifikace PD</t>
  </si>
  <si>
    <t>-1069858452</t>
  </si>
  <si>
    <t>151</t>
  </si>
  <si>
    <t>220960111.R01</t>
  </si>
  <si>
    <t>Mikroprocesorový řadič MR SSZ dle projektové specifikace - řadič musí být kompatibilní se stávajícími řadiči ve městě Třebíč</t>
  </si>
  <si>
    <t>-1545858849</t>
  </si>
  <si>
    <t>Mikroprocesorový řadči MR SSZ dle projektové specifikace - řadič musí být kompatibilní se stávajícími řadiči ve městě Třebíč.
Zadavatel požaduje, aby z důvodu bezpodmínečného udržení dopravních vazeb (současné koordinace) na průtahu města byly dodané řadiče plně kompatibilní se stávajícími řadiči CROSS, u nichž je vzájemná synchronizace zajištěna sériovou linkou (datovou komunikací) mezi nimi prostřednictvím metalického koordinačního kabelu – tzn., že do doby výměny všech zastaralých řadičů musí nový řadič zajistit totožný způsob řízení, jako řadič původní. Uchazeč uvede, jakým způsobem bude právě uvedený požadavek zajištěn, přičemž tato schopnost bude následně prokázána v rámci testu. Současně musí nové řadiče bezezbytku splňovat veškeré požadavky uvedené v příslušných technických zprávách všech SO ve smyslu bodů přílohy obsahující jednotlivé zkoušky.</t>
  </si>
  <si>
    <t>1 "odkaz na výkres č. C1.a-1, C1.a-2, C1.a-3"</t>
  </si>
  <si>
    <t>152</t>
  </si>
  <si>
    <t>404611202 PC</t>
  </si>
  <si>
    <t>Základový rám pod řadič - plastový</t>
  </si>
  <si>
    <t>846018927</t>
  </si>
  <si>
    <t>153</t>
  </si>
  <si>
    <t>404611402 PC</t>
  </si>
  <si>
    <t>Převedení dopravního řešení do SW řadiče</t>
  </si>
  <si>
    <t>-558626920</t>
  </si>
  <si>
    <t>1 "na předmětnou křižovatku; odkaz na výkres č. C1.a-1 a C1.a-2"</t>
  </si>
  <si>
    <t>154</t>
  </si>
  <si>
    <t>220960443</t>
  </si>
  <si>
    <t>Připojení zařízení SSZ do koordinované skupiny</t>
  </si>
  <si>
    <t>591762804</t>
  </si>
  <si>
    <t>Připojení silničního signalizačního zařízení včetně vyhledání příslušných vodičů koordinačního kabelu, kontroly ovládacích napětí, propojení svorkovnice B a F do koordinované skupiny</t>
  </si>
  <si>
    <t>2 "odkaz na výkres č. C1.a-1, C1.a-2, C1.a-3"</t>
  </si>
  <si>
    <t>155</t>
  </si>
  <si>
    <t>220960192</t>
  </si>
  <si>
    <t>Regulace a aktivace jedné signální skupiny mikroprocesorového řadiče</t>
  </si>
  <si>
    <t>1004098410</t>
  </si>
  <si>
    <t>1 "odkaz na výkres č.  C1.a-2"</t>
  </si>
  <si>
    <t>156</t>
  </si>
  <si>
    <t>220960197</t>
  </si>
  <si>
    <t>Regulace a aktivace každé další signální skupiny bez použití montážní plošiny</t>
  </si>
  <si>
    <t>-527465446</t>
  </si>
  <si>
    <t>14 "odkaz na výkres č. C1.a-2"</t>
  </si>
  <si>
    <t>157</t>
  </si>
  <si>
    <t>220960198</t>
  </si>
  <si>
    <t>Regulace a aktivace každé další signální skupiny mikroprocesorového řadiče s použitím plošiny</t>
  </si>
  <si>
    <t>-1599300431</t>
  </si>
  <si>
    <t>6 "odkaz na výkres č. C1.a-2"</t>
  </si>
  <si>
    <t>158</t>
  </si>
  <si>
    <t>220960301</t>
  </si>
  <si>
    <t>Příprava ke komplexnímu vyzkoušení křižovatky s mikroprocesorovým řadičem MR</t>
  </si>
  <si>
    <t>-309360034</t>
  </si>
  <si>
    <t>159</t>
  </si>
  <si>
    <t>220960311</t>
  </si>
  <si>
    <t>Komplexní vyzkoušení křižovatky s mikroprocesorovým řadičem MR před uvedením zařízení do provozu</t>
  </si>
  <si>
    <t>-2117708240</t>
  </si>
  <si>
    <t>160</t>
  </si>
  <si>
    <t>404611400 PC</t>
  </si>
  <si>
    <t>Zpracování základního dopravního řešení SSZ (tabulky mezičasů, kolize ...)</t>
  </si>
  <si>
    <t>1998500354</t>
  </si>
  <si>
    <t>1 "pro předmětnou křižovatku; odkaz na výkres č. C1.a-1, C1.a-2, C1.a-3"</t>
  </si>
  <si>
    <t>161</t>
  </si>
  <si>
    <t>404611401 PC</t>
  </si>
  <si>
    <t>Zpracování sady dynamického dopravního řešení</t>
  </si>
  <si>
    <t>131193094</t>
  </si>
  <si>
    <t>162</t>
  </si>
  <si>
    <t>PM</t>
  </si>
  <si>
    <t>Přidružený materiál</t>
  </si>
  <si>
    <t>kpl</t>
  </si>
  <si>
    <t>-650192060</t>
  </si>
  <si>
    <t>Přidružený materiál jako jsou mimo jiné:
- Výrobní dokumentace stožárů a výložníků
- Výrobní dokumentace pro výrobu řadiče SSZ včetně modelování dopravního řešení
- Drobný spojovací a kotvicí materiál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
- Soustavné udržování dopravního značení
- Udržování přechodových lávek a oplocení staveniště</t>
  </si>
  <si>
    <t>163</t>
  </si>
  <si>
    <t>PPV</t>
  </si>
  <si>
    <t>Podíl přidružených výkonů</t>
  </si>
  <si>
    <t>146031545</t>
  </si>
  <si>
    <t>Podíl přidružených výkonů jako jsou mimo jiné:
- Zajištění přechodného dopravního značení odsouhlaseného DI PČR a osvětlení staveniště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</si>
  <si>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Zemní práce</t>
  </si>
  <si>
    <t>164</t>
  </si>
  <si>
    <t>119002121</t>
  </si>
  <si>
    <t>Přechodová lávka délky do 2 m včetně zábradlí pro zabezpečení výkopu zřízení</t>
  </si>
  <si>
    <t>-908379827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</si>
  <si>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</si>
  <si>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</si>
  <si>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4 "odkaz na výkres č. C1.a-2"</t>
  </si>
  <si>
    <t>165</t>
  </si>
  <si>
    <t>119002122</t>
  </si>
  <si>
    <t>Přechodová lávka délky do 2 m včetně zábradlí pro zabezpečení výkopu odstranění</t>
  </si>
  <si>
    <t>-1876997521</t>
  </si>
  <si>
    <t>Pomocné konstrukce při zabezpečení výkopu vodorovné pochozí přechodová lávka délky do 2 m včetně zábradlí odstranění</t>
  </si>
  <si>
    <t>166</t>
  </si>
  <si>
    <t>95250800</t>
  </si>
  <si>
    <t>nájem za 8 až 28 dnů lávky přechodové 2000x900 zábradlí v 1000mm</t>
  </si>
  <si>
    <t>-749945754</t>
  </si>
  <si>
    <t>28 "odkaz na výkres č. C1.a-2"</t>
  </si>
  <si>
    <t>167</t>
  </si>
  <si>
    <t>119003227</t>
  </si>
  <si>
    <t>Mobilní plotová zábrana vyplněná dráty výšky do 2,2 m pro zabezpečení výkopu zřízení</t>
  </si>
  <si>
    <t>-450151066</t>
  </si>
  <si>
    <t>Pomocné konstrukce při zabezpečení výkopu svislé ocelové mobilní oplocení, výšky do 2,2 m panely vyplněné dráty zřízení</t>
  </si>
  <si>
    <t>105 "odkaz na výkres č. C1.a-2"</t>
  </si>
  <si>
    <t>168</t>
  </si>
  <si>
    <t>119003228</t>
  </si>
  <si>
    <t>Mobilní plotová zábrana vyplněná dráty výšky do 2,2 m pro zabezpečení výkopu odstranění</t>
  </si>
  <si>
    <t>640747260</t>
  </si>
  <si>
    <t>Pomocné konstrukce při zabezpečení výkopu svislé ocelové mobilní oplocení, výšky do 2,2 m panely vyplněné dráty odstranění</t>
  </si>
  <si>
    <t>169</t>
  </si>
  <si>
    <t>95250820</t>
  </si>
  <si>
    <t>nájem kus/měsíc dílce plotové-europloty, standardní panel medium 3500x2000mm</t>
  </si>
  <si>
    <t>729474594</t>
  </si>
  <si>
    <t>105/3,5 "odkaz na výkres č. C1.a-2"</t>
  </si>
  <si>
    <t>170</t>
  </si>
  <si>
    <t>113107111</t>
  </si>
  <si>
    <t>Odstranění podkladu pl do 50 m2 z kameniva těženého tl 100 mm</t>
  </si>
  <si>
    <t>-1858415262</t>
  </si>
  <si>
    <t>(15+15+5+2+3+5+35+3+3+4+15+30+10+10)*1 "chodníky; odkaz na výkres č. C1.a-2"</t>
  </si>
  <si>
    <t>171</t>
  </si>
  <si>
    <t>130001101</t>
  </si>
  <si>
    <t>Příplatek za ztížení vykopávky v blízkosti podzemního vedení</t>
  </si>
  <si>
    <t>M3</t>
  </si>
  <si>
    <t>284729237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</si>
  <si>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</si>
  <si>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</si>
  <si>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(35+15+10+5+10)*0,7*0,4 "odkaz na výkres č. C1.a-2"</t>
  </si>
  <si>
    <t>172</t>
  </si>
  <si>
    <t>162651112</t>
  </si>
  <si>
    <t>Vodorovné přemístění do 5000 m výkopku/sypaniny z horniny třídy těžitelnosti I, skupiny 1 až 3</t>
  </si>
  <si>
    <t>m3</t>
  </si>
  <si>
    <t>-492415284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</si>
  <si>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</si>
  <si>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</si>
  <si>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Odvoz přebytku zeminy pro pískové lože a jam pro základy stožárů na místo určené investorem stavby - bez poplatku za uložení.</t>
  </si>
  <si>
    <t>(15+15+5+2+3+5+35+3+3+4+15+35+10+10)*0,4*0,3 "přebytek zeminy po kabelovém loži"</t>
  </si>
  <si>
    <t>(5*1,7*0,8*0,8+4*1,2*0,6*0,6) "přebytek zeminy pro jámy pro stožáry"</t>
  </si>
  <si>
    <t>173</t>
  </si>
  <si>
    <t>596211111</t>
  </si>
  <si>
    <t>Kladení zámkové dlažby komunikací pro pěší tl 60 mm skupiny A pl do 100 m2</t>
  </si>
  <si>
    <t>-16761543</t>
  </si>
  <si>
    <t>(15+15+5+2+3+5+35+3+3+4+15+30+10+10)*2 "odkaz na výkres č. C1.a-2"</t>
  </si>
  <si>
    <t>174</t>
  </si>
  <si>
    <t>592450400</t>
  </si>
  <si>
    <t>dlažba zámková přírodní - 20 % nový materiál</t>
  </si>
  <si>
    <t>-1735474665</t>
  </si>
  <si>
    <t>310*0,2 "odkaz na výkres č. C1.a-2"</t>
  </si>
  <si>
    <t>175</t>
  </si>
  <si>
    <t>171201201</t>
  </si>
  <si>
    <t>Uložení sypaniny na skládky</t>
  </si>
  <si>
    <t>-158534959</t>
  </si>
  <si>
    <t>176</t>
  </si>
  <si>
    <t>171201221</t>
  </si>
  <si>
    <t>Poplatek za uložení na skládce (skládkovné) zeminy a kamení kód odpadu 17 05 04</t>
  </si>
  <si>
    <t>t</t>
  </si>
  <si>
    <t>176644941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</si>
  <si>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</si>
  <si>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</si>
  <si>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(15+15+5+2+3+5+35+3+3+4+15+35+10+10)*0,4*0,3*1,7 "přebytek zeminy po kabelovém loži"</t>
  </si>
  <si>
    <t>(5*1,7*0,8*0,8+4*1,2*0,6*0,6)*1,7 "přebytek zeminy pro jámy pro stožáry"</t>
  </si>
  <si>
    <t>177</t>
  </si>
  <si>
    <t>181102302</t>
  </si>
  <si>
    <t>Úprava pláně v zářezech se zhutněním</t>
  </si>
  <si>
    <t>624583838</t>
  </si>
  <si>
    <t>(15+15+5+2+3+5+35+3+3+4+15+30+10+10)*0,7*3</t>
  </si>
  <si>
    <t>Zakládání</t>
  </si>
  <si>
    <t>178</t>
  </si>
  <si>
    <t>215901101</t>
  </si>
  <si>
    <t>Zhutnění podloží z hornin soudržných do 100% PS nebo nesoudržných sypkých I(d) do 0,8</t>
  </si>
  <si>
    <t>1006332142</t>
  </si>
  <si>
    <t>(15+15+5+2+3+5+35+3+3+4+15+30+10+10)</t>
  </si>
  <si>
    <t>Komunikace</t>
  </si>
  <si>
    <t>179</t>
  </si>
  <si>
    <t>564411121</t>
  </si>
  <si>
    <t>Podklad nebo podsyp z asfaltového recyklátu tl do 50 mm</t>
  </si>
  <si>
    <t>819401628</t>
  </si>
  <si>
    <t>(15+15+5+2+3+5+35+3+3+4+15+30+10+10)*0,5 "odkaz na výkres č. C1.a-2"</t>
  </si>
  <si>
    <t>180</t>
  </si>
  <si>
    <t>587211000</t>
  </si>
  <si>
    <t>asfaltový recyklát</t>
  </si>
  <si>
    <t>1977617236</t>
  </si>
  <si>
    <t>77,5*0,05*2,7 "odkaz na výkres č. C1.a-2 a C1.a-7"</t>
  </si>
  <si>
    <t>181</t>
  </si>
  <si>
    <t>564751111</t>
  </si>
  <si>
    <t>Podklad ze štěrkodratě vel. 0-63 mm tl 150 mm</t>
  </si>
  <si>
    <t>1837835123</t>
  </si>
  <si>
    <t>182</t>
  </si>
  <si>
    <t>583441970</t>
  </si>
  <si>
    <t>štěrkodrť frakce 0-63</t>
  </si>
  <si>
    <t>-738110772</t>
  </si>
  <si>
    <t>77,5*0,15*2,7 "odkaz na výkres č. C1.a-2 a C1.a-7"</t>
  </si>
  <si>
    <t>46-M</t>
  </si>
  <si>
    <t>Zemní práce při extr.mont.pracích</t>
  </si>
  <si>
    <t>183</t>
  </si>
  <si>
    <t>210292208</t>
  </si>
  <si>
    <t>Opravy dopravních značek</t>
  </si>
  <si>
    <t>-1337666449</t>
  </si>
  <si>
    <t>Opravy dopravních značek - demontáž stávající dopravní značky ze stožáru a montáž na nový svožár. Včetně kotvicího materiálu.</t>
  </si>
  <si>
    <t>184</t>
  </si>
  <si>
    <t>460010024</t>
  </si>
  <si>
    <t>Vytyčení trasy vedení kabelového podzemního v zastavěném prostoru</t>
  </si>
  <si>
    <t>km</t>
  </si>
  <si>
    <t>-779131909</t>
  </si>
  <si>
    <t>0,4 "odkaz na výkres č. C1.a-2"</t>
  </si>
  <si>
    <t>185</t>
  </si>
  <si>
    <t>460010025</t>
  </si>
  <si>
    <t>Vytyčení trasy inženýrských sítí v zastavěném prostoru</t>
  </si>
  <si>
    <t>-691108440</t>
  </si>
  <si>
    <t>186</t>
  </si>
  <si>
    <t>460030039</t>
  </si>
  <si>
    <t>Rozebrání dlažeb ručně z dlaždic zámkových do písku spáry nezalité</t>
  </si>
  <si>
    <t>887752564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</si>
  <si>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</si>
  <si>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</si>
  <si>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187</t>
  </si>
  <si>
    <t>460650176</t>
  </si>
  <si>
    <t>Očištění dlaždic betonových tvarovaných nebo zámkových z rozebraných dlažeb</t>
  </si>
  <si>
    <t>760289945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</si>
  <si>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</si>
  <si>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</si>
  <si>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188</t>
  </si>
  <si>
    <t>460030092</t>
  </si>
  <si>
    <t>Vytrhání obrub ležatých chodníkových s odhozením nebo naložením na dopravní prostředek</t>
  </si>
  <si>
    <t>758172953</t>
  </si>
  <si>
    <t>Přípravné terénní práce vytrhání obrub s odkopáním horniny a lože, s odhozením nebo naložením na dopravní prostředek ležatých chodníkových</t>
  </si>
  <si>
    <t>3*2 "odkaz na výkres č. C1.a-2"</t>
  </si>
  <si>
    <t>189</t>
  </si>
  <si>
    <t>460650192</t>
  </si>
  <si>
    <t>Očištění vybouraných obrubníků chodníkových od spojovacího materiálu s odklizením do 10 m</t>
  </si>
  <si>
    <t>993033130</t>
  </si>
  <si>
    <t>Vozovky a chodníky očištění vybouraných obrubníků od spojovacího materiálu z jakéhokoliv lože s odklizením a uložením očištěného materiálu na vzdálenost 10 m chodníkových</t>
  </si>
  <si>
    <t>190</t>
  </si>
  <si>
    <t>59217019</t>
  </si>
  <si>
    <t>obrubník betonový chodníkový 1000x100x200mm</t>
  </si>
  <si>
    <t>-207785339</t>
  </si>
  <si>
    <t>191</t>
  </si>
  <si>
    <t>460030095</t>
  </si>
  <si>
    <t>Vytrhání obrub ležatých silničních s odhozením nebo naložením na dopravní prostředek</t>
  </si>
  <si>
    <t>1265094406</t>
  </si>
  <si>
    <t>Přípravné terénní práce vytrhání obrub s odkopáním horniny a lože, s odhozením nebo naložením na dopravní prostředek ležatých silničních</t>
  </si>
  <si>
    <t>18*2 "odkaz na výkres č. C1.a-2"</t>
  </si>
  <si>
    <t>192</t>
  </si>
  <si>
    <t>460650195</t>
  </si>
  <si>
    <t>Očištění vybouraných obrubníků silničních od spojovacího materiálu s odklizením do 10 m</t>
  </si>
  <si>
    <t>1354174162</t>
  </si>
  <si>
    <t>Vozovky a chodníky očištění vybouraných obrubníků od spojovacího materiálu z jakéhokoliv lože s odklizením a uložením očištěného materiálu na vzdálenost 10 m silničních</t>
  </si>
  <si>
    <t>193</t>
  </si>
  <si>
    <t>59217031</t>
  </si>
  <si>
    <t>obrubník betonový silniční 1000x150x250mm</t>
  </si>
  <si>
    <t>1540764980</t>
  </si>
  <si>
    <t>36 "odkaz na výkres č. C1.a-2"</t>
  </si>
  <si>
    <t>194</t>
  </si>
  <si>
    <t>460050813</t>
  </si>
  <si>
    <t>Hloubení nezapažených jam pro stožáry strojně v hornině tř 3 - 4</t>
  </si>
  <si>
    <t>-1534669968</t>
  </si>
  <si>
    <t>1,7*0,8*0,8*5+1,2*0,6*0,6*4 "odkaz na výkres č. C1.a-2 a C1.a-6"</t>
  </si>
  <si>
    <t>195</t>
  </si>
  <si>
    <t>460080014</t>
  </si>
  <si>
    <t>Základové konstrukce z monolitického betonu C 16/20 bez bednění pro stožáry SSZ</t>
  </si>
  <si>
    <t>1087440606</t>
  </si>
  <si>
    <t>196</t>
  </si>
  <si>
    <t>460070563</t>
  </si>
  <si>
    <t>Hloubení nezapažených jam pro základy řadičů signalizace v hornině tř 3</t>
  </si>
  <si>
    <t>-1532470529</t>
  </si>
  <si>
    <t>197</t>
  </si>
  <si>
    <t>460080042</t>
  </si>
  <si>
    <t>Výztuž základových konstrukcí betonářskou ocelí 10 505</t>
  </si>
  <si>
    <t>1778574034</t>
  </si>
  <si>
    <t>0,008*5+0,005*4 "odkaz na výkres č. C1.a-6"</t>
  </si>
  <si>
    <t>198</t>
  </si>
  <si>
    <t>460150063</t>
  </si>
  <si>
    <t>Hloubení kabelových zapažených i nezapažených rýh ručně š 40 cm, hl 80 cm, v hornině tř 3</t>
  </si>
  <si>
    <t>2019940845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</si>
  <si>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</si>
  <si>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</si>
  <si>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5+35+3+3+4+15+30 "chodník; odkaz na výkres č. C1.a-2 a C1.a-7"</t>
  </si>
  <si>
    <t>199</t>
  </si>
  <si>
    <t>460560063</t>
  </si>
  <si>
    <t>Zásyp rýh ručně šířky 40 cm, hloubky 80 cm, z horniny třídy 3</t>
  </si>
  <si>
    <t>1283499453</t>
  </si>
  <si>
    <t>Zásyp kabelových rýh ručně s uložením výkopku ve vrstvách včetně zhutnění a urovnání povrchu šířky 40 cm hloubky 80 cm, v hornině třídy 3</t>
  </si>
  <si>
    <t>200</t>
  </si>
  <si>
    <t>460150433</t>
  </si>
  <si>
    <t>Hloubení kabelových zapažených i nezapažených rýh ručně š 55 cm, hl 80 cm, v hornině tř 3</t>
  </si>
  <si>
    <t>737034479</t>
  </si>
  <si>
    <t>Hloubení zapažených i nezapažených kabelových rýh ručně včetně urovnání dna s přemístěním výkopku do vzdálenosti 3 m od okraje jámy nebo naložením na dopravní prostředek šířky 55 cm, hloubky 80 cm, v hornině třídy 3</t>
  </si>
  <si>
    <t>10+10 "chodník; odkaz na výkres č. C1.a-2 a C1.a-7"</t>
  </si>
  <si>
    <t>201</t>
  </si>
  <si>
    <t>460560433</t>
  </si>
  <si>
    <t>Zásyp rýh ručně šířky 55 cm, hloubky 80 cm, z horniny třídy 3</t>
  </si>
  <si>
    <t>51320561</t>
  </si>
  <si>
    <t>Zásyp kabelových rýh ručně s uložením výkopku ve vrstvách včetně zhutnění a urovnání povrchu šířky 55 cm hloubky 80 cm, v hornině třídy 3</t>
  </si>
  <si>
    <t>202</t>
  </si>
  <si>
    <t>460150643</t>
  </si>
  <si>
    <t>Hloubení kabelových zapažených i nezapažených rýh ručně š 65 cm, hl 80 cm, v hornině tř 3</t>
  </si>
  <si>
    <t>-1457152402</t>
  </si>
  <si>
    <t>Hloubení zapažených i nezapažených kabelových rýh ručně včetně urovnání dna s přemístěním výkopku do vzdálenosti 3 m od okraje jámy nebo naložením na dopravní prostředek šířky 65 cm, hloubky 80 cm, v hornině třídy 3</t>
  </si>
  <si>
    <t>15+15+5+2+3 "odkaz na výkres č. C1.a-2, C1.a-3 a C1.a-7"</t>
  </si>
  <si>
    <t>203</t>
  </si>
  <si>
    <t>460560643</t>
  </si>
  <si>
    <t>Zásyp rýh ručně šířky 65 cm, hloubky 80 cm, z horniny třídy 3</t>
  </si>
  <si>
    <t>61842177</t>
  </si>
  <si>
    <t>Zásyp kabelových rýh ručně s uložením výkopku ve vrstvách včetně zhutnění a urovnání povrchu šířky 65 cm hloubky 80 cm, v hornině třídy 3</t>
  </si>
  <si>
    <t>204</t>
  </si>
  <si>
    <t>460421282</t>
  </si>
  <si>
    <t>Lože kabelů z písku tl 10 cm nad kabel, kryté plastovou folií, š lože do 80 cm</t>
  </si>
  <si>
    <t>-1639587171</t>
  </si>
  <si>
    <t>40+20+95 "odkaz na výkres č. C1.a-2"</t>
  </si>
  <si>
    <t>205</t>
  </si>
  <si>
    <t>460490013</t>
  </si>
  <si>
    <t>Krytí kabelů výstražnou fólií šířky 33 cm</t>
  </si>
  <si>
    <t>-1804251686</t>
  </si>
  <si>
    <t>206</t>
  </si>
  <si>
    <t>693113110</t>
  </si>
  <si>
    <t>pás varovný červený plný PE šíře 33 cm s potiskem</t>
  </si>
  <si>
    <t>bm</t>
  </si>
  <si>
    <t>-112351647</t>
  </si>
  <si>
    <t>200 "odkaz na výkres č. C1.a-2"</t>
  </si>
  <si>
    <t>207</t>
  </si>
  <si>
    <t>460490051</t>
  </si>
  <si>
    <t>Krytí spojek, koncovek a odbočnic pro kabely do 6 kV cihlami s ložem a zásypem pískem</t>
  </si>
  <si>
    <t>1093798491</t>
  </si>
  <si>
    <t>10+18+6 "odkaz na výkres č. C1.a-2"</t>
  </si>
  <si>
    <t>208</t>
  </si>
  <si>
    <t>460080014.D01</t>
  </si>
  <si>
    <t>Demontáž základových konstrukcí z monolitického betonu pro stožáry SSZ</t>
  </si>
  <si>
    <t>-457212524</t>
  </si>
  <si>
    <t>1,7*0,8*0,8*5+1,2*0,6*0,6*4 "odkaz na výkres č. C1.a-2"</t>
  </si>
  <si>
    <t>209</t>
  </si>
  <si>
    <t>460600061</t>
  </si>
  <si>
    <t>Odvoz suti a vybouraných hmot do 5 km - demontované základy stožárů</t>
  </si>
  <si>
    <t>2021494893</t>
  </si>
  <si>
    <t>(1,7*0,8*0,8*5+1,2*0,6*0,6*4)*2,1 "odkaz na výkres č. C1.a-2"</t>
  </si>
  <si>
    <t>210</t>
  </si>
  <si>
    <t>460600071</t>
  </si>
  <si>
    <t>Příplatek k odvozu suti a vybouraných hmot za každý další 1 km</t>
  </si>
  <si>
    <t>1535187846</t>
  </si>
  <si>
    <t>211</t>
  </si>
  <si>
    <t>460620014</t>
  </si>
  <si>
    <t>Provizorní úprava terénu se zhutněním, v hornině tř 3-4</t>
  </si>
  <si>
    <t>-1362864742</t>
  </si>
  <si>
    <t>155*0,6*3 "odkaz na výkres č. C1.a-2"</t>
  </si>
  <si>
    <t>HZS</t>
  </si>
  <si>
    <t>Hodinové zúčtovací sazby</t>
  </si>
  <si>
    <t>212</t>
  </si>
  <si>
    <t>HZS1212</t>
  </si>
  <si>
    <t>Hodinová zúčtovací sazba kopáč</t>
  </si>
  <si>
    <t>hod</t>
  </si>
  <si>
    <t>-1027352845</t>
  </si>
  <si>
    <t>Hodinové zúčtovací sazby profesí HSV zemní a pomocné práce kopáč</t>
  </si>
  <si>
    <t>Poznámka k položce:_x000D_
Obnažení stávajících chrániček, jejich pročištění.</t>
  </si>
  <si>
    <t>4*8 "odkaz na výkres č. C1.a-2"</t>
  </si>
  <si>
    <t>213</t>
  </si>
  <si>
    <t>HZS1292</t>
  </si>
  <si>
    <t>Hodinová zúčtovací sazba stavební dělník</t>
  </si>
  <si>
    <t>819441357</t>
  </si>
  <si>
    <t>Hodinové zúčtovací sazby profesí HSV zemní a pomocné práce stavební dělník</t>
  </si>
  <si>
    <t>VRN</t>
  </si>
  <si>
    <t>Vedlejší rozpočtové náklady</t>
  </si>
  <si>
    <t>VRN1</t>
  </si>
  <si>
    <t>Průzkumné, geodetické a projektové práce</t>
  </si>
  <si>
    <t>214</t>
  </si>
  <si>
    <t>012103000</t>
  </si>
  <si>
    <t>Geodetické práce před výstavbou</t>
  </si>
  <si>
    <t>soubor</t>
  </si>
  <si>
    <t>1024</t>
  </si>
  <si>
    <t>-2110348072</t>
  </si>
  <si>
    <t>Geodetické práce před výstavbou - vytýčení projektovaných zařízení a ostatních inženýrských sítí</t>
  </si>
  <si>
    <t>215</t>
  </si>
  <si>
    <t>012203000</t>
  </si>
  <si>
    <t>Geodetické práce při provádění stavby</t>
  </si>
  <si>
    <t>2071648739</t>
  </si>
  <si>
    <t>216</t>
  </si>
  <si>
    <t>012303000</t>
  </si>
  <si>
    <t>Geodetické práce po výstavbě</t>
  </si>
  <si>
    <t>987555605</t>
  </si>
  <si>
    <t>217</t>
  </si>
  <si>
    <t>013244000</t>
  </si>
  <si>
    <t>Dokumentace pro provádění stavby - realizační dokumentace stavby (RDS)</t>
  </si>
  <si>
    <t>1981861618</t>
  </si>
  <si>
    <t>218</t>
  </si>
  <si>
    <t>013254000</t>
  </si>
  <si>
    <t>Dokumentace skutečného provedení stavby</t>
  </si>
  <si>
    <t>1336421531</t>
  </si>
  <si>
    <t>219</t>
  </si>
  <si>
    <t>013274000</t>
  </si>
  <si>
    <t>Pasportizace objektu před započetím prací</t>
  </si>
  <si>
    <t>-19567864</t>
  </si>
  <si>
    <t>D.a - Masarykovo nám. - SSZ</t>
  </si>
  <si>
    <t>7*12+5+8+8+5+3*1 "odkaz na výkres č. D.a-3"</t>
  </si>
  <si>
    <t>113*1,1 'Přepočtené koeficientem množství</t>
  </si>
  <si>
    <t>3 "dny demontáže SSZ a VO"</t>
  </si>
  <si>
    <t>2 "dny demontáže SSZ"</t>
  </si>
  <si>
    <t>2 "dny montáže stožárů a výložníků SSZ"</t>
  </si>
  <si>
    <t>3 "pomocné práce při obnažování stávajících chrániček pod komunikací, převoz materiálů po steništi apod."</t>
  </si>
  <si>
    <t>-1872580307</t>
  </si>
  <si>
    <t>210204011-D</t>
  </si>
  <si>
    <t>Demontáž stožárů osvětlení včetně svítidla a výložníku, bez zemních prací  ocelových samostatně stojících, délky do 12 m, včetně naložení na dopravní prostředek, dopravu do 10 km na místo určené investorem, složení na místo určení</t>
  </si>
  <si>
    <t>KUS</t>
  </si>
  <si>
    <t>60131839</t>
  </si>
  <si>
    <t>Demontáž stožáru osvětlení včetně svítidla a výložníku, bez zemních prací ocelových samostatně stojících, délky do 12 m, včetně naložení na dopravní prostředek, dopravu do 10 km na místo určené investorem, složení na místo určení</t>
  </si>
  <si>
    <t>Poznámka k položce:_x000D_
včetně naložení na dopravní prostředek, dopravu do 10 km na místo určené investorem, složení na místo určení</t>
  </si>
  <si>
    <t>1 "odkaz na výkres č. D.a-3"</t>
  </si>
  <si>
    <t>1 "odkaz na výkres č. D.a-3 a D.a-4"</t>
  </si>
  <si>
    <t>9 "odkaz na výkres č. D.a-3 a D.a-4"</t>
  </si>
  <si>
    <t>210280221</t>
  </si>
  <si>
    <t>Měření zemních odporů zemnící sítě délky pásku do 100 m</t>
  </si>
  <si>
    <t>2 "odkaz na výkres č. D.a-3"</t>
  </si>
  <si>
    <t>1 "odkaz na výkres č. D.a-4"</t>
  </si>
  <si>
    <t>210280372</t>
  </si>
  <si>
    <t>Zkoušky kabelů ovládacích do 12 žil</t>
  </si>
  <si>
    <t>942579008</t>
  </si>
  <si>
    <t>Zkoušky vodičů a kabelů izolačních kabelů ovládacích přes 7 do 12 žil</t>
  </si>
  <si>
    <t>1624406577</t>
  </si>
  <si>
    <t>4 "odkaz na výkres č. D.a-4"</t>
  </si>
  <si>
    <t>210280542</t>
  </si>
  <si>
    <t>Měření impedance nulové smyčky okruhu vedení třífázového</t>
  </si>
  <si>
    <t>-1984935926</t>
  </si>
  <si>
    <t>Zkoušky a prohlídky elektrických přístrojů měření impedance nulové smyčky okruhu vedení třífázového</t>
  </si>
  <si>
    <t>2*4 "odkaz na výkres č. D.a-4"</t>
  </si>
  <si>
    <t>2 "odkaz na výkres č. D.a-4"</t>
  </si>
  <si>
    <t>350 "odkaz na výkres č. D.a-3 a D.a-6"</t>
  </si>
  <si>
    <t>350*1,15 'Přepočtené koeficientem množství</t>
  </si>
  <si>
    <t>300 "odkaz na výkres č. D.a-3 a D.a-6"</t>
  </si>
  <si>
    <t>300*1,15 'Přepočtené koeficientem množství</t>
  </si>
  <si>
    <t>10 "odkaz na výkres č. D.a-4"</t>
  </si>
  <si>
    <t>10*1,15 'Přepočtené koeficientem množství</t>
  </si>
  <si>
    <t>34111036</t>
  </si>
  <si>
    <t>kabel silový s Cu jádrem 1kV 3x2,5mm2</t>
  </si>
  <si>
    <t>-937297037</t>
  </si>
  <si>
    <t>50 "odkaz na výkres č. D.a-4"</t>
  </si>
  <si>
    <t>50*1,15 'Přepočtené koeficientem množství</t>
  </si>
  <si>
    <t>4 "odkaz na výkres č. D.a-3"</t>
  </si>
  <si>
    <t>1+1+1 "odkaz na výkres č. D.a-3"</t>
  </si>
  <si>
    <t>3+3 "odkaz na výkres č. D.a-3"</t>
  </si>
  <si>
    <t>6 "odkaz na výkres č. D.a-3"</t>
  </si>
  <si>
    <t>7*12+2*3+10*2+15*2 "odkaz na výkres č. D.a-3 a D.a-4"</t>
  </si>
  <si>
    <t>140*1,15 'Přepočtené koeficientem množství</t>
  </si>
  <si>
    <t>80+70+95+90+60+85 "odkaz na výkres č. D.a-4"</t>
  </si>
  <si>
    <t>480*1,15 'Přepočtené koeficientem množství</t>
  </si>
  <si>
    <t>15 "odkaz na výkres č. D.a-4"</t>
  </si>
  <si>
    <t>15*1,15 'Přepočtené koeficientem množství</t>
  </si>
  <si>
    <t>5 "odkaz na výkres č. D.a-3"</t>
  </si>
  <si>
    <t>1+1 "odkaz na výkres č. D.a-3"</t>
  </si>
  <si>
    <t>220061552</t>
  </si>
  <si>
    <t>Montáž kabel návěstní zatažený do tvárnic NYY 1,5 mm až 2,5 mm, do 12 žil</t>
  </si>
  <si>
    <t>-668767051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</si>
  <si>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12 žil</t>
  </si>
  <si>
    <t>341111300</t>
  </si>
  <si>
    <t>kabel silový s Cu jádrem NYY-J 12x1,5 mm2</t>
  </si>
  <si>
    <t>-1598510108</t>
  </si>
  <si>
    <t>65 "odkaz na výkres č. D.a-4"</t>
  </si>
  <si>
    <t>65*1,15 'Přepočtené koeficientem množství</t>
  </si>
  <si>
    <t>2132789675</t>
  </si>
  <si>
    <t>70+60+40+25 "odkaz na výkres č. D.a-4"</t>
  </si>
  <si>
    <t>195*1,15 'Přepočtené koeficientem množství</t>
  </si>
  <si>
    <t>80 "odkaz na výkres č. D.a-4"</t>
  </si>
  <si>
    <t>80*1,15 'Přepočtené koeficientem množství</t>
  </si>
  <si>
    <t>45 "odkaz na výkres č. D.a-4"</t>
  </si>
  <si>
    <t>17*2+20+6 "odkaz na výkres č. D.a-4"</t>
  </si>
  <si>
    <t>10 "odkaz na výkres č. D.a-3 a D.a-4"</t>
  </si>
  <si>
    <t>40+24+30+30+12+30+30 "odkaz na výkres č. D.a-4"</t>
  </si>
  <si>
    <t>15+10+15</t>
  </si>
  <si>
    <t>10*8</t>
  </si>
  <si>
    <t>120*0,62</t>
  </si>
  <si>
    <t>74,4*1,2 'Přepočtené koeficientem množství</t>
  </si>
  <si>
    <t>35+35+95</t>
  </si>
  <si>
    <t>(35+35+95)*1,05</t>
  </si>
  <si>
    <t>173,25*1,2 'Přepočtené koeficientem množství</t>
  </si>
  <si>
    <t>1+1 "odkaz na výkres č. D.a-3 a D.a-4"</t>
  </si>
  <si>
    <t>315+190+500+40 "odkaz na výkres č. D.a-4"</t>
  </si>
  <si>
    <t>35+70+60+50+55+30+15 "odkaz na výkres č. D.a-4"</t>
  </si>
  <si>
    <t>315*1,2 'Přepočtené koeficientem množství</t>
  </si>
  <si>
    <t>100+50+40 "odkaz na výkres č. D.a-4"</t>
  </si>
  <si>
    <t>190*1,2 'Přepočtené koeficientem množství</t>
  </si>
  <si>
    <t>40+5+75+70+60+85+80+50+35 "odkaz na výkres č. D.a-4"</t>
  </si>
  <si>
    <t>500*1,2 'Přepočtené koeficientem množství</t>
  </si>
  <si>
    <t>40 "odkaz na výkres č. D.a-4"</t>
  </si>
  <si>
    <t>40*1,15 'Přepočtené koeficientem množství</t>
  </si>
  <si>
    <t>36*5+20*7 "odkaz na výkres č. D.a-6"</t>
  </si>
  <si>
    <t>18*2 "odkaz na výkres č. D.a-6"</t>
  </si>
  <si>
    <t>10*2 "odkaz na výkres č. D.a-6"</t>
  </si>
  <si>
    <t>220300004.R03</t>
  </si>
  <si>
    <t>Zhotovení formy kabelové délky do 0,5 m na kabelu do 12x2</t>
  </si>
  <si>
    <t>220300603</t>
  </si>
  <si>
    <t>Ukončení kabelu návěstního smršťovací záklopkou do 12x1/1,5</t>
  </si>
  <si>
    <t>Ukončení návěstních kabelů smršťovací záklopkou včetně odizolování, vyformování a zapojení vodičů na kabelech NYY, NCEY, NCYY do 12x1 nebo 1,5</t>
  </si>
  <si>
    <t>976752360</t>
  </si>
  <si>
    <t>1691284838</t>
  </si>
  <si>
    <t>4*2 "odkaz na výkres č. D.a-4"</t>
  </si>
  <si>
    <t>6 "odkaz na výkres č. D.a-3 a D.a-4"</t>
  </si>
  <si>
    <t>2 "odkaz na výkres č. D.a-3 a D.a-6"</t>
  </si>
  <si>
    <t>1025872293</t>
  </si>
  <si>
    <t>2+2+1 "odkaz na výkres č. D.a-3"</t>
  </si>
  <si>
    <t>870504190</t>
  </si>
  <si>
    <t>404611092 PC</t>
  </si>
  <si>
    <t>Stožár výložníkový SSZ s výložníkem délky 6,5 m</t>
  </si>
  <si>
    <t>404611066 PC</t>
  </si>
  <si>
    <t>Stožár výložníkový SSZ s výložníkem délky 8,0 m</t>
  </si>
  <si>
    <t>1469835195</t>
  </si>
  <si>
    <t>8 "odkaz na výkres č. D.a-3 a D.a-6"</t>
  </si>
  <si>
    <t>1 "odkaz na výkres č. D.a-3 a D.a-6"</t>
  </si>
  <si>
    <t>1719670177</t>
  </si>
  <si>
    <t>8+1 "odkaz na výkres č. D.a-3 a D.a-6"</t>
  </si>
  <si>
    <t>8 "odkaz na výkres č. D.a-1, D.a-3 a D.a-6"</t>
  </si>
  <si>
    <t>2 "odkaz na výkres č. D.a-1, D.a-3 a D.a-6"</t>
  </si>
  <si>
    <t>4 "odkaz na výkres č. D.a-3 a D.a-6"</t>
  </si>
  <si>
    <t>6 "odkaz na výkres č. D.a-3 a D.a-6"</t>
  </si>
  <si>
    <t>9*2+5*3 "odkaz na výkres č. D.a-3 a D.a-6"</t>
  </si>
  <si>
    <t>14*2+1 "odkaz na výkres č. D.a-3 a D.a-6"</t>
  </si>
  <si>
    <t>1628396696</t>
  </si>
  <si>
    <t>6*3 "odkaz na výkres č. D.a-3 a D.a-6"</t>
  </si>
  <si>
    <t>7 "odkaz na výkres č. D.a-3 a D.a-4"</t>
  </si>
  <si>
    <t>Mikroprocesorový řadič MR SSZ dle projektové specifikace - řadič musí být kompatibilní se stávajícími řadiči ve městě Třebíč.
Zadavatel požaduje, aby z důvodu bezpodmínečného udržení dopravních vazeb (současné koordinace) na průtahu města byly dodané řadiče plně kompatibilní se stávajícími řadiči CROSS, u nichž je vzájemná synchronizace zajištěna sériovou linkou (datovou komunikací) mezi nimi prostřednictvím metalického koordinačního kabelu – tzn., že do doby výměny všech zastaralých řadičů musí nový řadič zajistit totožný způsob řízení, jako řadič původní. Uchazeč uvede, jakým způsobem bude právě uvedený požadavek zajištěn, přičemž tato schopnost bude následně prokázána v rámci testu. Současně musí nové řadiče bezezbytku splňovat veškeré požadavky uvedené v příslušných technických zprávách všech SO ve smyslu bodů přílohy obsahující jednotlivé zkoušky.</t>
  </si>
  <si>
    <t>1 "odkaz na výkres č. D.a-1, D.a-3 a D.a-4"</t>
  </si>
  <si>
    <t>1 "na předmětnou křižovatku; odkaz na výkres č. D.a-3 a D.a-4"</t>
  </si>
  <si>
    <t>2 "na předmětnou křižovatku; odkaz na přílohy č. D.a-1, D.a-3 a D.a-4"</t>
  </si>
  <si>
    <t>1 "odkaz na přílohy č. D.a-1 a D.a-3"</t>
  </si>
  <si>
    <t>9 "odkaz na přílohy č. D.a-1 a D.a-3"</t>
  </si>
  <si>
    <t>3 "odkaz na přílohy č. D.a-1 a D.a-3"</t>
  </si>
  <si>
    <t>1 "odkaz na přílohy č. D.a-1, D.a-3 a D.a-4"</t>
  </si>
  <si>
    <t>1 "pro předmětnou křižovatku; odkaz na výkres č. D.a-1, D.a-3 a D.a-4"</t>
  </si>
  <si>
    <t>Demontáž stožáru nebo sloupku včetně odborného odpojení a likvidace veškerého příslušenství včetně staré kabeláže, návěstidel, VO aj. Včetně ekologické likvidace a recyklačního poplatku.</t>
  </si>
  <si>
    <t>-1821708160</t>
  </si>
  <si>
    <t>220960005-D</t>
  </si>
  <si>
    <t>Demontáž výložníku na stožár včetně odborného odpojení a likvidace veškerého příslušenství včetně staré kabeláže, návěstidel, VO aj. Včetně ekologické likvidace a recyklačního poplatku.</t>
  </si>
  <si>
    <t>-1140115278</t>
  </si>
  <si>
    <t>3 "odkaz na výkres č. D.a-3"</t>
  </si>
  <si>
    <t>Demontáž stožáru (sloupku) výložníkového zapušťěného včetně odborného odpojení a likvidace veškerého příslušenství včetně staré kabeláže, návěstidel aj. Včetně ekologické likvidace a recyklačního poplatku.</t>
  </si>
  <si>
    <t>-698401363</t>
  </si>
  <si>
    <t>220960004-D</t>
  </si>
  <si>
    <t>-1958588664</t>
  </si>
  <si>
    <t>Demontáž sloupku ručního řízení včetně odborného odpojení a likvidace veškerého příslušenství včetně staré kabeláže. Včetně ekologické likvidace a recyklačního poplatku.</t>
  </si>
  <si>
    <t>28 "odkaz na výkres č. D.a-3"</t>
  </si>
  <si>
    <t>50*3,5 "odkaz na výkres č. D.a-3"</t>
  </si>
  <si>
    <t>50 "odkaz na výkres č. D.a-3"</t>
  </si>
  <si>
    <t>113106123</t>
  </si>
  <si>
    <t>Rozebrání dlažeb nebo dílců komunikací pro pěší ze zámkových dlaždic</t>
  </si>
  <si>
    <t>-472837414</t>
  </si>
  <si>
    <t>(35+95)*2 "odkaz na výkres č. D.a-3"</t>
  </si>
  <si>
    <t>(35+35+95)*0,7*0,4 "odkaz na výkres č. D.a-3"</t>
  </si>
  <si>
    <t>(35*0,7*0,3+35*0,55*0,3+95*0,4*0,3) "přebytek zeminy po kabelovém loži"</t>
  </si>
  <si>
    <t>(3*1,7*1*1+6*1,2*0,6*0,6) "přebytek zeminy pro jámy pro stožáry"</t>
  </si>
  <si>
    <t>dlažba zámková přírodní - 10 % nový materiál</t>
  </si>
  <si>
    <t>260*0,1 "odkaz na výkres č. D.a-3"</t>
  </si>
  <si>
    <t>35*0,7*0,3+35*0,55*0,3+95*0,4*0,3 "přebytek zeminy po kabelovém loži"</t>
  </si>
  <si>
    <t>3*1,7*1*1+6*1,2*0,6*0,6 "přebytek zeminy pro jámy pro stožáry"</t>
  </si>
  <si>
    <t>(35*0,7*0,3+35*0,55*0,3+95*0,4*0,3)*1,7 "přebytek zeminy po kabelovém loži"</t>
  </si>
  <si>
    <t>(3*1,7*1*1+6*1,2*0,6*0,6)*1,7 "přebytek zeminy pro jámy pro stožáry"</t>
  </si>
  <si>
    <t>(35+35+95)*0,7*3 "odkaz na výkres č. D.a-3"</t>
  </si>
  <si>
    <t>(35+35+95) "odkaz na výkres č. D.a-3"</t>
  </si>
  <si>
    <t>260*2*0,05*2,7 "odkaz na výkres č. D.a-3 a D.a-8"</t>
  </si>
  <si>
    <t>260*2*0,15*2,7 "odkaz na výkres č. D.a-3 a D.a-8"</t>
  </si>
  <si>
    <t>0,3 "odkaz na výkres č. D.a-3"</t>
  </si>
  <si>
    <t>1,7*1*1*3+1,2*0,6*0,6*4 "odkaz na výkres č. D.a-3 a D.a-6"</t>
  </si>
  <si>
    <t>1,7*1*1*3+1,2*0,6*0,6*4+1,2*1*1*1 "odkaz na výkres č. D.a-3"</t>
  </si>
  <si>
    <t>0,008*3+0,005*6</t>
  </si>
  <si>
    <t>30 "odkaz na výkres č. D.a-3 a D.a-8"</t>
  </si>
  <si>
    <t>35 "odkaz na výkres č. D.a-3 a D.a-8"</t>
  </si>
  <si>
    <t>460201604</t>
  </si>
  <si>
    <t>Hloubení kabelových nezapažených rýh jakýchkoli rozměrů strojně v hornině tř 3 - 4</t>
  </si>
  <si>
    <t>-246682422</t>
  </si>
  <si>
    <t>(15+20)*0,7*0,8+(40+25)*0,4*0,8 "odkaz na výkres č. D.a-3 a D.a-8"</t>
  </si>
  <si>
    <t>460561821</t>
  </si>
  <si>
    <t>Zásyp rýh strojně včetně zhutnění a urovnání povrchu - v zástavbě</t>
  </si>
  <si>
    <t>1688217864</t>
  </si>
  <si>
    <t>Zásyp kabelových rýh strojně s uložením výkopku ve vrstvách včetně zhutnění a urovnání povrchu v zástavbě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</si>
  <si>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</si>
  <si>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460201612</t>
  </si>
  <si>
    <t>Zarovnání kabelových rýh š do 80 cm po výkopu strojně</t>
  </si>
  <si>
    <t>-1261310317</t>
  </si>
  <si>
    <t>15+20+40+25 "odkaz na výkres č. D.a-3 a D.a-8"</t>
  </si>
  <si>
    <t>200 "odkaz na výkres č. D.a-3"</t>
  </si>
  <si>
    <t>10 "odkaz na výkres č. D.a-3"</t>
  </si>
  <si>
    <t>Odvoz suti a vybouraných hmot do 5 km - demontované základy stožárů SSZ</t>
  </si>
  <si>
    <t>300*0,6*3 "odkaz na výkres č. D.a-3"</t>
  </si>
  <si>
    <t>460650182</t>
  </si>
  <si>
    <t>Osazení betonových obrubníků ležatých chodníkových do betonu prostého</t>
  </si>
  <si>
    <t>-1660067825</t>
  </si>
  <si>
    <t>Vozovky a chodníky osazení obrubníku betonového do lože z betonu se zatřením spár cementovou maltou ležatého chodníkového</t>
  </si>
  <si>
    <t>59217017</t>
  </si>
  <si>
    <t>obrubník betonový chodníkový 1000x100x250mm</t>
  </si>
  <si>
    <t>463547081</t>
  </si>
  <si>
    <t>213487129</t>
  </si>
  <si>
    <t>Poznámka k položce:_x000D_
Obnažení stávajících chrániček pod komunikacemi, pročištění, zatažení kabeláže.</t>
  </si>
  <si>
    <t>8*3</t>
  </si>
  <si>
    <t>1823938555</t>
  </si>
  <si>
    <t>-121526491</t>
  </si>
  <si>
    <t>1828863222</t>
  </si>
  <si>
    <t>2036781837</t>
  </si>
  <si>
    <t>-1178271945</t>
  </si>
  <si>
    <t>847085411</t>
  </si>
  <si>
    <t>E1.a - Komenského nám. JIH - SSZ</t>
  </si>
  <si>
    <t>8*9+1*3+5*3+8 "odkaz na výkres č. E.1.a-2"</t>
  </si>
  <si>
    <t>98*1,1 'Přepočtené koeficientem množství</t>
  </si>
  <si>
    <t>Poznámka k položce:_x000D_
Demontáže stožárů SSZ, naložení, složení aj._x000D_
Demontáže stožárů musí být provedeny s ohledem na již zrekonstruovanou kabeláž SSZ tak, aby nedošlo k jejímu poškození.</t>
  </si>
  <si>
    <t>3 "dny montáže stožárů a výložníků SSZ"</t>
  </si>
  <si>
    <t>0,034*1*20</t>
  </si>
  <si>
    <t>4+1 "odkaz na výkres č. E.1.a-2"</t>
  </si>
  <si>
    <t>30 "odkaz na výkres č. E.1.a-2"</t>
  </si>
  <si>
    <t>30*1,2 'Přepočtené koeficientem množství</t>
  </si>
  <si>
    <t>210202013</t>
  </si>
  <si>
    <t>Montáž svítidlo výbojkové průmyslové nebo venkovní na výložník</t>
  </si>
  <si>
    <t>1083230732</t>
  </si>
  <si>
    <t>Montáž svítidel výbojkových se zapojením vodičů průmyslových nebo venkovních na výložník</t>
  </si>
  <si>
    <t>34848110</t>
  </si>
  <si>
    <t>svítidlo veřejného osvětlení, LED, 70 W, 4000 K</t>
  </si>
  <si>
    <t>2139156664</t>
  </si>
  <si>
    <t>svítidlo veřejného osvětlení, LED, 70 W, 4000 K - shodný typ svítidla, která jsou instalována na Komenského nám. v Třebíči</t>
  </si>
  <si>
    <t>1 "odkaz na výkres č. E.1.a-2"</t>
  </si>
  <si>
    <t>210204011</t>
  </si>
  <si>
    <t>Montáž stožárů osvětlení ocelových samostatně stojících délky do 12 m</t>
  </si>
  <si>
    <t>-514133828</t>
  </si>
  <si>
    <t>Montáž stožárů osvětlení, bez zemních prací ocelových samostatně stojících, délky do 12 m</t>
  </si>
  <si>
    <t>31674108</t>
  </si>
  <si>
    <t>stožár osvětlovací silniční, jm. výšky 9 m, žárově zinkovaaný zevnitř i vně s termoplastovou ochranou spodní částí po spodní okraj dvířek elektro-výzbroje</t>
  </si>
  <si>
    <t>-474281902</t>
  </si>
  <si>
    <t>210204103</t>
  </si>
  <si>
    <t>Montáž výložníků osvětlení jednoramenných sloupových hmotnosti do 35 kg</t>
  </si>
  <si>
    <t>870503128</t>
  </si>
  <si>
    <t>Montáž výložníků osvětlení jednoramenných sloupových, hmotnosti do 35 kg</t>
  </si>
  <si>
    <t>31674004</t>
  </si>
  <si>
    <t>Výložník rovný jednoduchý k osvětlovacím stožárům uličním vyložení 2500mm, žárově zinkovaný zevnitř i vně</t>
  </si>
  <si>
    <t>-2140391144</t>
  </si>
  <si>
    <t>10 "odkaz na výkres č. E.1.a-2"</t>
  </si>
  <si>
    <t>1 "odkaz na výkres č. E.1.a-2 a E.1.a-3"</t>
  </si>
  <si>
    <t>2 "odkaz na výkres č. E.1.a-2"</t>
  </si>
  <si>
    <t>4 "odkaz na výkres č. E.1.a-2"</t>
  </si>
  <si>
    <t>2*4 "odkaz na výkres č. E.1.a-2 a E.1.a-3"</t>
  </si>
  <si>
    <t>2 "odkaz na výkres č. E.1.a-2 a E.1.a-3"</t>
  </si>
  <si>
    <t>350 "odkaz na výkres č. E.1.a-2 a E.1.a-4"</t>
  </si>
  <si>
    <t>300 "odkaz na výkres č. E.1.a-2 a E.1.a-4"</t>
  </si>
  <si>
    <t>10 "odkaz na výkres č. E.1.a-2 a E.1.a-3"</t>
  </si>
  <si>
    <t>210813011</t>
  </si>
  <si>
    <t>Montáž kabel Cu plný kulatý do 1 kV 3x1,5 až 6 mm2 uložený pevně (CYKY)</t>
  </si>
  <si>
    <t>Montáž izolovaných kabelů měděných do 1 kV bez ukončení plných a kulatých (CYKY, CHKE-R,...) uložených pevně počtu a průřezu žil 3x1,5 až 6 mm2</t>
  </si>
  <si>
    <t>30+40 "odkaz na výkres č. E.1.a-2 a E.1.a-4"</t>
  </si>
  <si>
    <t>70*1,15 'Přepočtené koeficientem množství</t>
  </si>
  <si>
    <t>7 "odkaz na výkres č. E.1.a-2 a E.1.a-4"</t>
  </si>
  <si>
    <t>1756779608</t>
  </si>
  <si>
    <t>1 "odkaz na výkres č. E.1.a-2 a E.1.a-4"</t>
  </si>
  <si>
    <t>1+1+1+1 "odkaz na výkres č. E.1.a-2 a E.1.a-4"</t>
  </si>
  <si>
    <t>1+1+1 "odkaz na výkres č. E.1.a-2 a E.1.a-4"</t>
  </si>
  <si>
    <t>8*9+3*3+10*3+16 "odkaz na výkres č. E.1.a-2"</t>
  </si>
  <si>
    <t>127*1,15 'Přepočtené koeficientem množství</t>
  </si>
  <si>
    <t>100132994</t>
  </si>
  <si>
    <t>-525903952</t>
  </si>
  <si>
    <t>Montáž kabel návěstní zatažený do tvárnic NYY 1,5 mm až 2,5 mm, do 19 žil</t>
  </si>
  <si>
    <t>-1901878384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</si>
  <si>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19 žil</t>
  </si>
  <si>
    <t>-162038180</t>
  </si>
  <si>
    <t>20 "odkaz na výkres č. E.1.a-2"</t>
  </si>
  <si>
    <t>20*1,15 'Přepočtené koeficientem množství</t>
  </si>
  <si>
    <t>220081003</t>
  </si>
  <si>
    <t>Montáž smršťovací spojky Raychem na jednoplášťovém celoplastovém kabelu bez pancíře do 32 žil</t>
  </si>
  <si>
    <t>658676113</t>
  </si>
  <si>
    <t>Montáž spojky smršťovací pro kabely celoplastové jednoplášťové bez pancíře do 32 žil</t>
  </si>
  <si>
    <t>35436026.R01</t>
  </si>
  <si>
    <t>spojka kabelová smršťovaná přímé do 1kV pro signalizační kabely do 32 žil</t>
  </si>
  <si>
    <t>1533149736</t>
  </si>
  <si>
    <t>2*(8+10)+12 "odkaz na výkres č. E.1.a-2"</t>
  </si>
  <si>
    <t>11 "odkaz na výkres č. E.1.a-2"</t>
  </si>
  <si>
    <t>40+30+30+24+19+30+12+19 "odkaz na výkres č. E.1.a-2"</t>
  </si>
  <si>
    <t>11*8</t>
  </si>
  <si>
    <t>88*0,62</t>
  </si>
  <si>
    <t>54,56*1,2 'Přepočtené koeficientem množství</t>
  </si>
  <si>
    <t>(20)*1,05</t>
  </si>
  <si>
    <t>1754715618</t>
  </si>
  <si>
    <t>2 "odkaz na výkres č. E.1.a-1 a E.1.a-2"</t>
  </si>
  <si>
    <t>15+5+15 "odkaz na výkres č. E.1.a-2"</t>
  </si>
  <si>
    <t>15 "odkaz na výkres č. E.1.a-2"</t>
  </si>
  <si>
    <t>15*1,2 'Přepočtené koeficientem množství</t>
  </si>
  <si>
    <t>5 "odkaz na výkres č. E.1.a-2"</t>
  </si>
  <si>
    <t>5*1,2 'Přepočtené koeficientem množství</t>
  </si>
  <si>
    <t>32*5+28*7+8*3 "odkaz na výkres č. E.1.a-2 a E.1.a-4"</t>
  </si>
  <si>
    <t>16*2 "odkaz na výkres č. E.1.a-2 a E.1.a-4"</t>
  </si>
  <si>
    <t>28*2 "odkaz na výkres č. E.1.a-2 a E.1.a-4"</t>
  </si>
  <si>
    <t>-695867979</t>
  </si>
  <si>
    <t>111931305</t>
  </si>
  <si>
    <t>8 "odkaz na výkres č. E.1.a-2"</t>
  </si>
  <si>
    <t>2 "odkaz na výkres č. E.1.a-2 a E.1.a-4"</t>
  </si>
  <si>
    <t>-1943713184</t>
  </si>
  <si>
    <t>2+1 "odkaz na výkres č. E.1.a-2"</t>
  </si>
  <si>
    <t>404611064 PC</t>
  </si>
  <si>
    <t>815750508</t>
  </si>
  <si>
    <t>Stožár výložníkový SSZ s výložníkem délky 7,0 m</t>
  </si>
  <si>
    <t>4 "odkaz na výkres č. E.1.a-2 a E.1.a-4"</t>
  </si>
  <si>
    <t>9 "odkaz na výkres č. E.1.a-2 a E.1.a-4"</t>
  </si>
  <si>
    <t>3 "odkaz na výkres č. E.1.a-2 a E.1.a-4"</t>
  </si>
  <si>
    <t>1445057200</t>
  </si>
  <si>
    <t>256200229</t>
  </si>
  <si>
    <t>8 "odkaz na výkres č. E.1.a-2 a E.1.a-4"</t>
  </si>
  <si>
    <t>8+3 "odkaz na výkres č. E.1.a-2 a E.1.a-4"</t>
  </si>
  <si>
    <t>2 "odkaz na výkres č. E.1.a-1, E.1.a-2 a E.1.a-4"</t>
  </si>
  <si>
    <t>6 "odkaz na výkres č. E.1.a-2 a E.1.a-4"</t>
  </si>
  <si>
    <t>8*2+7*3 "odkaz na výkres č. E.1.a-2 a E.1.a-4"</t>
  </si>
  <si>
    <t>16*2+1 "odkaz na výkres č. E.1.a-2 a E.1.a-4"</t>
  </si>
  <si>
    <t>12*3 "odkaz na výkres č. E.1.a-2 a E.1.a-4"</t>
  </si>
  <si>
    <t>7 "odkaz na výkres č. E.1.a-2"</t>
  </si>
  <si>
    <t>1 "odkaz na výkres č. E.1.a-1 a E.1.a-2"</t>
  </si>
  <si>
    <t>3 "odkaz na výkres č. E.1.a-2"</t>
  </si>
  <si>
    <t>28 "odkaz na výkres č. E.1.a-2"</t>
  </si>
  <si>
    <t>70 "odkaz na výkres č. E.1.a-2"</t>
  </si>
  <si>
    <t>70/3,5 "odkaz na výkres č. E.1.a-2"</t>
  </si>
  <si>
    <t>(10)*2 "odkaz na výkres č. E.1.a-2"</t>
  </si>
  <si>
    <t>(10)*0,7*0,4 "odkaz na výkres č. E.1.a-2"</t>
  </si>
  <si>
    <t>(10*0,7*0,4)*2,1 "přebytek zeminy po kabelovém loži"</t>
  </si>
  <si>
    <t>(4*1,7*1*1+4*1,2*0,6*0,6)*2,1 "přebytek zeminy pro jámy pro stožáry"</t>
  </si>
  <si>
    <t>20*0,1 "odkaz na výkres č. E.1.a-2"</t>
  </si>
  <si>
    <t>10*0,7*0,3 "přebytek zeminy po kabelovém loži"</t>
  </si>
  <si>
    <t>4*1,7*1*1+4*1,2*0,6*0,6 "přebytek zeminy pro jámy pro stožáry"</t>
  </si>
  <si>
    <t>(10*0,7*0,3)*1,7 "přebytek zeminy po kabelovém loži"</t>
  </si>
  <si>
    <t>(4*1,7*1*1+4*1,2*0,6*0,6)*1,7 "přebytek zeminy pro jámy pro stožáry"</t>
  </si>
  <si>
    <t>(10)*0,7*3</t>
  </si>
  <si>
    <t>(10) "odkaz na výkres č. E.1.a-2"</t>
  </si>
  <si>
    <t>10*2*0,05*2,7 "odkaz na výkres č. E.1.a-2 a E.1.a-6"</t>
  </si>
  <si>
    <t>10*2*0,15*2,7 "odkaz na výkres č. E.1.a-2 a E.1.a-6"</t>
  </si>
  <si>
    <t>0,3 "odkaz na výkres č. E.1.a-2"</t>
  </si>
  <si>
    <t>1,7*1*1*5+1,2*0,6*0,6*3 "odkaz na výkres č. E.1.a-2 a E.1.a-4"</t>
  </si>
  <si>
    <t>1,7*1*1*3+1,2*0,6*0,6*4+1,2*1*1*1 "odkaz na výkres č. E.1.a-2"</t>
  </si>
  <si>
    <t>0,008*4+0,005*4</t>
  </si>
  <si>
    <t>12 "odkaz na výkres č. E.1.a-2"</t>
  </si>
  <si>
    <t>10*0,6*3 "odkaz na výkres č. E.1.a-2"</t>
  </si>
  <si>
    <t>Poznámka k položce:_x000D_
Obnažení stávajících kabelů v prostoru demontovaných stožárů.</t>
  </si>
  <si>
    <t>8*4</t>
  </si>
  <si>
    <t>-150826339</t>
  </si>
  <si>
    <t>1586946422</t>
  </si>
  <si>
    <t>-334624786</t>
  </si>
  <si>
    <t>295326589</t>
  </si>
  <si>
    <t>939073506</t>
  </si>
  <si>
    <t>-1382803824</t>
  </si>
  <si>
    <t>Poznámka k položce:_x000D_
Pasportizace dotčených zařízení SSZ a VO (demontáže osvětlení přechodů pro chodce).</t>
  </si>
  <si>
    <t>E2.a - Komenského nám. BUS - SSZ</t>
  </si>
  <si>
    <t>9*5+10 "odkaz na výkres č. E.2.a-2"</t>
  </si>
  <si>
    <t>55*1,1 'Přepočtené koeficientem množství</t>
  </si>
  <si>
    <t>1 "dny demontáže SSZ"</t>
  </si>
  <si>
    <t>1 "dny montáže stožárů a výložníků SSZ"</t>
  </si>
  <si>
    <t>5 "pomocné práce při obnažování stávajících chrániček pod komunikací, převoz materiálů po steništi apod."</t>
  </si>
  <si>
    <t>0,034*1*50</t>
  </si>
  <si>
    <t>3+1</t>
  </si>
  <si>
    <t>270 "odkaz na výkres č. E.2.a-3"</t>
  </si>
  <si>
    <t>270*1,2 'Přepočtené koeficientem množství</t>
  </si>
  <si>
    <t>1 "odkaz na výkres č. E.2.a-2 a E.2.a-3"</t>
  </si>
  <si>
    <t>Demontáž stožáru osvětlení včetně svítidla a výložníku, bez zemních prací ocelových samostatně stojících, délky do 12 m, včetně naložení na dopravní prostředek, dopravu na místo překládky, složení na místo</t>
  </si>
  <si>
    <t>Poznámka k položce:_x000D_
včetně naložení na dopravní prostředek, dopravu na místo přeložení</t>
  </si>
  <si>
    <t>1 "odkaz na výkres č. E.2.a-2"</t>
  </si>
  <si>
    <t>1 "odkaz na výkres č. E.2.a-1, E.2.a-2 a E.2.a-3"</t>
  </si>
  <si>
    <t>6 "odkaz na výkres č. E.2.a-1, E.2.a-2 a E.2.a-3"</t>
  </si>
  <si>
    <t>5 "odkaz na výkres č. E.2.a-2 a E.2.a-3"</t>
  </si>
  <si>
    <t>210280223</t>
  </si>
  <si>
    <t>Měření zemních odporů zemnicí sítě délky pásku do 500 m</t>
  </si>
  <si>
    <t>18184780</t>
  </si>
  <si>
    <t>Měření zemních odporů zemnící sítě délky pásku přes 200 do 500 m</t>
  </si>
  <si>
    <t>210280371</t>
  </si>
  <si>
    <t>Zkoušky kabelů ovládacích do 7 žil</t>
  </si>
  <si>
    <t>-1140982519</t>
  </si>
  <si>
    <t>Zkoušky vodičů a kabelů izolačních kabelů ovládacích od 5 do 7 žil</t>
  </si>
  <si>
    <t>2 "odkaz na výkres č. E.2.a-2 a E.2.a-3"</t>
  </si>
  <si>
    <t>3 "odkaz na výkres č. E.2.a-2 a E.2.a-3"</t>
  </si>
  <si>
    <t>2*4 "odkaz na výkres č. E.2.a-2 a E.2.a-3"</t>
  </si>
  <si>
    <t>60+20+10+10 "odkaz na výkres č. E.2.a-2 a E.2.a-4"</t>
  </si>
  <si>
    <t>50+20 "odkaz na výkres č. E.2.a-2 a E.2.a-4"</t>
  </si>
  <si>
    <t>kabel silový s Cu jádrem 4x16 mm2 CYKY-J</t>
  </si>
  <si>
    <t>20 "odkaz na výkres č. E.2.a-2 a E.2.a-3"</t>
  </si>
  <si>
    <t>52371509</t>
  </si>
  <si>
    <t>956559405</t>
  </si>
  <si>
    <t>270 "odkaz na výkres č. E.2.a-2 a E.2.a-3"</t>
  </si>
  <si>
    <t>270*1,15 'Přepočtené koeficientem množství</t>
  </si>
  <si>
    <t>6 "odkaz na výkres č. E.2.a-2"</t>
  </si>
  <si>
    <t>1+1+1 "odkaz na výkres č. E.2.a-2"</t>
  </si>
  <si>
    <t>3*12+2*20 "odkaz na výkres č. E.2.a-2 a E.2.a-3"</t>
  </si>
  <si>
    <t>76*1,15 'Přepočtené koeficientem množství</t>
  </si>
  <si>
    <t>310+310+310+240+240 "odkaz na výkres č. E.2.a-2 a E.2.a-3"</t>
  </si>
  <si>
    <t>1410*1,15 'Přepočtené koeficientem množství</t>
  </si>
  <si>
    <t>220061551</t>
  </si>
  <si>
    <t>Montáž kabel návěstní zatažený do tvárnic NCEY 1 mm, NCYY 1,5 mm, CYAY 2,5 mm, do 5 žil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</si>
  <si>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5 žil</t>
  </si>
  <si>
    <t>34111090</t>
  </si>
  <si>
    <t>kabel silový s Cu jádrem 1kV 5x1,5mm2 NYY-J</t>
  </si>
  <si>
    <t>65 "odkaz na výkres č. E.2.a-2 a E.2.a-3"</t>
  </si>
  <si>
    <t>270+290+270 "odkaz na výkres č. E.2.a-2 a E.2.a-3"</t>
  </si>
  <si>
    <t>830*1,15 'Přepočtené koeficientem množství</t>
  </si>
  <si>
    <t>kabel silový s Cu jádrem NYY-J 19x1,5mm2 0,6/1 kV</t>
  </si>
  <si>
    <t>290+270 "odkaz na výkres č. E.2.a-2 a E.2.a-3"</t>
  </si>
  <si>
    <t>15*2+10</t>
  </si>
  <si>
    <t>7 "odkaz na výkres č. E.2.a-2 a E.2.a-3"</t>
  </si>
  <si>
    <t>30+5+30+19+19+30 "odkaz na výkres č. E.2.a-2 a E.2.a-3"</t>
  </si>
  <si>
    <t>10*6</t>
  </si>
  <si>
    <t>80*0,62</t>
  </si>
  <si>
    <t>49,6*1,2 'Přepočtené koeficientem množství</t>
  </si>
  <si>
    <t>160+60+80+10+40+10+15</t>
  </si>
  <si>
    <t>(160+60+80+10+40+10+15)*1,05</t>
  </si>
  <si>
    <t>393,75*1,2 'Přepočtené koeficientem množství</t>
  </si>
  <si>
    <t>1350+400+1360+260 "odkaz na výkres č. E.2.a-2 a E.2.a-3"</t>
  </si>
  <si>
    <t>260+280+280+260+270 "odkaz na výkres č. E.2.a-2 a E.2.a-3"</t>
  </si>
  <si>
    <t>1350*1,2 'Přepočtené koeficientem množství</t>
  </si>
  <si>
    <t>300+100 "odkaz na výkres č. E.2.a-2 a E.2.a-3"</t>
  </si>
  <si>
    <t>400*1,2 'Přepočtené koeficientem množství</t>
  </si>
  <si>
    <t>300+300+300+230+230 "odkaz na výkres č. E.2.a-2 a E.2.a-3"</t>
  </si>
  <si>
    <t>1360*1,2 'Přepočtené koeficientem množství</t>
  </si>
  <si>
    <t>260 "odkaz na výkres č. E.2.a-2 a E.2.a-3"</t>
  </si>
  <si>
    <t>260*1,15 'Přepočtené koeficientem množství</t>
  </si>
  <si>
    <t>9*5+2*7 "odkaz na výkres č. E.2.a-2 a E.2.a-4"</t>
  </si>
  <si>
    <t>9*2 "odkaz na výkres č. E.2.a-2 a E.2.a-4"</t>
  </si>
  <si>
    <t>2*2 "odkaz na výkres č. E.2.a-2 a E.2.a-4"</t>
  </si>
  <si>
    <t>220300004.R01</t>
  </si>
  <si>
    <t>2*2 "odkaz na výkres č. E.2.a-2 a E.2.a-3"</t>
  </si>
  <si>
    <t>3*2 "odkaz na výkres č. E.2.a-2 a E.2.a-3"</t>
  </si>
  <si>
    <t>-1574197799</t>
  </si>
  <si>
    <t>1+1</t>
  </si>
  <si>
    <t>404611095 PC</t>
  </si>
  <si>
    <t>Stožár výložníkový SSZ s výložníkem délky 5,0 m</t>
  </si>
  <si>
    <t>-1342794748</t>
  </si>
  <si>
    <t>-1219149227</t>
  </si>
  <si>
    <t>3 "odkaz na výkres č. E.2.a-2"</t>
  </si>
  <si>
    <t>5 "odkaz na výkres č. E.2.a-2"</t>
  </si>
  <si>
    <t>2 "odkaz na výkres č. E.2.a-2 a E.2.a-4"</t>
  </si>
  <si>
    <t>2 "odkaz na výkres č. E.2.a-1, E.2.a-2 a E.2.a-4"</t>
  </si>
  <si>
    <t>1 "odkaz na výkres č. E.2.a-1, E.2.a-2 a E.2.a-4"</t>
  </si>
  <si>
    <t>3 "odkaz na výkres č. E.2.a-2 a E.2.a-4"</t>
  </si>
  <si>
    <t>2*2+6*3 "odkaz na výkres č. E.2.a-2 a E.2.a-4"</t>
  </si>
  <si>
    <t>5*2 "odkaz na výkres č. E.2.a-2 a E.2.a-4"</t>
  </si>
  <si>
    <t>6 "odkaz na výkres č. E.2.a-2 a E.2.a-4"</t>
  </si>
  <si>
    <t>6 "odkaz na výkres č. E.2.a-2 a E.2.a-3"</t>
  </si>
  <si>
    <t>4 "odkaz na výkres č. E.2.a-2"</t>
  </si>
  <si>
    <t>28 "odkaz na výkres č. E.2.a-2"</t>
  </si>
  <si>
    <t>210 "odkaz na výkres č. E.2.a-2"</t>
  </si>
  <si>
    <t>210/3.5 "odkaz na výkres č. E.2.a-2"</t>
  </si>
  <si>
    <t>(40+30+10)*0,7*0,8 "odkaz na výkres č. E.2.a-2"</t>
  </si>
  <si>
    <t>(160+10+10)*2 "odkaz na výkres č. E.2.a-2"</t>
  </si>
  <si>
    <t>360*0.1 "odkaz na výkres č. E.2.a-2"</t>
  </si>
  <si>
    <t>((160+60)*0,7*0,3+(80+10)*0,55*0,3+(40+10)*0,4*0,3) "přebytek zeminy po kabelovém loži"</t>
  </si>
  <si>
    <t>(3*1,7*1*1+2*1,2*0,6*0,6+1*1,7*0,8*0,8) "přebytek zeminy pro jámy pro stožáry"</t>
  </si>
  <si>
    <t>((160+60)*0,7*0,3+(80+10)*0,55*0,3+(40+10)*0,4*0,3)*1,7 "přebytek zeminy po kabelovém loži"</t>
  </si>
  <si>
    <t>(3*1,7*1*1+2*1,2*0,6*0,6+1*1,7*0,8*0,8)*1,7 "přebytek zeminy pro jámy pro stožáry"</t>
  </si>
  <si>
    <t>(160+60+80+10+40+10+15)*0,7*3</t>
  </si>
  <si>
    <t>160+60+80+10+40+10+15 "odkaz na výkres č. E.2.a-2"</t>
  </si>
  <si>
    <t>(160+5+80+10+40+10)*2 "odkaz na výkres č. E.2.a-2"</t>
  </si>
  <si>
    <t>610*2*0,05*2,7 "odkaz na výkres č. E.2.a-2 a E.2.a-7"</t>
  </si>
  <si>
    <t>15*0,8*2 "překop komunikace"</t>
  </si>
  <si>
    <t>(160+5+80+10+40+10)*2 "chodníky"</t>
  </si>
  <si>
    <t>634*2*0,15*2,7+12 "odkaz na výkres č. E.2.a-2 a E.2.a-7"</t>
  </si>
  <si>
    <t>0.5 "odkaz na výkres č. E.2.a-2"</t>
  </si>
  <si>
    <t>10 "odkaz na výkres č. E.2.a-2"</t>
  </si>
  <si>
    <t>460030191</t>
  </si>
  <si>
    <t>Řezání podkladu nebo krytu živičného tloušťky do 5 cm</t>
  </si>
  <si>
    <t>1115934508</t>
  </si>
  <si>
    <t>Přípravné terénní práce řezání spár v podkladu nebo krytu živičném, tloušťky do 5 cm</t>
  </si>
  <si>
    <t>10+80+40 "odkaz na výkres č. E.2.a-2"</t>
  </si>
  <si>
    <t>460070004</t>
  </si>
  <si>
    <t>Hloubení startovací jámy pro protlak v hornině 3 - 4</t>
  </si>
  <si>
    <t>-308457539</t>
  </si>
  <si>
    <t>3,5*1,5*2 "odkaz na výkres č. E.2.a-2"</t>
  </si>
  <si>
    <t>460310016</t>
  </si>
  <si>
    <t>Protlačování otvorů strojně neřízený zemní protlak v hornině tř 3 a 4 DN 120 mm</t>
  </si>
  <si>
    <t>-1503111454</t>
  </si>
  <si>
    <t>15 "odkaz na výkres č. E.2.a-2"</t>
  </si>
  <si>
    <t>460070005</t>
  </si>
  <si>
    <t>Koncová jáma protlaku v hornině 3 - 4</t>
  </si>
  <si>
    <t>-959484173</t>
  </si>
  <si>
    <t>3,5*0,4*2,5 "odkaz na výkres č. E.2.a-2"</t>
  </si>
  <si>
    <t>460300001</t>
  </si>
  <si>
    <t>Zásyp jam nebo rýh strojně včetně zhutnění v zástavbě</t>
  </si>
  <si>
    <t>-1228010715</t>
  </si>
  <si>
    <t>Zásyp jam strojně s uložením výkopku ve vrstvách včetně zhutnění a urovnání povrchu v zástavbě</t>
  </si>
  <si>
    <t xml:space="preserve">Poznámka k souboru cen:_x000D_
1. Ceny 460 30-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</si>
  <si>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3,5*1,5*2</t>
  </si>
  <si>
    <t>3,5*0,4*2,5</t>
  </si>
  <si>
    <t>1,7*1*1*3+1,2*0,6*0,6*2+1,7*0,8*0,8 "odkaz na výkres č. E.2.a-2 a E.2.a-5"</t>
  </si>
  <si>
    <t>1,7*1*1*3+1,2*0,6*0,6*1+1,7*0,8*0,8 "odkaz na výkres č. E.2.a-2 a E.2.a-5"</t>
  </si>
  <si>
    <t>0,008*4+0,005*2 "odkaz na výkres č. E.2.a-2 a E.2.a-5"</t>
  </si>
  <si>
    <t>-1311330122</t>
  </si>
  <si>
    <t>160 "odkaz na výkres č. E.2.a-2"</t>
  </si>
  <si>
    <t>15*0,6*1,2 "komunikace"</t>
  </si>
  <si>
    <t>(60)*0,7*0,8+(80+10)*0,55*0,8+(40+10)*0,4*0,8 "chodníky"</t>
  </si>
  <si>
    <t>60+80+10+40+10+15 "odkaz na výkres č. E.2.a-2"</t>
  </si>
  <si>
    <t>7 "odkaz na výkres č. E.2.a-2"</t>
  </si>
  <si>
    <t>(1,7*1*1*3+1,2*0,6*0,6*1+1,7*0,8*0,8)*2,1 "odkaz na výkres č. E.2.a-2"</t>
  </si>
  <si>
    <t>375 "odkaz na výkres č. E.2.a-2"</t>
  </si>
  <si>
    <t>460030193</t>
  </si>
  <si>
    <t>Řezání podkladu nebo krytu živičného tloušťky do 15 cm</t>
  </si>
  <si>
    <t>-802613178</t>
  </si>
  <si>
    <t>Přípravné terénní práce řezání spár v podkladu nebo krytu živičném, tloušťky přes 10 do 15 cm</t>
  </si>
  <si>
    <t>30 "odkaz na výkres č. E.2.a-2"</t>
  </si>
  <si>
    <t>460650912</t>
  </si>
  <si>
    <t>Vyspravení krytu komunikací po překopech kamenivem obalovaným asfaltem tl 6 cm</t>
  </si>
  <si>
    <t>-787719919</t>
  </si>
  <si>
    <t>Vozovky a chodníky vyspravení krytu komunikací bezesparých po překopech pro pokládání kabelů, včetně rozprostření, urovnání a zhutnění podkladu kamenivem obalovaným asfaltem tloušťky 6 cm</t>
  </si>
  <si>
    <t>5+80+40 "odkaz na výkres č. E.2.a-2 a E.2.a-7"</t>
  </si>
  <si>
    <t>58942431</t>
  </si>
  <si>
    <t>beton asfaltový vrstva obrusná ACO 8 pojivo asfalt 50/70</t>
  </si>
  <si>
    <t>-1981507183</t>
  </si>
  <si>
    <t>(5+80+40)*0,04*1*2,8 "odkaz na výkres č. E.2.a-2 a E.2.a-7"</t>
  </si>
  <si>
    <t>460650913</t>
  </si>
  <si>
    <t>-1688741190</t>
  </si>
  <si>
    <t>Vozovky a chodníky vyspravení krytu komunikací bezesparých po překopech pro pokládání kabelů, včetně rozprostření, urovnání a zhutnění podkladu kamenivem obalovaným asfaltem tloušťky 8 cm</t>
  </si>
  <si>
    <t>15*0,8*2 "odkaz na výkres č. E.2.a-2 a E.2.a-7"</t>
  </si>
  <si>
    <t>58942406</t>
  </si>
  <si>
    <t>beton asfaltový vrstva obrusná ACO 11+ pojivo asfalt 50/70</t>
  </si>
  <si>
    <t>1118574310</t>
  </si>
  <si>
    <t>15*0,8*0,08*2,8 "odkaz na výkres č. E.2.a-2 a E.2.a-7"</t>
  </si>
  <si>
    <t>11162550</t>
  </si>
  <si>
    <t>emulze asfaltová spojovací</t>
  </si>
  <si>
    <t>1760963579</t>
  </si>
  <si>
    <t>20 "odkaz na výkres č. E.2.a-2 a E.2.a-7"</t>
  </si>
  <si>
    <t>58943125</t>
  </si>
  <si>
    <t>beton asfaltový podkladní ACP 22+ pojivo asfalt 50/70</t>
  </si>
  <si>
    <t>420489987</t>
  </si>
  <si>
    <t>460030194.R01</t>
  </si>
  <si>
    <t>Opravy živičných povrchů místních komunikací a zalití spár asfaltovou emulzí</t>
  </si>
  <si>
    <t>-1001751930</t>
  </si>
  <si>
    <t>1664374725</t>
  </si>
  <si>
    <t>8*10</t>
  </si>
  <si>
    <t>602620955</t>
  </si>
  <si>
    <t>-911068755</t>
  </si>
  <si>
    <t>82977609</t>
  </si>
  <si>
    <t>-1828305554</t>
  </si>
  <si>
    <t>1881739520</t>
  </si>
  <si>
    <t>-1860463641</t>
  </si>
  <si>
    <t>G.a - Znojemská x Družstevní x Kubišova - SSZ</t>
  </si>
  <si>
    <t>10*5+3+4 "odkaz na přílohu č. G.a-2"</t>
  </si>
  <si>
    <t>57*1,1 'Přepočtené koeficientem množství</t>
  </si>
  <si>
    <t>1+1+1+1</t>
  </si>
  <si>
    <t>60 "odkaz na přílohu č. G.a-2 a G.a-3"</t>
  </si>
  <si>
    <t>60*1,2 'Přepočtené koeficientem množství</t>
  </si>
  <si>
    <t>3 "odkaz na přílohu č. G.a-2 a G.a-3"</t>
  </si>
  <si>
    <t>1 "odkaz na přílohu č. G.a-2 a G.a-3"</t>
  </si>
  <si>
    <t>6 "odkaz na přílohu č. G.a-2 a G.a-3"</t>
  </si>
  <si>
    <t>11 "odkaz na přílohu č. G.a-2 a G.a-3"</t>
  </si>
  <si>
    <t>1 "odkaz na přílohu č. G.a-2, G.a-3 a G.a-4"</t>
  </si>
  <si>
    <t>4 "odkaz na přílohu č. G.a-2 a G.a-3"</t>
  </si>
  <si>
    <t>5 "odkaz na přílohu č. G.a-2 a G.a-3"</t>
  </si>
  <si>
    <t>4*2 "odkaz na přílohu č. G.a-2, G.a-3 a G.a-4"</t>
  </si>
  <si>
    <t>(1)*2 "odkaz na přílohu č. G.a-2, G.a-3 a G.a-4"</t>
  </si>
  <si>
    <t>300 "odkaz na přílohu č. G.a-2, G.a-5"</t>
  </si>
  <si>
    <t>25 "odkaz na přílohu č. G.a-2 a G.a-3"</t>
  </si>
  <si>
    <t>25*1,15 'Přepočtené koeficientem množství</t>
  </si>
  <si>
    <t>34111080</t>
  </si>
  <si>
    <t>kabel silový s Cu jádrem 1kV 4x16mm2</t>
  </si>
  <si>
    <t>-1083488564</t>
  </si>
  <si>
    <t>3*10 "spojky VO"</t>
  </si>
  <si>
    <t>30*1,15 'Přepočtené koeficientem množství</t>
  </si>
  <si>
    <t>60 "odkaz na přílohu č. G.a-2, G.a-3"</t>
  </si>
  <si>
    <t>60*1,15 'Přepočtené koeficientem množství</t>
  </si>
  <si>
    <t>10 "odkaz na přílohu č. G.a-2"</t>
  </si>
  <si>
    <t>2 "odkaz na přílohu č. G.a-2"</t>
  </si>
  <si>
    <t>1+1+1+1+1 "odkaz na přílohu č. G.a-2"</t>
  </si>
  <si>
    <t>5+2 "odkaz na přílohu č. G.a-2"</t>
  </si>
  <si>
    <t>5+7 "odkaz na přílohu č. G.a-2"</t>
  </si>
  <si>
    <t>1 "odkaz na přílohu č. G.a-2"</t>
  </si>
  <si>
    <t>-996701775</t>
  </si>
  <si>
    <t>3 "odkaz na přílohu č. G.a-2"</t>
  </si>
  <si>
    <t>5 "odkaz na přílohu č. G.a-2"</t>
  </si>
  <si>
    <t>4 "odkaz na přílohu č. G.a-2"</t>
  </si>
  <si>
    <t>10*5+5+4*2 "odkaz na přílohu č. G.a-2"</t>
  </si>
  <si>
    <t>63*1,15 'Přepočtené koeficientem množství</t>
  </si>
  <si>
    <t>50+75+95+80+45 "odkaz na přílohu č. G.a-2 a G.a-3"</t>
  </si>
  <si>
    <t>345*1,15 'Přepočtené koeficientem množství</t>
  </si>
  <si>
    <t>15 "odkaz na přílohu č. G.a-2 a G.a-3"</t>
  </si>
  <si>
    <t>5+5 "odkaz na přílohu č. G.a-2 a G.a-3"</t>
  </si>
  <si>
    <t>2 "odkaz na přílohu č. G.a-2 a G.a-3"</t>
  </si>
  <si>
    <t>45+85+65+25 "odkaz na přílohu č. G.a-2 a G.a-3"</t>
  </si>
  <si>
    <t>220*1,15 'Přepočtené koeficientem množství</t>
  </si>
  <si>
    <t>35+55+80+60+35 "odkaz na přílohu č. G.a-2 a G.a-3"</t>
  </si>
  <si>
    <t>265*1,15 'Přepočtené koeficientem množství</t>
  </si>
  <si>
    <t>20*2+10*2 "odkaz na přílohu č. G.a-2 a G.a-3"</t>
  </si>
  <si>
    <t>12 "odkaz na přílohu č. G.a-2"</t>
  </si>
  <si>
    <t>40+19+40+19+40+19+40+40+19 "odkaz na přílohu č. G.a-3"</t>
  </si>
  <si>
    <t>12*10</t>
  </si>
  <si>
    <t>20+20+10+5+10+2+5+20+10+5+5+5+10+15+5+5+5+6+10+10+10+10</t>
  </si>
  <si>
    <t>(20+20+10+5+10+2+5+20+10+5+5+5+10+15+5+5+5+6+10+10+10+10)*1,05</t>
  </si>
  <si>
    <t>213,15*1,2 'Přepočtené koeficientem množství</t>
  </si>
  <si>
    <t>145+510+350+50 "odkaz na přílohu č. G.a-2 a G.a-3"</t>
  </si>
  <si>
    <t>50+35+20+40+10+10 "odkaz na přílohu č. G.a-2 a G.a-3"</t>
  </si>
  <si>
    <t>165*1,2 'Přepočtené koeficientem množství</t>
  </si>
  <si>
    <t>35+45+55+85+80+65+60+35+25 "odkaz na přílohu č. G.a-2 a G.a-3"</t>
  </si>
  <si>
    <t>485*1,2 'Přepočtené koeficientem množství</t>
  </si>
  <si>
    <t>34571353</t>
  </si>
  <si>
    <t>trubka elektroinstalační ohebná dvouplášťová korugovaná (chránička) D 61/75mm, HDPE+LDPE</t>
  </si>
  <si>
    <t>-371192805</t>
  </si>
  <si>
    <t>25*1,2 'Přepočtené koeficientem množství</t>
  </si>
  <si>
    <t>5+50+75+95+80+45 "odkaz na přílohu č. G.a-2 a G.a-3"</t>
  </si>
  <si>
    <t>350*1,2 'Přepočtené koeficientem množství</t>
  </si>
  <si>
    <t>50 "odkaz na přílohu č. G.a-2 a G.a-3"</t>
  </si>
  <si>
    <t>27*5+10*7 "odkaz na přílohu č. G.a-2 a G.a-5"</t>
  </si>
  <si>
    <t>27*2 "odkaz na přílohu č. G.a-2 a G.a-5"</t>
  </si>
  <si>
    <t>10*2 "odkaz na přílohu č. G.a-2 a G.a-5"</t>
  </si>
  <si>
    <t>2*4 "odkaz na přílohu č. G.a-2 a G.a-3"</t>
  </si>
  <si>
    <t>2*5 "odkaz na přílohu č. G.a-2 a G.a-3"</t>
  </si>
  <si>
    <t>4 "odkaz na přílohu č. G.a-2 a G.a-5"</t>
  </si>
  <si>
    <t>1 "odkaz na přílohu č. G.a-2 a G.a-5"</t>
  </si>
  <si>
    <t>4+1+1 "odkaz na přílohu č. G.a-2"</t>
  </si>
  <si>
    <t>2 "odkaz na přílohu č. G.a-2 a G.a-5"</t>
  </si>
  <si>
    <t>404611098 PC</t>
  </si>
  <si>
    <t>Stožár výložníkový SSZ s výložníkem délky 3,5 m</t>
  </si>
  <si>
    <t>2+2 "odkaz na přílohu č. G.a-2 a G.a-5"</t>
  </si>
  <si>
    <t>6 "odkaz na přílohu č. G.a-2 a G.a-5"</t>
  </si>
  <si>
    <t>3 "odkaz na přílohu č. G.a-2 a G.a-5"</t>
  </si>
  <si>
    <t>10 "odkaz na přílohu č. G.a-2 a G.a-5"</t>
  </si>
  <si>
    <t>2 "odkaz na přílohu č. G.a-1, G.a-2 a G.a-5"</t>
  </si>
  <si>
    <t>5 "odkaz na přílohu č. G.a-2 a G.a-5"</t>
  </si>
  <si>
    <t>404611010</t>
  </si>
  <si>
    <t>Symbol šipka plná (rovně a vlevo)</t>
  </si>
  <si>
    <t>940112438</t>
  </si>
  <si>
    <t>12*2+4*3 "odkaz na přílohu č. G.a-2 a G.a-5"</t>
  </si>
  <si>
    <t>15*2+3 "odkaz na přílohu č. G.a-2 a G.a-5"</t>
  </si>
  <si>
    <t>8 "odkaz na přílohu č. G.a-2 a G.a-5"</t>
  </si>
  <si>
    <t>1 "odkaz na přílohu č. G.a-1 a G.a-2"</t>
  </si>
  <si>
    <t>14 "odkaz na přílohu č. G.a-2"</t>
  </si>
  <si>
    <t>28 "odkaz na přílohu č. G.a-2"</t>
  </si>
  <si>
    <t>50*3,5 "odkaz na přílohu č. G.a-2"</t>
  </si>
  <si>
    <t>50 "odkaz na přílohu č. G.a-2"</t>
  </si>
  <si>
    <t>(5+10+2+5+20+5+5+5+5+5)*1 "chodníky"</t>
  </si>
  <si>
    <t>(6+8+8)*1 "komunikace"</t>
  </si>
  <si>
    <t>(15+20+10+10+10)*0,7*0,4 "odkaz na přílohu č. G.a-2"</t>
  </si>
  <si>
    <t>(20+20+10+5+10+2+5+20+10+5+5+5+10+15+15+6)*0,4*0,3 "přebytek zeminy po kabelovém loži"</t>
  </si>
  <si>
    <t>(4*1,7*0,8*0,8+6*1,2*0,6*0,6) "přebytek zeminy pro jámy pro stožáry"</t>
  </si>
  <si>
    <t>(5+10+2+5+20+5+5+5+5+5)*2 "odkaz na přílohu č. G.a-2"</t>
  </si>
  <si>
    <t>134*0,2 "odkaz na přílohu č. G.a-2"</t>
  </si>
  <si>
    <t>(275+70+39)*0,4*0,3 "přebytek zeminy po kabelovém loži"</t>
  </si>
  <si>
    <t>(3*1,7*0,8*0,8+3*1,2*0,6*0,6) "přebytek zeminy pro jámy pro stožáry"</t>
  </si>
  <si>
    <t>(275+70+39)*0,4*0,3*1,7 "přebytek zeminy po kabelovém loži"</t>
  </si>
  <si>
    <t>(3*1,7*0,8*0,8+3*1,2*0,6*0,6)*1,7 "přebytek zeminy pro jámy pro stožáry"</t>
  </si>
  <si>
    <t>(30+42+15+10+10+306)*0,7*3 "odkaz na přílohu č. G.a-2"</t>
  </si>
  <si>
    <t>(30+42+15+10+10+30+6) "odkaz na přílohu č. G.a-2"</t>
  </si>
  <si>
    <t>(42+10+30)*0,5</t>
  </si>
  <si>
    <t>41*0,05*2,7 "odkaz na přílohu č. G.a-2. G.a-7 a G.a-8"</t>
  </si>
  <si>
    <t>(6+8+8)*2 "komunikace"</t>
  </si>
  <si>
    <t>41 "chodníky"</t>
  </si>
  <si>
    <t>41*0,15*2,7 "odkaz na přílohu č. G.a-2. G.a-7 a G.a-8"</t>
  </si>
  <si>
    <t>(6+8+8)*2*0,15*2,7 "komunikace"</t>
  </si>
  <si>
    <t>0.4 "odkaz na přílohu č. G.a-2"</t>
  </si>
  <si>
    <t>1105496533</t>
  </si>
  <si>
    <t>3,5*1,5*2 "odkaz na přílohu č. G.a-2 a G.a-8"</t>
  </si>
  <si>
    <t>564124093</t>
  </si>
  <si>
    <t>10 "odkaz na přílohu č. G.a-2 a G.a-8"</t>
  </si>
  <si>
    <t>360062065</t>
  </si>
  <si>
    <t>3,5*0,4*2,5 "odkaz na přílohu č. G.a-2 a G.a-8"</t>
  </si>
  <si>
    <t>171151131</t>
  </si>
  <si>
    <t>Uložení sypaniny z hornin nesoudržných a soudržných střídavě do násypů zhutněných</t>
  </si>
  <si>
    <t>-1416331084</t>
  </si>
  <si>
    <t>Uložení sypanin do násypů s rozprostřením sypaniny ve vrstvách a s hrubým urovnáním zhutněných z hornin nesoudržných a soudržných střídavě ukládaných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</si>
  <si>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</si>
  <si>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(42+10+30)*2 "odkaz na přílohu č. G.a-2"</t>
  </si>
  <si>
    <t>2+2+2+2+2+2 "odkaz na přílohu č. G.a-2"</t>
  </si>
  <si>
    <t>8*2 "odkaz na přílohu č. G.a-2"</t>
  </si>
  <si>
    <t>16 "odkaz na přílohu č. G.a-2"</t>
  </si>
  <si>
    <t>1,7*0,8*0,8*4+1,2*0,6*0,6*6 "odkaz na přílohu č. G.a-2 a G.a-6"</t>
  </si>
  <si>
    <t>0,008*4+0,005*6</t>
  </si>
  <si>
    <t>5+10+2+5+20 "chodník"</t>
  </si>
  <si>
    <t>20+20+10 "zeleň"</t>
  </si>
  <si>
    <t>5+5 "chodník"</t>
  </si>
  <si>
    <t>10+5 "zeleň"</t>
  </si>
  <si>
    <t>(6+8+8)*0,7*1,2 "komunikace"</t>
  </si>
  <si>
    <t>(15+5+5+5)*0,7*0,8 "chodníky"</t>
  </si>
  <si>
    <t>(10)*0,7*0,8 "zeleň"</t>
  </si>
  <si>
    <t>371536027</t>
  </si>
  <si>
    <t>10+15+5+5+5+6+8+8</t>
  </si>
  <si>
    <t>30+42+10+10+30+6+8+8</t>
  </si>
  <si>
    <t>10+2+3 "odkaz na přílohu č. G.a-2"</t>
  </si>
  <si>
    <t>1,7*0,8*0,8*8+1,2*0,6*0,6*1 "odkaz na přílohu č. G.a-2"</t>
  </si>
  <si>
    <t>(1,7*0,8*0,8*8+1,2*0,6*0,6*1)*2,1 "odkaz na přílohu č. G.a-2"</t>
  </si>
  <si>
    <t>143*0,6*3 "odkaz na přílohu č. G.a-2, G.a-7 a G.a-8"</t>
  </si>
  <si>
    <t>460030194</t>
  </si>
  <si>
    <t>Řezání podkladu nebo krytu živičného tloušťky do 20 cm</t>
  </si>
  <si>
    <t>1957192007</t>
  </si>
  <si>
    <t>Přípravné terénní práce řezání spár v podkladu nebo krytu živičném, tloušťky přes 15 do 20 cm</t>
  </si>
  <si>
    <t>2*(6+8+8) "odkaz na přílohu č. G.a-2"</t>
  </si>
  <si>
    <t>26947935</t>
  </si>
  <si>
    <t>(6+8+8)*0,8 "odkaz na přílohu č. G.a-2, G.a-7 a G.a-8"</t>
  </si>
  <si>
    <t>498844276</t>
  </si>
  <si>
    <t>(6+8+8)*0,04*1*2,8 "odkaz na přílohu č. G.a-2, G.a-7 a G.a-8"</t>
  </si>
  <si>
    <t>1330335206</t>
  </si>
  <si>
    <t>(6+8+8)*0,8*2 "odkaz na přílohu č. G.a-2, G.a-7 a G.a-8"</t>
  </si>
  <si>
    <t>133060696</t>
  </si>
  <si>
    <t>(6+8+8)*0,8*0,08*2,8 "odkaz na přílohu č. G.a-2, G.a-7 a G.a-8"</t>
  </si>
  <si>
    <t>-1921305637</t>
  </si>
  <si>
    <t>804128646</t>
  </si>
  <si>
    <t>(6+8+8)*0,8*0,08*2,8</t>
  </si>
  <si>
    <t>-2145207965</t>
  </si>
  <si>
    <t>2*(6+8+8) "odkaz na přílohu č. G.a-2, G.a-7 a G.a-8"</t>
  </si>
  <si>
    <t>220</t>
  </si>
  <si>
    <t>221</t>
  </si>
  <si>
    <t>222</t>
  </si>
  <si>
    <t>223</t>
  </si>
  <si>
    <t>224</t>
  </si>
  <si>
    <t>I.a - Jejkovská Brána x B. Václavka x S. Osovského x Soukenická - SSZ</t>
  </si>
  <si>
    <t xml:space="preserve">    741 - Elektroinstalace - silnoproud</t>
  </si>
  <si>
    <t>7*9+5+5 "odkaz na přílohu č. I.a-3.1"</t>
  </si>
  <si>
    <t>73*1,1 'Přepočtené koeficientem množství</t>
  </si>
  <si>
    <t>1+2</t>
  </si>
  <si>
    <t>741</t>
  </si>
  <si>
    <t>Elektroinstalace - silnoproud</t>
  </si>
  <si>
    <t>741210002</t>
  </si>
  <si>
    <t>Montáž rozvodnice oceloplechová nebo plastová běžná do 50 kg</t>
  </si>
  <si>
    <t>-517735814</t>
  </si>
  <si>
    <t>Montáž rozvodnic oceloplechových nebo plastových bez zapojení vodičů běžných, hmotnosti do 50 kg</t>
  </si>
  <si>
    <t>1+1 "odkaz na přílohu č. I.a-3.1, I.a-4 a I.a-5"</t>
  </si>
  <si>
    <t>35711672</t>
  </si>
  <si>
    <t>rozvaděč elektroměrový kompaktní pilíř ER112/PKP7P     1x jednosazbový; Včetně vnitřního vystrojení QFA 20 A/1/B - zaplombovaný, nulový můstek, prostor pro 1f jednosazbový elektroměr pro přímé měření spotřeby el. E, pro EG.D (E-ON)</t>
  </si>
  <si>
    <t>876732249</t>
  </si>
  <si>
    <t>rozvaděč elektroměrový kompaktní pilíř ER112/PKP7P     1x jednosazbový
Včetně vnitřního vystrojení QFA 20 A/1/B - zaplombovaný, nulový můstek, prostor pro 1f jednosazbový elektroměr pro přímé měření spotřeby el. E, pro EG.D (E-ON)</t>
  </si>
  <si>
    <t>1 "odkaz na přílohu č. I.a-3.1, I.a-4 a I.a-5"</t>
  </si>
  <si>
    <t>35717665.R01</t>
  </si>
  <si>
    <t>termoplastový pilíř pro VO včetně PEN můstku, velikostně vhodný dle schéma SVO</t>
  </si>
  <si>
    <t>343478752</t>
  </si>
  <si>
    <t>Poznámka k položce:_x000D_
SVO</t>
  </si>
  <si>
    <t>1 "odkaz na přílohu č. I.a-3.1 a I.a-4"</t>
  </si>
  <si>
    <t>741312011.R01</t>
  </si>
  <si>
    <t>Montáž DIN lišty do rozváděče do 1,0 m</t>
  </si>
  <si>
    <t>-216267331</t>
  </si>
  <si>
    <t>34572251</t>
  </si>
  <si>
    <t>lišta elektroinstalační nosná kovová holá DIN TS35</t>
  </si>
  <si>
    <t>-1073040639</t>
  </si>
  <si>
    <t>Poznámka k položce:_x000D_
doplnění do stávajících SVO</t>
  </si>
  <si>
    <t>2*0,5 "odkaz na přílohu č. I.a-4"</t>
  </si>
  <si>
    <t>741320105</t>
  </si>
  <si>
    <t>Montáž jistič jednopólový nn do 25 A ve skříni</t>
  </si>
  <si>
    <t>-372323634</t>
  </si>
  <si>
    <t>Montáž jističů se zapojením vodičů jednopólových nn do 25 A ve skříni</t>
  </si>
  <si>
    <t>35822106</t>
  </si>
  <si>
    <t>jistič 1pólový-charakteristika B 4A</t>
  </si>
  <si>
    <t>-632289580</t>
  </si>
  <si>
    <t>2 "odkaz na přílohu č. I.a-4"</t>
  </si>
  <si>
    <t>35822111</t>
  </si>
  <si>
    <t>jistič 1pólový-charakteristika B 16A</t>
  </si>
  <si>
    <t>-646906887</t>
  </si>
  <si>
    <t>3 "odkaz na přílohu č. I.a-4"</t>
  </si>
  <si>
    <t>35822112</t>
  </si>
  <si>
    <t>jistič 1pólový-charakteristika B 20A</t>
  </si>
  <si>
    <t>-771198004</t>
  </si>
  <si>
    <t>35822113</t>
  </si>
  <si>
    <t>jistič 1pólový-charakteristika B 25A</t>
  </si>
  <si>
    <t>191305272</t>
  </si>
  <si>
    <t>3+3 "odkaz na přílohu č. I.a-4"</t>
  </si>
  <si>
    <t>741320022</t>
  </si>
  <si>
    <t>Montáž pojistek se zapojením vodičů pojistkových částí pojistkových odpínačů válcových pojistek 14x51 mm do 500 V 63 A</t>
  </si>
  <si>
    <t>-1735287624</t>
  </si>
  <si>
    <t>35824861.R01</t>
  </si>
  <si>
    <t>Pojistkový odpínač válcových pojistek 14x51 mm (do 63 A) 3f.</t>
  </si>
  <si>
    <t>-2106791052</t>
  </si>
  <si>
    <t>1+1 "odkaz na přílohu č. I.a-4"</t>
  </si>
  <si>
    <t>45 "odkaz na přílohu č. I.a-4"</t>
  </si>
  <si>
    <t>1 "odkaz na přílohu č. I.a-4"</t>
  </si>
  <si>
    <t>1 "odkaz na přílohu č. I.a-1, I.a-3.1, I.a-3.2. I.a-3.3 a I.a-4"</t>
  </si>
  <si>
    <t>6 "odkaz na přílohu č. I.a-1, I.a-3.1, I.a-3.2. I.a-3.3 a I.a-4"</t>
  </si>
  <si>
    <t>1 "odkaz na přílohu č. I.a-3.1, I.a-3.2. I.a-3.3 a I.a-4"</t>
  </si>
  <si>
    <t>10 "odkaz na přílohu č. I.a-3.1, I.a-3.2. I.a-3.3 a I.a-4"</t>
  </si>
  <si>
    <t>2+3 "odkaz na přílohu č. I.a-4"</t>
  </si>
  <si>
    <t>4 "odkaz na přílohu č. I.a-4"</t>
  </si>
  <si>
    <t>2*4*3+2*2*2 "odkaz na přílohu č. I.a-4"</t>
  </si>
  <si>
    <t>(3+2)*2 "odkaz na přílohu č. I.a-4"</t>
  </si>
  <si>
    <t>300 "odkaz na přílohu č. I.a-4 a I.a-6"</t>
  </si>
  <si>
    <t>55+10 "odkaz na přílohu č. I.a-4. I.a-5 a I.a-6"</t>
  </si>
  <si>
    <t>60+50+50 "odkaz na přílohu č. I.a-4"</t>
  </si>
  <si>
    <t>160*1,15 'Přepočtené koeficientem množství</t>
  </si>
  <si>
    <t>kabel silový s Cu jádrem 1kV 3x2,5mm2 CYKY-J</t>
  </si>
  <si>
    <t>50+30 "odkaz na přílohu č. I.a-4"</t>
  </si>
  <si>
    <t>60 "odkaz na přílohu č. I.a-4"</t>
  </si>
  <si>
    <t>2 "odkaz na přílohu č. I.a-3.1"</t>
  </si>
  <si>
    <t>1+1+1+1 "odkaz na přílohu č. I.a-3.1"</t>
  </si>
  <si>
    <t>1+1+1 "odkaz na přílohu č. I.a-3.1"</t>
  </si>
  <si>
    <t>3+3 "odkaz na přílohu č. I.a-3.1"</t>
  </si>
  <si>
    <t>1+1 "odkaz na přílohu č. I.a-3.1"</t>
  </si>
  <si>
    <t>1 "odkaz na přílohu č. I.a-3.1"</t>
  </si>
  <si>
    <t>15*5+20*2 "odkaz na přílohu č. I.a-3.1 a I.a-4"</t>
  </si>
  <si>
    <t>115*1,15 'Přepočtené koeficientem množství</t>
  </si>
  <si>
    <t>70+100+90+80+70+60+30 "odkaz na přílohu č. I.a-3.1 a I.a-4"</t>
  </si>
  <si>
    <t>500*1,15 'Přepočtené koeficientem množství</t>
  </si>
  <si>
    <t>15 "odkaz na přílohu č. I.a-3.1 a I.a-4"</t>
  </si>
  <si>
    <t>420+590 "odkaz na přílohu č. I.a-4"</t>
  </si>
  <si>
    <t>1010*1,15 'Přepočtené koeficientem množství</t>
  </si>
  <si>
    <t>60+30+25+50 "odkaz na přílohu č. I.a-4"</t>
  </si>
  <si>
    <t>165*1,15 'Přepočtené koeficientem množství</t>
  </si>
  <si>
    <t>60+50+30 "odkaz na přílohu č. I.a-4"</t>
  </si>
  <si>
    <t>21*2+5*2+12</t>
  </si>
  <si>
    <t>12 "odkaz na přílohu č. I.a-3.1"</t>
  </si>
  <si>
    <t>40+19+40+19+19+40+19 "odkaz na přílohu č. I.a-4"</t>
  </si>
  <si>
    <t>12*5</t>
  </si>
  <si>
    <t>60*0,62</t>
  </si>
  <si>
    <t>37,2*1,2 'Přepočtené koeficientem množství</t>
  </si>
  <si>
    <t>35+10+50+10+40+10+10+30+15</t>
  </si>
  <si>
    <t>(35+10+50+10+40+10+10+30+15)*1,05</t>
  </si>
  <si>
    <t>220,5*1,2 'Přepočtené koeficientem množství</t>
  </si>
  <si>
    <t>12 "odkaz na přílohu č. I.a-4"</t>
  </si>
  <si>
    <t>235+485+1035+50 "odkaz na přílohu č. I.a-4"</t>
  </si>
  <si>
    <t>15+20+15+20+10+10+20 "odkaz na přílohu č. I.a-3.1 a I.a-4"</t>
  </si>
  <si>
    <t>110*1,2 'Přepočtené koeficientem množství</t>
  </si>
  <si>
    <t>10+80+15 "odkaz na přílohu č. I.a-3.1 a I.a-4"</t>
  </si>
  <si>
    <t>105*1,2 'Přepočtené koeficientem množství</t>
  </si>
  <si>
    <t>20+0+20+0+15+15+0 "odkaz na přílohu č. I.a-3.1 a I.a-4"</t>
  </si>
  <si>
    <t>70*1,2 'Přepočtené koeficientem množství</t>
  </si>
  <si>
    <t>15+0+0+20+15+15+20+20+10+330+50+15</t>
  </si>
  <si>
    <t>510*1,2 'Přepočtené koeficientem množství</t>
  </si>
  <si>
    <t>20 "odkaz na přílohu č. I.a-3.1 a I.a-4"</t>
  </si>
  <si>
    <t>9*5+12*7 "odkaz na přílohu č. I.a-6"</t>
  </si>
  <si>
    <t>9*2 "odkaz na přílohu č. I.a-6"</t>
  </si>
  <si>
    <t>12*2 "odkaz na přílohu č. I.a-6"</t>
  </si>
  <si>
    <t>2*4 "odkaz na přílohu č. I.a-4"</t>
  </si>
  <si>
    <t>2*3 "odkaz na přílohu č. I.a-4"</t>
  </si>
  <si>
    <t>7 "odkaz na přílohu č. I.a-3.1 a I.a-4"</t>
  </si>
  <si>
    <t>2 "odkaz na přílohu č. I.a-3.1 a I.a-6"</t>
  </si>
  <si>
    <t>2+2+1 "odkaz na přílohu č. I.a-3.1, I.a-6 a I.a-7"</t>
  </si>
  <si>
    <t>-1909737159</t>
  </si>
  <si>
    <t>31674114.R01</t>
  </si>
  <si>
    <t>stožár osvětlovací jm. výšky 7,0 m - atypický - kuželový, svítidla kotvená na dřík, ŽZ zevnitř i vně s termoplastou ochranou spodní části, natřen schválenou RAL dle Revitalizace Karlova nám. - silnostěnný pro kotvení vánočních výzdob;</t>
  </si>
  <si>
    <t>-964826941</t>
  </si>
  <si>
    <t>2 "odkaz na přílohu č. I.a-3.1, I.a-4"</t>
  </si>
  <si>
    <t>1838554815</t>
  </si>
  <si>
    <t>Montáž svítidel veřejného osvětlení se zapojením vodičů průmyslových nebo venkovních na výložník</t>
  </si>
  <si>
    <t>34848110.R01</t>
  </si>
  <si>
    <t>Svítidlo veřejného osvětlení LED, 3000 K, se samostmíváním dle standardu majitele VO, záruka min. 5 let, uchycení na dřík silničního stožáru VO - svítidlo schváleno hlavním architektem projektu, NPÚ i investorem stavby</t>
  </si>
  <si>
    <t>1961206093</t>
  </si>
  <si>
    <t>Svítidlo veřejného osvětlení LED, 3000 K, se samostmíváním dle standardu majitele VO, záruka min. 5 let, uchycení na dřík silničního stožáru VO - svítidlo schváleno hlavním architektem projektu, NPÚ i investorem stavby dle stavby Revitalizace Karlova nám. v Třebíči</t>
  </si>
  <si>
    <t>Poznámka k položce:_x000D_
- svítidlo veřejného osvětlení LED, 72W, 3000 K, se samostmíváním_x000D_
- záruka min. 5 let_x000D_
- uchycení na dřík stožáru VO _x000D_
- svítidlo schváleno hlavním architektem projektu, NPÚ i investorem stavby; _x000D_
- dle schváleného světelně technického výpočtu projektové dokumentace (STV)</t>
  </si>
  <si>
    <t>1 "odkaz na přílohu č. I.a-3.1, I.a-6"</t>
  </si>
  <si>
    <t>8 "odkaz na přílohu č. I.a-3.1 a I.a-4"</t>
  </si>
  <si>
    <t>3 "odkaz na přílohu č. I.a-3.1, I.a-6"</t>
  </si>
  <si>
    <t>-40370574</t>
  </si>
  <si>
    <t>1 "odkaz na přílohu č. I.a-3.1 a I.a-6"</t>
  </si>
  <si>
    <t>6 "odkaz na přílohu č. I.a-3.1 a I.a-6"</t>
  </si>
  <si>
    <t>2 "odkaz na přílohu č. I.a-1, I.a-3.1 a I.a-6"</t>
  </si>
  <si>
    <t>4 "odkaz na přílohu č. I.a-3.1 a I.a-6"</t>
  </si>
  <si>
    <t>6*2+4*3</t>
  </si>
  <si>
    <t>10*2+1 "odkaz na přílohu č. I.a-3.1 a I.a-6"</t>
  </si>
  <si>
    <t>8 "odkaz na přílohu č. I.a-3.1 a I.a-6"</t>
  </si>
  <si>
    <t>1 "odkaz na přílohu č. I.a-1, I.a-3.1 a I.a-4"</t>
  </si>
  <si>
    <t>2 "odkaz na přílohu č. I.a-1, I.a-3.1 a I.a-4"</t>
  </si>
  <si>
    <t>9 "odkaz na přílohu č. I.a-3.1 a I.a-4"</t>
  </si>
  <si>
    <t>4 "odkaz na přílohu č. I.a-3.1"</t>
  </si>
  <si>
    <t>28 "odkaz na přílohu č. I.a-3.1"</t>
  </si>
  <si>
    <t>3,5*50 "odkaz na přílohu č. I.a-3.1"</t>
  </si>
  <si>
    <t>175/3,5 "odkaz na přílohu č. I.a-3.1"</t>
  </si>
  <si>
    <t>(20+30+8+70+35+65)*1-135 "chodníky"</t>
  </si>
  <si>
    <t>(15+6+8+10)*1 "komunikace"</t>
  </si>
  <si>
    <t>(15+6+8+10)*1,2*0,7</t>
  </si>
  <si>
    <t>(60+35+10+5+50+10+40+10+10+30+15+70)*0,7*0,4-37,8</t>
  </si>
  <si>
    <t>(275+70+39)*0,4*0,3-16,2 "přebytek zeminy po kabelovém loži"</t>
  </si>
  <si>
    <t>(70+35+65)*2-210</t>
  </si>
  <si>
    <t>130*0,2</t>
  </si>
  <si>
    <t>460650152</t>
  </si>
  <si>
    <t>Kladení dlažby z kostek kamenných drobných do lože z kameniva těženého</t>
  </si>
  <si>
    <t>-1834101677</t>
  </si>
  <si>
    <t>Vozovky a chodníky kladení dlažby včetně spárování, do lože z kameniva těženého z kostek kamenných drobných 10x10</t>
  </si>
  <si>
    <t>10*2</t>
  </si>
  <si>
    <t>58381075</t>
  </si>
  <si>
    <t>haklík hrubý(1t=2,0m2)</t>
  </si>
  <si>
    <t>-655343137</t>
  </si>
  <si>
    <t>haklík hrubý(1t=2,0m2)  - 10 % nový materiál</t>
  </si>
  <si>
    <t>460650153</t>
  </si>
  <si>
    <t>Kladení dlažby z kostek kamenných do mozaiky do lože z kameniva těženého</t>
  </si>
  <si>
    <t>-148914009</t>
  </si>
  <si>
    <t>Vozovky a chodníky kladení dlažby včetně spárování, do lože z kameniva těženého z kostek kamenných mozaikových</t>
  </si>
  <si>
    <t>(30+8)*2-30</t>
  </si>
  <si>
    <t>58381089</t>
  </si>
  <si>
    <t>haklík řezaný</t>
  </si>
  <si>
    <t>1968646052</t>
  </si>
  <si>
    <t>haklík řezaný  - 20 % nový materiál</t>
  </si>
  <si>
    <t>46*0,2</t>
  </si>
  <si>
    <t>(275+70+39)*0,4*0,3*1,7-27,54 "přebytek zeminy po kabelovém loži"</t>
  </si>
  <si>
    <t>(275+60+39)*0,7*3-283,5</t>
  </si>
  <si>
    <t>(275+70+39)-135</t>
  </si>
  <si>
    <t>(20+30+8+70+35+65)*0,5-67,5</t>
  </si>
  <si>
    <t>46,5*0,05*2,7 "odkaz na přílohu č. I.a-8 a I.a-9"</t>
  </si>
  <si>
    <t>(15+6+8+10)*2 "komunikace"</t>
  </si>
  <si>
    <t>114-135 "chodníky"</t>
  </si>
  <si>
    <t>114*0,15*2,7</t>
  </si>
  <si>
    <t>(192-114)*2*0,15*2,7-54,675 "komunikace"</t>
  </si>
  <si>
    <t>0,4 "odkaz na přílohu č. I.a-3.1,I.a-3.2 a I.a-3.3"</t>
  </si>
  <si>
    <t>460030032</t>
  </si>
  <si>
    <t>Rozebrání dlažeb ručně z kostek velkých do písku spáry zalité</t>
  </si>
  <si>
    <t>-1714266816</t>
  </si>
  <si>
    <t>Přípravné terénní práce vytrhání dlažby včetně ručního rozebrání, vytřídění, odhozu na hromady nebo naložení na dopravní prostředek a očistění kostek nebo dlaždic z pískového podkladu z kostek velkých, spáry zalité</t>
  </si>
  <si>
    <t>10*2 "odkaz na přílohu č. I.a-3.1,I.a-3.2 a I.a-3.3"</t>
  </si>
  <si>
    <t>460030035</t>
  </si>
  <si>
    <t>Rozebrání dlažeb ručně z kostek mozaikových do písku spáry zalité</t>
  </si>
  <si>
    <t>-889816023</t>
  </si>
  <si>
    <t>Přípravné terénní práce vytrhání dlažby včetně ručního rozebrání, vytřídění, odhozu na hromady nebo naložení na dopravní prostředek a očistění kostek nebo dlaždic z pískového podkladu z kostek mozaikových, spáry zalité</t>
  </si>
  <si>
    <t>(30+8)*2-30 "odkaz na přílohu č. I.a-3.1,I.a-3.2 a I.a-3.3"</t>
  </si>
  <si>
    <t>(70+35+65)*2-210 "odkaz na přílohu č. I.a-3.1,I.a-3.2 a I.a-3.3"</t>
  </si>
  <si>
    <t>20+46+130 "odkaz na přílohu č. I.a-3.1,I.a-3.2 a I.a-3.3"</t>
  </si>
  <si>
    <t>18 "odkaz na přílohu č. I.a-3.1,I.a-3.2 a I.a-3.3"</t>
  </si>
  <si>
    <t>-355619473</t>
  </si>
  <si>
    <t>-313120121</t>
  </si>
  <si>
    <t>8*2 "odkaz na přílohu č. I.a-3.1,I.a-3.2 a I.a-3.3"</t>
  </si>
  <si>
    <t>-916203980</t>
  </si>
  <si>
    <t>114972248</t>
  </si>
  <si>
    <t>1,7*0,8*0,8*3+1,2*0,6*0,6*3 "odkaz na přílohu č. I.a-7"</t>
  </si>
  <si>
    <t>1,7*0,8*0,8*3+1,2*0,6*0,6*3</t>
  </si>
  <si>
    <t>1,7*0,8*0,8*2</t>
  </si>
  <si>
    <t>0,008*3+0,005*3</t>
  </si>
  <si>
    <t>60+35+10+5+50+10+40+10+10+30+15+70-90-95</t>
  </si>
  <si>
    <t>90-45</t>
  </si>
  <si>
    <t>(15+6+8+10)*0,7*1,2</t>
  </si>
  <si>
    <t>15+6+8+10</t>
  </si>
  <si>
    <t>60+35+10+5+50+10+40+10+10+30+15+70</t>
  </si>
  <si>
    <t>-(95+45)</t>
  </si>
  <si>
    <t>12 "odkaz na přílohu č. I.a-3.1,I.a-3.2 a I.a-3.3"</t>
  </si>
  <si>
    <t>(384-45-95)*0,6*3</t>
  </si>
  <si>
    <t>2*(12+10)</t>
  </si>
  <si>
    <t>-1012473364</t>
  </si>
  <si>
    <t>(12+10)*0,8</t>
  </si>
  <si>
    <t>225</t>
  </si>
  <si>
    <t>2113537485</t>
  </si>
  <si>
    <t>(12+10)*0,04*1*2,8 "odkaz na přílohu č. I.a-3.1,I.a-3.2 a I.a-3.3"</t>
  </si>
  <si>
    <t>226</t>
  </si>
  <si>
    <t>-1283738133</t>
  </si>
  <si>
    <t>(12+10)*0,8*2 "odkaz na přílohu č. I.a-3.1,I.a-3.2 a I.a-3.3"</t>
  </si>
  <si>
    <t>227</t>
  </si>
  <si>
    <t>-59285417</t>
  </si>
  <si>
    <t>(12+10)*0,8*0,08*2,8 "odkaz na přílohu č. I.a-3.1,I.a-3.2 a I.a-3.3"</t>
  </si>
  <si>
    <t>228</t>
  </si>
  <si>
    <t>-201086308</t>
  </si>
  <si>
    <t>229</t>
  </si>
  <si>
    <t>-2098019063</t>
  </si>
  <si>
    <t>230</t>
  </si>
  <si>
    <t>-1492112650</t>
  </si>
  <si>
    <t>2*(12+10) "odkaz na přílohu č. I.a-3.1,I.a-3.2 a I.a-3.3"</t>
  </si>
  <si>
    <t>231</t>
  </si>
  <si>
    <t>1830813884</t>
  </si>
  <si>
    <t>232</t>
  </si>
  <si>
    <t>-191950669</t>
  </si>
  <si>
    <t>233</t>
  </si>
  <si>
    <t>974794816</t>
  </si>
  <si>
    <t>234</t>
  </si>
  <si>
    <t>-1742021396</t>
  </si>
  <si>
    <t>235</t>
  </si>
  <si>
    <t>602839272</t>
  </si>
  <si>
    <t>236</t>
  </si>
  <si>
    <t>63236850</t>
  </si>
  <si>
    <t>II.a - Znojemská x Okrajová x Demlova - SSZ</t>
  </si>
  <si>
    <t>11+12+10+11 "odkaz na přílohu č. II.a-2 a II.a-3"</t>
  </si>
  <si>
    <t>44*1,1 'Přepočtené koeficientem množství</t>
  </si>
  <si>
    <t>40 "odkaz na přílohu č. II.a-3"</t>
  </si>
  <si>
    <t>40*1,2 'Přepočtené koeficientem množství</t>
  </si>
  <si>
    <t>8 "odkaz na přílohu č. II.a-2 a II.a-3"</t>
  </si>
  <si>
    <t>1 "odkaz na přílohu č. II.a-2 a II.a-3"</t>
  </si>
  <si>
    <t>6 "odkaz na přílohu č. II.a-2 a II.a-3"</t>
  </si>
  <si>
    <t>9 "odkaz na přílohu č. II.a-2 a II.a-3"</t>
  </si>
  <si>
    <t>1 "odkaz na přílohu č. II.a-2, II.a-3 a II.a-4"</t>
  </si>
  <si>
    <t>4 "odkaz na přílohu č. II.a-2 a II.a-3"</t>
  </si>
  <si>
    <t>4*2 "odkaz na přílohu č. II.a-2 a II.a-3"</t>
  </si>
  <si>
    <t>(1)*2 "odkaz na přílohu č. II.a-2 a II.a-3"</t>
  </si>
  <si>
    <t>300 "odkaz na přílohu č. II.a-2 a II.a-5"</t>
  </si>
  <si>
    <t>200 "odkaz na přílohu č. II.a-2 a II.a-3"</t>
  </si>
  <si>
    <t>8*10 "spojky VO"</t>
  </si>
  <si>
    <t>40 "odkaz na přílohu č. II.a-2 a II.a-3"</t>
  </si>
  <si>
    <t>10 "odkaz na přílohu č. II.a-2"</t>
  </si>
  <si>
    <t>1+1+1+1 "odkaz na přílohu č. II.a-2"</t>
  </si>
  <si>
    <t>4+2 "odkaz na přílohu č. II.a-2"</t>
  </si>
  <si>
    <t>4+6 "odkaz na přílohu č. II.a-2"</t>
  </si>
  <si>
    <t>1 "odkaz na přílohu č. II.a-2"</t>
  </si>
  <si>
    <t>8 "odkaz na přílohu č. II.a-2"</t>
  </si>
  <si>
    <t>15+17+15+15 "odkaz na přílohu č. II.a-2 a II.a-3"</t>
  </si>
  <si>
    <t>62*1,15 'Přepočtené koeficientem množství</t>
  </si>
  <si>
    <t>45+85+80+70 "odkaz na přílohu č. II.a-3"</t>
  </si>
  <si>
    <t>280*1,15 'Přepočtené koeficientem množství</t>
  </si>
  <si>
    <t>15 "odkaz na přílohu č. II.a-3"</t>
  </si>
  <si>
    <t>190 "odkaz na přílohu č. II.a-3"</t>
  </si>
  <si>
    <t>190*1,15 'Přepočtené koeficientem množství</t>
  </si>
  <si>
    <t>2 "odkaz na přílohu č. II.a-3"</t>
  </si>
  <si>
    <t>50+70+50+20 "odkaz na přílohu č. II.a-3"</t>
  </si>
  <si>
    <t>30+60+60+40 "odkaz na přílohu č. II.a-3"</t>
  </si>
  <si>
    <t>17*2+10*2</t>
  </si>
  <si>
    <t>40+19+40+19+40+19+40+19</t>
  </si>
  <si>
    <t>10*10</t>
  </si>
  <si>
    <t>100*0,62</t>
  </si>
  <si>
    <t>62*1,2 'Přepočtené koeficientem množství</t>
  </si>
  <si>
    <t>40+40+30+110+55+10+20+12</t>
  </si>
  <si>
    <t>(40+40+30+110+55+10+20+12)*1,05</t>
  </si>
  <si>
    <t>332,85*1,2 'Přepočtené koeficientem množství</t>
  </si>
  <si>
    <t>12 "odkaz na přílohu č. II.a-2"</t>
  </si>
  <si>
    <t>300+440+425+30</t>
  </si>
  <si>
    <t>20+40+50+60+50+40+30+10 "odkaz na přílohu č. II.a-3"</t>
  </si>
  <si>
    <t>300*1,2 'Přepočtené koeficientem množství</t>
  </si>
  <si>
    <t>80+50+120 "odkaz na přílohu č. II.a-3"</t>
  </si>
  <si>
    <t>250*1,2 'Přepočtené koeficientem množství</t>
  </si>
  <si>
    <t>5+35+75+70+60+180 "odkaz na přílohu č. II.a-3"</t>
  </si>
  <si>
    <t>425*1,2 'Přepočtené koeficientem množství</t>
  </si>
  <si>
    <t>30 "odkaz na přílohu č. II.a-3"</t>
  </si>
  <si>
    <t>32*5+8*7 "odkaz na přílohu č. II.a-5"</t>
  </si>
  <si>
    <t>32*2 "odkaz na přílohu č. II.a-5"</t>
  </si>
  <si>
    <t>8*2 "odkaz na přílohu č. II.a-5"</t>
  </si>
  <si>
    <t>2*4 "odkaz na přílohu č. II.a-3"</t>
  </si>
  <si>
    <t>4 "odkaz na přílohu č. II.a-2 a II.a-5"</t>
  </si>
  <si>
    <t>4+1 "odkaz na přílohu č. II.a-2 a II.a-5"</t>
  </si>
  <si>
    <t>404611096 PC</t>
  </si>
  <si>
    <t>Stožár výložníkový SSZ s výložníkem délky 4,5 m</t>
  </si>
  <si>
    <t>2 "odkaz na přílohu č. II.a-2 a II.a-5"</t>
  </si>
  <si>
    <t>8 "odkaz na přílohu č. II.a-2 a II.a-5"</t>
  </si>
  <si>
    <t>2 "odkaz na přílohu č. II.a-1, II.a-2 a II.a-5"</t>
  </si>
  <si>
    <t>8 "odkaz na přílohu č. II.a-1, II.a-2 a II.a-5"</t>
  </si>
  <si>
    <t>12*2+4*3 "odkaz na přílohu č. II.a-2 a II.a-5"</t>
  </si>
  <si>
    <t>15*2+3 "odkaz na přílohu č. II.a-2 a II.a-5"</t>
  </si>
  <si>
    <t>6 "odkaz na přílohu č. II.a-2 a II.a-5"</t>
  </si>
  <si>
    <t>Mikroprocesorový řadič MR RS-4 dle projektové specifikace - řadič musí být kompatibilní se stávajícími řadiči ve městě Třebíč</t>
  </si>
  <si>
    <t>1 "odkaz na přílohu č. II.a-1, II.a-2 a II.a-3"</t>
  </si>
  <si>
    <t>15 "odkaz na přílohu č. II.a-2 a II.a-3"</t>
  </si>
  <si>
    <t>4 "odkaz na přílohu č. II.a-2"</t>
  </si>
  <si>
    <t>28 "odkaz na přílohu č. II.a-2"</t>
  </si>
  <si>
    <t>3,5*50 "odkaz na přílohu č. II.a-2"</t>
  </si>
  <si>
    <t>50 "odkaz na přílohu č. II.a-2"</t>
  </si>
  <si>
    <t>(40+30+55)*1 "chodníky"</t>
  </si>
  <si>
    <t>(10+10)*1 "komunikace"</t>
  </si>
  <si>
    <t>(30+10+20+80)*0,7*0,4 "odkaz na přílohu č. II.a-2"</t>
  </si>
  <si>
    <t>(40+30+55)*2 "odkaz na přílohu č. II.a-2"</t>
  </si>
  <si>
    <t>250*0,2 "odkaz na přílohu č. II.a-2"</t>
  </si>
  <si>
    <t>(40+40+30+110+55+10+20)*0,4*0,3 "přebytek zeminy po kabelovém loži"</t>
  </si>
  <si>
    <t>(4*1,7*0,8*0,8+6*4*1,2*0,6*0,6) "přebytek zeminy pro jámy pro stožáry"</t>
  </si>
  <si>
    <t>(40+40+30+110+55+10+20)*0,4*0,3*1,7 "přebytek zeminy po kabelovém loži"</t>
  </si>
  <si>
    <t>(4*1,7*0,8*0,8+6*4*1,2*0,6*0,6)*1,7 "přebytek zeminy pro jámy pro stožáry"</t>
  </si>
  <si>
    <t>(40+40+30+110+55+10+20)*0,7*3</t>
  </si>
  <si>
    <t>40+40+30+110+55+10+20 "odkaz na přílohu č. II.a-2"</t>
  </si>
  <si>
    <t>(40+30+55)*0,5 "odkaz na přílohu č. II.a-2, II.a-7 a II.a-8"</t>
  </si>
  <si>
    <t>62,5*0,05*2,7 "odkaz na přílohu č. II.a-2, II.a-7 a II.a-8"</t>
  </si>
  <si>
    <t>(10+10)*2 "komunikace"</t>
  </si>
  <si>
    <t>(40+30+55)*0,5 "chodníky"</t>
  </si>
  <si>
    <t>(10+10)*1*0,15*2*2,7 "komunikace"</t>
  </si>
  <si>
    <t>(40+30+55)*0,5*0,15*2,7 "chodníky"</t>
  </si>
  <si>
    <t>915111.R01</t>
  </si>
  <si>
    <t>D+M vodorovné dopravní značení BARVOU HLADKÉ</t>
  </si>
  <si>
    <t>-544161916</t>
  </si>
  <si>
    <t>(35+65+35+30)*0,250</t>
  </si>
  <si>
    <t>3,5*0,5*4</t>
  </si>
  <si>
    <t>15*4*0,125</t>
  </si>
  <si>
    <t>915211.R01</t>
  </si>
  <si>
    <t>D+M vodorovné dopravní značení PLASTEM HLADKÉ</t>
  </si>
  <si>
    <t>-607695556</t>
  </si>
  <si>
    <t>915221.R01</t>
  </si>
  <si>
    <t>487647096</t>
  </si>
  <si>
    <t>D+M vodorovné dopravní značení PLASTEM STRUKTURÁLNÍ NEHLUČNÉ</t>
  </si>
  <si>
    <t>0,4 "odkaz na přílohu č. II.a-2"</t>
  </si>
  <si>
    <t>3,5*1,5*2 "odkaz na přílohu č. II.a-2"</t>
  </si>
  <si>
    <t>460310104</t>
  </si>
  <si>
    <t>Řízený zemní provrt strojně v hornině tř 1 až 4 hloubky do 6 m vnějšího průměru přes 110 mm do 125 mm, včetně nákladů na dopravu a chráničky</t>
  </si>
  <si>
    <t>Zemní provrty strojně - řízené horizontální vrtání v hornině tř. 1 až 4 pro protlačení PE trub, v hloubce do 6 m vnějšího průměru vrtu přes 110 do 125 mm
- včetně nákladů na dopravu a chráničky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</si>
  <si>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</si>
  <si>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3,5*0,4*2,5 "odkaz na přílohu č. II.a-2"</t>
  </si>
  <si>
    <t>2+2+2+2+2 "odkaz na přílohu č. II.a-2"</t>
  </si>
  <si>
    <t>6*2 "odkaz na přílohu č. II.a-2"</t>
  </si>
  <si>
    <t>1,7*0,8*0,8*4+1,2*0,6*0,6*5 "odkaz na přílohu č. II.a-2 a II.a-6"</t>
  </si>
  <si>
    <t>0,008*4+0,005*5</t>
  </si>
  <si>
    <t>25+10+5 "chodník"</t>
  </si>
  <si>
    <t>10+6+24 "zeleň"</t>
  </si>
  <si>
    <t>15+10+5 "chodník"</t>
  </si>
  <si>
    <t>110 "zeleň"</t>
  </si>
  <si>
    <t>1467225636</t>
  </si>
  <si>
    <t>15+10+5+5+10+10 "chodník"</t>
  </si>
  <si>
    <t>10 "zeleň"</t>
  </si>
  <si>
    <t>-1080824229</t>
  </si>
  <si>
    <t>(10+10)*0,7*1,2 "komunikace"</t>
  </si>
  <si>
    <t>10+10</t>
  </si>
  <si>
    <t>40+40+30+110+55+10+20</t>
  </si>
  <si>
    <t>8+8+2</t>
  </si>
  <si>
    <t>Demontáž základových konstrukcí z monolitického betonu pro stožáry</t>
  </si>
  <si>
    <t>1,7*0,8*0,8*8</t>
  </si>
  <si>
    <t>(1,7*0,8*0,8*8)*2,1</t>
  </si>
  <si>
    <t>305*0,6*3</t>
  </si>
  <si>
    <t>2*(10+10)</t>
  </si>
  <si>
    <t>(10+10)*0,8 "odkaz na přílohu č. II.a-2"</t>
  </si>
  <si>
    <t>(10+10)*0,04*1*2,8 "odkaz na přílohu č. II.a-2"</t>
  </si>
  <si>
    <t>(10+10)*0,8*2 "odkaz na přílohu č. II.a-2"</t>
  </si>
  <si>
    <t>(10+10)*0,8*0,08*2,8 "odkaz na přílohu č. II.a-2"</t>
  </si>
  <si>
    <t>2*(10+10) "odkaz na přílohu č. II.a-2"</t>
  </si>
  <si>
    <t>013244001</t>
  </si>
  <si>
    <t>Dokumentace pro provádění stavby - realizační dokumentace stavby (RDS) VODOROVNÉHO DOPRAVNÍHO ZNAČENÍ (VDZ)</t>
  </si>
  <si>
    <t>2047221673</t>
  </si>
  <si>
    <t>III.a. - Purkyňovo nám.</t>
  </si>
  <si>
    <t>51330000-4</t>
  </si>
  <si>
    <t>-730740863</t>
  </si>
  <si>
    <t>741122211</t>
  </si>
  <si>
    <t>Montáž kabel Cu plný kulatý žíla 3x1,5 až 6 mm2 uložený volně (CYKY)</t>
  </si>
  <si>
    <t>-1152182540</t>
  </si>
  <si>
    <t>Montáž kabelů měděných bez ukončení uložených volně nebo v liště plných kulatých (CYKY) počtu a průřezu žil 3x1,5 až 6 mm2</t>
  </si>
  <si>
    <t>45966454</t>
  </si>
  <si>
    <t>10 "odkaz na přílohu č. III.2"</t>
  </si>
  <si>
    <t>-2050608945</t>
  </si>
  <si>
    <t>1112389719</t>
  </si>
  <si>
    <t>Montáž držáku pro stacionární jednotku RSU na stožár</t>
  </si>
  <si>
    <t>1508607575</t>
  </si>
  <si>
    <t>345713520.M11</t>
  </si>
  <si>
    <t>1627606094</t>
  </si>
  <si>
    <t>Poznámka k položce:_x000D_
Včetně kotvicího a stahovacího materiálu.</t>
  </si>
  <si>
    <t>-1491874015</t>
  </si>
  <si>
    <t>-1792029363</t>
  </si>
  <si>
    <t>2 "odkaz na přílohu č. III.2"</t>
  </si>
  <si>
    <t>220960301.R01</t>
  </si>
  <si>
    <t>Příprava ke komplexnímu vyzkoušení křižovatky s mikroprocesorovým řadičem MR a stacionární jednotkou RSU</t>
  </si>
  <si>
    <t>494874727</t>
  </si>
  <si>
    <t>1 "odkaz na přílohu č.  III.1 a III.2"</t>
  </si>
  <si>
    <t>220960311.R01</t>
  </si>
  <si>
    <t>Komplexní vyzkoušení křižovatky s mikroprocesorovým řadičem MR a stacionární jednotkou RSU před uvedením zařízení do provozu</t>
  </si>
  <si>
    <t>1623732099</t>
  </si>
  <si>
    <t>-1514299925</t>
  </si>
  <si>
    <t>1 "odkaz na přílohu č. III.2"</t>
  </si>
  <si>
    <t>Zpracování sady dynamického dopravního řešení se stacionární jednotkou RSU</t>
  </si>
  <si>
    <t>1688697748</t>
  </si>
  <si>
    <t>-1103380811</t>
  </si>
  <si>
    <t>Přidružený materiál jako jsou mimo jiné:
- Drobný spojovací a kotvicí materiál
- Soustavné udržování dopravního značení</t>
  </si>
  <si>
    <t>1671459115</t>
  </si>
  <si>
    <t>Podíl přidružených výkonů jako jsou mimo jiné:
- Zajištění přechodného dopravního značení odsouhlaseného DI PČR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</si>
  <si>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IV.a. - Hrotovická x Spojovací</t>
  </si>
  <si>
    <t>10 "odkaz na přílohu č.  IV.2"</t>
  </si>
  <si>
    <t>2 "odkaz na přílohu č.  IV.2"</t>
  </si>
  <si>
    <t>1 "odkaz na přílohu č.  IV.1 a IV.2"</t>
  </si>
  <si>
    <t>V.a. - Hrotovická x Kosmákova</t>
  </si>
  <si>
    <t>10 "odkaz na přílohu č.  V.1 a V.2"</t>
  </si>
  <si>
    <t>2 "odkaz na přílohu č.  V.2"</t>
  </si>
  <si>
    <t>1 "odkaz na přílohu č.  V.1 a V.2"</t>
  </si>
  <si>
    <t>VI.a. - Komenského nám. - sever</t>
  </si>
  <si>
    <t>10 "odkaz na přílohu č.  VI.2"</t>
  </si>
  <si>
    <t>2 "odkaz na přílohu č.  VI.2"</t>
  </si>
  <si>
    <t>1 "odkaz na přílohu č.  VI.1 a VI.2"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</si>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</sst>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2"/>
      <c r="AQ5" s="22"/>
      <c r="AR5" s="20"/>
      <c r="BE5" s="32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2"/>
      <c r="AQ6" s="22"/>
      <c r="AR6" s="20"/>
      <c r="BE6" s="33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0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30"/>
      <c r="BS10" s="17" t="s">
        <v>6</v>
      </c>
    </row>
    <row r="11" spans="1:74" s="1" customFormat="1" ht="18.45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3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0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30"/>
      <c r="BS13" s="17" t="s">
        <v>6</v>
      </c>
    </row>
    <row r="14" spans="1:74" ht="13.2">
      <c r="B14" s="21"/>
      <c r="C14" s="22"/>
      <c r="D14" s="22"/>
      <c r="E14" s="335" t="s">
        <v>31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33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0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0"/>
      <c r="BS16" s="17" t="s">
        <v>4</v>
      </c>
    </row>
    <row r="17" spans="1:71" s="1" customFormat="1" ht="18.45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0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30"/>
      <c r="BS19" s="17" t="s">
        <v>6</v>
      </c>
    </row>
    <row r="20" spans="1:71" s="1" customFormat="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0"/>
      <c r="BS20" s="17" t="s">
        <v>34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0"/>
    </row>
    <row r="23" spans="1:71" s="1" customFormat="1" ht="47.25" customHeight="1">
      <c r="B23" s="21"/>
      <c r="C23" s="22"/>
      <c r="D23" s="22"/>
      <c r="E23" s="337" t="s">
        <v>39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2"/>
      <c r="AP23" s="22"/>
      <c r="AQ23" s="22"/>
      <c r="AR23" s="20"/>
      <c r="BE23" s="33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0"/>
    </row>
    <row r="26" spans="1:71" s="2" customFormat="1" ht="25.95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8">
        <f>ROUND(AG54,2)</f>
        <v>0</v>
      </c>
      <c r="AL26" s="339"/>
      <c r="AM26" s="339"/>
      <c r="AN26" s="339"/>
      <c r="AO26" s="339"/>
      <c r="AP26" s="36"/>
      <c r="AQ26" s="36"/>
      <c r="AR26" s="39"/>
      <c r="BE26" s="33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0" t="s">
        <v>41</v>
      </c>
      <c r="M28" s="340"/>
      <c r="N28" s="340"/>
      <c r="O28" s="340"/>
      <c r="P28" s="340"/>
      <c r="Q28" s="36"/>
      <c r="R28" s="36"/>
      <c r="S28" s="36"/>
      <c r="T28" s="36"/>
      <c r="U28" s="36"/>
      <c r="V28" s="36"/>
      <c r="W28" s="340" t="s">
        <v>42</v>
      </c>
      <c r="X28" s="340"/>
      <c r="Y28" s="340"/>
      <c r="Z28" s="340"/>
      <c r="AA28" s="340"/>
      <c r="AB28" s="340"/>
      <c r="AC28" s="340"/>
      <c r="AD28" s="340"/>
      <c r="AE28" s="340"/>
      <c r="AF28" s="36"/>
      <c r="AG28" s="36"/>
      <c r="AH28" s="36"/>
      <c r="AI28" s="36"/>
      <c r="AJ28" s="36"/>
      <c r="AK28" s="340" t="s">
        <v>43</v>
      </c>
      <c r="AL28" s="340"/>
      <c r="AM28" s="340"/>
      <c r="AN28" s="340"/>
      <c r="AO28" s="340"/>
      <c r="AP28" s="36"/>
      <c r="AQ28" s="36"/>
      <c r="AR28" s="39"/>
      <c r="BE28" s="330"/>
    </row>
    <row r="29" spans="1:71" s="3" customFormat="1" ht="14.4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43">
        <v>0.21</v>
      </c>
      <c r="M29" s="342"/>
      <c r="N29" s="342"/>
      <c r="O29" s="342"/>
      <c r="P29" s="342"/>
      <c r="Q29" s="41"/>
      <c r="R29" s="41"/>
      <c r="S29" s="41"/>
      <c r="T29" s="41"/>
      <c r="U29" s="41"/>
      <c r="V29" s="41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1"/>
      <c r="AG29" s="41"/>
      <c r="AH29" s="41"/>
      <c r="AI29" s="41"/>
      <c r="AJ29" s="41"/>
      <c r="AK29" s="341">
        <f>ROUND(AV54, 2)</f>
        <v>0</v>
      </c>
      <c r="AL29" s="342"/>
      <c r="AM29" s="342"/>
      <c r="AN29" s="342"/>
      <c r="AO29" s="342"/>
      <c r="AP29" s="41"/>
      <c r="AQ29" s="41"/>
      <c r="AR29" s="42"/>
      <c r="BE29" s="331"/>
    </row>
    <row r="30" spans="1:71" s="3" customFormat="1" ht="14.4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43">
        <v>0.15</v>
      </c>
      <c r="M30" s="342"/>
      <c r="N30" s="342"/>
      <c r="O30" s="342"/>
      <c r="P30" s="342"/>
      <c r="Q30" s="41"/>
      <c r="R30" s="41"/>
      <c r="S30" s="41"/>
      <c r="T30" s="41"/>
      <c r="U30" s="41"/>
      <c r="V30" s="41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1"/>
      <c r="AG30" s="41"/>
      <c r="AH30" s="41"/>
      <c r="AI30" s="41"/>
      <c r="AJ30" s="41"/>
      <c r="AK30" s="341">
        <f>ROUND(AW54, 2)</f>
        <v>0</v>
      </c>
      <c r="AL30" s="342"/>
      <c r="AM30" s="342"/>
      <c r="AN30" s="342"/>
      <c r="AO30" s="342"/>
      <c r="AP30" s="41"/>
      <c r="AQ30" s="41"/>
      <c r="AR30" s="42"/>
      <c r="BE30" s="331"/>
    </row>
    <row r="31" spans="1:71" s="3" customFormat="1" ht="14.4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343">
        <v>0.21</v>
      </c>
      <c r="M31" s="342"/>
      <c r="N31" s="342"/>
      <c r="O31" s="342"/>
      <c r="P31" s="342"/>
      <c r="Q31" s="41"/>
      <c r="R31" s="41"/>
      <c r="S31" s="41"/>
      <c r="T31" s="41"/>
      <c r="U31" s="41"/>
      <c r="V31" s="41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1"/>
      <c r="AG31" s="41"/>
      <c r="AH31" s="41"/>
      <c r="AI31" s="41"/>
      <c r="AJ31" s="41"/>
      <c r="AK31" s="341">
        <v>0</v>
      </c>
      <c r="AL31" s="342"/>
      <c r="AM31" s="342"/>
      <c r="AN31" s="342"/>
      <c r="AO31" s="342"/>
      <c r="AP31" s="41"/>
      <c r="AQ31" s="41"/>
      <c r="AR31" s="42"/>
      <c r="BE31" s="331"/>
    </row>
    <row r="32" spans="1:71" s="3" customFormat="1" ht="14.4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43">
        <v>0.15</v>
      </c>
      <c r="M32" s="342"/>
      <c r="N32" s="342"/>
      <c r="O32" s="342"/>
      <c r="P32" s="342"/>
      <c r="Q32" s="41"/>
      <c r="R32" s="41"/>
      <c r="S32" s="41"/>
      <c r="T32" s="41"/>
      <c r="U32" s="41"/>
      <c r="V32" s="41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1"/>
      <c r="AG32" s="41"/>
      <c r="AH32" s="41"/>
      <c r="AI32" s="41"/>
      <c r="AJ32" s="41"/>
      <c r="AK32" s="341">
        <v>0</v>
      </c>
      <c r="AL32" s="342"/>
      <c r="AM32" s="342"/>
      <c r="AN32" s="342"/>
      <c r="AO32" s="342"/>
      <c r="AP32" s="41"/>
      <c r="AQ32" s="41"/>
      <c r="AR32" s="42"/>
      <c r="BE32" s="331"/>
    </row>
    <row r="33" spans="1:57" s="3" customFormat="1" ht="14.4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43">
        <v>0</v>
      </c>
      <c r="M33" s="342"/>
      <c r="N33" s="342"/>
      <c r="O33" s="342"/>
      <c r="P33" s="342"/>
      <c r="Q33" s="41"/>
      <c r="R33" s="41"/>
      <c r="S33" s="41"/>
      <c r="T33" s="41"/>
      <c r="U33" s="41"/>
      <c r="V33" s="41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1"/>
      <c r="AG33" s="41"/>
      <c r="AH33" s="41"/>
      <c r="AI33" s="41"/>
      <c r="AJ33" s="41"/>
      <c r="AK33" s="341">
        <v>0</v>
      </c>
      <c r="AL33" s="342"/>
      <c r="AM33" s="342"/>
      <c r="AN33" s="342"/>
      <c r="AO33" s="342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47" t="s">
        <v>52</v>
      </c>
      <c r="Y35" s="345"/>
      <c r="Z35" s="345"/>
      <c r="AA35" s="345"/>
      <c r="AB35" s="345"/>
      <c r="AC35" s="45"/>
      <c r="AD35" s="45"/>
      <c r="AE35" s="45"/>
      <c r="AF35" s="45"/>
      <c r="AG35" s="45"/>
      <c r="AH35" s="45"/>
      <c r="AI35" s="45"/>
      <c r="AJ35" s="45"/>
      <c r="AK35" s="344">
        <f>SUM(AK26:AK33)</f>
        <v>0</v>
      </c>
      <c r="AL35" s="345"/>
      <c r="AM35" s="345"/>
      <c r="AN35" s="345"/>
      <c r="AO35" s="34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20210525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6" t="str">
        <f>K6</f>
        <v>Preference veřejné dopravy města Třebíč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Město Třebíč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52" t="str">
        <f>IF(AN8= "","",AN8)</f>
        <v>25. 5. 2021</v>
      </c>
      <c r="AN47" s="352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15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Třebíč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53" t="str">
        <f>IF(E17="","",E17)</f>
        <v>Ing. Karel Tomek</v>
      </c>
      <c r="AN49" s="354"/>
      <c r="AO49" s="354"/>
      <c r="AP49" s="354"/>
      <c r="AQ49" s="36"/>
      <c r="AR49" s="39"/>
      <c r="AS49" s="355" t="s">
        <v>54</v>
      </c>
      <c r="AT49" s="35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15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53" t="str">
        <f>IF(E20="","",E20)</f>
        <v>Ivalú Macarena Ávila Herrera</v>
      </c>
      <c r="AN50" s="354"/>
      <c r="AO50" s="354"/>
      <c r="AP50" s="354"/>
      <c r="AQ50" s="36"/>
      <c r="AR50" s="39"/>
      <c r="AS50" s="357"/>
      <c r="AT50" s="35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9"/>
      <c r="AT51" s="36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2" t="s">
        <v>55</v>
      </c>
      <c r="D52" s="323"/>
      <c r="E52" s="323"/>
      <c r="F52" s="323"/>
      <c r="G52" s="323"/>
      <c r="H52" s="66"/>
      <c r="I52" s="325" t="s">
        <v>56</v>
      </c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51" t="s">
        <v>57</v>
      </c>
      <c r="AH52" s="323"/>
      <c r="AI52" s="323"/>
      <c r="AJ52" s="323"/>
      <c r="AK52" s="323"/>
      <c r="AL52" s="323"/>
      <c r="AM52" s="323"/>
      <c r="AN52" s="325" t="s">
        <v>58</v>
      </c>
      <c r="AO52" s="323"/>
      <c r="AP52" s="323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8">
        <f>ROUND(SUM(AG55:AG65),2)</f>
        <v>0</v>
      </c>
      <c r="AH54" s="328"/>
      <c r="AI54" s="328"/>
      <c r="AJ54" s="328"/>
      <c r="AK54" s="328"/>
      <c r="AL54" s="328"/>
      <c r="AM54" s="328"/>
      <c r="AN54" s="361">
        <f t="shared" ref="AN54:AN65" si="0">SUM(AG54,AT54)</f>
        <v>0</v>
      </c>
      <c r="AO54" s="361"/>
      <c r="AP54" s="361"/>
      <c r="AQ54" s="78" t="s">
        <v>19</v>
      </c>
      <c r="AR54" s="79"/>
      <c r="AS54" s="80">
        <f>ROUND(SUM(AS55:AS65),2)</f>
        <v>0</v>
      </c>
      <c r="AT54" s="81">
        <f t="shared" ref="AT54:AT65" si="1">ROUND(SUM(AV54:AW54),2)</f>
        <v>0</v>
      </c>
      <c r="AU54" s="82">
        <f>ROUND(SUM(AU55:AU65),5)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ROUND(SUM(AZ55:AZ65),2)</f>
        <v>0</v>
      </c>
      <c r="BA54" s="81">
        <f>ROUND(SUM(BA55:BA65),2)</f>
        <v>0</v>
      </c>
      <c r="BB54" s="81">
        <f>ROUND(SUM(BB55:BB65),2)</f>
        <v>0</v>
      </c>
      <c r="BC54" s="81">
        <f>ROUND(SUM(BC55:BC65),2)</f>
        <v>0</v>
      </c>
      <c r="BD54" s="83">
        <f>ROUND(SUM(BD55:BD65),2)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24.75" customHeight="1">
      <c r="A55" s="86" t="s">
        <v>78</v>
      </c>
      <c r="B55" s="87"/>
      <c r="C55" s="88"/>
      <c r="D55" s="324" t="s">
        <v>79</v>
      </c>
      <c r="E55" s="324"/>
      <c r="F55" s="324"/>
      <c r="G55" s="324"/>
      <c r="H55" s="324"/>
      <c r="I55" s="89"/>
      <c r="J55" s="324" t="s">
        <v>80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49">
        <f>'C1.a - Bráfova x Nádražní...'!J30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90" t="s">
        <v>81</v>
      </c>
      <c r="AR55" s="91"/>
      <c r="AS55" s="92">
        <v>0</v>
      </c>
      <c r="AT55" s="93">
        <f t="shared" si="1"/>
        <v>0</v>
      </c>
      <c r="AU55" s="94">
        <f>'C1.a - Bráfova x Nádražní...'!P92</f>
        <v>0</v>
      </c>
      <c r="AV55" s="93">
        <f>'C1.a - Bráfova x Nádražní...'!J33</f>
        <v>0</v>
      </c>
      <c r="AW55" s="93">
        <f>'C1.a - Bráfova x Nádražní...'!J34</f>
        <v>0</v>
      </c>
      <c r="AX55" s="93">
        <f>'C1.a - Bráfova x Nádražní...'!J35</f>
        <v>0</v>
      </c>
      <c r="AY55" s="93">
        <f>'C1.a - Bráfova x Nádražní...'!J36</f>
        <v>0</v>
      </c>
      <c r="AZ55" s="93">
        <f>'C1.a - Bráfova x Nádražní...'!F33</f>
        <v>0</v>
      </c>
      <c r="BA55" s="93">
        <f>'C1.a - Bráfova x Nádražní...'!F34</f>
        <v>0</v>
      </c>
      <c r="BB55" s="93">
        <f>'C1.a - Bráfova x Nádražní...'!F35</f>
        <v>0</v>
      </c>
      <c r="BC55" s="93">
        <f>'C1.a - Bráfova x Nádražní...'!F36</f>
        <v>0</v>
      </c>
      <c r="BD55" s="95">
        <f>'C1.a - Bráfova x Nádražní...'!F37</f>
        <v>0</v>
      </c>
      <c r="BT55" s="96" t="s">
        <v>82</v>
      </c>
      <c r="BV55" s="96" t="s">
        <v>76</v>
      </c>
      <c r="BW55" s="96" t="s">
        <v>83</v>
      </c>
      <c r="BX55" s="96" t="s">
        <v>5</v>
      </c>
      <c r="CL55" s="96" t="s">
        <v>84</v>
      </c>
      <c r="CM55" s="96" t="s">
        <v>85</v>
      </c>
    </row>
    <row r="56" spans="1:91" s="7" customFormat="1" ht="16.5" customHeight="1">
      <c r="A56" s="86" t="s">
        <v>78</v>
      </c>
      <c r="B56" s="87"/>
      <c r="C56" s="88"/>
      <c r="D56" s="324" t="s">
        <v>86</v>
      </c>
      <c r="E56" s="324"/>
      <c r="F56" s="324"/>
      <c r="G56" s="324"/>
      <c r="H56" s="324"/>
      <c r="I56" s="89"/>
      <c r="J56" s="324" t="s">
        <v>87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49">
        <f>'D.a - Masarykovo nám. - SSZ'!J30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0" t="s">
        <v>81</v>
      </c>
      <c r="AR56" s="91"/>
      <c r="AS56" s="92">
        <v>0</v>
      </c>
      <c r="AT56" s="93">
        <f t="shared" si="1"/>
        <v>0</v>
      </c>
      <c r="AU56" s="94">
        <f>'D.a - Masarykovo nám. - SSZ'!P92</f>
        <v>0</v>
      </c>
      <c r="AV56" s="93">
        <f>'D.a - Masarykovo nám. - SSZ'!J33</f>
        <v>0</v>
      </c>
      <c r="AW56" s="93">
        <f>'D.a - Masarykovo nám. - SSZ'!J34</f>
        <v>0</v>
      </c>
      <c r="AX56" s="93">
        <f>'D.a - Masarykovo nám. - SSZ'!J35</f>
        <v>0</v>
      </c>
      <c r="AY56" s="93">
        <f>'D.a - Masarykovo nám. - SSZ'!J36</f>
        <v>0</v>
      </c>
      <c r="AZ56" s="93">
        <f>'D.a - Masarykovo nám. - SSZ'!F33</f>
        <v>0</v>
      </c>
      <c r="BA56" s="93">
        <f>'D.a - Masarykovo nám. - SSZ'!F34</f>
        <v>0</v>
      </c>
      <c r="BB56" s="93">
        <f>'D.a - Masarykovo nám. - SSZ'!F35</f>
        <v>0</v>
      </c>
      <c r="BC56" s="93">
        <f>'D.a - Masarykovo nám. - SSZ'!F36</f>
        <v>0</v>
      </c>
      <c r="BD56" s="95">
        <f>'D.a - Masarykovo nám. - SSZ'!F37</f>
        <v>0</v>
      </c>
      <c r="BT56" s="96" t="s">
        <v>82</v>
      </c>
      <c r="BV56" s="96" t="s">
        <v>76</v>
      </c>
      <c r="BW56" s="96" t="s">
        <v>88</v>
      </c>
      <c r="BX56" s="96" t="s">
        <v>5</v>
      </c>
      <c r="CL56" s="96" t="s">
        <v>84</v>
      </c>
      <c r="CM56" s="96" t="s">
        <v>85</v>
      </c>
    </row>
    <row r="57" spans="1:91" s="7" customFormat="1" ht="16.5" customHeight="1">
      <c r="A57" s="86" t="s">
        <v>78</v>
      </c>
      <c r="B57" s="87"/>
      <c r="C57" s="88"/>
      <c r="D57" s="324" t="s">
        <v>89</v>
      </c>
      <c r="E57" s="324"/>
      <c r="F57" s="324"/>
      <c r="G57" s="324"/>
      <c r="H57" s="324"/>
      <c r="I57" s="89"/>
      <c r="J57" s="324" t="s">
        <v>90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49">
        <f>'E1.a - Komenského nám. JI...'!J30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90" t="s">
        <v>81</v>
      </c>
      <c r="AR57" s="91"/>
      <c r="AS57" s="92">
        <v>0</v>
      </c>
      <c r="AT57" s="93">
        <f t="shared" si="1"/>
        <v>0</v>
      </c>
      <c r="AU57" s="94">
        <f>'E1.a - Komenského nám. JI...'!P92</f>
        <v>0</v>
      </c>
      <c r="AV57" s="93">
        <f>'E1.a - Komenského nám. JI...'!J33</f>
        <v>0</v>
      </c>
      <c r="AW57" s="93">
        <f>'E1.a - Komenského nám. JI...'!J34</f>
        <v>0</v>
      </c>
      <c r="AX57" s="93">
        <f>'E1.a - Komenského nám. JI...'!J35</f>
        <v>0</v>
      </c>
      <c r="AY57" s="93">
        <f>'E1.a - Komenského nám. JI...'!J36</f>
        <v>0</v>
      </c>
      <c r="AZ57" s="93">
        <f>'E1.a - Komenského nám. JI...'!F33</f>
        <v>0</v>
      </c>
      <c r="BA57" s="93">
        <f>'E1.a - Komenského nám. JI...'!F34</f>
        <v>0</v>
      </c>
      <c r="BB57" s="93">
        <f>'E1.a - Komenského nám. JI...'!F35</f>
        <v>0</v>
      </c>
      <c r="BC57" s="93">
        <f>'E1.a - Komenského nám. JI...'!F36</f>
        <v>0</v>
      </c>
      <c r="BD57" s="95">
        <f>'E1.a - Komenského nám. JI...'!F37</f>
        <v>0</v>
      </c>
      <c r="BT57" s="96" t="s">
        <v>82</v>
      </c>
      <c r="BV57" s="96" t="s">
        <v>76</v>
      </c>
      <c r="BW57" s="96" t="s">
        <v>91</v>
      </c>
      <c r="BX57" s="96" t="s">
        <v>5</v>
      </c>
      <c r="CL57" s="96" t="s">
        <v>84</v>
      </c>
      <c r="CM57" s="96" t="s">
        <v>85</v>
      </c>
    </row>
    <row r="58" spans="1:91" s="7" customFormat="1" ht="16.5" customHeight="1">
      <c r="A58" s="86" t="s">
        <v>78</v>
      </c>
      <c r="B58" s="87"/>
      <c r="C58" s="88"/>
      <c r="D58" s="324" t="s">
        <v>92</v>
      </c>
      <c r="E58" s="324"/>
      <c r="F58" s="324"/>
      <c r="G58" s="324"/>
      <c r="H58" s="324"/>
      <c r="I58" s="89"/>
      <c r="J58" s="324" t="s">
        <v>93</v>
      </c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49">
        <f>'E2.a - Komenského nám. BU...'!J30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90" t="s">
        <v>81</v>
      </c>
      <c r="AR58" s="91"/>
      <c r="AS58" s="92">
        <v>0</v>
      </c>
      <c r="AT58" s="93">
        <f t="shared" si="1"/>
        <v>0</v>
      </c>
      <c r="AU58" s="94">
        <f>'E2.a - Komenského nám. BU...'!P92</f>
        <v>0</v>
      </c>
      <c r="AV58" s="93">
        <f>'E2.a - Komenského nám. BU...'!J33</f>
        <v>0</v>
      </c>
      <c r="AW58" s="93">
        <f>'E2.a - Komenského nám. BU...'!J34</f>
        <v>0</v>
      </c>
      <c r="AX58" s="93">
        <f>'E2.a - Komenského nám. BU...'!J35</f>
        <v>0</v>
      </c>
      <c r="AY58" s="93">
        <f>'E2.a - Komenského nám. BU...'!J36</f>
        <v>0</v>
      </c>
      <c r="AZ58" s="93">
        <f>'E2.a - Komenského nám. BU...'!F33</f>
        <v>0</v>
      </c>
      <c r="BA58" s="93">
        <f>'E2.a - Komenského nám. BU...'!F34</f>
        <v>0</v>
      </c>
      <c r="BB58" s="93">
        <f>'E2.a - Komenského nám. BU...'!F35</f>
        <v>0</v>
      </c>
      <c r="BC58" s="93">
        <f>'E2.a - Komenského nám. BU...'!F36</f>
        <v>0</v>
      </c>
      <c r="BD58" s="95">
        <f>'E2.a - Komenského nám. BU...'!F37</f>
        <v>0</v>
      </c>
      <c r="BT58" s="96" t="s">
        <v>82</v>
      </c>
      <c r="BV58" s="96" t="s">
        <v>76</v>
      </c>
      <c r="BW58" s="96" t="s">
        <v>94</v>
      </c>
      <c r="BX58" s="96" t="s">
        <v>5</v>
      </c>
      <c r="CL58" s="96" t="s">
        <v>84</v>
      </c>
      <c r="CM58" s="96" t="s">
        <v>85</v>
      </c>
    </row>
    <row r="59" spans="1:91" s="7" customFormat="1" ht="24.75" customHeight="1">
      <c r="A59" s="86" t="s">
        <v>78</v>
      </c>
      <c r="B59" s="87"/>
      <c r="C59" s="88"/>
      <c r="D59" s="324" t="s">
        <v>95</v>
      </c>
      <c r="E59" s="324"/>
      <c r="F59" s="324"/>
      <c r="G59" s="324"/>
      <c r="H59" s="324"/>
      <c r="I59" s="89"/>
      <c r="J59" s="324" t="s">
        <v>96</v>
      </c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49">
        <f>'G.a - Znojemská x Družste...'!J30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90" t="s">
        <v>81</v>
      </c>
      <c r="AR59" s="91"/>
      <c r="AS59" s="92">
        <v>0</v>
      </c>
      <c r="AT59" s="93">
        <f t="shared" si="1"/>
        <v>0</v>
      </c>
      <c r="AU59" s="94">
        <f>'G.a - Znojemská x Družste...'!P92</f>
        <v>0</v>
      </c>
      <c r="AV59" s="93">
        <f>'G.a - Znojemská x Družste...'!J33</f>
        <v>0</v>
      </c>
      <c r="AW59" s="93">
        <f>'G.a - Znojemská x Družste...'!J34</f>
        <v>0</v>
      </c>
      <c r="AX59" s="93">
        <f>'G.a - Znojemská x Družste...'!J35</f>
        <v>0</v>
      </c>
      <c r="AY59" s="93">
        <f>'G.a - Znojemská x Družste...'!J36</f>
        <v>0</v>
      </c>
      <c r="AZ59" s="93">
        <f>'G.a - Znojemská x Družste...'!F33</f>
        <v>0</v>
      </c>
      <c r="BA59" s="93">
        <f>'G.a - Znojemská x Družste...'!F34</f>
        <v>0</v>
      </c>
      <c r="BB59" s="93">
        <f>'G.a - Znojemská x Družste...'!F35</f>
        <v>0</v>
      </c>
      <c r="BC59" s="93">
        <f>'G.a - Znojemská x Družste...'!F36</f>
        <v>0</v>
      </c>
      <c r="BD59" s="95">
        <f>'G.a - Znojemská x Družste...'!F37</f>
        <v>0</v>
      </c>
      <c r="BT59" s="96" t="s">
        <v>82</v>
      </c>
      <c r="BV59" s="96" t="s">
        <v>76</v>
      </c>
      <c r="BW59" s="96" t="s">
        <v>97</v>
      </c>
      <c r="BX59" s="96" t="s">
        <v>5</v>
      </c>
      <c r="CL59" s="96" t="s">
        <v>84</v>
      </c>
      <c r="CM59" s="96" t="s">
        <v>85</v>
      </c>
    </row>
    <row r="60" spans="1:91" s="7" customFormat="1" ht="24.75" customHeight="1">
      <c r="A60" s="86" t="s">
        <v>78</v>
      </c>
      <c r="B60" s="87"/>
      <c r="C60" s="88"/>
      <c r="D60" s="324" t="s">
        <v>98</v>
      </c>
      <c r="E60" s="324"/>
      <c r="F60" s="324"/>
      <c r="G60" s="324"/>
      <c r="H60" s="324"/>
      <c r="I60" s="89"/>
      <c r="J60" s="324" t="s">
        <v>99</v>
      </c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49">
        <f>'I.a - Jejkovská Brána x B...'!J30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90" t="s">
        <v>81</v>
      </c>
      <c r="AR60" s="91"/>
      <c r="AS60" s="92">
        <v>0</v>
      </c>
      <c r="AT60" s="93">
        <f t="shared" si="1"/>
        <v>0</v>
      </c>
      <c r="AU60" s="94">
        <f>'I.a - Jejkovská Brána x B...'!P92</f>
        <v>0</v>
      </c>
      <c r="AV60" s="93">
        <f>'I.a - Jejkovská Brána x B...'!J33</f>
        <v>0</v>
      </c>
      <c r="AW60" s="93">
        <f>'I.a - Jejkovská Brána x B...'!J34</f>
        <v>0</v>
      </c>
      <c r="AX60" s="93">
        <f>'I.a - Jejkovská Brána x B...'!J35</f>
        <v>0</v>
      </c>
      <c r="AY60" s="93">
        <f>'I.a - Jejkovská Brána x B...'!J36</f>
        <v>0</v>
      </c>
      <c r="AZ60" s="93">
        <f>'I.a - Jejkovská Brána x B...'!F33</f>
        <v>0</v>
      </c>
      <c r="BA60" s="93">
        <f>'I.a - Jejkovská Brána x B...'!F34</f>
        <v>0</v>
      </c>
      <c r="BB60" s="93">
        <f>'I.a - Jejkovská Brána x B...'!F35</f>
        <v>0</v>
      </c>
      <c r="BC60" s="93">
        <f>'I.a - Jejkovská Brána x B...'!F36</f>
        <v>0</v>
      </c>
      <c r="BD60" s="95">
        <f>'I.a - Jejkovská Brána x B...'!F37</f>
        <v>0</v>
      </c>
      <c r="BT60" s="96" t="s">
        <v>82</v>
      </c>
      <c r="BV60" s="96" t="s">
        <v>76</v>
      </c>
      <c r="BW60" s="96" t="s">
        <v>100</v>
      </c>
      <c r="BX60" s="96" t="s">
        <v>5</v>
      </c>
      <c r="CL60" s="96" t="s">
        <v>101</v>
      </c>
      <c r="CM60" s="96" t="s">
        <v>85</v>
      </c>
    </row>
    <row r="61" spans="1:91" s="7" customFormat="1" ht="24.75" customHeight="1">
      <c r="A61" s="86" t="s">
        <v>78</v>
      </c>
      <c r="B61" s="87"/>
      <c r="C61" s="88"/>
      <c r="D61" s="324" t="s">
        <v>102</v>
      </c>
      <c r="E61" s="324"/>
      <c r="F61" s="324"/>
      <c r="G61" s="324"/>
      <c r="H61" s="324"/>
      <c r="I61" s="89"/>
      <c r="J61" s="324" t="s">
        <v>103</v>
      </c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49">
        <f>'II.a - Znojemská x Okrajo...'!J30</f>
        <v>0</v>
      </c>
      <c r="AH61" s="350"/>
      <c r="AI61" s="350"/>
      <c r="AJ61" s="350"/>
      <c r="AK61" s="350"/>
      <c r="AL61" s="350"/>
      <c r="AM61" s="350"/>
      <c r="AN61" s="349">
        <f t="shared" si="0"/>
        <v>0</v>
      </c>
      <c r="AO61" s="350"/>
      <c r="AP61" s="350"/>
      <c r="AQ61" s="90" t="s">
        <v>81</v>
      </c>
      <c r="AR61" s="91"/>
      <c r="AS61" s="92">
        <v>0</v>
      </c>
      <c r="AT61" s="93">
        <f t="shared" si="1"/>
        <v>0</v>
      </c>
      <c r="AU61" s="94">
        <f>'II.a - Znojemská x Okrajo...'!P91</f>
        <v>0</v>
      </c>
      <c r="AV61" s="93">
        <f>'II.a - Znojemská x Okrajo...'!J33</f>
        <v>0</v>
      </c>
      <c r="AW61" s="93">
        <f>'II.a - Znojemská x Okrajo...'!J34</f>
        <v>0</v>
      </c>
      <c r="AX61" s="93">
        <f>'II.a - Znojemská x Okrajo...'!J35</f>
        <v>0</v>
      </c>
      <c r="AY61" s="93">
        <f>'II.a - Znojemská x Okrajo...'!J36</f>
        <v>0</v>
      </c>
      <c r="AZ61" s="93">
        <f>'II.a - Znojemská x Okrajo...'!F33</f>
        <v>0</v>
      </c>
      <c r="BA61" s="93">
        <f>'II.a - Znojemská x Okrajo...'!F34</f>
        <v>0</v>
      </c>
      <c r="BB61" s="93">
        <f>'II.a - Znojemská x Okrajo...'!F35</f>
        <v>0</v>
      </c>
      <c r="BC61" s="93">
        <f>'II.a - Znojemská x Okrajo...'!F36</f>
        <v>0</v>
      </c>
      <c r="BD61" s="95">
        <f>'II.a - Znojemská x Okrajo...'!F37</f>
        <v>0</v>
      </c>
      <c r="BT61" s="96" t="s">
        <v>82</v>
      </c>
      <c r="BV61" s="96" t="s">
        <v>76</v>
      </c>
      <c r="BW61" s="96" t="s">
        <v>104</v>
      </c>
      <c r="BX61" s="96" t="s">
        <v>5</v>
      </c>
      <c r="CL61" s="96" t="s">
        <v>84</v>
      </c>
      <c r="CM61" s="96" t="s">
        <v>85</v>
      </c>
    </row>
    <row r="62" spans="1:91" s="7" customFormat="1" ht="16.5" customHeight="1">
      <c r="A62" s="86" t="s">
        <v>78</v>
      </c>
      <c r="B62" s="87"/>
      <c r="C62" s="88"/>
      <c r="D62" s="324" t="s">
        <v>105</v>
      </c>
      <c r="E62" s="324"/>
      <c r="F62" s="324"/>
      <c r="G62" s="324"/>
      <c r="H62" s="324"/>
      <c r="I62" s="89"/>
      <c r="J62" s="324" t="s">
        <v>106</v>
      </c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49">
        <f>'III.a. - Purkyňovo nám.'!J30</f>
        <v>0</v>
      </c>
      <c r="AH62" s="350"/>
      <c r="AI62" s="350"/>
      <c r="AJ62" s="350"/>
      <c r="AK62" s="350"/>
      <c r="AL62" s="350"/>
      <c r="AM62" s="350"/>
      <c r="AN62" s="349">
        <f t="shared" si="0"/>
        <v>0</v>
      </c>
      <c r="AO62" s="350"/>
      <c r="AP62" s="350"/>
      <c r="AQ62" s="90" t="s">
        <v>81</v>
      </c>
      <c r="AR62" s="91"/>
      <c r="AS62" s="92">
        <v>0</v>
      </c>
      <c r="AT62" s="93">
        <f t="shared" si="1"/>
        <v>0</v>
      </c>
      <c r="AU62" s="94">
        <f>'III.a. - Purkyňovo nám.'!P85</f>
        <v>0</v>
      </c>
      <c r="AV62" s="93">
        <f>'III.a. - Purkyňovo nám.'!J33</f>
        <v>0</v>
      </c>
      <c r="AW62" s="93">
        <f>'III.a. - Purkyňovo nám.'!J34</f>
        <v>0</v>
      </c>
      <c r="AX62" s="93">
        <f>'III.a. - Purkyňovo nám.'!J35</f>
        <v>0</v>
      </c>
      <c r="AY62" s="93">
        <f>'III.a. - Purkyňovo nám.'!J36</f>
        <v>0</v>
      </c>
      <c r="AZ62" s="93">
        <f>'III.a. - Purkyňovo nám.'!F33</f>
        <v>0</v>
      </c>
      <c r="BA62" s="93">
        <f>'III.a. - Purkyňovo nám.'!F34</f>
        <v>0</v>
      </c>
      <c r="BB62" s="93">
        <f>'III.a. - Purkyňovo nám.'!F35</f>
        <v>0</v>
      </c>
      <c r="BC62" s="93">
        <f>'III.a. - Purkyňovo nám.'!F36</f>
        <v>0</v>
      </c>
      <c r="BD62" s="95">
        <f>'III.a. - Purkyňovo nám.'!F37</f>
        <v>0</v>
      </c>
      <c r="BT62" s="96" t="s">
        <v>82</v>
      </c>
      <c r="BV62" s="96" t="s">
        <v>76</v>
      </c>
      <c r="BW62" s="96" t="s">
        <v>107</v>
      </c>
      <c r="BX62" s="96" t="s">
        <v>5</v>
      </c>
      <c r="CL62" s="96" t="s">
        <v>108</v>
      </c>
      <c r="CM62" s="96" t="s">
        <v>85</v>
      </c>
    </row>
    <row r="63" spans="1:91" s="7" customFormat="1" ht="16.5" customHeight="1">
      <c r="A63" s="86" t="s">
        <v>78</v>
      </c>
      <c r="B63" s="87"/>
      <c r="C63" s="88"/>
      <c r="D63" s="324" t="s">
        <v>109</v>
      </c>
      <c r="E63" s="324"/>
      <c r="F63" s="324"/>
      <c r="G63" s="324"/>
      <c r="H63" s="324"/>
      <c r="I63" s="89"/>
      <c r="J63" s="324" t="s">
        <v>110</v>
      </c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49">
        <f>'IV.a. - Hrotovická x Spoj...'!J30</f>
        <v>0</v>
      </c>
      <c r="AH63" s="350"/>
      <c r="AI63" s="350"/>
      <c r="AJ63" s="350"/>
      <c r="AK63" s="350"/>
      <c r="AL63" s="350"/>
      <c r="AM63" s="350"/>
      <c r="AN63" s="349">
        <f t="shared" si="0"/>
        <v>0</v>
      </c>
      <c r="AO63" s="350"/>
      <c r="AP63" s="350"/>
      <c r="AQ63" s="90" t="s">
        <v>81</v>
      </c>
      <c r="AR63" s="91"/>
      <c r="AS63" s="92">
        <v>0</v>
      </c>
      <c r="AT63" s="93">
        <f t="shared" si="1"/>
        <v>0</v>
      </c>
      <c r="AU63" s="94">
        <f>'IV.a. - Hrotovická x Spoj...'!P85</f>
        <v>0</v>
      </c>
      <c r="AV63" s="93">
        <f>'IV.a. - Hrotovická x Spoj...'!J33</f>
        <v>0</v>
      </c>
      <c r="AW63" s="93">
        <f>'IV.a. - Hrotovická x Spoj...'!J34</f>
        <v>0</v>
      </c>
      <c r="AX63" s="93">
        <f>'IV.a. - Hrotovická x Spoj...'!J35</f>
        <v>0</v>
      </c>
      <c r="AY63" s="93">
        <f>'IV.a. - Hrotovická x Spoj...'!J36</f>
        <v>0</v>
      </c>
      <c r="AZ63" s="93">
        <f>'IV.a. - Hrotovická x Spoj...'!F33</f>
        <v>0</v>
      </c>
      <c r="BA63" s="93">
        <f>'IV.a. - Hrotovická x Spoj...'!F34</f>
        <v>0</v>
      </c>
      <c r="BB63" s="93">
        <f>'IV.a. - Hrotovická x Spoj...'!F35</f>
        <v>0</v>
      </c>
      <c r="BC63" s="93">
        <f>'IV.a. - Hrotovická x Spoj...'!F36</f>
        <v>0</v>
      </c>
      <c r="BD63" s="95">
        <f>'IV.a. - Hrotovická x Spoj...'!F37</f>
        <v>0</v>
      </c>
      <c r="BT63" s="96" t="s">
        <v>82</v>
      </c>
      <c r="BV63" s="96" t="s">
        <v>76</v>
      </c>
      <c r="BW63" s="96" t="s">
        <v>111</v>
      </c>
      <c r="BX63" s="96" t="s">
        <v>5</v>
      </c>
      <c r="CL63" s="96" t="s">
        <v>108</v>
      </c>
      <c r="CM63" s="96" t="s">
        <v>85</v>
      </c>
    </row>
    <row r="64" spans="1:91" s="7" customFormat="1" ht="16.5" customHeight="1">
      <c r="A64" s="86" t="s">
        <v>78</v>
      </c>
      <c r="B64" s="87"/>
      <c r="C64" s="88"/>
      <c r="D64" s="324" t="s">
        <v>112</v>
      </c>
      <c r="E64" s="324"/>
      <c r="F64" s="324"/>
      <c r="G64" s="324"/>
      <c r="H64" s="324"/>
      <c r="I64" s="89"/>
      <c r="J64" s="324" t="s">
        <v>113</v>
      </c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49">
        <f>'V.a. - Hrotovická x Kosmá...'!J30</f>
        <v>0</v>
      </c>
      <c r="AH64" s="350"/>
      <c r="AI64" s="350"/>
      <c r="AJ64" s="350"/>
      <c r="AK64" s="350"/>
      <c r="AL64" s="350"/>
      <c r="AM64" s="350"/>
      <c r="AN64" s="349">
        <f t="shared" si="0"/>
        <v>0</v>
      </c>
      <c r="AO64" s="350"/>
      <c r="AP64" s="350"/>
      <c r="AQ64" s="90" t="s">
        <v>81</v>
      </c>
      <c r="AR64" s="91"/>
      <c r="AS64" s="92">
        <v>0</v>
      </c>
      <c r="AT64" s="93">
        <f t="shared" si="1"/>
        <v>0</v>
      </c>
      <c r="AU64" s="94">
        <f>'V.a. - Hrotovická x Kosmá...'!P85</f>
        <v>0</v>
      </c>
      <c r="AV64" s="93">
        <f>'V.a. - Hrotovická x Kosmá...'!J33</f>
        <v>0</v>
      </c>
      <c r="AW64" s="93">
        <f>'V.a. - Hrotovická x Kosmá...'!J34</f>
        <v>0</v>
      </c>
      <c r="AX64" s="93">
        <f>'V.a. - Hrotovická x Kosmá...'!J35</f>
        <v>0</v>
      </c>
      <c r="AY64" s="93">
        <f>'V.a. - Hrotovická x Kosmá...'!J36</f>
        <v>0</v>
      </c>
      <c r="AZ64" s="93">
        <f>'V.a. - Hrotovická x Kosmá...'!F33</f>
        <v>0</v>
      </c>
      <c r="BA64" s="93">
        <f>'V.a. - Hrotovická x Kosmá...'!F34</f>
        <v>0</v>
      </c>
      <c r="BB64" s="93">
        <f>'V.a. - Hrotovická x Kosmá...'!F35</f>
        <v>0</v>
      </c>
      <c r="BC64" s="93">
        <f>'V.a. - Hrotovická x Kosmá...'!F36</f>
        <v>0</v>
      </c>
      <c r="BD64" s="95">
        <f>'V.a. - Hrotovická x Kosmá...'!F37</f>
        <v>0</v>
      </c>
      <c r="BT64" s="96" t="s">
        <v>82</v>
      </c>
      <c r="BV64" s="96" t="s">
        <v>76</v>
      </c>
      <c r="BW64" s="96" t="s">
        <v>114</v>
      </c>
      <c r="BX64" s="96" t="s">
        <v>5</v>
      </c>
      <c r="CL64" s="96" t="s">
        <v>108</v>
      </c>
      <c r="CM64" s="96" t="s">
        <v>85</v>
      </c>
    </row>
    <row r="65" spans="1:91" s="7" customFormat="1" ht="16.5" customHeight="1">
      <c r="A65" s="86" t="s">
        <v>78</v>
      </c>
      <c r="B65" s="87"/>
      <c r="C65" s="88"/>
      <c r="D65" s="324" t="s">
        <v>115</v>
      </c>
      <c r="E65" s="324"/>
      <c r="F65" s="324"/>
      <c r="G65" s="324"/>
      <c r="H65" s="324"/>
      <c r="I65" s="89"/>
      <c r="J65" s="324" t="s">
        <v>116</v>
      </c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49">
        <f>'VI.a. - Komenského nám. -...'!J30</f>
        <v>0</v>
      </c>
      <c r="AH65" s="350"/>
      <c r="AI65" s="350"/>
      <c r="AJ65" s="350"/>
      <c r="AK65" s="350"/>
      <c r="AL65" s="350"/>
      <c r="AM65" s="350"/>
      <c r="AN65" s="349">
        <f t="shared" si="0"/>
        <v>0</v>
      </c>
      <c r="AO65" s="350"/>
      <c r="AP65" s="350"/>
      <c r="AQ65" s="90" t="s">
        <v>81</v>
      </c>
      <c r="AR65" s="91"/>
      <c r="AS65" s="97">
        <v>0</v>
      </c>
      <c r="AT65" s="98">
        <f t="shared" si="1"/>
        <v>0</v>
      </c>
      <c r="AU65" s="99">
        <f>'VI.a. - Komenského nám. -...'!P85</f>
        <v>0</v>
      </c>
      <c r="AV65" s="98">
        <f>'VI.a. - Komenského nám. -...'!J33</f>
        <v>0</v>
      </c>
      <c r="AW65" s="98">
        <f>'VI.a. - Komenského nám. -...'!J34</f>
        <v>0</v>
      </c>
      <c r="AX65" s="98">
        <f>'VI.a. - Komenského nám. -...'!J35</f>
        <v>0</v>
      </c>
      <c r="AY65" s="98">
        <f>'VI.a. - Komenského nám. -...'!J36</f>
        <v>0</v>
      </c>
      <c r="AZ65" s="98">
        <f>'VI.a. - Komenského nám. -...'!F33</f>
        <v>0</v>
      </c>
      <c r="BA65" s="98">
        <f>'VI.a. - Komenského nám. -...'!F34</f>
        <v>0</v>
      </c>
      <c r="BB65" s="98">
        <f>'VI.a. - Komenského nám. -...'!F35</f>
        <v>0</v>
      </c>
      <c r="BC65" s="98">
        <f>'VI.a. - Komenského nám. -...'!F36</f>
        <v>0</v>
      </c>
      <c r="BD65" s="100">
        <f>'VI.a. - Komenského nám. -...'!F37</f>
        <v>0</v>
      </c>
      <c r="BT65" s="96" t="s">
        <v>82</v>
      </c>
      <c r="BV65" s="96" t="s">
        <v>76</v>
      </c>
      <c r="BW65" s="96" t="s">
        <v>117</v>
      </c>
      <c r="BX65" s="96" t="s">
        <v>5</v>
      </c>
      <c r="CL65" s="96" t="s">
        <v>108</v>
      </c>
      <c r="CM65" s="96" t="s">
        <v>85</v>
      </c>
    </row>
    <row r="66" spans="1:91" s="2" customFormat="1" ht="30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9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9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39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</sheetData>
  <sheetProtection algorithmName="SHA-512" hashValue="uvZg6vY/ru8gRJBWlabDip/l8JdMDTne35+by3E9Yp7MPO6aqBFqU1zc6pves471EngRvmiTANHfZ1FWyWlhAw==" saltValue="urDwabrjIxLy0ZgCdZaFraWyXb1FlFhTMBnBYrbtqtRL7sBPusePOWsdlzjuXNsfBGOuaRCVm1kSC5fAS4UmOA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C1.a - Bráfova x Nádražní...'!C2" display="/" xr:uid="{00000000-0004-0000-0000-000000000000}"/>
    <hyperlink ref="A56" location="'D.a - Masarykovo nám. - SSZ'!C2" display="/" xr:uid="{00000000-0004-0000-0000-000001000000}"/>
    <hyperlink ref="A57" location="'E1.a - Komenského nám. JI...'!C2" display="/" xr:uid="{00000000-0004-0000-0000-000002000000}"/>
    <hyperlink ref="A58" location="'E2.a - Komenského nám. BU...'!C2" display="/" xr:uid="{00000000-0004-0000-0000-000003000000}"/>
    <hyperlink ref="A59" location="'G.a - Znojemská x Družste...'!C2" display="/" xr:uid="{00000000-0004-0000-0000-000004000000}"/>
    <hyperlink ref="A60" location="'I.a - Jejkovská Brána x B...'!C2" display="/" xr:uid="{00000000-0004-0000-0000-000005000000}"/>
    <hyperlink ref="A61" location="'II.a - Znojemská x Okrajo...'!C2" display="/" xr:uid="{00000000-0004-0000-0000-000006000000}"/>
    <hyperlink ref="A62" location="'III.a. - Purkyňovo nám.'!C2" display="/" xr:uid="{00000000-0004-0000-0000-000007000000}"/>
    <hyperlink ref="A63" location="'IV.a. - Hrotovická x Spoj...'!C2" display="/" xr:uid="{00000000-0004-0000-0000-000008000000}"/>
    <hyperlink ref="A64" location="'V.a. - Hrotovická x Kosmá...'!C2" display="/" xr:uid="{00000000-0004-0000-0000-000009000000}"/>
    <hyperlink ref="A65" location="'VI.a. - Komenského nám. -...'!C2" display="/" xr:uid="{00000000-0004-0000-0000-00000A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66"/>
  <sheetViews>
    <sheetView showGridLines="0" workbookViewId="0">
      <selection activeCell="C2" sqref="C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83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120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ROUND((SUM(BE92:BE765)),  2)</f>
        <v>0</v>
      </c>
      <c r="G33" s="34"/>
      <c r="H33" s="34"/>
      <c r="I33" s="128">
        <v>0.21</v>
      </c>
      <c r="J33" s="127">
        <f>ROUND(((SUM(BE92:BE765))*I33),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ROUND((SUM(BF92:BF765)),  2)</f>
        <v>0</v>
      </c>
      <c r="G34" s="34"/>
      <c r="H34" s="34"/>
      <c r="I34" s="128">
        <v>0.15</v>
      </c>
      <c r="J34" s="127">
        <f>ROUND(((SUM(BF92:BF765))*I34),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ROUND((SUM(BG92:BG765)),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ROUND((SUM(BH92:BH765)),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ROUND((SUM(BI92:BI765)),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C1.a - Bráfova x Nádražní x Jungmannova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J112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J119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J120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J139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J232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J572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J629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J633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J647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J743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J752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J753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C1.a - Bráfova x Nádražní x Jungmannova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25. 5. 2021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P93+P112+P119+P139+P232+P647+P743+P752</f>
        <v>0</v>
      </c>
      <c r="Q92" s="72"/>
      <c r="R92" s="171">
        <f>R93+R112+R119+R139+R232+R647+R743+R752</f>
        <v>131.99825293999999</v>
      </c>
      <c r="S92" s="72"/>
      <c r="T92" s="172">
        <f>T93+T112+T119+T139+T232+T647+T743+T752</f>
        <v>24.8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BK93+BK112+BK119+BK139+BK232+BK647+BK743+BK752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SUM(P94:P111)</f>
        <v>0</v>
      </c>
      <c r="Q93" s="182"/>
      <c r="R93" s="183">
        <f>SUM(R94:R111)</f>
        <v>0</v>
      </c>
      <c r="S93" s="182"/>
      <c r="T93" s="184">
        <f>SUM(T94:T111)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SUM(BK94:BK111)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140.80000000000001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167</v>
      </c>
      <c r="G96" s="206"/>
      <c r="H96" s="209">
        <v>128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168</v>
      </c>
      <c r="G97" s="206"/>
      <c r="H97" s="209">
        <v>140.80000000000001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1.75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6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173</v>
      </c>
      <c r="G100" s="206"/>
      <c r="H100" s="209">
        <v>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6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2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183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4" customFormat="1" ht="10.199999999999999">
      <c r="B107" s="216"/>
      <c r="C107" s="217"/>
      <c r="D107" s="201" t="s">
        <v>166</v>
      </c>
      <c r="E107" s="218" t="s">
        <v>19</v>
      </c>
      <c r="F107" s="219" t="s">
        <v>175</v>
      </c>
      <c r="G107" s="217"/>
      <c r="H107" s="220">
        <v>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166</v>
      </c>
      <c r="AU107" s="226" t="s">
        <v>82</v>
      </c>
      <c r="AV107" s="14" t="s">
        <v>163</v>
      </c>
      <c r="AW107" s="14" t="s">
        <v>34</v>
      </c>
      <c r="AX107" s="14" t="s">
        <v>82</v>
      </c>
      <c r="AY107" s="226" t="s">
        <v>158</v>
      </c>
    </row>
    <row r="108" spans="1:65" s="2" customFormat="1" ht="16.5" customHeight="1">
      <c r="A108" s="34"/>
      <c r="B108" s="35"/>
      <c r="C108" s="188" t="s">
        <v>163</v>
      </c>
      <c r="D108" s="188" t="s">
        <v>159</v>
      </c>
      <c r="E108" s="189" t="s">
        <v>184</v>
      </c>
      <c r="F108" s="190" t="s">
        <v>185</v>
      </c>
      <c r="G108" s="191" t="s">
        <v>179</v>
      </c>
      <c r="H108" s="192">
        <v>2</v>
      </c>
      <c r="I108" s="193"/>
      <c r="J108" s="194">
        <f>ROUND(I108*H108,2)</f>
        <v>0</v>
      </c>
      <c r="K108" s="190" t="s">
        <v>19</v>
      </c>
      <c r="L108" s="39"/>
      <c r="M108" s="195" t="s">
        <v>19</v>
      </c>
      <c r="N108" s="196" t="s">
        <v>45</v>
      </c>
      <c r="O108" s="64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9" t="s">
        <v>163</v>
      </c>
      <c r="AT108" s="199" t="s">
        <v>159</v>
      </c>
      <c r="AU108" s="199" t="s">
        <v>82</v>
      </c>
      <c r="AY108" s="17" t="s">
        <v>158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7" t="s">
        <v>82</v>
      </c>
      <c r="BK108" s="200">
        <f>ROUND(I108*H108,2)</f>
        <v>0</v>
      </c>
      <c r="BL108" s="17" t="s">
        <v>163</v>
      </c>
      <c r="BM108" s="199" t="s">
        <v>186</v>
      </c>
    </row>
    <row r="109" spans="1:65" s="2" customFormat="1" ht="10.199999999999999">
      <c r="A109" s="34"/>
      <c r="B109" s="35"/>
      <c r="C109" s="36"/>
      <c r="D109" s="201" t="s">
        <v>165</v>
      </c>
      <c r="E109" s="36"/>
      <c r="F109" s="202" t="s">
        <v>185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165</v>
      </c>
      <c r="AU109" s="17" t="s">
        <v>82</v>
      </c>
    </row>
    <row r="110" spans="1:65" s="2" customFormat="1" ht="19.2">
      <c r="A110" s="34"/>
      <c r="B110" s="35"/>
      <c r="C110" s="36"/>
      <c r="D110" s="201" t="s">
        <v>181</v>
      </c>
      <c r="E110" s="36"/>
      <c r="F110" s="227" t="s">
        <v>187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181</v>
      </c>
      <c r="AU110" s="17" t="s">
        <v>82</v>
      </c>
    </row>
    <row r="111" spans="1:65" s="13" customFormat="1" ht="10.199999999999999">
      <c r="B111" s="205"/>
      <c r="C111" s="206"/>
      <c r="D111" s="201" t="s">
        <v>166</v>
      </c>
      <c r="E111" s="207" t="s">
        <v>19</v>
      </c>
      <c r="F111" s="208" t="s">
        <v>188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166</v>
      </c>
      <c r="AU111" s="215" t="s">
        <v>82</v>
      </c>
      <c r="AV111" s="13" t="s">
        <v>85</v>
      </c>
      <c r="AW111" s="13" t="s">
        <v>34</v>
      </c>
      <c r="AX111" s="13" t="s">
        <v>82</v>
      </c>
      <c r="AY111" s="215" t="s">
        <v>158</v>
      </c>
    </row>
    <row r="112" spans="1:65" s="12" customFormat="1" ht="25.95" customHeight="1">
      <c r="B112" s="174"/>
      <c r="C112" s="175"/>
      <c r="D112" s="176" t="s">
        <v>73</v>
      </c>
      <c r="E112" s="177" t="s">
        <v>189</v>
      </c>
      <c r="F112" s="177" t="s">
        <v>190</v>
      </c>
      <c r="G112" s="175"/>
      <c r="H112" s="175"/>
      <c r="I112" s="178"/>
      <c r="J112" s="179">
        <f>BK112</f>
        <v>0</v>
      </c>
      <c r="K112" s="175"/>
      <c r="L112" s="180"/>
      <c r="M112" s="181"/>
      <c r="N112" s="182"/>
      <c r="O112" s="182"/>
      <c r="P112" s="183">
        <f>SUM(P113:P118)</f>
        <v>0</v>
      </c>
      <c r="Q112" s="182"/>
      <c r="R112" s="183">
        <f>SUM(R113:R118)</f>
        <v>8.6004999999999998E-2</v>
      </c>
      <c r="S112" s="182"/>
      <c r="T112" s="184">
        <f>SUM(T113:T118)</f>
        <v>0</v>
      </c>
      <c r="AR112" s="185" t="s">
        <v>85</v>
      </c>
      <c r="AT112" s="186" t="s">
        <v>73</v>
      </c>
      <c r="AU112" s="186" t="s">
        <v>74</v>
      </c>
      <c r="AY112" s="185" t="s">
        <v>158</v>
      </c>
      <c r="BK112" s="187">
        <f>SUM(BK113:BK118)</f>
        <v>0</v>
      </c>
    </row>
    <row r="113" spans="1:65" s="2" customFormat="1" ht="26.4" customHeight="1">
      <c r="A113" s="34"/>
      <c r="B113" s="35"/>
      <c r="C113" s="188" t="s">
        <v>191</v>
      </c>
      <c r="D113" s="188" t="s">
        <v>159</v>
      </c>
      <c r="E113" s="189" t="s">
        <v>192</v>
      </c>
      <c r="F113" s="190" t="s">
        <v>193</v>
      </c>
      <c r="G113" s="191" t="s">
        <v>194</v>
      </c>
      <c r="H113" s="192">
        <v>1.02</v>
      </c>
      <c r="I113" s="193"/>
      <c r="J113" s="194">
        <f>ROUND(I113*H113,2)</f>
        <v>0</v>
      </c>
      <c r="K113" s="190" t="s">
        <v>19</v>
      </c>
      <c r="L113" s="39"/>
      <c r="M113" s="195" t="s">
        <v>19</v>
      </c>
      <c r="N113" s="196" t="s">
        <v>45</v>
      </c>
      <c r="O113" s="64"/>
      <c r="P113" s="197">
        <f>O113*H113</f>
        <v>0</v>
      </c>
      <c r="Q113" s="197">
        <v>2.5000000000000001E-4</v>
      </c>
      <c r="R113" s="197">
        <f>Q113*H113</f>
        <v>2.5500000000000002E-4</v>
      </c>
      <c r="S113" s="197">
        <v>0</v>
      </c>
      <c r="T113" s="19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9" t="s">
        <v>195</v>
      </c>
      <c r="AT113" s="199" t="s">
        <v>159</v>
      </c>
      <c r="AU113" s="199" t="s">
        <v>82</v>
      </c>
      <c r="AY113" s="17" t="s">
        <v>158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82</v>
      </c>
      <c r="BK113" s="200">
        <f>ROUND(I113*H113,2)</f>
        <v>0</v>
      </c>
      <c r="BL113" s="17" t="s">
        <v>195</v>
      </c>
      <c r="BM113" s="199" t="s">
        <v>196</v>
      </c>
    </row>
    <row r="114" spans="1:65" s="2" customFormat="1" ht="19.2">
      <c r="A114" s="34"/>
      <c r="B114" s="35"/>
      <c r="C114" s="36"/>
      <c r="D114" s="201" t="s">
        <v>165</v>
      </c>
      <c r="E114" s="36"/>
      <c r="F114" s="202" t="s">
        <v>193</v>
      </c>
      <c r="G114" s="36"/>
      <c r="H114" s="36"/>
      <c r="I114" s="108"/>
      <c r="J114" s="36"/>
      <c r="K114" s="36"/>
      <c r="L114" s="39"/>
      <c r="M114" s="203"/>
      <c r="N114" s="204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165</v>
      </c>
      <c r="AU114" s="17" t="s">
        <v>82</v>
      </c>
    </row>
    <row r="115" spans="1:65" s="13" customFormat="1" ht="10.199999999999999">
      <c r="B115" s="205"/>
      <c r="C115" s="206"/>
      <c r="D115" s="201" t="s">
        <v>166</v>
      </c>
      <c r="E115" s="207" t="s">
        <v>19</v>
      </c>
      <c r="F115" s="208" t="s">
        <v>197</v>
      </c>
      <c r="G115" s="206"/>
      <c r="H115" s="209">
        <v>1.02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166</v>
      </c>
      <c r="AU115" s="215" t="s">
        <v>82</v>
      </c>
      <c r="AV115" s="13" t="s">
        <v>85</v>
      </c>
      <c r="AW115" s="13" t="s">
        <v>34</v>
      </c>
      <c r="AX115" s="13" t="s">
        <v>82</v>
      </c>
      <c r="AY115" s="215" t="s">
        <v>158</v>
      </c>
    </row>
    <row r="116" spans="1:65" s="2" customFormat="1" ht="16.5" customHeight="1">
      <c r="A116" s="34"/>
      <c r="B116" s="35"/>
      <c r="C116" s="228" t="s">
        <v>198</v>
      </c>
      <c r="D116" s="228" t="s">
        <v>199</v>
      </c>
      <c r="E116" s="229" t="s">
        <v>200</v>
      </c>
      <c r="F116" s="230" t="s">
        <v>201</v>
      </c>
      <c r="G116" s="231" t="s">
        <v>202</v>
      </c>
      <c r="H116" s="232">
        <v>5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45</v>
      </c>
      <c r="O116" s="64"/>
      <c r="P116" s="197">
        <f>O116*H116</f>
        <v>0</v>
      </c>
      <c r="Q116" s="197">
        <v>1.7149999999999999E-2</v>
      </c>
      <c r="R116" s="197">
        <f>Q116*H116</f>
        <v>8.5749999999999993E-2</v>
      </c>
      <c r="S116" s="197">
        <v>0</v>
      </c>
      <c r="T116" s="19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9" t="s">
        <v>203</v>
      </c>
      <c r="AT116" s="199" t="s">
        <v>199</v>
      </c>
      <c r="AU116" s="199" t="s">
        <v>82</v>
      </c>
      <c r="AY116" s="17" t="s">
        <v>158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82</v>
      </c>
      <c r="BK116" s="200">
        <f>ROUND(I116*H116,2)</f>
        <v>0</v>
      </c>
      <c r="BL116" s="17" t="s">
        <v>195</v>
      </c>
      <c r="BM116" s="199" t="s">
        <v>204</v>
      </c>
    </row>
    <row r="117" spans="1:65" s="2" customFormat="1" ht="10.199999999999999">
      <c r="A117" s="34"/>
      <c r="B117" s="35"/>
      <c r="C117" s="36"/>
      <c r="D117" s="201" t="s">
        <v>165</v>
      </c>
      <c r="E117" s="36"/>
      <c r="F117" s="202" t="s">
        <v>201</v>
      </c>
      <c r="G117" s="36"/>
      <c r="H117" s="36"/>
      <c r="I117" s="108"/>
      <c r="J117" s="36"/>
      <c r="K117" s="36"/>
      <c r="L117" s="39"/>
      <c r="M117" s="203"/>
      <c r="N117" s="204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165</v>
      </c>
      <c r="AU117" s="17" t="s">
        <v>82</v>
      </c>
    </row>
    <row r="118" spans="1:65" s="13" customFormat="1" ht="10.199999999999999">
      <c r="B118" s="205"/>
      <c r="C118" s="206"/>
      <c r="D118" s="201" t="s">
        <v>166</v>
      </c>
      <c r="E118" s="207" t="s">
        <v>19</v>
      </c>
      <c r="F118" s="208" t="s">
        <v>205</v>
      </c>
      <c r="G118" s="206"/>
      <c r="H118" s="209">
        <v>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166</v>
      </c>
      <c r="AU118" s="215" t="s">
        <v>82</v>
      </c>
      <c r="AV118" s="13" t="s">
        <v>85</v>
      </c>
      <c r="AW118" s="13" t="s">
        <v>34</v>
      </c>
      <c r="AX118" s="13" t="s">
        <v>82</v>
      </c>
      <c r="AY118" s="215" t="s">
        <v>158</v>
      </c>
    </row>
    <row r="119" spans="1:65" s="12" customFormat="1" ht="25.95" customHeight="1">
      <c r="B119" s="174"/>
      <c r="C119" s="175"/>
      <c r="D119" s="176" t="s">
        <v>73</v>
      </c>
      <c r="E119" s="177" t="s">
        <v>206</v>
      </c>
      <c r="F119" s="177" t="s">
        <v>207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3.16E-3</v>
      </c>
      <c r="S119" s="182"/>
      <c r="T119" s="184">
        <f>T120</f>
        <v>0</v>
      </c>
      <c r="AR119" s="185" t="s">
        <v>85</v>
      </c>
      <c r="AT119" s="186" t="s">
        <v>73</v>
      </c>
      <c r="AU119" s="186" t="s">
        <v>74</v>
      </c>
      <c r="AY119" s="185" t="s">
        <v>158</v>
      </c>
      <c r="BK119" s="187">
        <f>BK120</f>
        <v>0</v>
      </c>
    </row>
    <row r="120" spans="1:65" s="12" customFormat="1" ht="22.8" customHeight="1">
      <c r="B120" s="174"/>
      <c r="C120" s="175"/>
      <c r="D120" s="176" t="s">
        <v>73</v>
      </c>
      <c r="E120" s="238" t="s">
        <v>208</v>
      </c>
      <c r="F120" s="238" t="s">
        <v>209</v>
      </c>
      <c r="G120" s="175"/>
      <c r="H120" s="175"/>
      <c r="I120" s="178"/>
      <c r="J120" s="239">
        <f>BK120</f>
        <v>0</v>
      </c>
      <c r="K120" s="175"/>
      <c r="L120" s="180"/>
      <c r="M120" s="181"/>
      <c r="N120" s="182"/>
      <c r="O120" s="182"/>
      <c r="P120" s="183">
        <f>SUM(P121:P138)</f>
        <v>0</v>
      </c>
      <c r="Q120" s="182"/>
      <c r="R120" s="183">
        <f>SUM(R121:R138)</f>
        <v>3.16E-3</v>
      </c>
      <c r="S120" s="182"/>
      <c r="T120" s="184">
        <f>SUM(T121:T138)</f>
        <v>0</v>
      </c>
      <c r="AR120" s="185" t="s">
        <v>85</v>
      </c>
      <c r="AT120" s="186" t="s">
        <v>73</v>
      </c>
      <c r="AU120" s="186" t="s">
        <v>82</v>
      </c>
      <c r="AY120" s="185" t="s">
        <v>158</v>
      </c>
      <c r="BK120" s="187">
        <f>SUM(BK121:BK138)</f>
        <v>0</v>
      </c>
    </row>
    <row r="121" spans="1:65" s="2" customFormat="1" ht="27.6" customHeight="1">
      <c r="A121" s="34"/>
      <c r="B121" s="35"/>
      <c r="C121" s="188" t="s">
        <v>210</v>
      </c>
      <c r="D121" s="188" t="s">
        <v>159</v>
      </c>
      <c r="E121" s="189" t="s">
        <v>211</v>
      </c>
      <c r="F121" s="190" t="s">
        <v>212</v>
      </c>
      <c r="G121" s="191" t="s">
        <v>162</v>
      </c>
      <c r="H121" s="192">
        <v>45</v>
      </c>
      <c r="I121" s="193"/>
      <c r="J121" s="194">
        <f>ROUND(I121*H121,2)</f>
        <v>0</v>
      </c>
      <c r="K121" s="190" t="s">
        <v>213</v>
      </c>
      <c r="L121" s="39"/>
      <c r="M121" s="195" t="s">
        <v>19</v>
      </c>
      <c r="N121" s="196" t="s">
        <v>45</v>
      </c>
      <c r="O121" s="64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195</v>
      </c>
      <c r="AT121" s="199" t="s">
        <v>159</v>
      </c>
      <c r="AU121" s="199" t="s">
        <v>85</v>
      </c>
      <c r="AY121" s="17" t="s">
        <v>158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82</v>
      </c>
      <c r="BK121" s="200">
        <f>ROUND(I121*H121,2)</f>
        <v>0</v>
      </c>
      <c r="BL121" s="17" t="s">
        <v>195</v>
      </c>
      <c r="BM121" s="199" t="s">
        <v>214</v>
      </c>
    </row>
    <row r="122" spans="1:65" s="2" customFormat="1" ht="10.199999999999999">
      <c r="A122" s="34"/>
      <c r="B122" s="35"/>
      <c r="C122" s="36"/>
      <c r="D122" s="201" t="s">
        <v>165</v>
      </c>
      <c r="E122" s="36"/>
      <c r="F122" s="202" t="s">
        <v>215</v>
      </c>
      <c r="G122" s="36"/>
      <c r="H122" s="36"/>
      <c r="I122" s="108"/>
      <c r="J122" s="36"/>
      <c r="K122" s="36"/>
      <c r="L122" s="39"/>
      <c r="M122" s="203"/>
      <c r="N122" s="204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165</v>
      </c>
      <c r="AU122" s="17" t="s">
        <v>85</v>
      </c>
    </row>
    <row r="123" spans="1:65" s="2" customFormat="1" ht="28.8">
      <c r="A123" s="34"/>
      <c r="B123" s="35"/>
      <c r="C123" s="36"/>
      <c r="D123" s="201" t="s">
        <v>216</v>
      </c>
      <c r="E123" s="36"/>
      <c r="F123" s="227" t="s">
        <v>217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216</v>
      </c>
      <c r="AU123" s="17" t="s">
        <v>85</v>
      </c>
    </row>
    <row r="124" spans="1:65" s="2" customFormat="1" ht="16.5" customHeight="1">
      <c r="A124" s="34"/>
      <c r="B124" s="35"/>
      <c r="C124" s="228" t="s">
        <v>218</v>
      </c>
      <c r="D124" s="228" t="s">
        <v>199</v>
      </c>
      <c r="E124" s="229" t="s">
        <v>219</v>
      </c>
      <c r="F124" s="230" t="s">
        <v>220</v>
      </c>
      <c r="G124" s="231" t="s">
        <v>162</v>
      </c>
      <c r="H124" s="232">
        <v>54</v>
      </c>
      <c r="I124" s="233"/>
      <c r="J124" s="234">
        <f>ROUND(I124*H124,2)</f>
        <v>0</v>
      </c>
      <c r="K124" s="230" t="s">
        <v>213</v>
      </c>
      <c r="L124" s="235"/>
      <c r="M124" s="236" t="s">
        <v>19</v>
      </c>
      <c r="N124" s="237" t="s">
        <v>45</v>
      </c>
      <c r="O124" s="64"/>
      <c r="P124" s="197">
        <f>O124*H124</f>
        <v>0</v>
      </c>
      <c r="Q124" s="197">
        <v>4.0000000000000003E-5</v>
      </c>
      <c r="R124" s="197">
        <f>Q124*H124</f>
        <v>2.16E-3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203</v>
      </c>
      <c r="AT124" s="199" t="s">
        <v>199</v>
      </c>
      <c r="AU124" s="199" t="s">
        <v>85</v>
      </c>
      <c r="AY124" s="17" t="s">
        <v>158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82</v>
      </c>
      <c r="BK124" s="200">
        <f>ROUND(I124*H124,2)</f>
        <v>0</v>
      </c>
      <c r="BL124" s="17" t="s">
        <v>195</v>
      </c>
      <c r="BM124" s="199" t="s">
        <v>221</v>
      </c>
    </row>
    <row r="125" spans="1:65" s="2" customFormat="1" ht="10.199999999999999">
      <c r="A125" s="34"/>
      <c r="B125" s="35"/>
      <c r="C125" s="36"/>
      <c r="D125" s="201" t="s">
        <v>165</v>
      </c>
      <c r="E125" s="36"/>
      <c r="F125" s="202" t="s">
        <v>220</v>
      </c>
      <c r="G125" s="36"/>
      <c r="H125" s="36"/>
      <c r="I125" s="108"/>
      <c r="J125" s="36"/>
      <c r="K125" s="36"/>
      <c r="L125" s="39"/>
      <c r="M125" s="203"/>
      <c r="N125" s="204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165</v>
      </c>
      <c r="AU125" s="17" t="s">
        <v>85</v>
      </c>
    </row>
    <row r="126" spans="1:65" s="13" customFormat="1" ht="10.199999999999999">
      <c r="B126" s="205"/>
      <c r="C126" s="206"/>
      <c r="D126" s="201" t="s">
        <v>166</v>
      </c>
      <c r="E126" s="207" t="s">
        <v>19</v>
      </c>
      <c r="F126" s="208" t="s">
        <v>222</v>
      </c>
      <c r="G126" s="206"/>
      <c r="H126" s="209">
        <v>45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166</v>
      </c>
      <c r="AU126" s="215" t="s">
        <v>85</v>
      </c>
      <c r="AV126" s="13" t="s">
        <v>85</v>
      </c>
      <c r="AW126" s="13" t="s">
        <v>34</v>
      </c>
      <c r="AX126" s="13" t="s">
        <v>82</v>
      </c>
      <c r="AY126" s="215" t="s">
        <v>158</v>
      </c>
    </row>
    <row r="127" spans="1:65" s="13" customFormat="1" ht="10.199999999999999">
      <c r="B127" s="205"/>
      <c r="C127" s="206"/>
      <c r="D127" s="201" t="s">
        <v>166</v>
      </c>
      <c r="E127" s="206"/>
      <c r="F127" s="208" t="s">
        <v>223</v>
      </c>
      <c r="G127" s="206"/>
      <c r="H127" s="209">
        <v>54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4</v>
      </c>
      <c r="AX127" s="13" t="s">
        <v>82</v>
      </c>
      <c r="AY127" s="215" t="s">
        <v>158</v>
      </c>
    </row>
    <row r="128" spans="1:65" s="2" customFormat="1" ht="26.4" customHeight="1">
      <c r="A128" s="34"/>
      <c r="B128" s="35"/>
      <c r="C128" s="188" t="s">
        <v>156</v>
      </c>
      <c r="D128" s="188" t="s">
        <v>159</v>
      </c>
      <c r="E128" s="189" t="s">
        <v>224</v>
      </c>
      <c r="F128" s="190" t="s">
        <v>225</v>
      </c>
      <c r="G128" s="191" t="s">
        <v>202</v>
      </c>
      <c r="H128" s="192">
        <v>1</v>
      </c>
      <c r="I128" s="193"/>
      <c r="J128" s="194">
        <f>ROUND(I128*H128,2)</f>
        <v>0</v>
      </c>
      <c r="K128" s="190" t="s">
        <v>213</v>
      </c>
      <c r="L128" s="39"/>
      <c r="M128" s="195" t="s">
        <v>19</v>
      </c>
      <c r="N128" s="196" t="s">
        <v>45</v>
      </c>
      <c r="O128" s="64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195</v>
      </c>
      <c r="AT128" s="199" t="s">
        <v>159</v>
      </c>
      <c r="AU128" s="199" t="s">
        <v>85</v>
      </c>
      <c r="AY128" s="17" t="s">
        <v>158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82</v>
      </c>
      <c r="BK128" s="200">
        <f>ROUND(I128*H128,2)</f>
        <v>0</v>
      </c>
      <c r="BL128" s="17" t="s">
        <v>195</v>
      </c>
      <c r="BM128" s="199" t="s">
        <v>226</v>
      </c>
    </row>
    <row r="129" spans="1:65" s="2" customFormat="1" ht="19.2">
      <c r="A129" s="34"/>
      <c r="B129" s="35"/>
      <c r="C129" s="36"/>
      <c r="D129" s="201" t="s">
        <v>165</v>
      </c>
      <c r="E129" s="36"/>
      <c r="F129" s="202" t="s">
        <v>225</v>
      </c>
      <c r="G129" s="36"/>
      <c r="H129" s="36"/>
      <c r="I129" s="108"/>
      <c r="J129" s="36"/>
      <c r="K129" s="36"/>
      <c r="L129" s="39"/>
      <c r="M129" s="203"/>
      <c r="N129" s="204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165</v>
      </c>
      <c r="AU129" s="17" t="s">
        <v>85</v>
      </c>
    </row>
    <row r="130" spans="1:65" s="13" customFormat="1" ht="10.199999999999999">
      <c r="B130" s="205"/>
      <c r="C130" s="206"/>
      <c r="D130" s="201" t="s">
        <v>166</v>
      </c>
      <c r="E130" s="207" t="s">
        <v>19</v>
      </c>
      <c r="F130" s="208" t="s">
        <v>227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166</v>
      </c>
      <c r="AU130" s="215" t="s">
        <v>85</v>
      </c>
      <c r="AV130" s="13" t="s">
        <v>85</v>
      </c>
      <c r="AW130" s="13" t="s">
        <v>34</v>
      </c>
      <c r="AX130" s="13" t="s">
        <v>82</v>
      </c>
      <c r="AY130" s="215" t="s">
        <v>158</v>
      </c>
    </row>
    <row r="131" spans="1:65" s="2" customFormat="1" ht="16.5" customHeight="1">
      <c r="A131" s="34"/>
      <c r="B131" s="35"/>
      <c r="C131" s="228" t="s">
        <v>228</v>
      </c>
      <c r="D131" s="228" t="s">
        <v>199</v>
      </c>
      <c r="E131" s="229" t="s">
        <v>229</v>
      </c>
      <c r="F131" s="230" t="s">
        <v>230</v>
      </c>
      <c r="G131" s="231" t="s">
        <v>202</v>
      </c>
      <c r="H131" s="232">
        <v>1</v>
      </c>
      <c r="I131" s="233"/>
      <c r="J131" s="234">
        <f>ROUND(I131*H131,2)</f>
        <v>0</v>
      </c>
      <c r="K131" s="230" t="s">
        <v>19</v>
      </c>
      <c r="L131" s="235"/>
      <c r="M131" s="236" t="s">
        <v>19</v>
      </c>
      <c r="N131" s="237" t="s">
        <v>45</v>
      </c>
      <c r="O131" s="64"/>
      <c r="P131" s="197">
        <f>O131*H131</f>
        <v>0</v>
      </c>
      <c r="Q131" s="197">
        <v>1E-3</v>
      </c>
      <c r="R131" s="197">
        <f>Q131*H131</f>
        <v>1E-3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203</v>
      </c>
      <c r="AT131" s="199" t="s">
        <v>199</v>
      </c>
      <c r="AU131" s="199" t="s">
        <v>85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195</v>
      </c>
      <c r="BM131" s="199" t="s">
        <v>231</v>
      </c>
    </row>
    <row r="132" spans="1:65" s="2" customFormat="1" ht="409.6">
      <c r="A132" s="34"/>
      <c r="B132" s="35"/>
      <c r="C132" s="36"/>
      <c r="D132" s="201" t="s">
        <v>165</v>
      </c>
      <c r="E132" s="36"/>
      <c r="F132" s="202" t="s">
        <v>232</v>
      </c>
      <c r="G132" s="36"/>
      <c r="H132" s="36"/>
      <c r="I132" s="108"/>
      <c r="J132" s="36"/>
      <c r="K132" s="36"/>
      <c r="L132" s="39"/>
      <c r="M132" s="203"/>
      <c r="N132" s="204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85</v>
      </c>
    </row>
    <row r="133" spans="1:65" s="13" customFormat="1" ht="10.199999999999999">
      <c r="B133" s="205"/>
      <c r="C133" s="206"/>
      <c r="D133" s="201" t="s">
        <v>166</v>
      </c>
      <c r="E133" s="207" t="s">
        <v>19</v>
      </c>
      <c r="F133" s="208" t="s">
        <v>227</v>
      </c>
      <c r="G133" s="206"/>
      <c r="H133" s="209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166</v>
      </c>
      <c r="AU133" s="215" t="s">
        <v>85</v>
      </c>
      <c r="AV133" s="13" t="s">
        <v>85</v>
      </c>
      <c r="AW133" s="13" t="s">
        <v>34</v>
      </c>
      <c r="AX133" s="13" t="s">
        <v>82</v>
      </c>
      <c r="AY133" s="215" t="s">
        <v>158</v>
      </c>
    </row>
    <row r="134" spans="1:65" s="2" customFormat="1" ht="26.4" customHeight="1">
      <c r="A134" s="34"/>
      <c r="B134" s="35"/>
      <c r="C134" s="188" t="s">
        <v>233</v>
      </c>
      <c r="D134" s="188" t="s">
        <v>159</v>
      </c>
      <c r="E134" s="189" t="s">
        <v>234</v>
      </c>
      <c r="F134" s="190" t="s">
        <v>235</v>
      </c>
      <c r="G134" s="191" t="s">
        <v>202</v>
      </c>
      <c r="H134" s="192">
        <v>1</v>
      </c>
      <c r="I134" s="193"/>
      <c r="J134" s="194">
        <f>ROUND(I134*H134,2)</f>
        <v>0</v>
      </c>
      <c r="K134" s="190" t="s">
        <v>19</v>
      </c>
      <c r="L134" s="39"/>
      <c r="M134" s="195" t="s">
        <v>19</v>
      </c>
      <c r="N134" s="196" t="s">
        <v>45</v>
      </c>
      <c r="O134" s="64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236</v>
      </c>
      <c r="AT134" s="199" t="s">
        <v>159</v>
      </c>
      <c r="AU134" s="199" t="s">
        <v>85</v>
      </c>
      <c r="AY134" s="17" t="s">
        <v>158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236</v>
      </c>
      <c r="BM134" s="199" t="s">
        <v>237</v>
      </c>
    </row>
    <row r="135" spans="1:65" s="2" customFormat="1" ht="19.2">
      <c r="A135" s="34"/>
      <c r="B135" s="35"/>
      <c r="C135" s="36"/>
      <c r="D135" s="201" t="s">
        <v>165</v>
      </c>
      <c r="E135" s="36"/>
      <c r="F135" s="202" t="s">
        <v>235</v>
      </c>
      <c r="G135" s="36"/>
      <c r="H135" s="36"/>
      <c r="I135" s="108"/>
      <c r="J135" s="36"/>
      <c r="K135" s="36"/>
      <c r="L135" s="39"/>
      <c r="M135" s="203"/>
      <c r="N135" s="204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85</v>
      </c>
    </row>
    <row r="136" spans="1:65" s="2" customFormat="1" ht="16.5" customHeight="1">
      <c r="A136" s="34"/>
      <c r="B136" s="35"/>
      <c r="C136" s="228" t="s">
        <v>238</v>
      </c>
      <c r="D136" s="228" t="s">
        <v>199</v>
      </c>
      <c r="E136" s="229" t="s">
        <v>239</v>
      </c>
      <c r="F136" s="230" t="s">
        <v>240</v>
      </c>
      <c r="G136" s="231" t="s">
        <v>202</v>
      </c>
      <c r="H136" s="232">
        <v>1</v>
      </c>
      <c r="I136" s="233"/>
      <c r="J136" s="234">
        <f>ROUND(I136*H136,2)</f>
        <v>0</v>
      </c>
      <c r="K136" s="230" t="s">
        <v>19</v>
      </c>
      <c r="L136" s="235"/>
      <c r="M136" s="236" t="s">
        <v>19</v>
      </c>
      <c r="N136" s="237" t="s">
        <v>45</v>
      </c>
      <c r="O136" s="64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241</v>
      </c>
      <c r="AT136" s="199" t="s">
        <v>199</v>
      </c>
      <c r="AU136" s="199" t="s">
        <v>85</v>
      </c>
      <c r="AY136" s="17" t="s">
        <v>158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236</v>
      </c>
      <c r="BM136" s="199" t="s">
        <v>242</v>
      </c>
    </row>
    <row r="137" spans="1:65" s="2" customFormat="1" ht="10.199999999999999">
      <c r="A137" s="34"/>
      <c r="B137" s="35"/>
      <c r="C137" s="36"/>
      <c r="D137" s="201" t="s">
        <v>165</v>
      </c>
      <c r="E137" s="36"/>
      <c r="F137" s="202" t="s">
        <v>240</v>
      </c>
      <c r="G137" s="36"/>
      <c r="H137" s="36"/>
      <c r="I137" s="108"/>
      <c r="J137" s="36"/>
      <c r="K137" s="36"/>
      <c r="L137" s="39"/>
      <c r="M137" s="203"/>
      <c r="N137" s="204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85</v>
      </c>
    </row>
    <row r="138" spans="1:65" s="13" customFormat="1" ht="10.199999999999999">
      <c r="B138" s="205"/>
      <c r="C138" s="206"/>
      <c r="D138" s="201" t="s">
        <v>166</v>
      </c>
      <c r="E138" s="207" t="s">
        <v>19</v>
      </c>
      <c r="F138" s="208" t="s">
        <v>243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166</v>
      </c>
      <c r="AU138" s="215" t="s">
        <v>85</v>
      </c>
      <c r="AV138" s="13" t="s">
        <v>85</v>
      </c>
      <c r="AW138" s="13" t="s">
        <v>34</v>
      </c>
      <c r="AX138" s="13" t="s">
        <v>82</v>
      </c>
      <c r="AY138" s="215" t="s">
        <v>158</v>
      </c>
    </row>
    <row r="139" spans="1:65" s="12" customFormat="1" ht="25.95" customHeight="1">
      <c r="B139" s="174"/>
      <c r="C139" s="175"/>
      <c r="D139" s="176" t="s">
        <v>73</v>
      </c>
      <c r="E139" s="177" t="s">
        <v>244</v>
      </c>
      <c r="F139" s="177" t="s">
        <v>245</v>
      </c>
      <c r="G139" s="175"/>
      <c r="H139" s="175"/>
      <c r="I139" s="178"/>
      <c r="J139" s="179">
        <f>BK139</f>
        <v>0</v>
      </c>
      <c r="K139" s="175"/>
      <c r="L139" s="180"/>
      <c r="M139" s="181"/>
      <c r="N139" s="182"/>
      <c r="O139" s="182"/>
      <c r="P139" s="183">
        <f>SUM(P140:P231)</f>
        <v>0</v>
      </c>
      <c r="Q139" s="182"/>
      <c r="R139" s="183">
        <f>SUM(R140:R231)</f>
        <v>0.17481249999999998</v>
      </c>
      <c r="S139" s="182"/>
      <c r="T139" s="184">
        <f>SUM(T140:T231)</f>
        <v>0</v>
      </c>
      <c r="AR139" s="185" t="s">
        <v>176</v>
      </c>
      <c r="AT139" s="186" t="s">
        <v>73</v>
      </c>
      <c r="AU139" s="186" t="s">
        <v>74</v>
      </c>
      <c r="AY139" s="185" t="s">
        <v>158</v>
      </c>
      <c r="BK139" s="187">
        <f>SUM(BK140:BK231)</f>
        <v>0</v>
      </c>
    </row>
    <row r="140" spans="1:65" s="2" customFormat="1" ht="39.6" customHeight="1">
      <c r="A140" s="34"/>
      <c r="B140" s="35"/>
      <c r="C140" s="188" t="s">
        <v>246</v>
      </c>
      <c r="D140" s="188" t="s">
        <v>159</v>
      </c>
      <c r="E140" s="189" t="s">
        <v>247</v>
      </c>
      <c r="F140" s="190" t="s">
        <v>248</v>
      </c>
      <c r="G140" s="191" t="s">
        <v>202</v>
      </c>
      <c r="H140" s="192">
        <v>1</v>
      </c>
      <c r="I140" s="193"/>
      <c r="J140" s="194">
        <f>ROUND(I140*H140,2)</f>
        <v>0</v>
      </c>
      <c r="K140" s="190" t="s">
        <v>213</v>
      </c>
      <c r="L140" s="39"/>
      <c r="M140" s="195" t="s">
        <v>19</v>
      </c>
      <c r="N140" s="196" t="s">
        <v>45</v>
      </c>
      <c r="O140" s="64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249</v>
      </c>
      <c r="AT140" s="199" t="s">
        <v>159</v>
      </c>
      <c r="AU140" s="199" t="s">
        <v>82</v>
      </c>
      <c r="AY140" s="17" t="s">
        <v>158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249</v>
      </c>
      <c r="BM140" s="199" t="s">
        <v>250</v>
      </c>
    </row>
    <row r="141" spans="1:65" s="2" customFormat="1" ht="28.8">
      <c r="A141" s="34"/>
      <c r="B141" s="35"/>
      <c r="C141" s="36"/>
      <c r="D141" s="201" t="s">
        <v>165</v>
      </c>
      <c r="E141" s="36"/>
      <c r="F141" s="202" t="s">
        <v>251</v>
      </c>
      <c r="G141" s="36"/>
      <c r="H141" s="36"/>
      <c r="I141" s="108"/>
      <c r="J141" s="36"/>
      <c r="K141" s="36"/>
      <c r="L141" s="39"/>
      <c r="M141" s="203"/>
      <c r="N141" s="204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2" customFormat="1" ht="42.6" customHeight="1">
      <c r="A142" s="34"/>
      <c r="B142" s="35"/>
      <c r="C142" s="228" t="s">
        <v>252</v>
      </c>
      <c r="D142" s="228" t="s">
        <v>199</v>
      </c>
      <c r="E142" s="229" t="s">
        <v>253</v>
      </c>
      <c r="F142" s="230" t="s">
        <v>254</v>
      </c>
      <c r="G142" s="231" t="s">
        <v>202</v>
      </c>
      <c r="H142" s="232">
        <v>1</v>
      </c>
      <c r="I142" s="233"/>
      <c r="J142" s="234">
        <f>ROUND(I142*H142,2)</f>
        <v>0</v>
      </c>
      <c r="K142" s="230" t="s">
        <v>213</v>
      </c>
      <c r="L142" s="235"/>
      <c r="M142" s="236" t="s">
        <v>19</v>
      </c>
      <c r="N142" s="237" t="s">
        <v>45</v>
      </c>
      <c r="O142" s="64"/>
      <c r="P142" s="197">
        <f>O142*H142</f>
        <v>0</v>
      </c>
      <c r="Q142" s="197">
        <v>8.0999999999999996E-3</v>
      </c>
      <c r="R142" s="197">
        <f>Q142*H142</f>
        <v>8.0999999999999996E-3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255</v>
      </c>
      <c r="AT142" s="199" t="s">
        <v>199</v>
      </c>
      <c r="AU142" s="199" t="s">
        <v>82</v>
      </c>
      <c r="AY142" s="17" t="s">
        <v>158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255</v>
      </c>
      <c r="BM142" s="199" t="s">
        <v>256</v>
      </c>
    </row>
    <row r="143" spans="1:65" s="2" customFormat="1" ht="28.8">
      <c r="A143" s="34"/>
      <c r="B143" s="35"/>
      <c r="C143" s="36"/>
      <c r="D143" s="201" t="s">
        <v>165</v>
      </c>
      <c r="E143" s="36"/>
      <c r="F143" s="202" t="s">
        <v>254</v>
      </c>
      <c r="G143" s="36"/>
      <c r="H143" s="36"/>
      <c r="I143" s="108"/>
      <c r="J143" s="36"/>
      <c r="K143" s="36"/>
      <c r="L143" s="39"/>
      <c r="M143" s="203"/>
      <c r="N143" s="204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165</v>
      </c>
      <c r="AU143" s="17" t="s">
        <v>82</v>
      </c>
    </row>
    <row r="144" spans="1:65" s="13" customFormat="1" ht="10.199999999999999">
      <c r="B144" s="205"/>
      <c r="C144" s="206"/>
      <c r="D144" s="201" t="s">
        <v>166</v>
      </c>
      <c r="E144" s="207" t="s">
        <v>19</v>
      </c>
      <c r="F144" s="208" t="s">
        <v>82</v>
      </c>
      <c r="G144" s="206"/>
      <c r="H144" s="209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166</v>
      </c>
      <c r="AU144" s="215" t="s">
        <v>82</v>
      </c>
      <c r="AV144" s="13" t="s">
        <v>85</v>
      </c>
      <c r="AW144" s="13" t="s">
        <v>34</v>
      </c>
      <c r="AX144" s="13" t="s">
        <v>82</v>
      </c>
      <c r="AY144" s="215" t="s">
        <v>158</v>
      </c>
    </row>
    <row r="145" spans="1:65" s="2" customFormat="1" ht="26.4" customHeight="1">
      <c r="A145" s="34"/>
      <c r="B145" s="35"/>
      <c r="C145" s="188" t="s">
        <v>8</v>
      </c>
      <c r="D145" s="188" t="s">
        <v>159</v>
      </c>
      <c r="E145" s="189" t="s">
        <v>257</v>
      </c>
      <c r="F145" s="190" t="s">
        <v>258</v>
      </c>
      <c r="G145" s="191" t="s">
        <v>202</v>
      </c>
      <c r="H145" s="192">
        <v>1</v>
      </c>
      <c r="I145" s="193"/>
      <c r="J145" s="194">
        <f>ROUND(I145*H145,2)</f>
        <v>0</v>
      </c>
      <c r="K145" s="190" t="s">
        <v>213</v>
      </c>
      <c r="L145" s="39"/>
      <c r="M145" s="195" t="s">
        <v>19</v>
      </c>
      <c r="N145" s="196" t="s">
        <v>45</v>
      </c>
      <c r="O145" s="64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236</v>
      </c>
      <c r="AT145" s="199" t="s">
        <v>159</v>
      </c>
      <c r="AU145" s="199" t="s">
        <v>82</v>
      </c>
      <c r="AY145" s="17" t="s">
        <v>158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236</v>
      </c>
      <c r="BM145" s="199" t="s">
        <v>259</v>
      </c>
    </row>
    <row r="146" spans="1:65" s="2" customFormat="1" ht="28.8">
      <c r="A146" s="34"/>
      <c r="B146" s="35"/>
      <c r="C146" s="36"/>
      <c r="D146" s="201" t="s">
        <v>165</v>
      </c>
      <c r="E146" s="36"/>
      <c r="F146" s="202" t="s">
        <v>260</v>
      </c>
      <c r="G146" s="36"/>
      <c r="H146" s="36"/>
      <c r="I146" s="108"/>
      <c r="J146" s="36"/>
      <c r="K146" s="36"/>
      <c r="L146" s="39"/>
      <c r="M146" s="203"/>
      <c r="N146" s="204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165</v>
      </c>
      <c r="AU146" s="17" t="s">
        <v>82</v>
      </c>
    </row>
    <row r="147" spans="1:65" s="2" customFormat="1" ht="38.4">
      <c r="A147" s="34"/>
      <c r="B147" s="35"/>
      <c r="C147" s="36"/>
      <c r="D147" s="201" t="s">
        <v>216</v>
      </c>
      <c r="E147" s="36"/>
      <c r="F147" s="227" t="s">
        <v>261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216</v>
      </c>
      <c r="AU147" s="17" t="s">
        <v>82</v>
      </c>
    </row>
    <row r="148" spans="1:65" s="2" customFormat="1" ht="27.6" customHeight="1">
      <c r="A148" s="34"/>
      <c r="B148" s="35"/>
      <c r="C148" s="188" t="s">
        <v>195</v>
      </c>
      <c r="D148" s="188" t="s">
        <v>159</v>
      </c>
      <c r="E148" s="189" t="s">
        <v>262</v>
      </c>
      <c r="F148" s="190" t="s">
        <v>263</v>
      </c>
      <c r="G148" s="191" t="s">
        <v>202</v>
      </c>
      <c r="H148" s="192">
        <v>6</v>
      </c>
      <c r="I148" s="193"/>
      <c r="J148" s="194">
        <f>ROUND(I148*H148,2)</f>
        <v>0</v>
      </c>
      <c r="K148" s="190" t="s">
        <v>213</v>
      </c>
      <c r="L148" s="39"/>
      <c r="M148" s="195" t="s">
        <v>19</v>
      </c>
      <c r="N148" s="196" t="s">
        <v>45</v>
      </c>
      <c r="O148" s="64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236</v>
      </c>
      <c r="AT148" s="199" t="s">
        <v>159</v>
      </c>
      <c r="AU148" s="199" t="s">
        <v>82</v>
      </c>
      <c r="AY148" s="17" t="s">
        <v>158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236</v>
      </c>
      <c r="BM148" s="199" t="s">
        <v>264</v>
      </c>
    </row>
    <row r="149" spans="1:65" s="2" customFormat="1" ht="38.4">
      <c r="A149" s="34"/>
      <c r="B149" s="35"/>
      <c r="C149" s="36"/>
      <c r="D149" s="201" t="s">
        <v>165</v>
      </c>
      <c r="E149" s="36"/>
      <c r="F149" s="202" t="s">
        <v>265</v>
      </c>
      <c r="G149" s="36"/>
      <c r="H149" s="36"/>
      <c r="I149" s="108"/>
      <c r="J149" s="36"/>
      <c r="K149" s="36"/>
      <c r="L149" s="39"/>
      <c r="M149" s="203"/>
      <c r="N149" s="204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165</v>
      </c>
      <c r="AU149" s="17" t="s">
        <v>82</v>
      </c>
    </row>
    <row r="150" spans="1:65" s="2" customFormat="1" ht="38.4">
      <c r="A150" s="34"/>
      <c r="B150" s="35"/>
      <c r="C150" s="36"/>
      <c r="D150" s="201" t="s">
        <v>216</v>
      </c>
      <c r="E150" s="36"/>
      <c r="F150" s="227" t="s">
        <v>261</v>
      </c>
      <c r="G150" s="36"/>
      <c r="H150" s="36"/>
      <c r="I150" s="108"/>
      <c r="J150" s="36"/>
      <c r="K150" s="36"/>
      <c r="L150" s="39"/>
      <c r="M150" s="203"/>
      <c r="N150" s="204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216</v>
      </c>
      <c r="AU150" s="17" t="s">
        <v>82</v>
      </c>
    </row>
    <row r="151" spans="1:65" s="2" customFormat="1" ht="30" customHeight="1">
      <c r="A151" s="34"/>
      <c r="B151" s="35"/>
      <c r="C151" s="188" t="s">
        <v>266</v>
      </c>
      <c r="D151" s="188" t="s">
        <v>159</v>
      </c>
      <c r="E151" s="189" t="s">
        <v>267</v>
      </c>
      <c r="F151" s="190" t="s">
        <v>268</v>
      </c>
      <c r="G151" s="191" t="s">
        <v>202</v>
      </c>
      <c r="H151" s="192">
        <v>1</v>
      </c>
      <c r="I151" s="193"/>
      <c r="J151" s="194">
        <f>ROUND(I151*H151,2)</f>
        <v>0</v>
      </c>
      <c r="K151" s="190" t="s">
        <v>213</v>
      </c>
      <c r="L151" s="39"/>
      <c r="M151" s="195" t="s">
        <v>19</v>
      </c>
      <c r="N151" s="196" t="s">
        <v>45</v>
      </c>
      <c r="O151" s="64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236</v>
      </c>
      <c r="AT151" s="199" t="s">
        <v>159</v>
      </c>
      <c r="AU151" s="199" t="s">
        <v>82</v>
      </c>
      <c r="AY151" s="17" t="s">
        <v>158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236</v>
      </c>
      <c r="BM151" s="199" t="s">
        <v>269</v>
      </c>
    </row>
    <row r="152" spans="1:65" s="2" customFormat="1" ht="10.199999999999999">
      <c r="A152" s="34"/>
      <c r="B152" s="35"/>
      <c r="C152" s="36"/>
      <c r="D152" s="201" t="s">
        <v>165</v>
      </c>
      <c r="E152" s="36"/>
      <c r="F152" s="202" t="s">
        <v>268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82</v>
      </c>
    </row>
    <row r="153" spans="1:65" s="13" customFormat="1" ht="10.199999999999999">
      <c r="B153" s="205"/>
      <c r="C153" s="206"/>
      <c r="D153" s="201" t="s">
        <v>166</v>
      </c>
      <c r="E153" s="207" t="s">
        <v>19</v>
      </c>
      <c r="F153" s="208" t="s">
        <v>270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82</v>
      </c>
      <c r="AV153" s="13" t="s">
        <v>85</v>
      </c>
      <c r="AW153" s="13" t="s">
        <v>34</v>
      </c>
      <c r="AX153" s="13" t="s">
        <v>82</v>
      </c>
      <c r="AY153" s="215" t="s">
        <v>158</v>
      </c>
    </row>
    <row r="154" spans="1:65" s="2" customFormat="1" ht="30.6" customHeight="1">
      <c r="A154" s="34"/>
      <c r="B154" s="35"/>
      <c r="C154" s="188" t="s">
        <v>271</v>
      </c>
      <c r="D154" s="188" t="s">
        <v>159</v>
      </c>
      <c r="E154" s="189" t="s">
        <v>272</v>
      </c>
      <c r="F154" s="190" t="s">
        <v>273</v>
      </c>
      <c r="G154" s="191" t="s">
        <v>202</v>
      </c>
      <c r="H154" s="192">
        <v>10</v>
      </c>
      <c r="I154" s="193"/>
      <c r="J154" s="194">
        <f>ROUND(I154*H154,2)</f>
        <v>0</v>
      </c>
      <c r="K154" s="190" t="s">
        <v>213</v>
      </c>
      <c r="L154" s="39"/>
      <c r="M154" s="195" t="s">
        <v>19</v>
      </c>
      <c r="N154" s="196" t="s">
        <v>45</v>
      </c>
      <c r="O154" s="6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236</v>
      </c>
      <c r="AT154" s="199" t="s">
        <v>159</v>
      </c>
      <c r="AU154" s="199" t="s">
        <v>82</v>
      </c>
      <c r="AY154" s="17" t="s">
        <v>158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236</v>
      </c>
      <c r="BM154" s="199" t="s">
        <v>274</v>
      </c>
    </row>
    <row r="155" spans="1:65" s="2" customFormat="1" ht="19.2">
      <c r="A155" s="34"/>
      <c r="B155" s="35"/>
      <c r="C155" s="36"/>
      <c r="D155" s="201" t="s">
        <v>165</v>
      </c>
      <c r="E155" s="36"/>
      <c r="F155" s="202" t="s">
        <v>275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82</v>
      </c>
    </row>
    <row r="156" spans="1:65" s="13" customFormat="1" ht="10.199999999999999">
      <c r="B156" s="205"/>
      <c r="C156" s="206"/>
      <c r="D156" s="201" t="s">
        <v>166</v>
      </c>
      <c r="E156" s="207" t="s">
        <v>19</v>
      </c>
      <c r="F156" s="208" t="s">
        <v>276</v>
      </c>
      <c r="G156" s="206"/>
      <c r="H156" s="209">
        <v>10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82</v>
      </c>
      <c r="AV156" s="13" t="s">
        <v>85</v>
      </c>
      <c r="AW156" s="13" t="s">
        <v>34</v>
      </c>
      <c r="AX156" s="13" t="s">
        <v>82</v>
      </c>
      <c r="AY156" s="215" t="s">
        <v>158</v>
      </c>
    </row>
    <row r="157" spans="1:65" s="2" customFormat="1" ht="27.6" customHeight="1">
      <c r="A157" s="34"/>
      <c r="B157" s="35"/>
      <c r="C157" s="188" t="s">
        <v>277</v>
      </c>
      <c r="D157" s="188" t="s">
        <v>159</v>
      </c>
      <c r="E157" s="189" t="s">
        <v>278</v>
      </c>
      <c r="F157" s="190" t="s">
        <v>279</v>
      </c>
      <c r="G157" s="191" t="s">
        <v>202</v>
      </c>
      <c r="H157" s="192">
        <v>1</v>
      </c>
      <c r="I157" s="193"/>
      <c r="J157" s="194">
        <f>ROUND(I157*H157,2)</f>
        <v>0</v>
      </c>
      <c r="K157" s="190" t="s">
        <v>213</v>
      </c>
      <c r="L157" s="39"/>
      <c r="M157" s="195" t="s">
        <v>19</v>
      </c>
      <c r="N157" s="196" t="s">
        <v>45</v>
      </c>
      <c r="O157" s="64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236</v>
      </c>
      <c r="AT157" s="199" t="s">
        <v>159</v>
      </c>
      <c r="AU157" s="199" t="s">
        <v>82</v>
      </c>
      <c r="AY157" s="17" t="s">
        <v>158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82</v>
      </c>
      <c r="BK157" s="200">
        <f>ROUND(I157*H157,2)</f>
        <v>0</v>
      </c>
      <c r="BL157" s="17" t="s">
        <v>236</v>
      </c>
      <c r="BM157" s="199" t="s">
        <v>280</v>
      </c>
    </row>
    <row r="158" spans="1:65" s="2" customFormat="1" ht="19.2">
      <c r="A158" s="34"/>
      <c r="B158" s="35"/>
      <c r="C158" s="36"/>
      <c r="D158" s="201" t="s">
        <v>165</v>
      </c>
      <c r="E158" s="36"/>
      <c r="F158" s="202" t="s">
        <v>281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165</v>
      </c>
      <c r="AU158" s="17" t="s">
        <v>82</v>
      </c>
    </row>
    <row r="159" spans="1:65" s="13" customFormat="1" ht="10.199999999999999">
      <c r="B159" s="205"/>
      <c r="C159" s="206"/>
      <c r="D159" s="201" t="s">
        <v>166</v>
      </c>
      <c r="E159" s="207" t="s">
        <v>19</v>
      </c>
      <c r="F159" s="208" t="s">
        <v>270</v>
      </c>
      <c r="G159" s="206"/>
      <c r="H159" s="209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82</v>
      </c>
      <c r="AV159" s="13" t="s">
        <v>85</v>
      </c>
      <c r="AW159" s="13" t="s">
        <v>34</v>
      </c>
      <c r="AX159" s="13" t="s">
        <v>82</v>
      </c>
      <c r="AY159" s="215" t="s">
        <v>158</v>
      </c>
    </row>
    <row r="160" spans="1:65" s="2" customFormat="1" ht="29.4" customHeight="1">
      <c r="A160" s="34"/>
      <c r="B160" s="35"/>
      <c r="C160" s="188" t="s">
        <v>282</v>
      </c>
      <c r="D160" s="188" t="s">
        <v>159</v>
      </c>
      <c r="E160" s="189" t="s">
        <v>283</v>
      </c>
      <c r="F160" s="190" t="s">
        <v>284</v>
      </c>
      <c r="G160" s="191" t="s">
        <v>202</v>
      </c>
      <c r="H160" s="192">
        <v>1</v>
      </c>
      <c r="I160" s="193"/>
      <c r="J160" s="194">
        <f>ROUND(I160*H160,2)</f>
        <v>0</v>
      </c>
      <c r="K160" s="190" t="s">
        <v>213</v>
      </c>
      <c r="L160" s="39"/>
      <c r="M160" s="195" t="s">
        <v>19</v>
      </c>
      <c r="N160" s="196" t="s">
        <v>45</v>
      </c>
      <c r="O160" s="64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236</v>
      </c>
      <c r="AT160" s="199" t="s">
        <v>159</v>
      </c>
      <c r="AU160" s="199" t="s">
        <v>82</v>
      </c>
      <c r="AY160" s="17" t="s">
        <v>158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82</v>
      </c>
      <c r="BK160" s="200">
        <f>ROUND(I160*H160,2)</f>
        <v>0</v>
      </c>
      <c r="BL160" s="17" t="s">
        <v>236</v>
      </c>
      <c r="BM160" s="199" t="s">
        <v>285</v>
      </c>
    </row>
    <row r="161" spans="1:65" s="2" customFormat="1" ht="19.2">
      <c r="A161" s="34"/>
      <c r="B161" s="35"/>
      <c r="C161" s="36"/>
      <c r="D161" s="201" t="s">
        <v>165</v>
      </c>
      <c r="E161" s="36"/>
      <c r="F161" s="202" t="s">
        <v>286</v>
      </c>
      <c r="G161" s="36"/>
      <c r="H161" s="36"/>
      <c r="I161" s="108"/>
      <c r="J161" s="36"/>
      <c r="K161" s="36"/>
      <c r="L161" s="39"/>
      <c r="M161" s="203"/>
      <c r="N161" s="204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165</v>
      </c>
      <c r="AU161" s="17" t="s">
        <v>82</v>
      </c>
    </row>
    <row r="162" spans="1:65" s="13" customFormat="1" ht="10.199999999999999">
      <c r="B162" s="205"/>
      <c r="C162" s="206"/>
      <c r="D162" s="201" t="s">
        <v>166</v>
      </c>
      <c r="E162" s="207" t="s">
        <v>19</v>
      </c>
      <c r="F162" s="208" t="s">
        <v>287</v>
      </c>
      <c r="G162" s="206"/>
      <c r="H162" s="209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82</v>
      </c>
      <c r="AV162" s="13" t="s">
        <v>85</v>
      </c>
      <c r="AW162" s="13" t="s">
        <v>34</v>
      </c>
      <c r="AX162" s="13" t="s">
        <v>82</v>
      </c>
      <c r="AY162" s="215" t="s">
        <v>158</v>
      </c>
    </row>
    <row r="163" spans="1:65" s="2" customFormat="1" ht="16.5" customHeight="1">
      <c r="A163" s="34"/>
      <c r="B163" s="35"/>
      <c r="C163" s="188" t="s">
        <v>7</v>
      </c>
      <c r="D163" s="188" t="s">
        <v>159</v>
      </c>
      <c r="E163" s="189" t="s">
        <v>288</v>
      </c>
      <c r="F163" s="190" t="s">
        <v>289</v>
      </c>
      <c r="G163" s="191" t="s">
        <v>202</v>
      </c>
      <c r="H163" s="192">
        <v>2</v>
      </c>
      <c r="I163" s="193"/>
      <c r="J163" s="194">
        <f>ROUND(I163*H163,2)</f>
        <v>0</v>
      </c>
      <c r="K163" s="190" t="s">
        <v>213</v>
      </c>
      <c r="L163" s="39"/>
      <c r="M163" s="195" t="s">
        <v>19</v>
      </c>
      <c r="N163" s="196" t="s">
        <v>45</v>
      </c>
      <c r="O163" s="64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236</v>
      </c>
      <c r="AT163" s="199" t="s">
        <v>159</v>
      </c>
      <c r="AU163" s="199" t="s">
        <v>82</v>
      </c>
      <c r="AY163" s="17" t="s">
        <v>158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236</v>
      </c>
      <c r="BM163" s="199" t="s">
        <v>290</v>
      </c>
    </row>
    <row r="164" spans="1:65" s="2" customFormat="1" ht="19.2">
      <c r="A164" s="34"/>
      <c r="B164" s="35"/>
      <c r="C164" s="36"/>
      <c r="D164" s="201" t="s">
        <v>165</v>
      </c>
      <c r="E164" s="36"/>
      <c r="F164" s="202" t="s">
        <v>291</v>
      </c>
      <c r="G164" s="36"/>
      <c r="H164" s="36"/>
      <c r="I164" s="108"/>
      <c r="J164" s="36"/>
      <c r="K164" s="36"/>
      <c r="L164" s="39"/>
      <c r="M164" s="203"/>
      <c r="N164" s="204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82</v>
      </c>
    </row>
    <row r="165" spans="1:65" s="13" customFormat="1" ht="10.199999999999999">
      <c r="B165" s="205"/>
      <c r="C165" s="206"/>
      <c r="D165" s="201" t="s">
        <v>166</v>
      </c>
      <c r="E165" s="207" t="s">
        <v>19</v>
      </c>
      <c r="F165" s="208" t="s">
        <v>292</v>
      </c>
      <c r="G165" s="206"/>
      <c r="H165" s="209">
        <v>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166</v>
      </c>
      <c r="AU165" s="215" t="s">
        <v>82</v>
      </c>
      <c r="AV165" s="13" t="s">
        <v>85</v>
      </c>
      <c r="AW165" s="13" t="s">
        <v>34</v>
      </c>
      <c r="AX165" s="13" t="s">
        <v>82</v>
      </c>
      <c r="AY165" s="215" t="s">
        <v>158</v>
      </c>
    </row>
    <row r="166" spans="1:65" s="2" customFormat="1" ht="16.5" customHeight="1">
      <c r="A166" s="34"/>
      <c r="B166" s="35"/>
      <c r="C166" s="188" t="s">
        <v>293</v>
      </c>
      <c r="D166" s="188" t="s">
        <v>159</v>
      </c>
      <c r="E166" s="189" t="s">
        <v>294</v>
      </c>
      <c r="F166" s="190" t="s">
        <v>295</v>
      </c>
      <c r="G166" s="191" t="s">
        <v>202</v>
      </c>
      <c r="H166" s="192">
        <v>1</v>
      </c>
      <c r="I166" s="193"/>
      <c r="J166" s="194">
        <f>ROUND(I166*H166,2)</f>
        <v>0</v>
      </c>
      <c r="K166" s="190" t="s">
        <v>213</v>
      </c>
      <c r="L166" s="39"/>
      <c r="M166" s="195" t="s">
        <v>19</v>
      </c>
      <c r="N166" s="196" t="s">
        <v>45</v>
      </c>
      <c r="O166" s="64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236</v>
      </c>
      <c r="AT166" s="199" t="s">
        <v>159</v>
      </c>
      <c r="AU166" s="199" t="s">
        <v>82</v>
      </c>
      <c r="AY166" s="17" t="s">
        <v>158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236</v>
      </c>
      <c r="BM166" s="199" t="s">
        <v>296</v>
      </c>
    </row>
    <row r="167" spans="1:65" s="2" customFormat="1" ht="19.2">
      <c r="A167" s="34"/>
      <c r="B167" s="35"/>
      <c r="C167" s="36"/>
      <c r="D167" s="201" t="s">
        <v>165</v>
      </c>
      <c r="E167" s="36"/>
      <c r="F167" s="202" t="s">
        <v>297</v>
      </c>
      <c r="G167" s="36"/>
      <c r="H167" s="36"/>
      <c r="I167" s="108"/>
      <c r="J167" s="36"/>
      <c r="K167" s="36"/>
      <c r="L167" s="39"/>
      <c r="M167" s="203"/>
      <c r="N167" s="204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82</v>
      </c>
    </row>
    <row r="168" spans="1:65" s="13" customFormat="1" ht="10.199999999999999">
      <c r="B168" s="205"/>
      <c r="C168" s="206"/>
      <c r="D168" s="201" t="s">
        <v>166</v>
      </c>
      <c r="E168" s="207" t="s">
        <v>19</v>
      </c>
      <c r="F168" s="208" t="s">
        <v>287</v>
      </c>
      <c r="G168" s="206"/>
      <c r="H168" s="209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82</v>
      </c>
      <c r="AV168" s="13" t="s">
        <v>85</v>
      </c>
      <c r="AW168" s="13" t="s">
        <v>34</v>
      </c>
      <c r="AX168" s="13" t="s">
        <v>82</v>
      </c>
      <c r="AY168" s="215" t="s">
        <v>158</v>
      </c>
    </row>
    <row r="169" spans="1:65" s="2" customFormat="1" ht="16.5" customHeight="1">
      <c r="A169" s="34"/>
      <c r="B169" s="35"/>
      <c r="C169" s="188" t="s">
        <v>298</v>
      </c>
      <c r="D169" s="188" t="s">
        <v>159</v>
      </c>
      <c r="E169" s="189" t="s">
        <v>299</v>
      </c>
      <c r="F169" s="190" t="s">
        <v>300</v>
      </c>
      <c r="G169" s="191" t="s">
        <v>202</v>
      </c>
      <c r="H169" s="192">
        <v>3</v>
      </c>
      <c r="I169" s="193"/>
      <c r="J169" s="194">
        <f>ROUND(I169*H169,2)</f>
        <v>0</v>
      </c>
      <c r="K169" s="190" t="s">
        <v>213</v>
      </c>
      <c r="L169" s="39"/>
      <c r="M169" s="195" t="s">
        <v>19</v>
      </c>
      <c r="N169" s="196" t="s">
        <v>45</v>
      </c>
      <c r="O169" s="64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236</v>
      </c>
      <c r="AT169" s="199" t="s">
        <v>159</v>
      </c>
      <c r="AU169" s="199" t="s">
        <v>82</v>
      </c>
      <c r="AY169" s="17" t="s">
        <v>158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236</v>
      </c>
      <c r="BM169" s="199" t="s">
        <v>301</v>
      </c>
    </row>
    <row r="170" spans="1:65" s="2" customFormat="1" ht="19.2">
      <c r="A170" s="34"/>
      <c r="B170" s="35"/>
      <c r="C170" s="36"/>
      <c r="D170" s="201" t="s">
        <v>165</v>
      </c>
      <c r="E170" s="36"/>
      <c r="F170" s="202" t="s">
        <v>302</v>
      </c>
      <c r="G170" s="36"/>
      <c r="H170" s="36"/>
      <c r="I170" s="108"/>
      <c r="J170" s="36"/>
      <c r="K170" s="36"/>
      <c r="L170" s="39"/>
      <c r="M170" s="203"/>
      <c r="N170" s="204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82</v>
      </c>
    </row>
    <row r="171" spans="1:65" s="13" customFormat="1" ht="10.199999999999999">
      <c r="B171" s="205"/>
      <c r="C171" s="206"/>
      <c r="D171" s="201" t="s">
        <v>166</v>
      </c>
      <c r="E171" s="207" t="s">
        <v>19</v>
      </c>
      <c r="F171" s="208" t="s">
        <v>303</v>
      </c>
      <c r="G171" s="206"/>
      <c r="H171" s="209">
        <v>3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166</v>
      </c>
      <c r="AU171" s="215" t="s">
        <v>82</v>
      </c>
      <c r="AV171" s="13" t="s">
        <v>85</v>
      </c>
      <c r="AW171" s="13" t="s">
        <v>34</v>
      </c>
      <c r="AX171" s="13" t="s">
        <v>82</v>
      </c>
      <c r="AY171" s="215" t="s">
        <v>158</v>
      </c>
    </row>
    <row r="172" spans="1:65" s="2" customFormat="1" ht="16.5" customHeight="1">
      <c r="A172" s="34"/>
      <c r="B172" s="35"/>
      <c r="C172" s="188" t="s">
        <v>304</v>
      </c>
      <c r="D172" s="188" t="s">
        <v>159</v>
      </c>
      <c r="E172" s="189" t="s">
        <v>305</v>
      </c>
      <c r="F172" s="190" t="s">
        <v>306</v>
      </c>
      <c r="G172" s="191" t="s">
        <v>202</v>
      </c>
      <c r="H172" s="192">
        <v>2</v>
      </c>
      <c r="I172" s="193"/>
      <c r="J172" s="194">
        <f>ROUND(I172*H172,2)</f>
        <v>0</v>
      </c>
      <c r="K172" s="190" t="s">
        <v>213</v>
      </c>
      <c r="L172" s="39"/>
      <c r="M172" s="195" t="s">
        <v>19</v>
      </c>
      <c r="N172" s="196" t="s">
        <v>45</v>
      </c>
      <c r="O172" s="64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236</v>
      </c>
      <c r="AT172" s="199" t="s">
        <v>159</v>
      </c>
      <c r="AU172" s="199" t="s">
        <v>82</v>
      </c>
      <c r="AY172" s="17" t="s">
        <v>158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236</v>
      </c>
      <c r="BM172" s="199" t="s">
        <v>307</v>
      </c>
    </row>
    <row r="173" spans="1:65" s="2" customFormat="1" ht="19.2">
      <c r="A173" s="34"/>
      <c r="B173" s="35"/>
      <c r="C173" s="36"/>
      <c r="D173" s="201" t="s">
        <v>165</v>
      </c>
      <c r="E173" s="36"/>
      <c r="F173" s="202" t="s">
        <v>308</v>
      </c>
      <c r="G173" s="36"/>
      <c r="H173" s="36"/>
      <c r="I173" s="108"/>
      <c r="J173" s="36"/>
      <c r="K173" s="36"/>
      <c r="L173" s="39"/>
      <c r="M173" s="203"/>
      <c r="N173" s="204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165</v>
      </c>
      <c r="AU173" s="17" t="s">
        <v>82</v>
      </c>
    </row>
    <row r="174" spans="1:65" s="13" customFormat="1" ht="10.199999999999999">
      <c r="B174" s="205"/>
      <c r="C174" s="206"/>
      <c r="D174" s="201" t="s">
        <v>166</v>
      </c>
      <c r="E174" s="207" t="s">
        <v>19</v>
      </c>
      <c r="F174" s="208" t="s">
        <v>292</v>
      </c>
      <c r="G174" s="206"/>
      <c r="H174" s="209">
        <v>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166</v>
      </c>
      <c r="AU174" s="215" t="s">
        <v>82</v>
      </c>
      <c r="AV174" s="13" t="s">
        <v>85</v>
      </c>
      <c r="AW174" s="13" t="s">
        <v>34</v>
      </c>
      <c r="AX174" s="13" t="s">
        <v>82</v>
      </c>
      <c r="AY174" s="215" t="s">
        <v>158</v>
      </c>
    </row>
    <row r="175" spans="1:65" s="2" customFormat="1" ht="26.4" customHeight="1">
      <c r="A175" s="34"/>
      <c r="B175" s="35"/>
      <c r="C175" s="188" t="s">
        <v>309</v>
      </c>
      <c r="D175" s="188" t="s">
        <v>159</v>
      </c>
      <c r="E175" s="189" t="s">
        <v>310</v>
      </c>
      <c r="F175" s="190" t="s">
        <v>311</v>
      </c>
      <c r="G175" s="191" t="s">
        <v>202</v>
      </c>
      <c r="H175" s="192">
        <v>1</v>
      </c>
      <c r="I175" s="193"/>
      <c r="J175" s="194">
        <f>ROUND(I175*H175,2)</f>
        <v>0</v>
      </c>
      <c r="K175" s="190" t="s">
        <v>213</v>
      </c>
      <c r="L175" s="39"/>
      <c r="M175" s="195" t="s">
        <v>19</v>
      </c>
      <c r="N175" s="196" t="s">
        <v>45</v>
      </c>
      <c r="O175" s="64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236</v>
      </c>
      <c r="AT175" s="199" t="s">
        <v>159</v>
      </c>
      <c r="AU175" s="199" t="s">
        <v>82</v>
      </c>
      <c r="AY175" s="17" t="s">
        <v>158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236</v>
      </c>
      <c r="BM175" s="199" t="s">
        <v>312</v>
      </c>
    </row>
    <row r="176" spans="1:65" s="2" customFormat="1" ht="19.2">
      <c r="A176" s="34"/>
      <c r="B176" s="35"/>
      <c r="C176" s="36"/>
      <c r="D176" s="201" t="s">
        <v>165</v>
      </c>
      <c r="E176" s="36"/>
      <c r="F176" s="202" t="s">
        <v>313</v>
      </c>
      <c r="G176" s="36"/>
      <c r="H176" s="36"/>
      <c r="I176" s="108"/>
      <c r="J176" s="36"/>
      <c r="K176" s="36"/>
      <c r="L176" s="39"/>
      <c r="M176" s="203"/>
      <c r="N176" s="20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165</v>
      </c>
      <c r="AU176" s="17" t="s">
        <v>82</v>
      </c>
    </row>
    <row r="177" spans="1:65" s="13" customFormat="1" ht="10.199999999999999">
      <c r="B177" s="205"/>
      <c r="C177" s="206"/>
      <c r="D177" s="201" t="s">
        <v>166</v>
      </c>
      <c r="E177" s="207" t="s">
        <v>19</v>
      </c>
      <c r="F177" s="208" t="s">
        <v>287</v>
      </c>
      <c r="G177" s="206"/>
      <c r="H177" s="209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166</v>
      </c>
      <c r="AU177" s="215" t="s">
        <v>82</v>
      </c>
      <c r="AV177" s="13" t="s">
        <v>85</v>
      </c>
      <c r="AW177" s="13" t="s">
        <v>34</v>
      </c>
      <c r="AX177" s="13" t="s">
        <v>82</v>
      </c>
      <c r="AY177" s="215" t="s">
        <v>158</v>
      </c>
    </row>
    <row r="178" spans="1:65" s="2" customFormat="1" ht="27.6" customHeight="1">
      <c r="A178" s="34"/>
      <c r="B178" s="35"/>
      <c r="C178" s="188" t="s">
        <v>314</v>
      </c>
      <c r="D178" s="188" t="s">
        <v>159</v>
      </c>
      <c r="E178" s="189" t="s">
        <v>315</v>
      </c>
      <c r="F178" s="190" t="s">
        <v>316</v>
      </c>
      <c r="G178" s="191" t="s">
        <v>202</v>
      </c>
      <c r="H178" s="192">
        <v>4</v>
      </c>
      <c r="I178" s="193"/>
      <c r="J178" s="194">
        <f>ROUND(I178*H178,2)</f>
        <v>0</v>
      </c>
      <c r="K178" s="190" t="s">
        <v>213</v>
      </c>
      <c r="L178" s="39"/>
      <c r="M178" s="195" t="s">
        <v>19</v>
      </c>
      <c r="N178" s="196" t="s">
        <v>45</v>
      </c>
      <c r="O178" s="64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236</v>
      </c>
      <c r="AT178" s="199" t="s">
        <v>159</v>
      </c>
      <c r="AU178" s="199" t="s">
        <v>82</v>
      </c>
      <c r="AY178" s="17" t="s">
        <v>158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236</v>
      </c>
      <c r="BM178" s="199" t="s">
        <v>317</v>
      </c>
    </row>
    <row r="179" spans="1:65" s="2" customFormat="1" ht="19.2">
      <c r="A179" s="34"/>
      <c r="B179" s="35"/>
      <c r="C179" s="36"/>
      <c r="D179" s="201" t="s">
        <v>165</v>
      </c>
      <c r="E179" s="36"/>
      <c r="F179" s="202" t="s">
        <v>316</v>
      </c>
      <c r="G179" s="36"/>
      <c r="H179" s="36"/>
      <c r="I179" s="108"/>
      <c r="J179" s="36"/>
      <c r="K179" s="36"/>
      <c r="L179" s="39"/>
      <c r="M179" s="203"/>
      <c r="N179" s="204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165</v>
      </c>
      <c r="AU179" s="17" t="s">
        <v>82</v>
      </c>
    </row>
    <row r="180" spans="1:65" s="13" customFormat="1" ht="10.199999999999999">
      <c r="B180" s="205"/>
      <c r="C180" s="206"/>
      <c r="D180" s="201" t="s">
        <v>166</v>
      </c>
      <c r="E180" s="207" t="s">
        <v>19</v>
      </c>
      <c r="F180" s="208" t="s">
        <v>318</v>
      </c>
      <c r="G180" s="206"/>
      <c r="H180" s="209">
        <v>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166</v>
      </c>
      <c r="AU180" s="215" t="s">
        <v>82</v>
      </c>
      <c r="AV180" s="13" t="s">
        <v>85</v>
      </c>
      <c r="AW180" s="13" t="s">
        <v>34</v>
      </c>
      <c r="AX180" s="13" t="s">
        <v>82</v>
      </c>
      <c r="AY180" s="215" t="s">
        <v>158</v>
      </c>
    </row>
    <row r="181" spans="1:65" s="2" customFormat="1" ht="39" customHeight="1">
      <c r="A181" s="34"/>
      <c r="B181" s="35"/>
      <c r="C181" s="188" t="s">
        <v>319</v>
      </c>
      <c r="D181" s="188" t="s">
        <v>159</v>
      </c>
      <c r="E181" s="189" t="s">
        <v>320</v>
      </c>
      <c r="F181" s="190" t="s">
        <v>321</v>
      </c>
      <c r="G181" s="191" t="s">
        <v>202</v>
      </c>
      <c r="H181" s="192">
        <v>1</v>
      </c>
      <c r="I181" s="193"/>
      <c r="J181" s="194">
        <f>ROUND(I181*H181,2)</f>
        <v>0</v>
      </c>
      <c r="K181" s="190" t="s">
        <v>213</v>
      </c>
      <c r="L181" s="39"/>
      <c r="M181" s="195" t="s">
        <v>19</v>
      </c>
      <c r="N181" s="196" t="s">
        <v>45</v>
      </c>
      <c r="O181" s="64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236</v>
      </c>
      <c r="AT181" s="199" t="s">
        <v>159</v>
      </c>
      <c r="AU181" s="199" t="s">
        <v>82</v>
      </c>
      <c r="AY181" s="17" t="s">
        <v>158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82</v>
      </c>
      <c r="BK181" s="200">
        <f>ROUND(I181*H181,2)</f>
        <v>0</v>
      </c>
      <c r="BL181" s="17" t="s">
        <v>236</v>
      </c>
      <c r="BM181" s="199" t="s">
        <v>322</v>
      </c>
    </row>
    <row r="182" spans="1:65" s="2" customFormat="1" ht="19.2">
      <c r="A182" s="34"/>
      <c r="B182" s="35"/>
      <c r="C182" s="36"/>
      <c r="D182" s="201" t="s">
        <v>165</v>
      </c>
      <c r="E182" s="36"/>
      <c r="F182" s="202" t="s">
        <v>321</v>
      </c>
      <c r="G182" s="36"/>
      <c r="H182" s="36"/>
      <c r="I182" s="108"/>
      <c r="J182" s="36"/>
      <c r="K182" s="36"/>
      <c r="L182" s="39"/>
      <c r="M182" s="203"/>
      <c r="N182" s="204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165</v>
      </c>
      <c r="AU182" s="17" t="s">
        <v>82</v>
      </c>
    </row>
    <row r="183" spans="1:65" s="13" customFormat="1" ht="10.199999999999999">
      <c r="B183" s="205"/>
      <c r="C183" s="206"/>
      <c r="D183" s="201" t="s">
        <v>166</v>
      </c>
      <c r="E183" s="207" t="s">
        <v>19</v>
      </c>
      <c r="F183" s="208" t="s">
        <v>323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166</v>
      </c>
      <c r="AU183" s="215" t="s">
        <v>82</v>
      </c>
      <c r="AV183" s="13" t="s">
        <v>85</v>
      </c>
      <c r="AW183" s="13" t="s">
        <v>34</v>
      </c>
      <c r="AX183" s="13" t="s">
        <v>82</v>
      </c>
      <c r="AY183" s="215" t="s">
        <v>158</v>
      </c>
    </row>
    <row r="184" spans="1:65" s="2" customFormat="1" ht="40.799999999999997" customHeight="1">
      <c r="A184" s="34"/>
      <c r="B184" s="35"/>
      <c r="C184" s="188" t="s">
        <v>324</v>
      </c>
      <c r="D184" s="188" t="s">
        <v>159</v>
      </c>
      <c r="E184" s="189" t="s">
        <v>325</v>
      </c>
      <c r="F184" s="190" t="s">
        <v>326</v>
      </c>
      <c r="G184" s="191" t="s">
        <v>202</v>
      </c>
      <c r="H184" s="192">
        <v>1</v>
      </c>
      <c r="I184" s="193"/>
      <c r="J184" s="194">
        <f>ROUND(I184*H184,2)</f>
        <v>0</v>
      </c>
      <c r="K184" s="190" t="s">
        <v>213</v>
      </c>
      <c r="L184" s="39"/>
      <c r="M184" s="195" t="s">
        <v>19</v>
      </c>
      <c r="N184" s="196" t="s">
        <v>45</v>
      </c>
      <c r="O184" s="64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236</v>
      </c>
      <c r="AT184" s="199" t="s">
        <v>159</v>
      </c>
      <c r="AU184" s="199" t="s">
        <v>82</v>
      </c>
      <c r="AY184" s="17" t="s">
        <v>158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236</v>
      </c>
      <c r="BM184" s="199" t="s">
        <v>327</v>
      </c>
    </row>
    <row r="185" spans="1:65" s="2" customFormat="1" ht="19.2">
      <c r="A185" s="34"/>
      <c r="B185" s="35"/>
      <c r="C185" s="36"/>
      <c r="D185" s="201" t="s">
        <v>165</v>
      </c>
      <c r="E185" s="36"/>
      <c r="F185" s="202" t="s">
        <v>326</v>
      </c>
      <c r="G185" s="36"/>
      <c r="H185" s="36"/>
      <c r="I185" s="108"/>
      <c r="J185" s="36"/>
      <c r="K185" s="36"/>
      <c r="L185" s="39"/>
      <c r="M185" s="203"/>
      <c r="N185" s="204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165</v>
      </c>
      <c r="AU185" s="17" t="s">
        <v>82</v>
      </c>
    </row>
    <row r="186" spans="1:65" s="2" customFormat="1" ht="33" customHeight="1">
      <c r="A186" s="34"/>
      <c r="B186" s="35"/>
      <c r="C186" s="228" t="s">
        <v>328</v>
      </c>
      <c r="D186" s="228" t="s">
        <v>199</v>
      </c>
      <c r="E186" s="229" t="s">
        <v>329</v>
      </c>
      <c r="F186" s="230" t="s">
        <v>330</v>
      </c>
      <c r="G186" s="231" t="s">
        <v>202</v>
      </c>
      <c r="H186" s="232">
        <v>1</v>
      </c>
      <c r="I186" s="233"/>
      <c r="J186" s="234">
        <f>ROUND(I186*H186,2)</f>
        <v>0</v>
      </c>
      <c r="K186" s="230" t="s">
        <v>213</v>
      </c>
      <c r="L186" s="235"/>
      <c r="M186" s="236" t="s">
        <v>19</v>
      </c>
      <c r="N186" s="237" t="s">
        <v>45</v>
      </c>
      <c r="O186" s="64"/>
      <c r="P186" s="197">
        <f>O186*H186</f>
        <v>0</v>
      </c>
      <c r="Q186" s="197">
        <v>3.7000000000000002E-3</v>
      </c>
      <c r="R186" s="197">
        <f>Q186*H186</f>
        <v>3.7000000000000002E-3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241</v>
      </c>
      <c r="AT186" s="199" t="s">
        <v>199</v>
      </c>
      <c r="AU186" s="199" t="s">
        <v>82</v>
      </c>
      <c r="AY186" s="17" t="s">
        <v>158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236</v>
      </c>
      <c r="BM186" s="199" t="s">
        <v>331</v>
      </c>
    </row>
    <row r="187" spans="1:65" s="2" customFormat="1" ht="19.2">
      <c r="A187" s="34"/>
      <c r="B187" s="35"/>
      <c r="C187" s="36"/>
      <c r="D187" s="201" t="s">
        <v>165</v>
      </c>
      <c r="E187" s="36"/>
      <c r="F187" s="202" t="s">
        <v>330</v>
      </c>
      <c r="G187" s="36"/>
      <c r="H187" s="36"/>
      <c r="I187" s="108"/>
      <c r="J187" s="36"/>
      <c r="K187" s="36"/>
      <c r="L187" s="39"/>
      <c r="M187" s="203"/>
      <c r="N187" s="204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82</v>
      </c>
    </row>
    <row r="188" spans="1:65" s="13" customFormat="1" ht="10.199999999999999">
      <c r="B188" s="205"/>
      <c r="C188" s="206"/>
      <c r="D188" s="201" t="s">
        <v>166</v>
      </c>
      <c r="E188" s="207" t="s">
        <v>19</v>
      </c>
      <c r="F188" s="208" t="s">
        <v>323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34</v>
      </c>
      <c r="AX188" s="13" t="s">
        <v>82</v>
      </c>
      <c r="AY188" s="215" t="s">
        <v>158</v>
      </c>
    </row>
    <row r="189" spans="1:65" s="2" customFormat="1" ht="42.6" customHeight="1">
      <c r="A189" s="34"/>
      <c r="B189" s="35"/>
      <c r="C189" s="188" t="s">
        <v>332</v>
      </c>
      <c r="D189" s="188" t="s">
        <v>159</v>
      </c>
      <c r="E189" s="189" t="s">
        <v>333</v>
      </c>
      <c r="F189" s="190" t="s">
        <v>334</v>
      </c>
      <c r="G189" s="191" t="s">
        <v>162</v>
      </c>
      <c r="H189" s="192">
        <v>600</v>
      </c>
      <c r="I189" s="193"/>
      <c r="J189" s="194">
        <f>ROUND(I189*H189,2)</f>
        <v>0</v>
      </c>
      <c r="K189" s="190" t="s">
        <v>213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335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334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2" customFormat="1" ht="16.5" customHeight="1">
      <c r="A191" s="34"/>
      <c r="B191" s="35"/>
      <c r="C191" s="228" t="s">
        <v>336</v>
      </c>
      <c r="D191" s="228" t="s">
        <v>199</v>
      </c>
      <c r="E191" s="229" t="s">
        <v>337</v>
      </c>
      <c r="F191" s="230" t="s">
        <v>338</v>
      </c>
      <c r="G191" s="231" t="s">
        <v>162</v>
      </c>
      <c r="H191" s="232">
        <v>690</v>
      </c>
      <c r="I191" s="233"/>
      <c r="J191" s="234">
        <f>ROUND(I191*H191,2)</f>
        <v>0</v>
      </c>
      <c r="K191" s="230" t="s">
        <v>19</v>
      </c>
      <c r="L191" s="235"/>
      <c r="M191" s="236" t="s">
        <v>19</v>
      </c>
      <c r="N191" s="237" t="s">
        <v>45</v>
      </c>
      <c r="O191" s="64"/>
      <c r="P191" s="197">
        <f>O191*H191</f>
        <v>0</v>
      </c>
      <c r="Q191" s="197">
        <v>1.2999999999999999E-4</v>
      </c>
      <c r="R191" s="197">
        <f>Q191*H191</f>
        <v>8.9699999999999988E-2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241</v>
      </c>
      <c r="AT191" s="199" t="s">
        <v>199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339</v>
      </c>
    </row>
    <row r="192" spans="1:65" s="2" customFormat="1" ht="10.199999999999999">
      <c r="A192" s="34"/>
      <c r="B192" s="35"/>
      <c r="C192" s="36"/>
      <c r="D192" s="201" t="s">
        <v>165</v>
      </c>
      <c r="E192" s="36"/>
      <c r="F192" s="202" t="s">
        <v>338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340</v>
      </c>
      <c r="G193" s="206"/>
      <c r="H193" s="209">
        <v>600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13" customFormat="1" ht="10.199999999999999">
      <c r="B194" s="205"/>
      <c r="C194" s="206"/>
      <c r="D194" s="201" t="s">
        <v>166</v>
      </c>
      <c r="E194" s="206"/>
      <c r="F194" s="208" t="s">
        <v>341</v>
      </c>
      <c r="G194" s="206"/>
      <c r="H194" s="209">
        <v>690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82</v>
      </c>
      <c r="AV194" s="13" t="s">
        <v>85</v>
      </c>
      <c r="AW194" s="13" t="s">
        <v>4</v>
      </c>
      <c r="AX194" s="13" t="s">
        <v>82</v>
      </c>
      <c r="AY194" s="215" t="s">
        <v>158</v>
      </c>
    </row>
    <row r="195" spans="1:65" s="2" customFormat="1" ht="39" customHeight="1">
      <c r="A195" s="34"/>
      <c r="B195" s="35"/>
      <c r="C195" s="188" t="s">
        <v>203</v>
      </c>
      <c r="D195" s="188" t="s">
        <v>159</v>
      </c>
      <c r="E195" s="189" t="s">
        <v>342</v>
      </c>
      <c r="F195" s="190" t="s">
        <v>343</v>
      </c>
      <c r="G195" s="191" t="s">
        <v>162</v>
      </c>
      <c r="H195" s="192">
        <v>200</v>
      </c>
      <c r="I195" s="193"/>
      <c r="J195" s="194">
        <f>ROUND(I195*H195,2)</f>
        <v>0</v>
      </c>
      <c r="K195" s="190" t="s">
        <v>19</v>
      </c>
      <c r="L195" s="39"/>
      <c r="M195" s="195" t="s">
        <v>19</v>
      </c>
      <c r="N195" s="196" t="s">
        <v>45</v>
      </c>
      <c r="O195" s="64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236</v>
      </c>
      <c r="AT195" s="199" t="s">
        <v>159</v>
      </c>
      <c r="AU195" s="199" t="s">
        <v>82</v>
      </c>
      <c r="AY195" s="17" t="s">
        <v>158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236</v>
      </c>
      <c r="BM195" s="199" t="s">
        <v>344</v>
      </c>
    </row>
    <row r="196" spans="1:65" s="2" customFormat="1" ht="19.2">
      <c r="A196" s="34"/>
      <c r="B196" s="35"/>
      <c r="C196" s="36"/>
      <c r="D196" s="201" t="s">
        <v>165</v>
      </c>
      <c r="E196" s="36"/>
      <c r="F196" s="202" t="s">
        <v>343</v>
      </c>
      <c r="G196" s="36"/>
      <c r="H196" s="36"/>
      <c r="I196" s="108"/>
      <c r="J196" s="36"/>
      <c r="K196" s="36"/>
      <c r="L196" s="39"/>
      <c r="M196" s="203"/>
      <c r="N196" s="204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82</v>
      </c>
    </row>
    <row r="197" spans="1:65" s="2" customFormat="1" ht="16.5" customHeight="1">
      <c r="A197" s="34"/>
      <c r="B197" s="35"/>
      <c r="C197" s="228" t="s">
        <v>345</v>
      </c>
      <c r="D197" s="228" t="s">
        <v>199</v>
      </c>
      <c r="E197" s="229" t="s">
        <v>346</v>
      </c>
      <c r="F197" s="230" t="s">
        <v>347</v>
      </c>
      <c r="G197" s="231" t="s">
        <v>162</v>
      </c>
      <c r="H197" s="232">
        <v>230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45</v>
      </c>
      <c r="O197" s="64"/>
      <c r="P197" s="197">
        <f>O197*H197</f>
        <v>0</v>
      </c>
      <c r="Q197" s="197">
        <v>2.4000000000000001E-4</v>
      </c>
      <c r="R197" s="197">
        <f>Q197*H197</f>
        <v>5.5199999999999999E-2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241</v>
      </c>
      <c r="AT197" s="199" t="s">
        <v>199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348</v>
      </c>
    </row>
    <row r="198" spans="1:65" s="2" customFormat="1" ht="10.199999999999999">
      <c r="A198" s="34"/>
      <c r="B198" s="35"/>
      <c r="C198" s="36"/>
      <c r="D198" s="201" t="s">
        <v>165</v>
      </c>
      <c r="E198" s="36"/>
      <c r="F198" s="202" t="s">
        <v>347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349</v>
      </c>
      <c r="G199" s="206"/>
      <c r="H199" s="209">
        <v>200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13" customFormat="1" ht="10.199999999999999">
      <c r="B200" s="205"/>
      <c r="C200" s="206"/>
      <c r="D200" s="201" t="s">
        <v>166</v>
      </c>
      <c r="E200" s="206"/>
      <c r="F200" s="208" t="s">
        <v>350</v>
      </c>
      <c r="G200" s="206"/>
      <c r="H200" s="209">
        <v>230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82</v>
      </c>
      <c r="AV200" s="13" t="s">
        <v>85</v>
      </c>
      <c r="AW200" s="13" t="s">
        <v>4</v>
      </c>
      <c r="AX200" s="13" t="s">
        <v>82</v>
      </c>
      <c r="AY200" s="215" t="s">
        <v>158</v>
      </c>
    </row>
    <row r="201" spans="1:65" s="2" customFormat="1" ht="30.6" customHeight="1">
      <c r="A201" s="34"/>
      <c r="B201" s="35"/>
      <c r="C201" s="188" t="s">
        <v>351</v>
      </c>
      <c r="D201" s="188" t="s">
        <v>159</v>
      </c>
      <c r="E201" s="189" t="s">
        <v>352</v>
      </c>
      <c r="F201" s="190" t="s">
        <v>353</v>
      </c>
      <c r="G201" s="191" t="s">
        <v>162</v>
      </c>
      <c r="H201" s="192">
        <v>5</v>
      </c>
      <c r="I201" s="193"/>
      <c r="J201" s="194">
        <f>ROUND(I201*H201,2)</f>
        <v>0</v>
      </c>
      <c r="K201" s="190" t="s">
        <v>213</v>
      </c>
      <c r="L201" s="39"/>
      <c r="M201" s="195" t="s">
        <v>19</v>
      </c>
      <c r="N201" s="196" t="s">
        <v>45</v>
      </c>
      <c r="O201" s="64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236</v>
      </c>
      <c r="AT201" s="199" t="s">
        <v>159</v>
      </c>
      <c r="AU201" s="199" t="s">
        <v>82</v>
      </c>
      <c r="AY201" s="17" t="s">
        <v>158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236</v>
      </c>
      <c r="BM201" s="199" t="s">
        <v>354</v>
      </c>
    </row>
    <row r="202" spans="1:65" s="2" customFormat="1" ht="28.8">
      <c r="A202" s="34"/>
      <c r="B202" s="35"/>
      <c r="C202" s="36"/>
      <c r="D202" s="201" t="s">
        <v>165</v>
      </c>
      <c r="E202" s="36"/>
      <c r="F202" s="202" t="s">
        <v>355</v>
      </c>
      <c r="G202" s="36"/>
      <c r="H202" s="36"/>
      <c r="I202" s="108"/>
      <c r="J202" s="36"/>
      <c r="K202" s="36"/>
      <c r="L202" s="39"/>
      <c r="M202" s="203"/>
      <c r="N202" s="204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165</v>
      </c>
      <c r="AU202" s="17" t="s">
        <v>82</v>
      </c>
    </row>
    <row r="203" spans="1:65" s="2" customFormat="1" ht="16.5" customHeight="1">
      <c r="A203" s="34"/>
      <c r="B203" s="35"/>
      <c r="C203" s="228" t="s">
        <v>356</v>
      </c>
      <c r="D203" s="228" t="s">
        <v>199</v>
      </c>
      <c r="E203" s="229" t="s">
        <v>357</v>
      </c>
      <c r="F203" s="230" t="s">
        <v>358</v>
      </c>
      <c r="G203" s="231" t="s">
        <v>162</v>
      </c>
      <c r="H203" s="232">
        <v>5.75</v>
      </c>
      <c r="I203" s="233"/>
      <c r="J203" s="234">
        <f>ROUND(I203*H203,2)</f>
        <v>0</v>
      </c>
      <c r="K203" s="230" t="s">
        <v>19</v>
      </c>
      <c r="L203" s="235"/>
      <c r="M203" s="236" t="s">
        <v>19</v>
      </c>
      <c r="N203" s="237" t="s">
        <v>45</v>
      </c>
      <c r="O203" s="64"/>
      <c r="P203" s="197">
        <f>O203*H203</f>
        <v>0</v>
      </c>
      <c r="Q203" s="197">
        <v>1.6199999999999999E-3</v>
      </c>
      <c r="R203" s="197">
        <f>Q203*H203</f>
        <v>9.3150000000000004E-3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241</v>
      </c>
      <c r="AT203" s="199" t="s">
        <v>199</v>
      </c>
      <c r="AU203" s="199" t="s">
        <v>82</v>
      </c>
      <c r="AY203" s="17" t="s">
        <v>158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236</v>
      </c>
      <c r="BM203" s="199" t="s">
        <v>359</v>
      </c>
    </row>
    <row r="204" spans="1:65" s="2" customFormat="1" ht="10.199999999999999">
      <c r="A204" s="34"/>
      <c r="B204" s="35"/>
      <c r="C204" s="36"/>
      <c r="D204" s="201" t="s">
        <v>165</v>
      </c>
      <c r="E204" s="36"/>
      <c r="F204" s="202" t="s">
        <v>358</v>
      </c>
      <c r="G204" s="36"/>
      <c r="H204" s="36"/>
      <c r="I204" s="108"/>
      <c r="J204" s="36"/>
      <c r="K204" s="36"/>
      <c r="L204" s="39"/>
      <c r="M204" s="203"/>
      <c r="N204" s="204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165</v>
      </c>
      <c r="AU204" s="17" t="s">
        <v>82</v>
      </c>
    </row>
    <row r="205" spans="1:65" s="13" customFormat="1" ht="10.199999999999999">
      <c r="B205" s="205"/>
      <c r="C205" s="206"/>
      <c r="D205" s="201" t="s">
        <v>166</v>
      </c>
      <c r="E205" s="207" t="s">
        <v>19</v>
      </c>
      <c r="F205" s="208" t="s">
        <v>191</v>
      </c>
      <c r="G205" s="206"/>
      <c r="H205" s="209">
        <v>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34</v>
      </c>
      <c r="AX205" s="13" t="s">
        <v>82</v>
      </c>
      <c r="AY205" s="215" t="s">
        <v>158</v>
      </c>
    </row>
    <row r="206" spans="1:65" s="13" customFormat="1" ht="10.199999999999999">
      <c r="B206" s="205"/>
      <c r="C206" s="206"/>
      <c r="D206" s="201" t="s">
        <v>166</v>
      </c>
      <c r="E206" s="206"/>
      <c r="F206" s="208" t="s">
        <v>360</v>
      </c>
      <c r="G206" s="206"/>
      <c r="H206" s="209">
        <v>5.75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82</v>
      </c>
      <c r="AV206" s="13" t="s">
        <v>85</v>
      </c>
      <c r="AW206" s="13" t="s">
        <v>4</v>
      </c>
      <c r="AX206" s="13" t="s">
        <v>82</v>
      </c>
      <c r="AY206" s="215" t="s">
        <v>158</v>
      </c>
    </row>
    <row r="207" spans="1:65" s="2" customFormat="1" ht="31.2" customHeight="1">
      <c r="A207" s="34"/>
      <c r="B207" s="35"/>
      <c r="C207" s="188" t="s">
        <v>361</v>
      </c>
      <c r="D207" s="188" t="s">
        <v>159</v>
      </c>
      <c r="E207" s="189" t="s">
        <v>362</v>
      </c>
      <c r="F207" s="190" t="s">
        <v>363</v>
      </c>
      <c r="G207" s="191" t="s">
        <v>162</v>
      </c>
      <c r="H207" s="192">
        <v>45</v>
      </c>
      <c r="I207" s="193"/>
      <c r="J207" s="194">
        <f>ROUND(I207*H207,2)</f>
        <v>0</v>
      </c>
      <c r="K207" s="190" t="s">
        <v>213</v>
      </c>
      <c r="L207" s="39"/>
      <c r="M207" s="195" t="s">
        <v>19</v>
      </c>
      <c r="N207" s="196" t="s">
        <v>45</v>
      </c>
      <c r="O207" s="64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236</v>
      </c>
      <c r="AT207" s="199" t="s">
        <v>159</v>
      </c>
      <c r="AU207" s="199" t="s">
        <v>82</v>
      </c>
      <c r="AY207" s="17" t="s">
        <v>158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236</v>
      </c>
      <c r="BM207" s="199" t="s">
        <v>364</v>
      </c>
    </row>
    <row r="208" spans="1:65" s="2" customFormat="1" ht="28.8">
      <c r="A208" s="34"/>
      <c r="B208" s="35"/>
      <c r="C208" s="36"/>
      <c r="D208" s="201" t="s">
        <v>165</v>
      </c>
      <c r="E208" s="36"/>
      <c r="F208" s="202" t="s">
        <v>365</v>
      </c>
      <c r="G208" s="36"/>
      <c r="H208" s="36"/>
      <c r="I208" s="108"/>
      <c r="J208" s="36"/>
      <c r="K208" s="36"/>
      <c r="L208" s="39"/>
      <c r="M208" s="203"/>
      <c r="N208" s="20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165</v>
      </c>
      <c r="AU208" s="17" t="s">
        <v>82</v>
      </c>
    </row>
    <row r="209" spans="1:65" s="2" customFormat="1" ht="16.5" customHeight="1">
      <c r="A209" s="34"/>
      <c r="B209" s="35"/>
      <c r="C209" s="228" t="s">
        <v>366</v>
      </c>
      <c r="D209" s="228" t="s">
        <v>199</v>
      </c>
      <c r="E209" s="229" t="s">
        <v>367</v>
      </c>
      <c r="F209" s="230" t="s">
        <v>368</v>
      </c>
      <c r="G209" s="231" t="s">
        <v>162</v>
      </c>
      <c r="H209" s="232">
        <v>51.75</v>
      </c>
      <c r="I209" s="233"/>
      <c r="J209" s="234">
        <f>ROUND(I209*H209,2)</f>
        <v>0</v>
      </c>
      <c r="K209" s="230" t="s">
        <v>19</v>
      </c>
      <c r="L209" s="235"/>
      <c r="M209" s="236" t="s">
        <v>19</v>
      </c>
      <c r="N209" s="237" t="s">
        <v>45</v>
      </c>
      <c r="O209" s="64"/>
      <c r="P209" s="197">
        <f>O209*H209</f>
        <v>0</v>
      </c>
      <c r="Q209" s="197">
        <v>1.7000000000000001E-4</v>
      </c>
      <c r="R209" s="197">
        <f>Q209*H209</f>
        <v>8.7974999999999998E-3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255</v>
      </c>
      <c r="AT209" s="199" t="s">
        <v>199</v>
      </c>
      <c r="AU209" s="199" t="s">
        <v>82</v>
      </c>
      <c r="AY209" s="17" t="s">
        <v>158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255</v>
      </c>
      <c r="BM209" s="199" t="s">
        <v>369</v>
      </c>
    </row>
    <row r="210" spans="1:65" s="2" customFormat="1" ht="10.199999999999999">
      <c r="A210" s="34"/>
      <c r="B210" s="35"/>
      <c r="C210" s="36"/>
      <c r="D210" s="201" t="s">
        <v>165</v>
      </c>
      <c r="E210" s="36"/>
      <c r="F210" s="202" t="s">
        <v>368</v>
      </c>
      <c r="G210" s="36"/>
      <c r="H210" s="36"/>
      <c r="I210" s="108"/>
      <c r="J210" s="36"/>
      <c r="K210" s="36"/>
      <c r="L210" s="39"/>
      <c r="M210" s="203"/>
      <c r="N210" s="204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165</v>
      </c>
      <c r="AU210" s="17" t="s">
        <v>82</v>
      </c>
    </row>
    <row r="211" spans="1:65" s="13" customFormat="1" ht="10.199999999999999">
      <c r="B211" s="205"/>
      <c r="C211" s="206"/>
      <c r="D211" s="201" t="s">
        <v>166</v>
      </c>
      <c r="E211" s="207" t="s">
        <v>19</v>
      </c>
      <c r="F211" s="208" t="s">
        <v>370</v>
      </c>
      <c r="G211" s="206"/>
      <c r="H211" s="209">
        <v>45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34</v>
      </c>
      <c r="AX211" s="13" t="s">
        <v>82</v>
      </c>
      <c r="AY211" s="215" t="s">
        <v>158</v>
      </c>
    </row>
    <row r="212" spans="1:65" s="13" customFormat="1" ht="10.199999999999999">
      <c r="B212" s="205"/>
      <c r="C212" s="206"/>
      <c r="D212" s="201" t="s">
        <v>166</v>
      </c>
      <c r="E212" s="206"/>
      <c r="F212" s="208" t="s">
        <v>371</v>
      </c>
      <c r="G212" s="206"/>
      <c r="H212" s="209">
        <v>51.75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82</v>
      </c>
      <c r="AV212" s="13" t="s">
        <v>85</v>
      </c>
      <c r="AW212" s="13" t="s">
        <v>4</v>
      </c>
      <c r="AX212" s="13" t="s">
        <v>82</v>
      </c>
      <c r="AY212" s="215" t="s">
        <v>158</v>
      </c>
    </row>
    <row r="213" spans="1:65" s="2" customFormat="1" ht="16.5" customHeight="1">
      <c r="A213" s="34"/>
      <c r="B213" s="35"/>
      <c r="C213" s="188" t="s">
        <v>372</v>
      </c>
      <c r="D213" s="188" t="s">
        <v>159</v>
      </c>
      <c r="E213" s="189" t="s">
        <v>373</v>
      </c>
      <c r="F213" s="190" t="s">
        <v>374</v>
      </c>
      <c r="G213" s="191" t="s">
        <v>202</v>
      </c>
      <c r="H213" s="192">
        <v>6</v>
      </c>
      <c r="I213" s="193"/>
      <c r="J213" s="194">
        <f>ROUND(I213*H213,2)</f>
        <v>0</v>
      </c>
      <c r="K213" s="190" t="s">
        <v>213</v>
      </c>
      <c r="L213" s="39"/>
      <c r="M213" s="195" t="s">
        <v>19</v>
      </c>
      <c r="N213" s="196" t="s">
        <v>45</v>
      </c>
      <c r="O213" s="64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236</v>
      </c>
      <c r="AT213" s="199" t="s">
        <v>159</v>
      </c>
      <c r="AU213" s="199" t="s">
        <v>82</v>
      </c>
      <c r="AY213" s="17" t="s">
        <v>158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82</v>
      </c>
      <c r="BK213" s="200">
        <f>ROUND(I213*H213,2)</f>
        <v>0</v>
      </c>
      <c r="BL213" s="17" t="s">
        <v>236</v>
      </c>
      <c r="BM213" s="199" t="s">
        <v>375</v>
      </c>
    </row>
    <row r="214" spans="1:65" s="2" customFormat="1" ht="38.4">
      <c r="A214" s="34"/>
      <c r="B214" s="35"/>
      <c r="C214" s="36"/>
      <c r="D214" s="201" t="s">
        <v>165</v>
      </c>
      <c r="E214" s="36"/>
      <c r="F214" s="202" t="s">
        <v>376</v>
      </c>
      <c r="G214" s="36"/>
      <c r="H214" s="36"/>
      <c r="I214" s="108"/>
      <c r="J214" s="36"/>
      <c r="K214" s="36"/>
      <c r="L214" s="39"/>
      <c r="M214" s="203"/>
      <c r="N214" s="204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165</v>
      </c>
      <c r="AU214" s="17" t="s">
        <v>82</v>
      </c>
    </row>
    <row r="215" spans="1:65" s="2" customFormat="1" ht="16.5" customHeight="1">
      <c r="A215" s="34"/>
      <c r="B215" s="35"/>
      <c r="C215" s="188" t="s">
        <v>377</v>
      </c>
      <c r="D215" s="188" t="s">
        <v>159</v>
      </c>
      <c r="E215" s="189" t="s">
        <v>378</v>
      </c>
      <c r="F215" s="190" t="s">
        <v>379</v>
      </c>
      <c r="G215" s="191" t="s">
        <v>202</v>
      </c>
      <c r="H215" s="192">
        <v>1</v>
      </c>
      <c r="I215" s="193"/>
      <c r="J215" s="194">
        <f>ROUND(I215*H215,2)</f>
        <v>0</v>
      </c>
      <c r="K215" s="190" t="s">
        <v>213</v>
      </c>
      <c r="L215" s="39"/>
      <c r="M215" s="195" t="s">
        <v>19</v>
      </c>
      <c r="N215" s="196" t="s">
        <v>45</v>
      </c>
      <c r="O215" s="64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236</v>
      </c>
      <c r="AT215" s="199" t="s">
        <v>159</v>
      </c>
      <c r="AU215" s="199" t="s">
        <v>82</v>
      </c>
      <c r="AY215" s="17" t="s">
        <v>158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236</v>
      </c>
      <c r="BM215" s="199" t="s">
        <v>380</v>
      </c>
    </row>
    <row r="216" spans="1:65" s="2" customFormat="1" ht="38.4">
      <c r="A216" s="34"/>
      <c r="B216" s="35"/>
      <c r="C216" s="36"/>
      <c r="D216" s="201" t="s">
        <v>165</v>
      </c>
      <c r="E216" s="36"/>
      <c r="F216" s="202" t="s">
        <v>381</v>
      </c>
      <c r="G216" s="36"/>
      <c r="H216" s="36"/>
      <c r="I216" s="108"/>
      <c r="J216" s="36"/>
      <c r="K216" s="36"/>
      <c r="L216" s="39"/>
      <c r="M216" s="203"/>
      <c r="N216" s="204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165</v>
      </c>
      <c r="AU216" s="17" t="s">
        <v>82</v>
      </c>
    </row>
    <row r="217" spans="1:65" s="2" customFormat="1" ht="31.2" customHeight="1">
      <c r="A217" s="34"/>
      <c r="B217" s="35"/>
      <c r="C217" s="228" t="s">
        <v>382</v>
      </c>
      <c r="D217" s="228" t="s">
        <v>199</v>
      </c>
      <c r="E217" s="229" t="s">
        <v>383</v>
      </c>
      <c r="F217" s="230" t="s">
        <v>384</v>
      </c>
      <c r="G217" s="231" t="s">
        <v>202</v>
      </c>
      <c r="H217" s="232">
        <v>4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45</v>
      </c>
      <c r="O217" s="64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241</v>
      </c>
      <c r="AT217" s="199" t="s">
        <v>199</v>
      </c>
      <c r="AU217" s="199" t="s">
        <v>82</v>
      </c>
      <c r="AY217" s="17" t="s">
        <v>158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236</v>
      </c>
      <c r="BM217" s="199" t="s">
        <v>385</v>
      </c>
    </row>
    <row r="218" spans="1:65" s="2" customFormat="1" ht="19.2">
      <c r="A218" s="34"/>
      <c r="B218" s="35"/>
      <c r="C218" s="36"/>
      <c r="D218" s="201" t="s">
        <v>165</v>
      </c>
      <c r="E218" s="36"/>
      <c r="F218" s="202" t="s">
        <v>384</v>
      </c>
      <c r="G218" s="36"/>
      <c r="H218" s="36"/>
      <c r="I218" s="108"/>
      <c r="J218" s="36"/>
      <c r="K218" s="36"/>
      <c r="L218" s="39"/>
      <c r="M218" s="203"/>
      <c r="N218" s="204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165</v>
      </c>
      <c r="AU218" s="17" t="s">
        <v>82</v>
      </c>
    </row>
    <row r="219" spans="1:65" s="13" customFormat="1" ht="10.199999999999999">
      <c r="B219" s="205"/>
      <c r="C219" s="206"/>
      <c r="D219" s="201" t="s">
        <v>166</v>
      </c>
      <c r="E219" s="207" t="s">
        <v>19</v>
      </c>
      <c r="F219" s="208" t="s">
        <v>386</v>
      </c>
      <c r="G219" s="206"/>
      <c r="H219" s="209">
        <v>4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166</v>
      </c>
      <c r="AU219" s="215" t="s">
        <v>82</v>
      </c>
      <c r="AV219" s="13" t="s">
        <v>85</v>
      </c>
      <c r="AW219" s="13" t="s">
        <v>34</v>
      </c>
      <c r="AX219" s="13" t="s">
        <v>82</v>
      </c>
      <c r="AY219" s="215" t="s">
        <v>158</v>
      </c>
    </row>
    <row r="220" spans="1:65" s="2" customFormat="1" ht="30" customHeight="1">
      <c r="A220" s="34"/>
      <c r="B220" s="35"/>
      <c r="C220" s="228" t="s">
        <v>387</v>
      </c>
      <c r="D220" s="228" t="s">
        <v>199</v>
      </c>
      <c r="E220" s="229" t="s">
        <v>388</v>
      </c>
      <c r="F220" s="230" t="s">
        <v>389</v>
      </c>
      <c r="G220" s="231" t="s">
        <v>202</v>
      </c>
      <c r="H220" s="232">
        <v>3</v>
      </c>
      <c r="I220" s="233"/>
      <c r="J220" s="234">
        <f>ROUND(I220*H220,2)</f>
        <v>0</v>
      </c>
      <c r="K220" s="230" t="s">
        <v>19</v>
      </c>
      <c r="L220" s="235"/>
      <c r="M220" s="236" t="s">
        <v>19</v>
      </c>
      <c r="N220" s="237" t="s">
        <v>45</v>
      </c>
      <c r="O220" s="64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241</v>
      </c>
      <c r="AT220" s="199" t="s">
        <v>199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390</v>
      </c>
    </row>
    <row r="221" spans="1:65" s="2" customFormat="1" ht="19.2">
      <c r="A221" s="34"/>
      <c r="B221" s="35"/>
      <c r="C221" s="36"/>
      <c r="D221" s="201" t="s">
        <v>165</v>
      </c>
      <c r="E221" s="36"/>
      <c r="F221" s="202" t="s">
        <v>389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391</v>
      </c>
      <c r="G222" s="206"/>
      <c r="H222" s="209">
        <v>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40.799999999999997" customHeight="1">
      <c r="A223" s="34"/>
      <c r="B223" s="35"/>
      <c r="C223" s="228" t="s">
        <v>392</v>
      </c>
      <c r="D223" s="228" t="s">
        <v>199</v>
      </c>
      <c r="E223" s="229" t="s">
        <v>393</v>
      </c>
      <c r="F223" s="230" t="s">
        <v>394</v>
      </c>
      <c r="G223" s="231" t="s">
        <v>202</v>
      </c>
      <c r="H223" s="232">
        <v>7</v>
      </c>
      <c r="I223" s="233"/>
      <c r="J223" s="234">
        <f>ROUND(I223*H223,2)</f>
        <v>0</v>
      </c>
      <c r="K223" s="230" t="s">
        <v>19</v>
      </c>
      <c r="L223" s="235"/>
      <c r="M223" s="236" t="s">
        <v>19</v>
      </c>
      <c r="N223" s="237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241</v>
      </c>
      <c r="AT223" s="199" t="s">
        <v>199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395</v>
      </c>
    </row>
    <row r="224" spans="1:65" s="2" customFormat="1" ht="28.8">
      <c r="A224" s="34"/>
      <c r="B224" s="35"/>
      <c r="C224" s="36"/>
      <c r="D224" s="201" t="s">
        <v>165</v>
      </c>
      <c r="E224" s="36"/>
      <c r="F224" s="202" t="s">
        <v>394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396</v>
      </c>
      <c r="G225" s="206"/>
      <c r="H225" s="209">
        <v>7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27" customHeight="1">
      <c r="A226" s="34"/>
      <c r="B226" s="35"/>
      <c r="C226" s="188" t="s">
        <v>397</v>
      </c>
      <c r="D226" s="188" t="s">
        <v>159</v>
      </c>
      <c r="E226" s="189" t="s">
        <v>398</v>
      </c>
      <c r="F226" s="190" t="s">
        <v>399</v>
      </c>
      <c r="G226" s="191" t="s">
        <v>202</v>
      </c>
      <c r="H226" s="192">
        <v>6</v>
      </c>
      <c r="I226" s="193"/>
      <c r="J226" s="194">
        <f>ROUND(I226*H226,2)</f>
        <v>0</v>
      </c>
      <c r="K226" s="190" t="s">
        <v>19</v>
      </c>
      <c r="L226" s="39"/>
      <c r="M226" s="195" t="s">
        <v>19</v>
      </c>
      <c r="N226" s="196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236</v>
      </c>
      <c r="AT226" s="199" t="s">
        <v>159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400</v>
      </c>
    </row>
    <row r="227" spans="1:65" s="2" customFormat="1" ht="19.2">
      <c r="A227" s="34"/>
      <c r="B227" s="35"/>
      <c r="C227" s="36"/>
      <c r="D227" s="201" t="s">
        <v>165</v>
      </c>
      <c r="E227" s="36"/>
      <c r="F227" s="202" t="s">
        <v>401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402</v>
      </c>
      <c r="G228" s="206"/>
      <c r="H228" s="209">
        <v>6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2" customFormat="1" ht="16.5" customHeight="1">
      <c r="A229" s="34"/>
      <c r="B229" s="35"/>
      <c r="C229" s="188" t="s">
        <v>403</v>
      </c>
      <c r="D229" s="188" t="s">
        <v>159</v>
      </c>
      <c r="E229" s="189" t="s">
        <v>404</v>
      </c>
      <c r="F229" s="190" t="s">
        <v>405</v>
      </c>
      <c r="G229" s="191" t="s">
        <v>202</v>
      </c>
      <c r="H229" s="192">
        <v>1</v>
      </c>
      <c r="I229" s="193"/>
      <c r="J229" s="194">
        <f>ROUND(I229*H229,2)</f>
        <v>0</v>
      </c>
      <c r="K229" s="190" t="s">
        <v>19</v>
      </c>
      <c r="L229" s="39"/>
      <c r="M229" s="195" t="s">
        <v>19</v>
      </c>
      <c r="N229" s="196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236</v>
      </c>
      <c r="AT229" s="199" t="s">
        <v>159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406</v>
      </c>
    </row>
    <row r="230" spans="1:65" s="2" customFormat="1" ht="10.199999999999999">
      <c r="A230" s="34"/>
      <c r="B230" s="35"/>
      <c r="C230" s="36"/>
      <c r="D230" s="201" t="s">
        <v>165</v>
      </c>
      <c r="E230" s="36"/>
      <c r="F230" s="202" t="s">
        <v>405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13" customFormat="1" ht="10.199999999999999">
      <c r="B231" s="205"/>
      <c r="C231" s="206"/>
      <c r="D231" s="201" t="s">
        <v>166</v>
      </c>
      <c r="E231" s="207" t="s">
        <v>19</v>
      </c>
      <c r="F231" s="208" t="s">
        <v>407</v>
      </c>
      <c r="G231" s="206"/>
      <c r="H231" s="209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82</v>
      </c>
      <c r="AV231" s="13" t="s">
        <v>85</v>
      </c>
      <c r="AW231" s="13" t="s">
        <v>34</v>
      </c>
      <c r="AX231" s="13" t="s">
        <v>82</v>
      </c>
      <c r="AY231" s="215" t="s">
        <v>158</v>
      </c>
    </row>
    <row r="232" spans="1:65" s="12" customFormat="1" ht="25.95" customHeight="1">
      <c r="B232" s="174"/>
      <c r="C232" s="175"/>
      <c r="D232" s="176" t="s">
        <v>73</v>
      </c>
      <c r="E232" s="177" t="s">
        <v>408</v>
      </c>
      <c r="F232" s="177" t="s">
        <v>409</v>
      </c>
      <c r="G232" s="175"/>
      <c r="H232" s="175"/>
      <c r="I232" s="178"/>
      <c r="J232" s="179">
        <f>BK232</f>
        <v>0</v>
      </c>
      <c r="K232" s="175"/>
      <c r="L232" s="180"/>
      <c r="M232" s="181"/>
      <c r="N232" s="182"/>
      <c r="O232" s="182"/>
      <c r="P232" s="183">
        <f>P233+SUM(P234:P572)+P629+P633</f>
        <v>0</v>
      </c>
      <c r="Q232" s="182"/>
      <c r="R232" s="183">
        <f>R233+SUM(R234:R572)+R629+R633</f>
        <v>83.236995000000007</v>
      </c>
      <c r="S232" s="182"/>
      <c r="T232" s="184">
        <f>T233+SUM(T234:T572)+T629+T633</f>
        <v>24.8</v>
      </c>
      <c r="AR232" s="185" t="s">
        <v>176</v>
      </c>
      <c r="AT232" s="186" t="s">
        <v>73</v>
      </c>
      <c r="AU232" s="186" t="s">
        <v>74</v>
      </c>
      <c r="AY232" s="185" t="s">
        <v>158</v>
      </c>
      <c r="BK232" s="187">
        <f>BK233+SUM(BK234:BK572)+BK629+BK633</f>
        <v>0</v>
      </c>
    </row>
    <row r="233" spans="1:65" s="2" customFormat="1" ht="42" customHeight="1">
      <c r="A233" s="34"/>
      <c r="B233" s="35"/>
      <c r="C233" s="188" t="s">
        <v>222</v>
      </c>
      <c r="D233" s="188" t="s">
        <v>159</v>
      </c>
      <c r="E233" s="189" t="s">
        <v>410</v>
      </c>
      <c r="F233" s="190" t="s">
        <v>411</v>
      </c>
      <c r="G233" s="191" t="s">
        <v>202</v>
      </c>
      <c r="H233" s="192">
        <v>3</v>
      </c>
      <c r="I233" s="193"/>
      <c r="J233" s="194">
        <f>ROUND(I233*H233,2)</f>
        <v>0</v>
      </c>
      <c r="K233" s="190" t="s">
        <v>19</v>
      </c>
      <c r="L233" s="39"/>
      <c r="M233" s="195" t="s">
        <v>19</v>
      </c>
      <c r="N233" s="196" t="s">
        <v>45</v>
      </c>
      <c r="O233" s="64"/>
      <c r="P233" s="197">
        <f>O233*H233</f>
        <v>0</v>
      </c>
      <c r="Q233" s="197">
        <v>0.8901</v>
      </c>
      <c r="R233" s="197">
        <f>Q233*H233</f>
        <v>2.6703000000000001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236</v>
      </c>
      <c r="AT233" s="199" t="s">
        <v>159</v>
      </c>
      <c r="AU233" s="199" t="s">
        <v>82</v>
      </c>
      <c r="AY233" s="17" t="s">
        <v>158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236</v>
      </c>
      <c r="BM233" s="199" t="s">
        <v>412</v>
      </c>
    </row>
    <row r="234" spans="1:65" s="2" customFormat="1" ht="28.8">
      <c r="A234" s="34"/>
      <c r="B234" s="35"/>
      <c r="C234" s="36"/>
      <c r="D234" s="201" t="s">
        <v>165</v>
      </c>
      <c r="E234" s="36"/>
      <c r="F234" s="202" t="s">
        <v>411</v>
      </c>
      <c r="G234" s="36"/>
      <c r="H234" s="36"/>
      <c r="I234" s="108"/>
      <c r="J234" s="36"/>
      <c r="K234" s="36"/>
      <c r="L234" s="39"/>
      <c r="M234" s="203"/>
      <c r="N234" s="204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165</v>
      </c>
      <c r="AU234" s="17" t="s">
        <v>82</v>
      </c>
    </row>
    <row r="235" spans="1:65" s="2" customFormat="1" ht="38.4">
      <c r="A235" s="34"/>
      <c r="B235" s="35"/>
      <c r="C235" s="36"/>
      <c r="D235" s="201" t="s">
        <v>216</v>
      </c>
      <c r="E235" s="36"/>
      <c r="F235" s="227" t="s">
        <v>413</v>
      </c>
      <c r="G235" s="36"/>
      <c r="H235" s="36"/>
      <c r="I235" s="108"/>
      <c r="J235" s="36"/>
      <c r="K235" s="36"/>
      <c r="L235" s="39"/>
      <c r="M235" s="203"/>
      <c r="N235" s="204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216</v>
      </c>
      <c r="AU235" s="17" t="s">
        <v>82</v>
      </c>
    </row>
    <row r="236" spans="1:65" s="13" customFormat="1" ht="10.199999999999999">
      <c r="B236" s="205"/>
      <c r="C236" s="206"/>
      <c r="D236" s="201" t="s">
        <v>166</v>
      </c>
      <c r="E236" s="207" t="s">
        <v>19</v>
      </c>
      <c r="F236" s="208" t="s">
        <v>414</v>
      </c>
      <c r="G236" s="206"/>
      <c r="H236" s="209">
        <v>3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166</v>
      </c>
      <c r="AU236" s="215" t="s">
        <v>82</v>
      </c>
      <c r="AV236" s="13" t="s">
        <v>85</v>
      </c>
      <c r="AW236" s="13" t="s">
        <v>34</v>
      </c>
      <c r="AX236" s="13" t="s">
        <v>82</v>
      </c>
      <c r="AY236" s="215" t="s">
        <v>158</v>
      </c>
    </row>
    <row r="237" spans="1:65" s="2" customFormat="1" ht="43.8" customHeight="1">
      <c r="A237" s="34"/>
      <c r="B237" s="35"/>
      <c r="C237" s="188" t="s">
        <v>415</v>
      </c>
      <c r="D237" s="188" t="s">
        <v>159</v>
      </c>
      <c r="E237" s="189" t="s">
        <v>416</v>
      </c>
      <c r="F237" s="190" t="s">
        <v>417</v>
      </c>
      <c r="G237" s="191" t="s">
        <v>202</v>
      </c>
      <c r="H237" s="192">
        <v>5</v>
      </c>
      <c r="I237" s="193"/>
      <c r="J237" s="194">
        <f>ROUND(I237*H237,2)</f>
        <v>0</v>
      </c>
      <c r="K237" s="190" t="s">
        <v>19</v>
      </c>
      <c r="L237" s="39"/>
      <c r="M237" s="195" t="s">
        <v>19</v>
      </c>
      <c r="N237" s="196" t="s">
        <v>45</v>
      </c>
      <c r="O237" s="64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236</v>
      </c>
      <c r="AT237" s="199" t="s">
        <v>159</v>
      </c>
      <c r="AU237" s="199" t="s">
        <v>82</v>
      </c>
      <c r="AY237" s="17" t="s">
        <v>158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236</v>
      </c>
      <c r="BM237" s="199" t="s">
        <v>418</v>
      </c>
    </row>
    <row r="238" spans="1:65" s="2" customFormat="1" ht="28.8">
      <c r="A238" s="34"/>
      <c r="B238" s="35"/>
      <c r="C238" s="36"/>
      <c r="D238" s="201" t="s">
        <v>165</v>
      </c>
      <c r="E238" s="36"/>
      <c r="F238" s="202" t="s">
        <v>417</v>
      </c>
      <c r="G238" s="36"/>
      <c r="H238" s="36"/>
      <c r="I238" s="108"/>
      <c r="J238" s="36"/>
      <c r="K238" s="36"/>
      <c r="L238" s="39"/>
      <c r="M238" s="203"/>
      <c r="N238" s="204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165</v>
      </c>
      <c r="AU238" s="17" t="s">
        <v>82</v>
      </c>
    </row>
    <row r="239" spans="1:65" s="13" customFormat="1" ht="10.199999999999999">
      <c r="B239" s="205"/>
      <c r="C239" s="206"/>
      <c r="D239" s="201" t="s">
        <v>166</v>
      </c>
      <c r="E239" s="207" t="s">
        <v>19</v>
      </c>
      <c r="F239" s="208" t="s">
        <v>419</v>
      </c>
      <c r="G239" s="206"/>
      <c r="H239" s="209">
        <v>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82</v>
      </c>
      <c r="AV239" s="13" t="s">
        <v>85</v>
      </c>
      <c r="AW239" s="13" t="s">
        <v>34</v>
      </c>
      <c r="AX239" s="13" t="s">
        <v>82</v>
      </c>
      <c r="AY239" s="215" t="s">
        <v>158</v>
      </c>
    </row>
    <row r="240" spans="1:65" s="2" customFormat="1" ht="39" customHeight="1">
      <c r="A240" s="34"/>
      <c r="B240" s="35"/>
      <c r="C240" s="188" t="s">
        <v>420</v>
      </c>
      <c r="D240" s="188" t="s">
        <v>159</v>
      </c>
      <c r="E240" s="189" t="s">
        <v>421</v>
      </c>
      <c r="F240" s="190" t="s">
        <v>422</v>
      </c>
      <c r="G240" s="191" t="s">
        <v>202</v>
      </c>
      <c r="H240" s="192">
        <v>1</v>
      </c>
      <c r="I240" s="193"/>
      <c r="J240" s="194">
        <f>ROUND(I240*H240,2)</f>
        <v>0</v>
      </c>
      <c r="K240" s="190" t="s">
        <v>19</v>
      </c>
      <c r="L240" s="39"/>
      <c r="M240" s="195" t="s">
        <v>19</v>
      </c>
      <c r="N240" s="196" t="s">
        <v>45</v>
      </c>
      <c r="O240" s="64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236</v>
      </c>
      <c r="AT240" s="199" t="s">
        <v>159</v>
      </c>
      <c r="AU240" s="199" t="s">
        <v>82</v>
      </c>
      <c r="AY240" s="17" t="s">
        <v>158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82</v>
      </c>
      <c r="BK240" s="200">
        <f>ROUND(I240*H240,2)</f>
        <v>0</v>
      </c>
      <c r="BL240" s="17" t="s">
        <v>236</v>
      </c>
      <c r="BM240" s="199" t="s">
        <v>423</v>
      </c>
    </row>
    <row r="241" spans="1:65" s="2" customFormat="1" ht="19.2">
      <c r="A241" s="34"/>
      <c r="B241" s="35"/>
      <c r="C241" s="36"/>
      <c r="D241" s="201" t="s">
        <v>165</v>
      </c>
      <c r="E241" s="36"/>
      <c r="F241" s="202" t="s">
        <v>422</v>
      </c>
      <c r="G241" s="36"/>
      <c r="H241" s="36"/>
      <c r="I241" s="108"/>
      <c r="J241" s="36"/>
      <c r="K241" s="36"/>
      <c r="L241" s="39"/>
      <c r="M241" s="203"/>
      <c r="N241" s="204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165</v>
      </c>
      <c r="AU241" s="17" t="s">
        <v>82</v>
      </c>
    </row>
    <row r="242" spans="1:65" s="13" customFormat="1" ht="10.199999999999999">
      <c r="B242" s="205"/>
      <c r="C242" s="206"/>
      <c r="D242" s="201" t="s">
        <v>166</v>
      </c>
      <c r="E242" s="207" t="s">
        <v>19</v>
      </c>
      <c r="F242" s="208" t="s">
        <v>424</v>
      </c>
      <c r="G242" s="206"/>
      <c r="H242" s="209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166</v>
      </c>
      <c r="AU242" s="215" t="s">
        <v>82</v>
      </c>
      <c r="AV242" s="13" t="s">
        <v>85</v>
      </c>
      <c r="AW242" s="13" t="s">
        <v>34</v>
      </c>
      <c r="AX242" s="13" t="s">
        <v>82</v>
      </c>
      <c r="AY242" s="215" t="s">
        <v>158</v>
      </c>
    </row>
    <row r="243" spans="1:65" s="2" customFormat="1" ht="28.2" customHeight="1">
      <c r="A243" s="34"/>
      <c r="B243" s="35"/>
      <c r="C243" s="188" t="s">
        <v>425</v>
      </c>
      <c r="D243" s="188" t="s">
        <v>159</v>
      </c>
      <c r="E243" s="189" t="s">
        <v>426</v>
      </c>
      <c r="F243" s="190" t="s">
        <v>427</v>
      </c>
      <c r="G243" s="191" t="s">
        <v>162</v>
      </c>
      <c r="H243" s="192">
        <v>175</v>
      </c>
      <c r="I243" s="193"/>
      <c r="J243" s="194">
        <f>ROUND(I243*H243,2)</f>
        <v>0</v>
      </c>
      <c r="K243" s="190" t="s">
        <v>19</v>
      </c>
      <c r="L243" s="39"/>
      <c r="M243" s="195" t="s">
        <v>19</v>
      </c>
      <c r="N243" s="196" t="s">
        <v>45</v>
      </c>
      <c r="O243" s="64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236</v>
      </c>
      <c r="AT243" s="199" t="s">
        <v>159</v>
      </c>
      <c r="AU243" s="199" t="s">
        <v>82</v>
      </c>
      <c r="AY243" s="17" t="s">
        <v>158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82</v>
      </c>
      <c r="BK243" s="200">
        <f>ROUND(I243*H243,2)</f>
        <v>0</v>
      </c>
      <c r="BL243" s="17" t="s">
        <v>236</v>
      </c>
      <c r="BM243" s="199" t="s">
        <v>428</v>
      </c>
    </row>
    <row r="244" spans="1:65" s="2" customFormat="1" ht="19.2">
      <c r="A244" s="34"/>
      <c r="B244" s="35"/>
      <c r="C244" s="36"/>
      <c r="D244" s="201" t="s">
        <v>165</v>
      </c>
      <c r="E244" s="36"/>
      <c r="F244" s="202" t="s">
        <v>427</v>
      </c>
      <c r="G244" s="36"/>
      <c r="H244" s="36"/>
      <c r="I244" s="108"/>
      <c r="J244" s="36"/>
      <c r="K244" s="36"/>
      <c r="L244" s="39"/>
      <c r="M244" s="203"/>
      <c r="N244" s="204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165</v>
      </c>
      <c r="AU244" s="17" t="s">
        <v>82</v>
      </c>
    </row>
    <row r="245" spans="1:65" s="2" customFormat="1" ht="16.5" customHeight="1">
      <c r="A245" s="34"/>
      <c r="B245" s="35"/>
      <c r="C245" s="228" t="s">
        <v>429</v>
      </c>
      <c r="D245" s="228" t="s">
        <v>199</v>
      </c>
      <c r="E245" s="229" t="s">
        <v>430</v>
      </c>
      <c r="F245" s="230" t="s">
        <v>431</v>
      </c>
      <c r="G245" s="231" t="s">
        <v>162</v>
      </c>
      <c r="H245" s="232">
        <v>201.25</v>
      </c>
      <c r="I245" s="233"/>
      <c r="J245" s="234">
        <f>ROUND(I245*H245,2)</f>
        <v>0</v>
      </c>
      <c r="K245" s="230" t="s">
        <v>19</v>
      </c>
      <c r="L245" s="235"/>
      <c r="M245" s="236" t="s">
        <v>19</v>
      </c>
      <c r="N245" s="237" t="s">
        <v>45</v>
      </c>
      <c r="O245" s="64"/>
      <c r="P245" s="197">
        <f>O245*H245</f>
        <v>0</v>
      </c>
      <c r="Q245" s="197">
        <v>1.2E-4</v>
      </c>
      <c r="R245" s="197">
        <f>Q245*H245</f>
        <v>2.4150000000000001E-2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241</v>
      </c>
      <c r="AT245" s="199" t="s">
        <v>199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432</v>
      </c>
    </row>
    <row r="246" spans="1:65" s="2" customFormat="1" ht="10.199999999999999">
      <c r="A246" s="34"/>
      <c r="B246" s="35"/>
      <c r="C246" s="36"/>
      <c r="D246" s="201" t="s">
        <v>165</v>
      </c>
      <c r="E246" s="36"/>
      <c r="F246" s="202" t="s">
        <v>431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13" customFormat="1" ht="20.399999999999999">
      <c r="B247" s="205"/>
      <c r="C247" s="206"/>
      <c r="D247" s="201" t="s">
        <v>166</v>
      </c>
      <c r="E247" s="207" t="s">
        <v>19</v>
      </c>
      <c r="F247" s="208" t="s">
        <v>433</v>
      </c>
      <c r="G247" s="206"/>
      <c r="H247" s="209">
        <v>175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82</v>
      </c>
      <c r="AV247" s="13" t="s">
        <v>85</v>
      </c>
      <c r="AW247" s="13" t="s">
        <v>34</v>
      </c>
      <c r="AX247" s="13" t="s">
        <v>82</v>
      </c>
      <c r="AY247" s="215" t="s">
        <v>158</v>
      </c>
    </row>
    <row r="248" spans="1:65" s="13" customFormat="1" ht="10.199999999999999">
      <c r="B248" s="205"/>
      <c r="C248" s="206"/>
      <c r="D248" s="201" t="s">
        <v>166</v>
      </c>
      <c r="E248" s="206"/>
      <c r="F248" s="208" t="s">
        <v>434</v>
      </c>
      <c r="G248" s="206"/>
      <c r="H248" s="209">
        <v>201.25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166</v>
      </c>
      <c r="AU248" s="215" t="s">
        <v>82</v>
      </c>
      <c r="AV248" s="13" t="s">
        <v>85</v>
      </c>
      <c r="AW248" s="13" t="s">
        <v>4</v>
      </c>
      <c r="AX248" s="13" t="s">
        <v>82</v>
      </c>
      <c r="AY248" s="215" t="s">
        <v>158</v>
      </c>
    </row>
    <row r="249" spans="1:65" s="2" customFormat="1" ht="40.200000000000003" customHeight="1">
      <c r="A249" s="34"/>
      <c r="B249" s="35"/>
      <c r="C249" s="188" t="s">
        <v>435</v>
      </c>
      <c r="D249" s="188" t="s">
        <v>159</v>
      </c>
      <c r="E249" s="189" t="s">
        <v>436</v>
      </c>
      <c r="F249" s="190" t="s">
        <v>437</v>
      </c>
      <c r="G249" s="191" t="s">
        <v>162</v>
      </c>
      <c r="H249" s="192">
        <v>1105</v>
      </c>
      <c r="I249" s="193"/>
      <c r="J249" s="194">
        <f>ROUND(I249*H249,2)</f>
        <v>0</v>
      </c>
      <c r="K249" s="190" t="s">
        <v>213</v>
      </c>
      <c r="L249" s="39"/>
      <c r="M249" s="195" t="s">
        <v>19</v>
      </c>
      <c r="N249" s="196" t="s">
        <v>45</v>
      </c>
      <c r="O249" s="64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236</v>
      </c>
      <c r="AT249" s="199" t="s">
        <v>159</v>
      </c>
      <c r="AU249" s="199" t="s">
        <v>82</v>
      </c>
      <c r="AY249" s="17" t="s">
        <v>158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236</v>
      </c>
      <c r="BM249" s="199" t="s">
        <v>438</v>
      </c>
    </row>
    <row r="250" spans="1:65" s="2" customFormat="1" ht="19.2">
      <c r="A250" s="34"/>
      <c r="B250" s="35"/>
      <c r="C250" s="36"/>
      <c r="D250" s="201" t="s">
        <v>165</v>
      </c>
      <c r="E250" s="36"/>
      <c r="F250" s="202" t="s">
        <v>437</v>
      </c>
      <c r="G250" s="36"/>
      <c r="H250" s="36"/>
      <c r="I250" s="108"/>
      <c r="J250" s="36"/>
      <c r="K250" s="36"/>
      <c r="L250" s="39"/>
      <c r="M250" s="203"/>
      <c r="N250" s="204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165</v>
      </c>
      <c r="AU250" s="17" t="s">
        <v>82</v>
      </c>
    </row>
    <row r="251" spans="1:65" s="2" customFormat="1" ht="16.5" customHeight="1">
      <c r="A251" s="34"/>
      <c r="B251" s="35"/>
      <c r="C251" s="228" t="s">
        <v>439</v>
      </c>
      <c r="D251" s="228" t="s">
        <v>199</v>
      </c>
      <c r="E251" s="229" t="s">
        <v>440</v>
      </c>
      <c r="F251" s="230" t="s">
        <v>441</v>
      </c>
      <c r="G251" s="231" t="s">
        <v>162</v>
      </c>
      <c r="H251" s="232">
        <v>1219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241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442</v>
      </c>
    </row>
    <row r="252" spans="1:65" s="2" customFormat="1" ht="10.199999999999999">
      <c r="A252" s="34"/>
      <c r="B252" s="35"/>
      <c r="C252" s="36"/>
      <c r="D252" s="201" t="s">
        <v>165</v>
      </c>
      <c r="E252" s="36"/>
      <c r="F252" s="202" t="s">
        <v>441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20.399999999999999">
      <c r="B253" s="205"/>
      <c r="C253" s="206"/>
      <c r="D253" s="201" t="s">
        <v>166</v>
      </c>
      <c r="E253" s="207" t="s">
        <v>19</v>
      </c>
      <c r="F253" s="208" t="s">
        <v>443</v>
      </c>
      <c r="G253" s="206"/>
      <c r="H253" s="209">
        <v>1060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13" customFormat="1" ht="10.199999999999999">
      <c r="B254" s="205"/>
      <c r="C254" s="206"/>
      <c r="D254" s="201" t="s">
        <v>166</v>
      </c>
      <c r="E254" s="206"/>
      <c r="F254" s="208" t="s">
        <v>444</v>
      </c>
      <c r="G254" s="206"/>
      <c r="H254" s="209">
        <v>1219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4</v>
      </c>
      <c r="AX254" s="13" t="s">
        <v>82</v>
      </c>
      <c r="AY254" s="215" t="s">
        <v>158</v>
      </c>
    </row>
    <row r="255" spans="1:65" s="2" customFormat="1" ht="16.5" customHeight="1">
      <c r="A255" s="34"/>
      <c r="B255" s="35"/>
      <c r="C255" s="228" t="s">
        <v>445</v>
      </c>
      <c r="D255" s="228" t="s">
        <v>199</v>
      </c>
      <c r="E255" s="229" t="s">
        <v>446</v>
      </c>
      <c r="F255" s="230" t="s">
        <v>447</v>
      </c>
      <c r="G255" s="231" t="s">
        <v>162</v>
      </c>
      <c r="H255" s="232">
        <v>51.75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45</v>
      </c>
      <c r="O255" s="64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241</v>
      </c>
      <c r="AT255" s="199" t="s">
        <v>199</v>
      </c>
      <c r="AU255" s="199" t="s">
        <v>82</v>
      </c>
      <c r="AY255" s="17" t="s">
        <v>158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82</v>
      </c>
      <c r="BK255" s="200">
        <f>ROUND(I255*H255,2)</f>
        <v>0</v>
      </c>
      <c r="BL255" s="17" t="s">
        <v>236</v>
      </c>
      <c r="BM255" s="199" t="s">
        <v>448</v>
      </c>
    </row>
    <row r="256" spans="1:65" s="2" customFormat="1" ht="10.199999999999999">
      <c r="A256" s="34"/>
      <c r="B256" s="35"/>
      <c r="C256" s="36"/>
      <c r="D256" s="201" t="s">
        <v>165</v>
      </c>
      <c r="E256" s="36"/>
      <c r="F256" s="202" t="s">
        <v>447</v>
      </c>
      <c r="G256" s="36"/>
      <c r="H256" s="36"/>
      <c r="I256" s="108"/>
      <c r="J256" s="36"/>
      <c r="K256" s="36"/>
      <c r="L256" s="39"/>
      <c r="M256" s="203"/>
      <c r="N256" s="204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65" s="13" customFormat="1" ht="10.199999999999999">
      <c r="B257" s="205"/>
      <c r="C257" s="206"/>
      <c r="D257" s="201" t="s">
        <v>166</v>
      </c>
      <c r="E257" s="207" t="s">
        <v>19</v>
      </c>
      <c r="F257" s="208" t="s">
        <v>449</v>
      </c>
      <c r="G257" s="206"/>
      <c r="H257" s="209">
        <v>45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82</v>
      </c>
      <c r="AV257" s="13" t="s">
        <v>85</v>
      </c>
      <c r="AW257" s="13" t="s">
        <v>34</v>
      </c>
      <c r="AX257" s="13" t="s">
        <v>82</v>
      </c>
      <c r="AY257" s="215" t="s">
        <v>158</v>
      </c>
    </row>
    <row r="258" spans="1:65" s="13" customFormat="1" ht="10.199999999999999">
      <c r="B258" s="205"/>
      <c r="C258" s="206"/>
      <c r="D258" s="201" t="s">
        <v>166</v>
      </c>
      <c r="E258" s="206"/>
      <c r="F258" s="208" t="s">
        <v>371</v>
      </c>
      <c r="G258" s="206"/>
      <c r="H258" s="209">
        <v>51.75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4</v>
      </c>
      <c r="AX258" s="13" t="s">
        <v>82</v>
      </c>
      <c r="AY258" s="215" t="s">
        <v>158</v>
      </c>
    </row>
    <row r="259" spans="1:65" s="2" customFormat="1" ht="29.4" customHeight="1">
      <c r="A259" s="34"/>
      <c r="B259" s="35"/>
      <c r="C259" s="188" t="s">
        <v>450</v>
      </c>
      <c r="D259" s="188" t="s">
        <v>159</v>
      </c>
      <c r="E259" s="189" t="s">
        <v>451</v>
      </c>
      <c r="F259" s="190" t="s">
        <v>452</v>
      </c>
      <c r="G259" s="191" t="s">
        <v>162</v>
      </c>
      <c r="H259" s="192">
        <v>200</v>
      </c>
      <c r="I259" s="193"/>
      <c r="J259" s="194">
        <f>ROUND(I259*H259,2)</f>
        <v>0</v>
      </c>
      <c r="K259" s="190" t="s">
        <v>19</v>
      </c>
      <c r="L259" s="39"/>
      <c r="M259" s="195" t="s">
        <v>19</v>
      </c>
      <c r="N259" s="196" t="s">
        <v>45</v>
      </c>
      <c r="O259" s="64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236</v>
      </c>
      <c r="AT259" s="199" t="s">
        <v>159</v>
      </c>
      <c r="AU259" s="199" t="s">
        <v>82</v>
      </c>
      <c r="AY259" s="17" t="s">
        <v>158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82</v>
      </c>
      <c r="BK259" s="200">
        <f>ROUND(I259*H259,2)</f>
        <v>0</v>
      </c>
      <c r="BL259" s="17" t="s">
        <v>236</v>
      </c>
      <c r="BM259" s="199" t="s">
        <v>453</v>
      </c>
    </row>
    <row r="260" spans="1:65" s="2" customFormat="1" ht="19.2">
      <c r="A260" s="34"/>
      <c r="B260" s="35"/>
      <c r="C260" s="36"/>
      <c r="D260" s="201" t="s">
        <v>165</v>
      </c>
      <c r="E260" s="36"/>
      <c r="F260" s="202" t="s">
        <v>452</v>
      </c>
      <c r="G260" s="36"/>
      <c r="H260" s="36"/>
      <c r="I260" s="108"/>
      <c r="J260" s="36"/>
      <c r="K260" s="36"/>
      <c r="L260" s="39"/>
      <c r="M260" s="203"/>
      <c r="N260" s="204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165</v>
      </c>
      <c r="AU260" s="17" t="s">
        <v>82</v>
      </c>
    </row>
    <row r="261" spans="1:65" s="2" customFormat="1" ht="28.2" customHeight="1">
      <c r="A261" s="34"/>
      <c r="B261" s="35"/>
      <c r="C261" s="228" t="s">
        <v>454</v>
      </c>
      <c r="D261" s="228" t="s">
        <v>199</v>
      </c>
      <c r="E261" s="229" t="s">
        <v>455</v>
      </c>
      <c r="F261" s="230" t="s">
        <v>456</v>
      </c>
      <c r="G261" s="231" t="s">
        <v>162</v>
      </c>
      <c r="H261" s="232">
        <v>230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4.2000000000000002E-4</v>
      </c>
      <c r="R261" s="197">
        <f>Q261*H261</f>
        <v>9.6600000000000005E-2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457</v>
      </c>
    </row>
    <row r="262" spans="1:65" s="2" customFormat="1" ht="10.199999999999999">
      <c r="A262" s="34"/>
      <c r="B262" s="35"/>
      <c r="C262" s="36"/>
      <c r="D262" s="201" t="s">
        <v>165</v>
      </c>
      <c r="E262" s="36"/>
      <c r="F262" s="202" t="s">
        <v>456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458</v>
      </c>
      <c r="G263" s="206"/>
      <c r="H263" s="209">
        <v>200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13" customFormat="1" ht="10.199999999999999">
      <c r="B264" s="205"/>
      <c r="C264" s="206"/>
      <c r="D264" s="201" t="s">
        <v>166</v>
      </c>
      <c r="E264" s="206"/>
      <c r="F264" s="208" t="s">
        <v>350</v>
      </c>
      <c r="G264" s="206"/>
      <c r="H264" s="209">
        <v>230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166</v>
      </c>
      <c r="AU264" s="215" t="s">
        <v>82</v>
      </c>
      <c r="AV264" s="13" t="s">
        <v>85</v>
      </c>
      <c r="AW264" s="13" t="s">
        <v>4</v>
      </c>
      <c r="AX264" s="13" t="s">
        <v>82</v>
      </c>
      <c r="AY264" s="215" t="s">
        <v>158</v>
      </c>
    </row>
    <row r="265" spans="1:65" s="2" customFormat="1" ht="30" customHeight="1">
      <c r="A265" s="34"/>
      <c r="B265" s="35"/>
      <c r="C265" s="228" t="s">
        <v>459</v>
      </c>
      <c r="D265" s="228" t="s">
        <v>199</v>
      </c>
      <c r="E265" s="229" t="s">
        <v>460</v>
      </c>
      <c r="F265" s="230" t="s">
        <v>461</v>
      </c>
      <c r="G265" s="231" t="s">
        <v>202</v>
      </c>
      <c r="H265" s="232">
        <v>2</v>
      </c>
      <c r="I265" s="233"/>
      <c r="J265" s="234">
        <f>ROUND(I265*H265,2)</f>
        <v>0</v>
      </c>
      <c r="K265" s="230" t="s">
        <v>19</v>
      </c>
      <c r="L265" s="235"/>
      <c r="M265" s="236" t="s">
        <v>19</v>
      </c>
      <c r="N265" s="237" t="s">
        <v>45</v>
      </c>
      <c r="O265" s="64"/>
      <c r="P265" s="197">
        <f>O265*H265</f>
        <v>0</v>
      </c>
      <c r="Q265" s="197">
        <v>4.2000000000000002E-4</v>
      </c>
      <c r="R265" s="197">
        <f>Q265*H265</f>
        <v>8.4000000000000003E-4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241</v>
      </c>
      <c r="AT265" s="199" t="s">
        <v>199</v>
      </c>
      <c r="AU265" s="199" t="s">
        <v>82</v>
      </c>
      <c r="AY265" s="17" t="s">
        <v>158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82</v>
      </c>
      <c r="BK265" s="200">
        <f>ROUND(I265*H265,2)</f>
        <v>0</v>
      </c>
      <c r="BL265" s="17" t="s">
        <v>236</v>
      </c>
      <c r="BM265" s="199" t="s">
        <v>462</v>
      </c>
    </row>
    <row r="266" spans="1:65" s="2" customFormat="1" ht="19.2">
      <c r="A266" s="34"/>
      <c r="B266" s="35"/>
      <c r="C266" s="36"/>
      <c r="D266" s="201" t="s">
        <v>165</v>
      </c>
      <c r="E266" s="36"/>
      <c r="F266" s="202" t="s">
        <v>461</v>
      </c>
      <c r="G266" s="36"/>
      <c r="H266" s="36"/>
      <c r="I266" s="108"/>
      <c r="J266" s="36"/>
      <c r="K266" s="36"/>
      <c r="L266" s="39"/>
      <c r="M266" s="203"/>
      <c r="N266" s="204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165</v>
      </c>
      <c r="AU266" s="17" t="s">
        <v>82</v>
      </c>
    </row>
    <row r="267" spans="1:65" s="13" customFormat="1" ht="10.199999999999999">
      <c r="B267" s="205"/>
      <c r="C267" s="206"/>
      <c r="D267" s="201" t="s">
        <v>166</v>
      </c>
      <c r="E267" s="207" t="s">
        <v>19</v>
      </c>
      <c r="F267" s="208" t="s">
        <v>463</v>
      </c>
      <c r="G267" s="206"/>
      <c r="H267" s="209">
        <v>2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166</v>
      </c>
      <c r="AU267" s="215" t="s">
        <v>82</v>
      </c>
      <c r="AV267" s="13" t="s">
        <v>85</v>
      </c>
      <c r="AW267" s="13" t="s">
        <v>34</v>
      </c>
      <c r="AX267" s="13" t="s">
        <v>82</v>
      </c>
      <c r="AY267" s="215" t="s">
        <v>158</v>
      </c>
    </row>
    <row r="268" spans="1:65" s="2" customFormat="1" ht="27" customHeight="1">
      <c r="A268" s="34"/>
      <c r="B268" s="35"/>
      <c r="C268" s="188" t="s">
        <v>464</v>
      </c>
      <c r="D268" s="188" t="s">
        <v>159</v>
      </c>
      <c r="E268" s="189" t="s">
        <v>465</v>
      </c>
      <c r="F268" s="190" t="s">
        <v>466</v>
      </c>
      <c r="G268" s="191" t="s">
        <v>162</v>
      </c>
      <c r="H268" s="192">
        <v>175</v>
      </c>
      <c r="I268" s="193"/>
      <c r="J268" s="194">
        <f>ROUND(I268*H268,2)</f>
        <v>0</v>
      </c>
      <c r="K268" s="190" t="s">
        <v>213</v>
      </c>
      <c r="L268" s="39"/>
      <c r="M268" s="195" t="s">
        <v>19</v>
      </c>
      <c r="N268" s="196" t="s">
        <v>45</v>
      </c>
      <c r="O268" s="64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236</v>
      </c>
      <c r="AT268" s="199" t="s">
        <v>159</v>
      </c>
      <c r="AU268" s="199" t="s">
        <v>82</v>
      </c>
      <c r="AY268" s="17" t="s">
        <v>158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236</v>
      </c>
      <c r="BM268" s="199" t="s">
        <v>467</v>
      </c>
    </row>
    <row r="269" spans="1:65" s="2" customFormat="1" ht="48">
      <c r="A269" s="34"/>
      <c r="B269" s="35"/>
      <c r="C269" s="36"/>
      <c r="D269" s="201" t="s">
        <v>165</v>
      </c>
      <c r="E269" s="36"/>
      <c r="F269" s="202" t="s">
        <v>468</v>
      </c>
      <c r="G269" s="36"/>
      <c r="H269" s="36"/>
      <c r="I269" s="108"/>
      <c r="J269" s="36"/>
      <c r="K269" s="36"/>
      <c r="L269" s="39"/>
      <c r="M269" s="203"/>
      <c r="N269" s="204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165</v>
      </c>
      <c r="AU269" s="17" t="s">
        <v>82</v>
      </c>
    </row>
    <row r="270" spans="1:65" s="2" customFormat="1" ht="16.5" customHeight="1">
      <c r="A270" s="34"/>
      <c r="B270" s="35"/>
      <c r="C270" s="228" t="s">
        <v>469</v>
      </c>
      <c r="D270" s="228" t="s">
        <v>199</v>
      </c>
      <c r="E270" s="229" t="s">
        <v>470</v>
      </c>
      <c r="F270" s="230" t="s">
        <v>471</v>
      </c>
      <c r="G270" s="231" t="s">
        <v>162</v>
      </c>
      <c r="H270" s="232">
        <v>201.25</v>
      </c>
      <c r="I270" s="233"/>
      <c r="J270" s="234">
        <f>ROUND(I270*H270,2)</f>
        <v>0</v>
      </c>
      <c r="K270" s="230" t="s">
        <v>213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4.8000000000000001E-4</v>
      </c>
      <c r="R270" s="197">
        <f>Q270*H270</f>
        <v>9.6600000000000005E-2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472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471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473</v>
      </c>
      <c r="G272" s="206"/>
      <c r="H272" s="209">
        <v>175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13" customFormat="1" ht="10.199999999999999">
      <c r="B273" s="205"/>
      <c r="C273" s="206"/>
      <c r="D273" s="201" t="s">
        <v>166</v>
      </c>
      <c r="E273" s="206"/>
      <c r="F273" s="208" t="s">
        <v>434</v>
      </c>
      <c r="G273" s="206"/>
      <c r="H273" s="209">
        <v>201.25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166</v>
      </c>
      <c r="AU273" s="215" t="s">
        <v>82</v>
      </c>
      <c r="AV273" s="13" t="s">
        <v>85</v>
      </c>
      <c r="AW273" s="13" t="s">
        <v>4</v>
      </c>
      <c r="AX273" s="13" t="s">
        <v>82</v>
      </c>
      <c r="AY273" s="215" t="s">
        <v>158</v>
      </c>
    </row>
    <row r="274" spans="1:65" s="2" customFormat="1" ht="28.2" customHeight="1">
      <c r="A274" s="34"/>
      <c r="B274" s="35"/>
      <c r="C274" s="188" t="s">
        <v>474</v>
      </c>
      <c r="D274" s="188" t="s">
        <v>159</v>
      </c>
      <c r="E274" s="189" t="s">
        <v>475</v>
      </c>
      <c r="F274" s="190" t="s">
        <v>476</v>
      </c>
      <c r="G274" s="191" t="s">
        <v>162</v>
      </c>
      <c r="H274" s="192">
        <v>520</v>
      </c>
      <c r="I274" s="193"/>
      <c r="J274" s="194">
        <f>ROUND(I274*H274,2)</f>
        <v>0</v>
      </c>
      <c r="K274" s="190" t="s">
        <v>19</v>
      </c>
      <c r="L274" s="39"/>
      <c r="M274" s="195" t="s">
        <v>19</v>
      </c>
      <c r="N274" s="196" t="s">
        <v>45</v>
      </c>
      <c r="O274" s="64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236</v>
      </c>
      <c r="AT274" s="199" t="s">
        <v>159</v>
      </c>
      <c r="AU274" s="199" t="s">
        <v>82</v>
      </c>
      <c r="AY274" s="17" t="s">
        <v>158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82</v>
      </c>
      <c r="BK274" s="200">
        <f>ROUND(I274*H274,2)</f>
        <v>0</v>
      </c>
      <c r="BL274" s="17" t="s">
        <v>236</v>
      </c>
      <c r="BM274" s="199" t="s">
        <v>477</v>
      </c>
    </row>
    <row r="275" spans="1:65" s="2" customFormat="1" ht="48">
      <c r="A275" s="34"/>
      <c r="B275" s="35"/>
      <c r="C275" s="36"/>
      <c r="D275" s="201" t="s">
        <v>165</v>
      </c>
      <c r="E275" s="36"/>
      <c r="F275" s="202" t="s">
        <v>478</v>
      </c>
      <c r="G275" s="36"/>
      <c r="H275" s="36"/>
      <c r="I275" s="108"/>
      <c r="J275" s="36"/>
      <c r="K275" s="36"/>
      <c r="L275" s="39"/>
      <c r="M275" s="203"/>
      <c r="N275" s="204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165</v>
      </c>
      <c r="AU275" s="17" t="s">
        <v>82</v>
      </c>
    </row>
    <row r="276" spans="1:65" s="2" customFormat="1" ht="28.2" customHeight="1">
      <c r="A276" s="34"/>
      <c r="B276" s="35"/>
      <c r="C276" s="228" t="s">
        <v>479</v>
      </c>
      <c r="D276" s="228" t="s">
        <v>199</v>
      </c>
      <c r="E276" s="229" t="s">
        <v>480</v>
      </c>
      <c r="F276" s="230" t="s">
        <v>481</v>
      </c>
      <c r="G276" s="231" t="s">
        <v>162</v>
      </c>
      <c r="H276" s="232">
        <v>483</v>
      </c>
      <c r="I276" s="233"/>
      <c r="J276" s="234">
        <f>ROUND(I276*H276,2)</f>
        <v>0</v>
      </c>
      <c r="K276" s="230" t="s">
        <v>19</v>
      </c>
      <c r="L276" s="235"/>
      <c r="M276" s="236" t="s">
        <v>19</v>
      </c>
      <c r="N276" s="237" t="s">
        <v>45</v>
      </c>
      <c r="O276" s="64"/>
      <c r="P276" s="197">
        <f>O276*H276</f>
        <v>0</v>
      </c>
      <c r="Q276" s="197">
        <v>7.6000000000000004E-4</v>
      </c>
      <c r="R276" s="197">
        <f>Q276*H276</f>
        <v>0.36708000000000002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241</v>
      </c>
      <c r="AT276" s="199" t="s">
        <v>199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236</v>
      </c>
      <c r="BM276" s="199" t="s">
        <v>482</v>
      </c>
    </row>
    <row r="277" spans="1:65" s="2" customFormat="1" ht="10.199999999999999">
      <c r="A277" s="34"/>
      <c r="B277" s="35"/>
      <c r="C277" s="36"/>
      <c r="D277" s="201" t="s">
        <v>165</v>
      </c>
      <c r="E277" s="36"/>
      <c r="F277" s="202" t="s">
        <v>481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10.199999999999999">
      <c r="B278" s="205"/>
      <c r="C278" s="206"/>
      <c r="D278" s="201" t="s">
        <v>166</v>
      </c>
      <c r="E278" s="207" t="s">
        <v>19</v>
      </c>
      <c r="F278" s="208" t="s">
        <v>483</v>
      </c>
      <c r="G278" s="206"/>
      <c r="H278" s="209">
        <v>420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13" customFormat="1" ht="10.199999999999999">
      <c r="B279" s="205"/>
      <c r="C279" s="206"/>
      <c r="D279" s="201" t="s">
        <v>166</v>
      </c>
      <c r="E279" s="206"/>
      <c r="F279" s="208" t="s">
        <v>484</v>
      </c>
      <c r="G279" s="206"/>
      <c r="H279" s="209">
        <v>483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4</v>
      </c>
      <c r="AX279" s="13" t="s">
        <v>82</v>
      </c>
      <c r="AY279" s="215" t="s">
        <v>158</v>
      </c>
    </row>
    <row r="280" spans="1:65" s="2" customFormat="1" ht="27.6" customHeight="1">
      <c r="A280" s="34"/>
      <c r="B280" s="35"/>
      <c r="C280" s="228" t="s">
        <v>485</v>
      </c>
      <c r="D280" s="228" t="s">
        <v>199</v>
      </c>
      <c r="E280" s="229" t="s">
        <v>486</v>
      </c>
      <c r="F280" s="230" t="s">
        <v>487</v>
      </c>
      <c r="G280" s="231" t="s">
        <v>162</v>
      </c>
      <c r="H280" s="232">
        <v>115</v>
      </c>
      <c r="I280" s="233"/>
      <c r="J280" s="234">
        <f>ROUND(I280*H280,2)</f>
        <v>0</v>
      </c>
      <c r="K280" s="230" t="s">
        <v>213</v>
      </c>
      <c r="L280" s="235"/>
      <c r="M280" s="236" t="s">
        <v>19</v>
      </c>
      <c r="N280" s="237" t="s">
        <v>45</v>
      </c>
      <c r="O280" s="64"/>
      <c r="P280" s="197">
        <f>O280*H280</f>
        <v>0</v>
      </c>
      <c r="Q280" s="197">
        <v>6.2E-4</v>
      </c>
      <c r="R280" s="197">
        <f>Q280*H280</f>
        <v>7.1300000000000002E-2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241</v>
      </c>
      <c r="AT280" s="199" t="s">
        <v>199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488</v>
      </c>
    </row>
    <row r="281" spans="1:65" s="2" customFormat="1" ht="10.199999999999999">
      <c r="A281" s="34"/>
      <c r="B281" s="35"/>
      <c r="C281" s="36"/>
      <c r="D281" s="201" t="s">
        <v>165</v>
      </c>
      <c r="E281" s="36"/>
      <c r="F281" s="202" t="s">
        <v>487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13" customFormat="1" ht="10.199999999999999">
      <c r="B282" s="205"/>
      <c r="C282" s="206"/>
      <c r="D282" s="201" t="s">
        <v>166</v>
      </c>
      <c r="E282" s="207" t="s">
        <v>19</v>
      </c>
      <c r="F282" s="208" t="s">
        <v>489</v>
      </c>
      <c r="G282" s="206"/>
      <c r="H282" s="209">
        <v>100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166</v>
      </c>
      <c r="AU282" s="215" t="s">
        <v>82</v>
      </c>
      <c r="AV282" s="13" t="s">
        <v>85</v>
      </c>
      <c r="AW282" s="13" t="s">
        <v>34</v>
      </c>
      <c r="AX282" s="13" t="s">
        <v>82</v>
      </c>
      <c r="AY282" s="215" t="s">
        <v>158</v>
      </c>
    </row>
    <row r="283" spans="1:65" s="13" customFormat="1" ht="10.199999999999999">
      <c r="B283" s="205"/>
      <c r="C283" s="206"/>
      <c r="D283" s="201" t="s">
        <v>166</v>
      </c>
      <c r="E283" s="206"/>
      <c r="F283" s="208" t="s">
        <v>490</v>
      </c>
      <c r="G283" s="206"/>
      <c r="H283" s="209">
        <v>115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4</v>
      </c>
      <c r="AX283" s="13" t="s">
        <v>82</v>
      </c>
      <c r="AY283" s="215" t="s">
        <v>158</v>
      </c>
    </row>
    <row r="284" spans="1:65" s="2" customFormat="1" ht="32.4" customHeight="1">
      <c r="A284" s="34"/>
      <c r="B284" s="35"/>
      <c r="C284" s="188" t="s">
        <v>491</v>
      </c>
      <c r="D284" s="188" t="s">
        <v>159</v>
      </c>
      <c r="E284" s="189" t="s">
        <v>492</v>
      </c>
      <c r="F284" s="190" t="s">
        <v>493</v>
      </c>
      <c r="G284" s="191" t="s">
        <v>162</v>
      </c>
      <c r="H284" s="192">
        <v>120</v>
      </c>
      <c r="I284" s="193"/>
      <c r="J284" s="194">
        <f>ROUND(I284*H284,2)</f>
        <v>0</v>
      </c>
      <c r="K284" s="190" t="s">
        <v>213</v>
      </c>
      <c r="L284" s="39"/>
      <c r="M284" s="195" t="s">
        <v>19</v>
      </c>
      <c r="N284" s="196" t="s">
        <v>45</v>
      </c>
      <c r="O284" s="64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236</v>
      </c>
      <c r="AT284" s="199" t="s">
        <v>159</v>
      </c>
      <c r="AU284" s="199" t="s">
        <v>82</v>
      </c>
      <c r="AY284" s="17" t="s">
        <v>158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82</v>
      </c>
      <c r="BK284" s="200">
        <f>ROUND(I284*H284,2)</f>
        <v>0</v>
      </c>
      <c r="BL284" s="17" t="s">
        <v>236</v>
      </c>
      <c r="BM284" s="199" t="s">
        <v>494</v>
      </c>
    </row>
    <row r="285" spans="1:65" s="2" customFormat="1" ht="48">
      <c r="A285" s="34"/>
      <c r="B285" s="35"/>
      <c r="C285" s="36"/>
      <c r="D285" s="201" t="s">
        <v>165</v>
      </c>
      <c r="E285" s="36"/>
      <c r="F285" s="202" t="s">
        <v>495</v>
      </c>
      <c r="G285" s="36"/>
      <c r="H285" s="36"/>
      <c r="I285" s="108"/>
      <c r="J285" s="36"/>
      <c r="K285" s="36"/>
      <c r="L285" s="39"/>
      <c r="M285" s="203"/>
      <c r="N285" s="204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165</v>
      </c>
      <c r="AU285" s="17" t="s">
        <v>82</v>
      </c>
    </row>
    <row r="286" spans="1:65" s="2" customFormat="1" ht="27" customHeight="1">
      <c r="A286" s="34"/>
      <c r="B286" s="35"/>
      <c r="C286" s="228" t="s">
        <v>496</v>
      </c>
      <c r="D286" s="228" t="s">
        <v>199</v>
      </c>
      <c r="E286" s="229" t="s">
        <v>497</v>
      </c>
      <c r="F286" s="230" t="s">
        <v>498</v>
      </c>
      <c r="G286" s="231" t="s">
        <v>162</v>
      </c>
      <c r="H286" s="232">
        <v>138</v>
      </c>
      <c r="I286" s="233"/>
      <c r="J286" s="234">
        <f>ROUND(I286*H286,2)</f>
        <v>0</v>
      </c>
      <c r="K286" s="230" t="s">
        <v>19</v>
      </c>
      <c r="L286" s="235"/>
      <c r="M286" s="236" t="s">
        <v>19</v>
      </c>
      <c r="N286" s="237" t="s">
        <v>45</v>
      </c>
      <c r="O286" s="64"/>
      <c r="P286" s="197">
        <f>O286*H286</f>
        <v>0</v>
      </c>
      <c r="Q286" s="197">
        <v>6.2E-4</v>
      </c>
      <c r="R286" s="197">
        <f>Q286*H286</f>
        <v>8.5559999999999997E-2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255</v>
      </c>
      <c r="AT286" s="199" t="s">
        <v>199</v>
      </c>
      <c r="AU286" s="199" t="s">
        <v>82</v>
      </c>
      <c r="AY286" s="17" t="s">
        <v>158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0</v>
      </c>
      <c r="BL286" s="17" t="s">
        <v>255</v>
      </c>
      <c r="BM286" s="199" t="s">
        <v>499</v>
      </c>
    </row>
    <row r="287" spans="1:65" s="2" customFormat="1" ht="10.199999999999999">
      <c r="A287" s="34"/>
      <c r="B287" s="35"/>
      <c r="C287" s="36"/>
      <c r="D287" s="201" t="s">
        <v>165</v>
      </c>
      <c r="E287" s="36"/>
      <c r="F287" s="202" t="s">
        <v>498</v>
      </c>
      <c r="G287" s="36"/>
      <c r="H287" s="36"/>
      <c r="I287" s="108"/>
      <c r="J287" s="36"/>
      <c r="K287" s="36"/>
      <c r="L287" s="39"/>
      <c r="M287" s="203"/>
      <c r="N287" s="204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165</v>
      </c>
      <c r="AU287" s="17" t="s">
        <v>82</v>
      </c>
    </row>
    <row r="288" spans="1:65" s="13" customFormat="1" ht="10.199999999999999">
      <c r="B288" s="205"/>
      <c r="C288" s="206"/>
      <c r="D288" s="201" t="s">
        <v>166</v>
      </c>
      <c r="E288" s="207" t="s">
        <v>19</v>
      </c>
      <c r="F288" s="208" t="s">
        <v>500</v>
      </c>
      <c r="G288" s="206"/>
      <c r="H288" s="209">
        <v>120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166</v>
      </c>
      <c r="AU288" s="215" t="s">
        <v>82</v>
      </c>
      <c r="AV288" s="13" t="s">
        <v>85</v>
      </c>
      <c r="AW288" s="13" t="s">
        <v>34</v>
      </c>
      <c r="AX288" s="13" t="s">
        <v>82</v>
      </c>
      <c r="AY288" s="215" t="s">
        <v>158</v>
      </c>
    </row>
    <row r="289" spans="1:65" s="13" customFormat="1" ht="10.199999999999999">
      <c r="B289" s="205"/>
      <c r="C289" s="206"/>
      <c r="D289" s="201" t="s">
        <v>166</v>
      </c>
      <c r="E289" s="206"/>
      <c r="F289" s="208" t="s">
        <v>501</v>
      </c>
      <c r="G289" s="206"/>
      <c r="H289" s="209">
        <v>138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82</v>
      </c>
      <c r="AV289" s="13" t="s">
        <v>85</v>
      </c>
      <c r="AW289" s="13" t="s">
        <v>4</v>
      </c>
      <c r="AX289" s="13" t="s">
        <v>82</v>
      </c>
      <c r="AY289" s="215" t="s">
        <v>158</v>
      </c>
    </row>
    <row r="290" spans="1:65" s="2" customFormat="1" ht="16.5" customHeight="1">
      <c r="A290" s="34"/>
      <c r="B290" s="35"/>
      <c r="C290" s="188" t="s">
        <v>502</v>
      </c>
      <c r="D290" s="188" t="s">
        <v>159</v>
      </c>
      <c r="E290" s="189" t="s">
        <v>503</v>
      </c>
      <c r="F290" s="190" t="s">
        <v>504</v>
      </c>
      <c r="G290" s="191" t="s">
        <v>202</v>
      </c>
      <c r="H290" s="192">
        <v>68</v>
      </c>
      <c r="I290" s="193"/>
      <c r="J290" s="194">
        <f>ROUND(I290*H290,2)</f>
        <v>0</v>
      </c>
      <c r="K290" s="190" t="s">
        <v>19</v>
      </c>
      <c r="L290" s="39"/>
      <c r="M290" s="195" t="s">
        <v>19</v>
      </c>
      <c r="N290" s="196" t="s">
        <v>45</v>
      </c>
      <c r="O290" s="64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236</v>
      </c>
      <c r="AT290" s="199" t="s">
        <v>159</v>
      </c>
      <c r="AU290" s="199" t="s">
        <v>82</v>
      </c>
      <c r="AY290" s="17" t="s">
        <v>158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236</v>
      </c>
      <c r="BM290" s="199" t="s">
        <v>505</v>
      </c>
    </row>
    <row r="291" spans="1:65" s="2" customFormat="1" ht="10.199999999999999">
      <c r="A291" s="34"/>
      <c r="B291" s="35"/>
      <c r="C291" s="36"/>
      <c r="D291" s="201" t="s">
        <v>165</v>
      </c>
      <c r="E291" s="36"/>
      <c r="F291" s="202" t="s">
        <v>504</v>
      </c>
      <c r="G291" s="36"/>
      <c r="H291" s="36"/>
      <c r="I291" s="108"/>
      <c r="J291" s="36"/>
      <c r="K291" s="36"/>
      <c r="L291" s="39"/>
      <c r="M291" s="203"/>
      <c r="N291" s="204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165</v>
      </c>
      <c r="AU291" s="17" t="s">
        <v>82</v>
      </c>
    </row>
    <row r="292" spans="1:65" s="2" customFormat="1" ht="16.5" customHeight="1">
      <c r="A292" s="34"/>
      <c r="B292" s="35"/>
      <c r="C292" s="228" t="s">
        <v>236</v>
      </c>
      <c r="D292" s="228" t="s">
        <v>199</v>
      </c>
      <c r="E292" s="229" t="s">
        <v>506</v>
      </c>
      <c r="F292" s="230" t="s">
        <v>507</v>
      </c>
      <c r="G292" s="231" t="s">
        <v>508</v>
      </c>
      <c r="H292" s="232">
        <v>68</v>
      </c>
      <c r="I292" s="233"/>
      <c r="J292" s="234">
        <f>ROUND(I292*H292,2)</f>
        <v>0</v>
      </c>
      <c r="K292" s="230" t="s">
        <v>19</v>
      </c>
      <c r="L292" s="235"/>
      <c r="M292" s="236" t="s">
        <v>19</v>
      </c>
      <c r="N292" s="237" t="s">
        <v>45</v>
      </c>
      <c r="O292" s="64"/>
      <c r="P292" s="197">
        <f>O292*H292</f>
        <v>0</v>
      </c>
      <c r="Q292" s="197">
        <v>6.2E-4</v>
      </c>
      <c r="R292" s="197">
        <f>Q292*H292</f>
        <v>4.2160000000000003E-2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241</v>
      </c>
      <c r="AT292" s="199" t="s">
        <v>199</v>
      </c>
      <c r="AU292" s="199" t="s">
        <v>82</v>
      </c>
      <c r="AY292" s="17" t="s">
        <v>158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236</v>
      </c>
      <c r="BM292" s="199" t="s">
        <v>509</v>
      </c>
    </row>
    <row r="293" spans="1:65" s="2" customFormat="1" ht="10.199999999999999">
      <c r="A293" s="34"/>
      <c r="B293" s="35"/>
      <c r="C293" s="36"/>
      <c r="D293" s="201" t="s">
        <v>165</v>
      </c>
      <c r="E293" s="36"/>
      <c r="F293" s="202" t="s">
        <v>507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165</v>
      </c>
      <c r="AU293" s="17" t="s">
        <v>82</v>
      </c>
    </row>
    <row r="294" spans="1:65" s="13" customFormat="1" ht="10.199999999999999">
      <c r="B294" s="205"/>
      <c r="C294" s="206"/>
      <c r="D294" s="201" t="s">
        <v>166</v>
      </c>
      <c r="E294" s="207" t="s">
        <v>19</v>
      </c>
      <c r="F294" s="208" t="s">
        <v>510</v>
      </c>
      <c r="G294" s="206"/>
      <c r="H294" s="209">
        <v>68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82</v>
      </c>
      <c r="AV294" s="13" t="s">
        <v>85</v>
      </c>
      <c r="AW294" s="13" t="s">
        <v>34</v>
      </c>
      <c r="AX294" s="13" t="s">
        <v>82</v>
      </c>
      <c r="AY294" s="215" t="s">
        <v>158</v>
      </c>
    </row>
    <row r="295" spans="1:65" s="2" customFormat="1" ht="28.2" customHeight="1">
      <c r="A295" s="34"/>
      <c r="B295" s="35"/>
      <c r="C295" s="228" t="s">
        <v>511</v>
      </c>
      <c r="D295" s="228" t="s">
        <v>199</v>
      </c>
      <c r="E295" s="229" t="s">
        <v>512</v>
      </c>
      <c r="F295" s="230" t="s">
        <v>513</v>
      </c>
      <c r="G295" s="231" t="s">
        <v>508</v>
      </c>
      <c r="H295" s="232">
        <v>14</v>
      </c>
      <c r="I295" s="233"/>
      <c r="J295" s="234">
        <f>ROUND(I295*H295,2)</f>
        <v>0</v>
      </c>
      <c r="K295" s="230" t="s">
        <v>19</v>
      </c>
      <c r="L295" s="235"/>
      <c r="M295" s="236" t="s">
        <v>19</v>
      </c>
      <c r="N295" s="237" t="s">
        <v>45</v>
      </c>
      <c r="O295" s="64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241</v>
      </c>
      <c r="AT295" s="199" t="s">
        <v>199</v>
      </c>
      <c r="AU295" s="199" t="s">
        <v>82</v>
      </c>
      <c r="AY295" s="17" t="s">
        <v>158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82</v>
      </c>
      <c r="BK295" s="200">
        <f>ROUND(I295*H295,2)</f>
        <v>0</v>
      </c>
      <c r="BL295" s="17" t="s">
        <v>236</v>
      </c>
      <c r="BM295" s="199" t="s">
        <v>514</v>
      </c>
    </row>
    <row r="296" spans="1:65" s="2" customFormat="1" ht="10.199999999999999">
      <c r="A296" s="34"/>
      <c r="B296" s="35"/>
      <c r="C296" s="36"/>
      <c r="D296" s="201" t="s">
        <v>165</v>
      </c>
      <c r="E296" s="36"/>
      <c r="F296" s="202" t="s">
        <v>513</v>
      </c>
      <c r="G296" s="36"/>
      <c r="H296" s="36"/>
      <c r="I296" s="108"/>
      <c r="J296" s="36"/>
      <c r="K296" s="36"/>
      <c r="L296" s="39"/>
      <c r="M296" s="203"/>
      <c r="N296" s="204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165</v>
      </c>
      <c r="AU296" s="17" t="s">
        <v>82</v>
      </c>
    </row>
    <row r="297" spans="1:65" s="13" customFormat="1" ht="10.199999999999999">
      <c r="B297" s="205"/>
      <c r="C297" s="206"/>
      <c r="D297" s="201" t="s">
        <v>166</v>
      </c>
      <c r="E297" s="207" t="s">
        <v>19</v>
      </c>
      <c r="F297" s="208" t="s">
        <v>515</v>
      </c>
      <c r="G297" s="206"/>
      <c r="H297" s="209">
        <v>14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166</v>
      </c>
      <c r="AU297" s="215" t="s">
        <v>82</v>
      </c>
      <c r="AV297" s="13" t="s">
        <v>85</v>
      </c>
      <c r="AW297" s="13" t="s">
        <v>34</v>
      </c>
      <c r="AX297" s="13" t="s">
        <v>82</v>
      </c>
      <c r="AY297" s="215" t="s">
        <v>158</v>
      </c>
    </row>
    <row r="298" spans="1:65" s="2" customFormat="1" ht="31.2" customHeight="1">
      <c r="A298" s="34"/>
      <c r="B298" s="35"/>
      <c r="C298" s="188" t="s">
        <v>516</v>
      </c>
      <c r="D298" s="188" t="s">
        <v>159</v>
      </c>
      <c r="E298" s="189" t="s">
        <v>517</v>
      </c>
      <c r="F298" s="190" t="s">
        <v>518</v>
      </c>
      <c r="G298" s="191" t="s">
        <v>202</v>
      </c>
      <c r="H298" s="192">
        <v>232</v>
      </c>
      <c r="I298" s="193"/>
      <c r="J298" s="194">
        <f>ROUND(I298*H298,2)</f>
        <v>0</v>
      </c>
      <c r="K298" s="190" t="s">
        <v>213</v>
      </c>
      <c r="L298" s="39"/>
      <c r="M298" s="195" t="s">
        <v>19</v>
      </c>
      <c r="N298" s="196" t="s">
        <v>45</v>
      </c>
      <c r="O298" s="64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236</v>
      </c>
      <c r="AT298" s="199" t="s">
        <v>159</v>
      </c>
      <c r="AU298" s="199" t="s">
        <v>82</v>
      </c>
      <c r="AY298" s="17" t="s">
        <v>158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0</v>
      </c>
      <c r="BL298" s="17" t="s">
        <v>236</v>
      </c>
      <c r="BM298" s="199" t="s">
        <v>519</v>
      </c>
    </row>
    <row r="299" spans="1:65" s="2" customFormat="1" ht="19.2">
      <c r="A299" s="34"/>
      <c r="B299" s="35"/>
      <c r="C299" s="36"/>
      <c r="D299" s="201" t="s">
        <v>165</v>
      </c>
      <c r="E299" s="36"/>
      <c r="F299" s="202" t="s">
        <v>518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165</v>
      </c>
      <c r="AU299" s="17" t="s">
        <v>82</v>
      </c>
    </row>
    <row r="300" spans="1:65" s="13" customFormat="1" ht="10.199999999999999">
      <c r="B300" s="205"/>
      <c r="C300" s="206"/>
      <c r="D300" s="201" t="s">
        <v>166</v>
      </c>
      <c r="E300" s="207" t="s">
        <v>19</v>
      </c>
      <c r="F300" s="208" t="s">
        <v>520</v>
      </c>
      <c r="G300" s="206"/>
      <c r="H300" s="209">
        <v>232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82</v>
      </c>
      <c r="AV300" s="13" t="s">
        <v>85</v>
      </c>
      <c r="AW300" s="13" t="s">
        <v>34</v>
      </c>
      <c r="AX300" s="13" t="s">
        <v>82</v>
      </c>
      <c r="AY300" s="215" t="s">
        <v>158</v>
      </c>
    </row>
    <row r="301" spans="1:65" s="2" customFormat="1" ht="16.5" customHeight="1">
      <c r="A301" s="34"/>
      <c r="B301" s="35"/>
      <c r="C301" s="188" t="s">
        <v>521</v>
      </c>
      <c r="D301" s="188" t="s">
        <v>159</v>
      </c>
      <c r="E301" s="189" t="s">
        <v>522</v>
      </c>
      <c r="F301" s="190" t="s">
        <v>523</v>
      </c>
      <c r="G301" s="191" t="s">
        <v>162</v>
      </c>
      <c r="H301" s="192">
        <v>140</v>
      </c>
      <c r="I301" s="193"/>
      <c r="J301" s="194">
        <f>ROUND(I301*H301,2)</f>
        <v>0</v>
      </c>
      <c r="K301" s="190" t="s">
        <v>213</v>
      </c>
      <c r="L301" s="39"/>
      <c r="M301" s="195" t="s">
        <v>19</v>
      </c>
      <c r="N301" s="196" t="s">
        <v>45</v>
      </c>
      <c r="O301" s="64"/>
      <c r="P301" s="197">
        <f>O301*H301</f>
        <v>0</v>
      </c>
      <c r="Q301" s="197">
        <v>5.0000000000000002E-5</v>
      </c>
      <c r="R301" s="197">
        <f>Q301*H301</f>
        <v>7.0000000000000001E-3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236</v>
      </c>
      <c r="AT301" s="199" t="s">
        <v>159</v>
      </c>
      <c r="AU301" s="199" t="s">
        <v>82</v>
      </c>
      <c r="AY301" s="17" t="s">
        <v>158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82</v>
      </c>
      <c r="BK301" s="200">
        <f>ROUND(I301*H301,2)</f>
        <v>0</v>
      </c>
      <c r="BL301" s="17" t="s">
        <v>236</v>
      </c>
      <c r="BM301" s="199" t="s">
        <v>524</v>
      </c>
    </row>
    <row r="302" spans="1:65" s="2" customFormat="1" ht="19.2">
      <c r="A302" s="34"/>
      <c r="B302" s="35"/>
      <c r="C302" s="36"/>
      <c r="D302" s="201" t="s">
        <v>165</v>
      </c>
      <c r="E302" s="36"/>
      <c r="F302" s="202" t="s">
        <v>525</v>
      </c>
      <c r="G302" s="36"/>
      <c r="H302" s="36"/>
      <c r="I302" s="108"/>
      <c r="J302" s="36"/>
      <c r="K302" s="36"/>
      <c r="L302" s="39"/>
      <c r="M302" s="203"/>
      <c r="N302" s="204"/>
      <c r="O302" s="64"/>
      <c r="P302" s="64"/>
      <c r="Q302" s="64"/>
      <c r="R302" s="64"/>
      <c r="S302" s="64"/>
      <c r="T302" s="6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165</v>
      </c>
      <c r="AU302" s="17" t="s">
        <v>82</v>
      </c>
    </row>
    <row r="303" spans="1:65" s="2" customFormat="1" ht="38.4">
      <c r="A303" s="34"/>
      <c r="B303" s="35"/>
      <c r="C303" s="36"/>
      <c r="D303" s="201" t="s">
        <v>216</v>
      </c>
      <c r="E303" s="36"/>
      <c r="F303" s="227" t="s">
        <v>526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216</v>
      </c>
      <c r="AU303" s="17" t="s">
        <v>82</v>
      </c>
    </row>
    <row r="304" spans="1:65" s="13" customFormat="1" ht="10.199999999999999">
      <c r="B304" s="205"/>
      <c r="C304" s="206"/>
      <c r="D304" s="201" t="s">
        <v>166</v>
      </c>
      <c r="E304" s="207" t="s">
        <v>19</v>
      </c>
      <c r="F304" s="208" t="s">
        <v>527</v>
      </c>
      <c r="G304" s="206"/>
      <c r="H304" s="209">
        <v>140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166</v>
      </c>
      <c r="AU304" s="215" t="s">
        <v>82</v>
      </c>
      <c r="AV304" s="13" t="s">
        <v>85</v>
      </c>
      <c r="AW304" s="13" t="s">
        <v>34</v>
      </c>
      <c r="AX304" s="13" t="s">
        <v>82</v>
      </c>
      <c r="AY304" s="215" t="s">
        <v>158</v>
      </c>
    </row>
    <row r="305" spans="1:65" s="2" customFormat="1" ht="16.5" customHeight="1">
      <c r="A305" s="34"/>
      <c r="B305" s="35"/>
      <c r="C305" s="228" t="s">
        <v>528</v>
      </c>
      <c r="D305" s="228" t="s">
        <v>199</v>
      </c>
      <c r="E305" s="229" t="s">
        <v>529</v>
      </c>
      <c r="F305" s="230" t="s">
        <v>530</v>
      </c>
      <c r="G305" s="231" t="s">
        <v>531</v>
      </c>
      <c r="H305" s="232">
        <v>104.16</v>
      </c>
      <c r="I305" s="233"/>
      <c r="J305" s="234">
        <f>ROUND(I305*H305,2)</f>
        <v>0</v>
      </c>
      <c r="K305" s="230" t="s">
        <v>213</v>
      </c>
      <c r="L305" s="235"/>
      <c r="M305" s="236" t="s">
        <v>19</v>
      </c>
      <c r="N305" s="237" t="s">
        <v>45</v>
      </c>
      <c r="O305" s="64"/>
      <c r="P305" s="197">
        <f>O305*H305</f>
        <v>0</v>
      </c>
      <c r="Q305" s="197">
        <v>1E-3</v>
      </c>
      <c r="R305" s="197">
        <f>Q305*H305</f>
        <v>0.10416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241</v>
      </c>
      <c r="AT305" s="199" t="s">
        <v>199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532</v>
      </c>
    </row>
    <row r="306" spans="1:65" s="2" customFormat="1" ht="10.199999999999999">
      <c r="A306" s="34"/>
      <c r="B306" s="35"/>
      <c r="C306" s="36"/>
      <c r="D306" s="201" t="s">
        <v>165</v>
      </c>
      <c r="E306" s="36"/>
      <c r="F306" s="202" t="s">
        <v>530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13" customFormat="1" ht="10.199999999999999">
      <c r="B307" s="205"/>
      <c r="C307" s="206"/>
      <c r="D307" s="201" t="s">
        <v>166</v>
      </c>
      <c r="E307" s="207" t="s">
        <v>19</v>
      </c>
      <c r="F307" s="208" t="s">
        <v>533</v>
      </c>
      <c r="G307" s="206"/>
      <c r="H307" s="209">
        <v>86.8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166</v>
      </c>
      <c r="AU307" s="215" t="s">
        <v>82</v>
      </c>
      <c r="AV307" s="13" t="s">
        <v>85</v>
      </c>
      <c r="AW307" s="13" t="s">
        <v>34</v>
      </c>
      <c r="AX307" s="13" t="s">
        <v>82</v>
      </c>
      <c r="AY307" s="215" t="s">
        <v>158</v>
      </c>
    </row>
    <row r="308" spans="1:65" s="13" customFormat="1" ht="10.199999999999999">
      <c r="B308" s="205"/>
      <c r="C308" s="206"/>
      <c r="D308" s="201" t="s">
        <v>166</v>
      </c>
      <c r="E308" s="206"/>
      <c r="F308" s="208" t="s">
        <v>534</v>
      </c>
      <c r="G308" s="206"/>
      <c r="H308" s="209">
        <v>104.16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166</v>
      </c>
      <c r="AU308" s="215" t="s">
        <v>82</v>
      </c>
      <c r="AV308" s="13" t="s">
        <v>85</v>
      </c>
      <c r="AW308" s="13" t="s">
        <v>4</v>
      </c>
      <c r="AX308" s="13" t="s">
        <v>82</v>
      </c>
      <c r="AY308" s="215" t="s">
        <v>158</v>
      </c>
    </row>
    <row r="309" spans="1:65" s="2" customFormat="1" ht="28.2" customHeight="1">
      <c r="A309" s="34"/>
      <c r="B309" s="35"/>
      <c r="C309" s="188" t="s">
        <v>535</v>
      </c>
      <c r="D309" s="188" t="s">
        <v>159</v>
      </c>
      <c r="E309" s="189" t="s">
        <v>536</v>
      </c>
      <c r="F309" s="190" t="s">
        <v>537</v>
      </c>
      <c r="G309" s="191" t="s">
        <v>162</v>
      </c>
      <c r="H309" s="192">
        <v>155</v>
      </c>
      <c r="I309" s="193"/>
      <c r="J309" s="194">
        <f>ROUND(I309*H309,2)</f>
        <v>0</v>
      </c>
      <c r="K309" s="190" t="s">
        <v>19</v>
      </c>
      <c r="L309" s="39"/>
      <c r="M309" s="195" t="s">
        <v>19</v>
      </c>
      <c r="N309" s="196" t="s">
        <v>45</v>
      </c>
      <c r="O309" s="64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236</v>
      </c>
      <c r="AT309" s="199" t="s">
        <v>159</v>
      </c>
      <c r="AU309" s="199" t="s">
        <v>82</v>
      </c>
      <c r="AY309" s="17" t="s">
        <v>158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82</v>
      </c>
      <c r="BK309" s="200">
        <f>ROUND(I309*H309,2)</f>
        <v>0</v>
      </c>
      <c r="BL309" s="17" t="s">
        <v>236</v>
      </c>
      <c r="BM309" s="199" t="s">
        <v>538</v>
      </c>
    </row>
    <row r="310" spans="1:65" s="2" customFormat="1" ht="28.8">
      <c r="A310" s="34"/>
      <c r="B310" s="35"/>
      <c r="C310" s="36"/>
      <c r="D310" s="201" t="s">
        <v>165</v>
      </c>
      <c r="E310" s="36"/>
      <c r="F310" s="202" t="s">
        <v>539</v>
      </c>
      <c r="G310" s="36"/>
      <c r="H310" s="36"/>
      <c r="I310" s="108"/>
      <c r="J310" s="36"/>
      <c r="K310" s="36"/>
      <c r="L310" s="39"/>
      <c r="M310" s="203"/>
      <c r="N310" s="204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165</v>
      </c>
      <c r="AU310" s="17" t="s">
        <v>82</v>
      </c>
    </row>
    <row r="311" spans="1:65" s="13" customFormat="1" ht="10.199999999999999">
      <c r="B311" s="205"/>
      <c r="C311" s="206"/>
      <c r="D311" s="201" t="s">
        <v>166</v>
      </c>
      <c r="E311" s="207" t="s">
        <v>19</v>
      </c>
      <c r="F311" s="208" t="s">
        <v>540</v>
      </c>
      <c r="G311" s="206"/>
      <c r="H311" s="209">
        <v>155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82</v>
      </c>
      <c r="AV311" s="13" t="s">
        <v>85</v>
      </c>
      <c r="AW311" s="13" t="s">
        <v>34</v>
      </c>
      <c r="AX311" s="13" t="s">
        <v>82</v>
      </c>
      <c r="AY311" s="215" t="s">
        <v>158</v>
      </c>
    </row>
    <row r="312" spans="1:65" s="2" customFormat="1" ht="16.5" customHeight="1">
      <c r="A312" s="34"/>
      <c r="B312" s="35"/>
      <c r="C312" s="228" t="s">
        <v>541</v>
      </c>
      <c r="D312" s="228" t="s">
        <v>199</v>
      </c>
      <c r="E312" s="229" t="s">
        <v>542</v>
      </c>
      <c r="F312" s="230" t="s">
        <v>543</v>
      </c>
      <c r="G312" s="231" t="s">
        <v>531</v>
      </c>
      <c r="H312" s="232">
        <v>195.3</v>
      </c>
      <c r="I312" s="233"/>
      <c r="J312" s="234">
        <f>ROUND(I312*H312,2)</f>
        <v>0</v>
      </c>
      <c r="K312" s="230" t="s">
        <v>213</v>
      </c>
      <c r="L312" s="235"/>
      <c r="M312" s="236" t="s">
        <v>19</v>
      </c>
      <c r="N312" s="237" t="s">
        <v>45</v>
      </c>
      <c r="O312" s="64"/>
      <c r="P312" s="197">
        <f>O312*H312</f>
        <v>0</v>
      </c>
      <c r="Q312" s="197">
        <v>1E-3</v>
      </c>
      <c r="R312" s="197">
        <f>Q312*H312</f>
        <v>0.19530000000000003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241</v>
      </c>
      <c r="AT312" s="199" t="s">
        <v>199</v>
      </c>
      <c r="AU312" s="199" t="s">
        <v>82</v>
      </c>
      <c r="AY312" s="17" t="s">
        <v>158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82</v>
      </c>
      <c r="BK312" s="200">
        <f>ROUND(I312*H312,2)</f>
        <v>0</v>
      </c>
      <c r="BL312" s="17" t="s">
        <v>236</v>
      </c>
      <c r="BM312" s="199" t="s">
        <v>544</v>
      </c>
    </row>
    <row r="313" spans="1:65" s="2" customFormat="1" ht="10.199999999999999">
      <c r="A313" s="34"/>
      <c r="B313" s="35"/>
      <c r="C313" s="36"/>
      <c r="D313" s="201" t="s">
        <v>165</v>
      </c>
      <c r="E313" s="36"/>
      <c r="F313" s="202" t="s">
        <v>543</v>
      </c>
      <c r="G313" s="36"/>
      <c r="H313" s="36"/>
      <c r="I313" s="108"/>
      <c r="J313" s="36"/>
      <c r="K313" s="36"/>
      <c r="L313" s="39"/>
      <c r="M313" s="203"/>
      <c r="N313" s="204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165</v>
      </c>
      <c r="AU313" s="17" t="s">
        <v>82</v>
      </c>
    </row>
    <row r="314" spans="1:65" s="2" customFormat="1" ht="19.2">
      <c r="A314" s="34"/>
      <c r="B314" s="35"/>
      <c r="C314" s="36"/>
      <c r="D314" s="201" t="s">
        <v>181</v>
      </c>
      <c r="E314" s="36"/>
      <c r="F314" s="227" t="s">
        <v>545</v>
      </c>
      <c r="G314" s="36"/>
      <c r="H314" s="36"/>
      <c r="I314" s="108"/>
      <c r="J314" s="36"/>
      <c r="K314" s="36"/>
      <c r="L314" s="39"/>
      <c r="M314" s="203"/>
      <c r="N314" s="204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181</v>
      </c>
      <c r="AU314" s="17" t="s">
        <v>82</v>
      </c>
    </row>
    <row r="315" spans="1:65" s="13" customFormat="1" ht="10.199999999999999">
      <c r="B315" s="205"/>
      <c r="C315" s="206"/>
      <c r="D315" s="201" t="s">
        <v>166</v>
      </c>
      <c r="E315" s="207" t="s">
        <v>19</v>
      </c>
      <c r="F315" s="208" t="s">
        <v>546</v>
      </c>
      <c r="G315" s="206"/>
      <c r="H315" s="209">
        <v>162.75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166</v>
      </c>
      <c r="AU315" s="215" t="s">
        <v>82</v>
      </c>
      <c r="AV315" s="13" t="s">
        <v>85</v>
      </c>
      <c r="AW315" s="13" t="s">
        <v>34</v>
      </c>
      <c r="AX315" s="13" t="s">
        <v>82</v>
      </c>
      <c r="AY315" s="215" t="s">
        <v>158</v>
      </c>
    </row>
    <row r="316" spans="1:65" s="13" customFormat="1" ht="10.199999999999999">
      <c r="B316" s="205"/>
      <c r="C316" s="206"/>
      <c r="D316" s="201" t="s">
        <v>166</v>
      </c>
      <c r="E316" s="206"/>
      <c r="F316" s="208" t="s">
        <v>547</v>
      </c>
      <c r="G316" s="206"/>
      <c r="H316" s="209">
        <v>195.3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82</v>
      </c>
      <c r="AV316" s="13" t="s">
        <v>85</v>
      </c>
      <c r="AW316" s="13" t="s">
        <v>4</v>
      </c>
      <c r="AX316" s="13" t="s">
        <v>82</v>
      </c>
      <c r="AY316" s="215" t="s">
        <v>158</v>
      </c>
    </row>
    <row r="317" spans="1:65" s="2" customFormat="1" ht="16.5" customHeight="1">
      <c r="A317" s="34"/>
      <c r="B317" s="35"/>
      <c r="C317" s="188" t="s">
        <v>548</v>
      </c>
      <c r="D317" s="188" t="s">
        <v>159</v>
      </c>
      <c r="E317" s="189" t="s">
        <v>549</v>
      </c>
      <c r="F317" s="190" t="s">
        <v>550</v>
      </c>
      <c r="G317" s="191" t="s">
        <v>202</v>
      </c>
      <c r="H317" s="192">
        <v>14</v>
      </c>
      <c r="I317" s="193"/>
      <c r="J317" s="194">
        <f>ROUND(I317*H317,2)</f>
        <v>0</v>
      </c>
      <c r="K317" s="190" t="s">
        <v>213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195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195</v>
      </c>
      <c r="BM317" s="199" t="s">
        <v>551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552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28.8">
      <c r="A319" s="34"/>
      <c r="B319" s="35"/>
      <c r="C319" s="36"/>
      <c r="D319" s="201" t="s">
        <v>216</v>
      </c>
      <c r="E319" s="36"/>
      <c r="F319" s="227" t="s">
        <v>553</v>
      </c>
      <c r="G319" s="36"/>
      <c r="H319" s="36"/>
      <c r="I319" s="108"/>
      <c r="J319" s="36"/>
      <c r="K319" s="36"/>
      <c r="L319" s="39"/>
      <c r="M319" s="203"/>
      <c r="N319" s="204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216</v>
      </c>
      <c r="AU319" s="17" t="s">
        <v>82</v>
      </c>
    </row>
    <row r="320" spans="1:65" s="2" customFormat="1" ht="16.5" customHeight="1">
      <c r="A320" s="34"/>
      <c r="B320" s="35"/>
      <c r="C320" s="228" t="s">
        <v>554</v>
      </c>
      <c r="D320" s="228" t="s">
        <v>199</v>
      </c>
      <c r="E320" s="229" t="s">
        <v>555</v>
      </c>
      <c r="F320" s="230" t="s">
        <v>556</v>
      </c>
      <c r="G320" s="231" t="s">
        <v>202</v>
      </c>
      <c r="H320" s="232">
        <v>14</v>
      </c>
      <c r="I320" s="233"/>
      <c r="J320" s="234">
        <f>ROUND(I320*H320,2)</f>
        <v>0</v>
      </c>
      <c r="K320" s="230" t="s">
        <v>213</v>
      </c>
      <c r="L320" s="235"/>
      <c r="M320" s="236" t="s">
        <v>19</v>
      </c>
      <c r="N320" s="237" t="s">
        <v>45</v>
      </c>
      <c r="O320" s="64"/>
      <c r="P320" s="197">
        <f>O320*H320</f>
        <v>0</v>
      </c>
      <c r="Q320" s="197">
        <v>1.6000000000000001E-4</v>
      </c>
      <c r="R320" s="197">
        <f>Q320*H320</f>
        <v>2.2400000000000002E-3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241</v>
      </c>
      <c r="AT320" s="199" t="s">
        <v>199</v>
      </c>
      <c r="AU320" s="199" t="s">
        <v>82</v>
      </c>
      <c r="AY320" s="17" t="s">
        <v>158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82</v>
      </c>
      <c r="BK320" s="200">
        <f>ROUND(I320*H320,2)</f>
        <v>0</v>
      </c>
      <c r="BL320" s="17" t="s">
        <v>236</v>
      </c>
      <c r="BM320" s="199" t="s">
        <v>557</v>
      </c>
    </row>
    <row r="321" spans="1:65" s="2" customFormat="1" ht="10.199999999999999">
      <c r="A321" s="34"/>
      <c r="B321" s="35"/>
      <c r="C321" s="36"/>
      <c r="D321" s="201" t="s">
        <v>165</v>
      </c>
      <c r="E321" s="36"/>
      <c r="F321" s="202" t="s">
        <v>556</v>
      </c>
      <c r="G321" s="36"/>
      <c r="H321" s="36"/>
      <c r="I321" s="108"/>
      <c r="J321" s="36"/>
      <c r="K321" s="36"/>
      <c r="L321" s="39"/>
      <c r="M321" s="203"/>
      <c r="N321" s="204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82</v>
      </c>
    </row>
    <row r="322" spans="1:65" s="13" customFormat="1" ht="10.199999999999999">
      <c r="B322" s="205"/>
      <c r="C322" s="206"/>
      <c r="D322" s="201" t="s">
        <v>166</v>
      </c>
      <c r="E322" s="207" t="s">
        <v>19</v>
      </c>
      <c r="F322" s="208" t="s">
        <v>515</v>
      </c>
      <c r="G322" s="206"/>
      <c r="H322" s="209">
        <v>14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166</v>
      </c>
      <c r="AU322" s="215" t="s">
        <v>82</v>
      </c>
      <c r="AV322" s="13" t="s">
        <v>85</v>
      </c>
      <c r="AW322" s="13" t="s">
        <v>34</v>
      </c>
      <c r="AX322" s="13" t="s">
        <v>82</v>
      </c>
      <c r="AY322" s="215" t="s">
        <v>158</v>
      </c>
    </row>
    <row r="323" spans="1:65" s="2" customFormat="1" ht="16.5" customHeight="1">
      <c r="A323" s="34"/>
      <c r="B323" s="35"/>
      <c r="C323" s="188" t="s">
        <v>558</v>
      </c>
      <c r="D323" s="188" t="s">
        <v>159</v>
      </c>
      <c r="E323" s="189" t="s">
        <v>559</v>
      </c>
      <c r="F323" s="190" t="s">
        <v>560</v>
      </c>
      <c r="G323" s="191" t="s">
        <v>202</v>
      </c>
      <c r="H323" s="192">
        <v>68</v>
      </c>
      <c r="I323" s="193"/>
      <c r="J323" s="194">
        <f>ROUND(I323*H323,2)</f>
        <v>0</v>
      </c>
      <c r="K323" s="190" t="s">
        <v>213</v>
      </c>
      <c r="L323" s="39"/>
      <c r="M323" s="195" t="s">
        <v>19</v>
      </c>
      <c r="N323" s="196" t="s">
        <v>45</v>
      </c>
      <c r="O323" s="64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195</v>
      </c>
      <c r="AT323" s="199" t="s">
        <v>159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195</v>
      </c>
      <c r="BM323" s="199" t="s">
        <v>561</v>
      </c>
    </row>
    <row r="324" spans="1:65" s="2" customFormat="1" ht="10.199999999999999">
      <c r="A324" s="34"/>
      <c r="B324" s="35"/>
      <c r="C324" s="36"/>
      <c r="D324" s="201" t="s">
        <v>165</v>
      </c>
      <c r="E324" s="36"/>
      <c r="F324" s="202" t="s">
        <v>562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2" customFormat="1" ht="28.8">
      <c r="A325" s="34"/>
      <c r="B325" s="35"/>
      <c r="C325" s="36"/>
      <c r="D325" s="201" t="s">
        <v>216</v>
      </c>
      <c r="E325" s="36"/>
      <c r="F325" s="227" t="s">
        <v>553</v>
      </c>
      <c r="G325" s="36"/>
      <c r="H325" s="36"/>
      <c r="I325" s="108"/>
      <c r="J325" s="36"/>
      <c r="K325" s="36"/>
      <c r="L325" s="39"/>
      <c r="M325" s="203"/>
      <c r="N325" s="204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216</v>
      </c>
      <c r="AU325" s="17" t="s">
        <v>82</v>
      </c>
    </row>
    <row r="326" spans="1:65" s="2" customFormat="1" ht="27.6" customHeight="1">
      <c r="A326" s="34"/>
      <c r="B326" s="35"/>
      <c r="C326" s="228" t="s">
        <v>563</v>
      </c>
      <c r="D326" s="228" t="s">
        <v>199</v>
      </c>
      <c r="E326" s="229" t="s">
        <v>564</v>
      </c>
      <c r="F326" s="230" t="s">
        <v>565</v>
      </c>
      <c r="G326" s="231" t="s">
        <v>202</v>
      </c>
      <c r="H326" s="232">
        <v>38</v>
      </c>
      <c r="I326" s="233"/>
      <c r="J326" s="234">
        <f>ROUND(I326*H326,2)</f>
        <v>0</v>
      </c>
      <c r="K326" s="230" t="s">
        <v>213</v>
      </c>
      <c r="L326" s="235"/>
      <c r="M326" s="236" t="s">
        <v>19</v>
      </c>
      <c r="N326" s="237" t="s">
        <v>45</v>
      </c>
      <c r="O326" s="64"/>
      <c r="P326" s="197">
        <f>O326*H326</f>
        <v>0</v>
      </c>
      <c r="Q326" s="197">
        <v>2.5999999999999998E-4</v>
      </c>
      <c r="R326" s="197">
        <f>Q326*H326</f>
        <v>9.8799999999999999E-3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241</v>
      </c>
      <c r="AT326" s="199" t="s">
        <v>199</v>
      </c>
      <c r="AU326" s="199" t="s">
        <v>82</v>
      </c>
      <c r="AY326" s="17" t="s">
        <v>158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82</v>
      </c>
      <c r="BK326" s="200">
        <f>ROUND(I326*H326,2)</f>
        <v>0</v>
      </c>
      <c r="BL326" s="17" t="s">
        <v>236</v>
      </c>
      <c r="BM326" s="199" t="s">
        <v>566</v>
      </c>
    </row>
    <row r="327" spans="1:65" s="2" customFormat="1" ht="10.199999999999999">
      <c r="A327" s="34"/>
      <c r="B327" s="35"/>
      <c r="C327" s="36"/>
      <c r="D327" s="201" t="s">
        <v>165</v>
      </c>
      <c r="E327" s="36"/>
      <c r="F327" s="202" t="s">
        <v>565</v>
      </c>
      <c r="G327" s="36"/>
      <c r="H327" s="36"/>
      <c r="I327" s="108"/>
      <c r="J327" s="36"/>
      <c r="K327" s="36"/>
      <c r="L327" s="39"/>
      <c r="M327" s="203"/>
      <c r="N327" s="204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165</v>
      </c>
      <c r="AU327" s="17" t="s">
        <v>82</v>
      </c>
    </row>
    <row r="328" spans="1:65" s="2" customFormat="1" ht="28.2" customHeight="1">
      <c r="A328" s="34"/>
      <c r="B328" s="35"/>
      <c r="C328" s="228" t="s">
        <v>567</v>
      </c>
      <c r="D328" s="228" t="s">
        <v>199</v>
      </c>
      <c r="E328" s="229" t="s">
        <v>568</v>
      </c>
      <c r="F328" s="230" t="s">
        <v>569</v>
      </c>
      <c r="G328" s="231" t="s">
        <v>202</v>
      </c>
      <c r="H328" s="232">
        <v>30</v>
      </c>
      <c r="I328" s="233"/>
      <c r="J328" s="234">
        <f>ROUND(I328*H328,2)</f>
        <v>0</v>
      </c>
      <c r="K328" s="230" t="s">
        <v>213</v>
      </c>
      <c r="L328" s="235"/>
      <c r="M328" s="236" t="s">
        <v>19</v>
      </c>
      <c r="N328" s="237" t="s">
        <v>45</v>
      </c>
      <c r="O328" s="64"/>
      <c r="P328" s="197">
        <f>O328*H328</f>
        <v>0</v>
      </c>
      <c r="Q328" s="197">
        <v>6.9999999999999999E-4</v>
      </c>
      <c r="R328" s="197">
        <f>Q328*H328</f>
        <v>2.1000000000000001E-2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241</v>
      </c>
      <c r="AT328" s="199" t="s">
        <v>199</v>
      </c>
      <c r="AU328" s="199" t="s">
        <v>82</v>
      </c>
      <c r="AY328" s="17" t="s">
        <v>158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236</v>
      </c>
      <c r="BM328" s="199" t="s">
        <v>570</v>
      </c>
    </row>
    <row r="329" spans="1:65" s="2" customFormat="1" ht="19.2">
      <c r="A329" s="34"/>
      <c r="B329" s="35"/>
      <c r="C329" s="36"/>
      <c r="D329" s="201" t="s">
        <v>165</v>
      </c>
      <c r="E329" s="36"/>
      <c r="F329" s="202" t="s">
        <v>569</v>
      </c>
      <c r="G329" s="36"/>
      <c r="H329" s="36"/>
      <c r="I329" s="108"/>
      <c r="J329" s="36"/>
      <c r="K329" s="36"/>
      <c r="L329" s="39"/>
      <c r="M329" s="203"/>
      <c r="N329" s="204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165</v>
      </c>
      <c r="AU329" s="17" t="s">
        <v>82</v>
      </c>
    </row>
    <row r="330" spans="1:65" s="2" customFormat="1" ht="30" customHeight="1">
      <c r="A330" s="34"/>
      <c r="B330" s="35"/>
      <c r="C330" s="188" t="s">
        <v>571</v>
      </c>
      <c r="D330" s="188" t="s">
        <v>159</v>
      </c>
      <c r="E330" s="189" t="s">
        <v>572</v>
      </c>
      <c r="F330" s="190" t="s">
        <v>573</v>
      </c>
      <c r="G330" s="191" t="s">
        <v>202</v>
      </c>
      <c r="H330" s="192">
        <v>1</v>
      </c>
      <c r="I330" s="193"/>
      <c r="J330" s="194">
        <f>ROUND(I330*H330,2)</f>
        <v>0</v>
      </c>
      <c r="K330" s="190" t="s">
        <v>19</v>
      </c>
      <c r="L330" s="39"/>
      <c r="M330" s="195" t="s">
        <v>19</v>
      </c>
      <c r="N330" s="196" t="s">
        <v>45</v>
      </c>
      <c r="O330" s="64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9" t="s">
        <v>236</v>
      </c>
      <c r="AT330" s="199" t="s">
        <v>159</v>
      </c>
      <c r="AU330" s="199" t="s">
        <v>82</v>
      </c>
      <c r="AY330" s="17" t="s">
        <v>158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7" t="s">
        <v>82</v>
      </c>
      <c r="BK330" s="200">
        <f>ROUND(I330*H330,2)</f>
        <v>0</v>
      </c>
      <c r="BL330" s="17" t="s">
        <v>236</v>
      </c>
      <c r="BM330" s="199" t="s">
        <v>574</v>
      </c>
    </row>
    <row r="331" spans="1:65" s="2" customFormat="1" ht="10.199999999999999">
      <c r="A331" s="34"/>
      <c r="B331" s="35"/>
      <c r="C331" s="36"/>
      <c r="D331" s="201" t="s">
        <v>165</v>
      </c>
      <c r="E331" s="36"/>
      <c r="F331" s="202" t="s">
        <v>573</v>
      </c>
      <c r="G331" s="36"/>
      <c r="H331" s="36"/>
      <c r="I331" s="108"/>
      <c r="J331" s="36"/>
      <c r="K331" s="36"/>
      <c r="L331" s="39"/>
      <c r="M331" s="203"/>
      <c r="N331" s="204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165</v>
      </c>
      <c r="AU331" s="17" t="s">
        <v>82</v>
      </c>
    </row>
    <row r="332" spans="1:65" s="2" customFormat="1" ht="29.4" customHeight="1">
      <c r="A332" s="34"/>
      <c r="B332" s="35"/>
      <c r="C332" s="188" t="s">
        <v>575</v>
      </c>
      <c r="D332" s="188" t="s">
        <v>159</v>
      </c>
      <c r="E332" s="189" t="s">
        <v>576</v>
      </c>
      <c r="F332" s="190" t="s">
        <v>577</v>
      </c>
      <c r="G332" s="191" t="s">
        <v>162</v>
      </c>
      <c r="H332" s="192">
        <v>2055</v>
      </c>
      <c r="I332" s="193"/>
      <c r="J332" s="194">
        <f>ROUND(I332*H332,2)</f>
        <v>0</v>
      </c>
      <c r="K332" s="190" t="s">
        <v>213</v>
      </c>
      <c r="L332" s="39"/>
      <c r="M332" s="195" t="s">
        <v>19</v>
      </c>
      <c r="N332" s="196" t="s">
        <v>45</v>
      </c>
      <c r="O332" s="64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236</v>
      </c>
      <c r="AT332" s="199" t="s">
        <v>159</v>
      </c>
      <c r="AU332" s="199" t="s">
        <v>82</v>
      </c>
      <c r="AY332" s="17" t="s">
        <v>158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82</v>
      </c>
      <c r="BK332" s="200">
        <f>ROUND(I332*H332,2)</f>
        <v>0</v>
      </c>
      <c r="BL332" s="17" t="s">
        <v>236</v>
      </c>
      <c r="BM332" s="199" t="s">
        <v>578</v>
      </c>
    </row>
    <row r="333" spans="1:65" s="2" customFormat="1" ht="57.6">
      <c r="A333" s="34"/>
      <c r="B333" s="35"/>
      <c r="C333" s="36"/>
      <c r="D333" s="201" t="s">
        <v>165</v>
      </c>
      <c r="E333" s="36"/>
      <c r="F333" s="202" t="s">
        <v>579</v>
      </c>
      <c r="G333" s="36"/>
      <c r="H333" s="36"/>
      <c r="I333" s="108"/>
      <c r="J333" s="36"/>
      <c r="K333" s="36"/>
      <c r="L333" s="39"/>
      <c r="M333" s="203"/>
      <c r="N333" s="204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82</v>
      </c>
    </row>
    <row r="334" spans="1:65" s="13" customFormat="1" ht="10.199999999999999">
      <c r="B334" s="205"/>
      <c r="C334" s="206"/>
      <c r="D334" s="201" t="s">
        <v>166</v>
      </c>
      <c r="E334" s="207" t="s">
        <v>19</v>
      </c>
      <c r="F334" s="208" t="s">
        <v>580</v>
      </c>
      <c r="G334" s="206"/>
      <c r="H334" s="209">
        <v>2055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166</v>
      </c>
      <c r="AU334" s="215" t="s">
        <v>82</v>
      </c>
      <c r="AV334" s="13" t="s">
        <v>85</v>
      </c>
      <c r="AW334" s="13" t="s">
        <v>34</v>
      </c>
      <c r="AX334" s="13" t="s">
        <v>82</v>
      </c>
      <c r="AY334" s="215" t="s">
        <v>158</v>
      </c>
    </row>
    <row r="335" spans="1:65" s="2" customFormat="1" ht="16.5" customHeight="1">
      <c r="A335" s="34"/>
      <c r="B335" s="35"/>
      <c r="C335" s="188" t="s">
        <v>581</v>
      </c>
      <c r="D335" s="188" t="s">
        <v>159</v>
      </c>
      <c r="E335" s="189" t="s">
        <v>582</v>
      </c>
      <c r="F335" s="190" t="s">
        <v>583</v>
      </c>
      <c r="G335" s="191" t="s">
        <v>162</v>
      </c>
      <c r="H335" s="192">
        <v>2055</v>
      </c>
      <c r="I335" s="193"/>
      <c r="J335" s="194">
        <f>ROUND(I335*H335,2)</f>
        <v>0</v>
      </c>
      <c r="K335" s="190" t="s">
        <v>213</v>
      </c>
      <c r="L335" s="39"/>
      <c r="M335" s="195" t="s">
        <v>19</v>
      </c>
      <c r="N335" s="196" t="s">
        <v>45</v>
      </c>
      <c r="O335" s="64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236</v>
      </c>
      <c r="AT335" s="199" t="s">
        <v>159</v>
      </c>
      <c r="AU335" s="199" t="s">
        <v>82</v>
      </c>
      <c r="AY335" s="17" t="s">
        <v>158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82</v>
      </c>
      <c r="BK335" s="200">
        <f>ROUND(I335*H335,2)</f>
        <v>0</v>
      </c>
      <c r="BL335" s="17" t="s">
        <v>236</v>
      </c>
      <c r="BM335" s="199" t="s">
        <v>584</v>
      </c>
    </row>
    <row r="336" spans="1:65" s="2" customFormat="1" ht="10.199999999999999">
      <c r="A336" s="34"/>
      <c r="B336" s="35"/>
      <c r="C336" s="36"/>
      <c r="D336" s="201" t="s">
        <v>165</v>
      </c>
      <c r="E336" s="36"/>
      <c r="F336" s="202" t="s">
        <v>583</v>
      </c>
      <c r="G336" s="36"/>
      <c r="H336" s="36"/>
      <c r="I336" s="108"/>
      <c r="J336" s="36"/>
      <c r="K336" s="36"/>
      <c r="L336" s="39"/>
      <c r="M336" s="203"/>
      <c r="N336" s="204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165</v>
      </c>
      <c r="AU336" s="17" t="s">
        <v>82</v>
      </c>
    </row>
    <row r="337" spans="1:65" s="13" customFormat="1" ht="10.199999999999999">
      <c r="B337" s="205"/>
      <c r="C337" s="206"/>
      <c r="D337" s="201" t="s">
        <v>166</v>
      </c>
      <c r="E337" s="207" t="s">
        <v>19</v>
      </c>
      <c r="F337" s="208" t="s">
        <v>580</v>
      </c>
      <c r="G337" s="206"/>
      <c r="H337" s="209">
        <v>2055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34</v>
      </c>
      <c r="AX337" s="13" t="s">
        <v>82</v>
      </c>
      <c r="AY337" s="215" t="s">
        <v>158</v>
      </c>
    </row>
    <row r="338" spans="1:65" s="2" customFormat="1" ht="27.6" customHeight="1">
      <c r="A338" s="34"/>
      <c r="B338" s="35"/>
      <c r="C338" s="188" t="s">
        <v>585</v>
      </c>
      <c r="D338" s="188" t="s">
        <v>159</v>
      </c>
      <c r="E338" s="189" t="s">
        <v>586</v>
      </c>
      <c r="F338" s="190" t="s">
        <v>587</v>
      </c>
      <c r="G338" s="191" t="s">
        <v>162</v>
      </c>
      <c r="H338" s="192">
        <v>477.75</v>
      </c>
      <c r="I338" s="193"/>
      <c r="J338" s="194">
        <f>ROUND(I338*H338,2)</f>
        <v>0</v>
      </c>
      <c r="K338" s="190" t="s">
        <v>213</v>
      </c>
      <c r="L338" s="39"/>
      <c r="M338" s="195" t="s">
        <v>19</v>
      </c>
      <c r="N338" s="196" t="s">
        <v>45</v>
      </c>
      <c r="O338" s="64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236</v>
      </c>
      <c r="AT338" s="199" t="s">
        <v>159</v>
      </c>
      <c r="AU338" s="199" t="s">
        <v>82</v>
      </c>
      <c r="AY338" s="17" t="s">
        <v>158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82</v>
      </c>
      <c r="BK338" s="200">
        <f>ROUND(I338*H338,2)</f>
        <v>0</v>
      </c>
      <c r="BL338" s="17" t="s">
        <v>236</v>
      </c>
      <c r="BM338" s="199" t="s">
        <v>588</v>
      </c>
    </row>
    <row r="339" spans="1:65" s="2" customFormat="1" ht="19.2">
      <c r="A339" s="34"/>
      <c r="B339" s="35"/>
      <c r="C339" s="36"/>
      <c r="D339" s="201" t="s">
        <v>165</v>
      </c>
      <c r="E339" s="36"/>
      <c r="F339" s="202" t="s">
        <v>589</v>
      </c>
      <c r="G339" s="36"/>
      <c r="H339" s="36"/>
      <c r="I339" s="108"/>
      <c r="J339" s="36"/>
      <c r="K339" s="36"/>
      <c r="L339" s="39"/>
      <c r="M339" s="203"/>
      <c r="N339" s="204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165</v>
      </c>
      <c r="AU339" s="17" t="s">
        <v>82</v>
      </c>
    </row>
    <row r="340" spans="1:65" s="2" customFormat="1" ht="42" customHeight="1">
      <c r="A340" s="34"/>
      <c r="B340" s="35"/>
      <c r="C340" s="228" t="s">
        <v>590</v>
      </c>
      <c r="D340" s="228" t="s">
        <v>199</v>
      </c>
      <c r="E340" s="229" t="s">
        <v>591</v>
      </c>
      <c r="F340" s="230" t="s">
        <v>592</v>
      </c>
      <c r="G340" s="231" t="s">
        <v>162</v>
      </c>
      <c r="H340" s="232">
        <v>573.29999999999995</v>
      </c>
      <c r="I340" s="233"/>
      <c r="J340" s="234">
        <f>ROUND(I340*H340,2)</f>
        <v>0</v>
      </c>
      <c r="K340" s="230" t="s">
        <v>213</v>
      </c>
      <c r="L340" s="235"/>
      <c r="M340" s="236" t="s">
        <v>19</v>
      </c>
      <c r="N340" s="237" t="s">
        <v>45</v>
      </c>
      <c r="O340" s="64"/>
      <c r="P340" s="197">
        <f>O340*H340</f>
        <v>0</v>
      </c>
      <c r="Q340" s="197">
        <v>6.8999999999999997E-4</v>
      </c>
      <c r="R340" s="197">
        <f>Q340*H340</f>
        <v>0.39557699999999996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241</v>
      </c>
      <c r="AT340" s="199" t="s">
        <v>199</v>
      </c>
      <c r="AU340" s="199" t="s">
        <v>82</v>
      </c>
      <c r="AY340" s="17" t="s">
        <v>158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82</v>
      </c>
      <c r="BK340" s="200">
        <f>ROUND(I340*H340,2)</f>
        <v>0</v>
      </c>
      <c r="BL340" s="17" t="s">
        <v>236</v>
      </c>
      <c r="BM340" s="199" t="s">
        <v>593</v>
      </c>
    </row>
    <row r="341" spans="1:65" s="2" customFormat="1" ht="19.2">
      <c r="A341" s="34"/>
      <c r="B341" s="35"/>
      <c r="C341" s="36"/>
      <c r="D341" s="201" t="s">
        <v>165</v>
      </c>
      <c r="E341" s="36"/>
      <c r="F341" s="202" t="s">
        <v>592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165</v>
      </c>
      <c r="AU341" s="17" t="s">
        <v>82</v>
      </c>
    </row>
    <row r="342" spans="1:65" s="13" customFormat="1" ht="20.399999999999999">
      <c r="B342" s="205"/>
      <c r="C342" s="206"/>
      <c r="D342" s="201" t="s">
        <v>166</v>
      </c>
      <c r="E342" s="207" t="s">
        <v>19</v>
      </c>
      <c r="F342" s="208" t="s">
        <v>594</v>
      </c>
      <c r="G342" s="206"/>
      <c r="H342" s="209">
        <v>477.75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13" customFormat="1" ht="10.199999999999999">
      <c r="B343" s="205"/>
      <c r="C343" s="206"/>
      <c r="D343" s="201" t="s">
        <v>166</v>
      </c>
      <c r="E343" s="206"/>
      <c r="F343" s="208" t="s">
        <v>595</v>
      </c>
      <c r="G343" s="206"/>
      <c r="H343" s="209">
        <v>573.29999999999995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4</v>
      </c>
      <c r="AX343" s="13" t="s">
        <v>82</v>
      </c>
      <c r="AY343" s="215" t="s">
        <v>158</v>
      </c>
    </row>
    <row r="344" spans="1:65" s="2" customFormat="1" ht="28.2" customHeight="1">
      <c r="A344" s="34"/>
      <c r="B344" s="35"/>
      <c r="C344" s="188" t="s">
        <v>596</v>
      </c>
      <c r="D344" s="188" t="s">
        <v>159</v>
      </c>
      <c r="E344" s="189" t="s">
        <v>597</v>
      </c>
      <c r="F344" s="190" t="s">
        <v>598</v>
      </c>
      <c r="G344" s="191" t="s">
        <v>162</v>
      </c>
      <c r="H344" s="192">
        <v>83</v>
      </c>
      <c r="I344" s="193"/>
      <c r="J344" s="194">
        <f>ROUND(I344*H344,2)</f>
        <v>0</v>
      </c>
      <c r="K344" s="190" t="s">
        <v>213</v>
      </c>
      <c r="L344" s="39"/>
      <c r="M344" s="195" t="s">
        <v>19</v>
      </c>
      <c r="N344" s="196" t="s">
        <v>45</v>
      </c>
      <c r="O344" s="64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236</v>
      </c>
      <c r="AT344" s="199" t="s">
        <v>159</v>
      </c>
      <c r="AU344" s="199" t="s">
        <v>82</v>
      </c>
      <c r="AY344" s="17" t="s">
        <v>158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82</v>
      </c>
      <c r="BK344" s="200">
        <f>ROUND(I344*H344,2)</f>
        <v>0</v>
      </c>
      <c r="BL344" s="17" t="s">
        <v>236</v>
      </c>
      <c r="BM344" s="199" t="s">
        <v>599</v>
      </c>
    </row>
    <row r="345" spans="1:65" s="2" customFormat="1" ht="19.2">
      <c r="A345" s="34"/>
      <c r="B345" s="35"/>
      <c r="C345" s="36"/>
      <c r="D345" s="201" t="s">
        <v>165</v>
      </c>
      <c r="E345" s="36"/>
      <c r="F345" s="202" t="s">
        <v>600</v>
      </c>
      <c r="G345" s="36"/>
      <c r="H345" s="36"/>
      <c r="I345" s="108"/>
      <c r="J345" s="36"/>
      <c r="K345" s="36"/>
      <c r="L345" s="39"/>
      <c r="M345" s="203"/>
      <c r="N345" s="204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82</v>
      </c>
    </row>
    <row r="346" spans="1:65" s="2" customFormat="1" ht="32.4" customHeight="1">
      <c r="A346" s="34"/>
      <c r="B346" s="35"/>
      <c r="C346" s="228" t="s">
        <v>601</v>
      </c>
      <c r="D346" s="228" t="s">
        <v>199</v>
      </c>
      <c r="E346" s="229" t="s">
        <v>602</v>
      </c>
      <c r="F346" s="230" t="s">
        <v>603</v>
      </c>
      <c r="G346" s="231" t="s">
        <v>162</v>
      </c>
      <c r="H346" s="232">
        <v>99.6</v>
      </c>
      <c r="I346" s="233"/>
      <c r="J346" s="234">
        <f>ROUND(I346*H346,2)</f>
        <v>0</v>
      </c>
      <c r="K346" s="230" t="s">
        <v>213</v>
      </c>
      <c r="L346" s="235"/>
      <c r="M346" s="236" t="s">
        <v>19</v>
      </c>
      <c r="N346" s="237" t="s">
        <v>45</v>
      </c>
      <c r="O346" s="64"/>
      <c r="P346" s="197">
        <f>O346*H346</f>
        <v>0</v>
      </c>
      <c r="Q346" s="197">
        <v>5.5000000000000003E-4</v>
      </c>
      <c r="R346" s="197">
        <f>Q346*H346</f>
        <v>5.4780000000000002E-2</v>
      </c>
      <c r="S346" s="197">
        <v>0</v>
      </c>
      <c r="T346" s="19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241</v>
      </c>
      <c r="AT346" s="199" t="s">
        <v>199</v>
      </c>
      <c r="AU346" s="199" t="s">
        <v>82</v>
      </c>
      <c r="AY346" s="17" t="s">
        <v>158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7" t="s">
        <v>82</v>
      </c>
      <c r="BK346" s="200">
        <f>ROUND(I346*H346,2)</f>
        <v>0</v>
      </c>
      <c r="BL346" s="17" t="s">
        <v>236</v>
      </c>
      <c r="BM346" s="199" t="s">
        <v>604</v>
      </c>
    </row>
    <row r="347" spans="1:65" s="2" customFormat="1" ht="19.2">
      <c r="A347" s="34"/>
      <c r="B347" s="35"/>
      <c r="C347" s="36"/>
      <c r="D347" s="201" t="s">
        <v>165</v>
      </c>
      <c r="E347" s="36"/>
      <c r="F347" s="202" t="s">
        <v>603</v>
      </c>
      <c r="G347" s="36"/>
      <c r="H347" s="36"/>
      <c r="I347" s="108"/>
      <c r="J347" s="36"/>
      <c r="K347" s="36"/>
      <c r="L347" s="39"/>
      <c r="M347" s="203"/>
      <c r="N347" s="204"/>
      <c r="O347" s="64"/>
      <c r="P347" s="64"/>
      <c r="Q347" s="64"/>
      <c r="R347" s="64"/>
      <c r="S347" s="64"/>
      <c r="T347" s="65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165</v>
      </c>
      <c r="AU347" s="17" t="s">
        <v>82</v>
      </c>
    </row>
    <row r="348" spans="1:65" s="13" customFormat="1" ht="20.399999999999999">
      <c r="B348" s="205"/>
      <c r="C348" s="206"/>
      <c r="D348" s="201" t="s">
        <v>166</v>
      </c>
      <c r="E348" s="207" t="s">
        <v>19</v>
      </c>
      <c r="F348" s="208" t="s">
        <v>605</v>
      </c>
      <c r="G348" s="206"/>
      <c r="H348" s="209">
        <v>83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34</v>
      </c>
      <c r="AX348" s="13" t="s">
        <v>82</v>
      </c>
      <c r="AY348" s="215" t="s">
        <v>158</v>
      </c>
    </row>
    <row r="349" spans="1:65" s="13" customFormat="1" ht="10.199999999999999">
      <c r="B349" s="205"/>
      <c r="C349" s="206"/>
      <c r="D349" s="201" t="s">
        <v>166</v>
      </c>
      <c r="E349" s="206"/>
      <c r="F349" s="208" t="s">
        <v>606</v>
      </c>
      <c r="G349" s="206"/>
      <c r="H349" s="209">
        <v>99.6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166</v>
      </c>
      <c r="AU349" s="215" t="s">
        <v>82</v>
      </c>
      <c r="AV349" s="13" t="s">
        <v>85</v>
      </c>
      <c r="AW349" s="13" t="s">
        <v>4</v>
      </c>
      <c r="AX349" s="13" t="s">
        <v>82</v>
      </c>
      <c r="AY349" s="215" t="s">
        <v>158</v>
      </c>
    </row>
    <row r="350" spans="1:65" s="2" customFormat="1" ht="30" customHeight="1">
      <c r="A350" s="34"/>
      <c r="B350" s="35"/>
      <c r="C350" s="188" t="s">
        <v>607</v>
      </c>
      <c r="D350" s="188" t="s">
        <v>159</v>
      </c>
      <c r="E350" s="189" t="s">
        <v>608</v>
      </c>
      <c r="F350" s="190" t="s">
        <v>609</v>
      </c>
      <c r="G350" s="191" t="s">
        <v>162</v>
      </c>
      <c r="H350" s="192">
        <v>770.25</v>
      </c>
      <c r="I350" s="193"/>
      <c r="J350" s="194">
        <f>ROUND(I350*H350,2)</f>
        <v>0</v>
      </c>
      <c r="K350" s="190" t="s">
        <v>213</v>
      </c>
      <c r="L350" s="39"/>
      <c r="M350" s="195" t="s">
        <v>19</v>
      </c>
      <c r="N350" s="196" t="s">
        <v>45</v>
      </c>
      <c r="O350" s="64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236</v>
      </c>
      <c r="AT350" s="199" t="s">
        <v>159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236</v>
      </c>
      <c r="BM350" s="199" t="s">
        <v>610</v>
      </c>
    </row>
    <row r="351" spans="1:65" s="2" customFormat="1" ht="19.2">
      <c r="A351" s="34"/>
      <c r="B351" s="35"/>
      <c r="C351" s="36"/>
      <c r="D351" s="201" t="s">
        <v>165</v>
      </c>
      <c r="E351" s="36"/>
      <c r="F351" s="202" t="s">
        <v>611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2" customFormat="1" ht="30" customHeight="1">
      <c r="A352" s="34"/>
      <c r="B352" s="35"/>
      <c r="C352" s="228" t="s">
        <v>612</v>
      </c>
      <c r="D352" s="228" t="s">
        <v>199</v>
      </c>
      <c r="E352" s="229" t="s">
        <v>613</v>
      </c>
      <c r="F352" s="230" t="s">
        <v>614</v>
      </c>
      <c r="G352" s="231" t="s">
        <v>162</v>
      </c>
      <c r="H352" s="232">
        <v>924.3</v>
      </c>
      <c r="I352" s="233"/>
      <c r="J352" s="234">
        <f>ROUND(I352*H352,2)</f>
        <v>0</v>
      </c>
      <c r="K352" s="230" t="s">
        <v>213</v>
      </c>
      <c r="L352" s="235"/>
      <c r="M352" s="236" t="s">
        <v>19</v>
      </c>
      <c r="N352" s="237" t="s">
        <v>45</v>
      </c>
      <c r="O352" s="64"/>
      <c r="P352" s="197">
        <f>O352*H352</f>
        <v>0</v>
      </c>
      <c r="Q352" s="197">
        <v>2.5999999999999998E-4</v>
      </c>
      <c r="R352" s="197">
        <f>Q352*H352</f>
        <v>0.24031799999999998</v>
      </c>
      <c r="S352" s="197">
        <v>0</v>
      </c>
      <c r="T352" s="19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9" t="s">
        <v>241</v>
      </c>
      <c r="AT352" s="199" t="s">
        <v>199</v>
      </c>
      <c r="AU352" s="199" t="s">
        <v>82</v>
      </c>
      <c r="AY352" s="17" t="s">
        <v>158</v>
      </c>
      <c r="BE352" s="200">
        <f>IF(N352="základní",J352,0)</f>
        <v>0</v>
      </c>
      <c r="BF352" s="200">
        <f>IF(N352="snížená",J352,0)</f>
        <v>0</v>
      </c>
      <c r="BG352" s="200">
        <f>IF(N352="zákl. přenesená",J352,0)</f>
        <v>0</v>
      </c>
      <c r="BH352" s="200">
        <f>IF(N352="sníž. přenesená",J352,0)</f>
        <v>0</v>
      </c>
      <c r="BI352" s="200">
        <f>IF(N352="nulová",J352,0)</f>
        <v>0</v>
      </c>
      <c r="BJ352" s="17" t="s">
        <v>82</v>
      </c>
      <c r="BK352" s="200">
        <f>ROUND(I352*H352,2)</f>
        <v>0</v>
      </c>
      <c r="BL352" s="17" t="s">
        <v>236</v>
      </c>
      <c r="BM352" s="199" t="s">
        <v>615</v>
      </c>
    </row>
    <row r="353" spans="1:65" s="2" customFormat="1" ht="19.2">
      <c r="A353" s="34"/>
      <c r="B353" s="35"/>
      <c r="C353" s="36"/>
      <c r="D353" s="201" t="s">
        <v>165</v>
      </c>
      <c r="E353" s="36"/>
      <c r="F353" s="202" t="s">
        <v>614</v>
      </c>
      <c r="G353" s="36"/>
      <c r="H353" s="36"/>
      <c r="I353" s="108"/>
      <c r="J353" s="36"/>
      <c r="K353" s="36"/>
      <c r="L353" s="39"/>
      <c r="M353" s="203"/>
      <c r="N353" s="204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165</v>
      </c>
      <c r="AU353" s="17" t="s">
        <v>82</v>
      </c>
    </row>
    <row r="354" spans="1:65" s="13" customFormat="1" ht="20.399999999999999">
      <c r="B354" s="205"/>
      <c r="C354" s="206"/>
      <c r="D354" s="201" t="s">
        <v>166</v>
      </c>
      <c r="E354" s="207" t="s">
        <v>19</v>
      </c>
      <c r="F354" s="208" t="s">
        <v>616</v>
      </c>
      <c r="G354" s="206"/>
      <c r="H354" s="209">
        <v>770.25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82</v>
      </c>
      <c r="AV354" s="13" t="s">
        <v>85</v>
      </c>
      <c r="AW354" s="13" t="s">
        <v>34</v>
      </c>
      <c r="AX354" s="13" t="s">
        <v>82</v>
      </c>
      <c r="AY354" s="215" t="s">
        <v>158</v>
      </c>
    </row>
    <row r="355" spans="1:65" s="13" customFormat="1" ht="10.199999999999999">
      <c r="B355" s="205"/>
      <c r="C355" s="206"/>
      <c r="D355" s="201" t="s">
        <v>166</v>
      </c>
      <c r="E355" s="206"/>
      <c r="F355" s="208" t="s">
        <v>617</v>
      </c>
      <c r="G355" s="206"/>
      <c r="H355" s="209">
        <v>924.3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166</v>
      </c>
      <c r="AU355" s="215" t="s">
        <v>82</v>
      </c>
      <c r="AV355" s="13" t="s">
        <v>85</v>
      </c>
      <c r="AW355" s="13" t="s">
        <v>4</v>
      </c>
      <c r="AX355" s="13" t="s">
        <v>82</v>
      </c>
      <c r="AY355" s="215" t="s">
        <v>158</v>
      </c>
    </row>
    <row r="356" spans="1:65" s="2" customFormat="1" ht="16.5" customHeight="1">
      <c r="A356" s="34"/>
      <c r="B356" s="35"/>
      <c r="C356" s="188" t="s">
        <v>618</v>
      </c>
      <c r="D356" s="188" t="s">
        <v>159</v>
      </c>
      <c r="E356" s="189" t="s">
        <v>619</v>
      </c>
      <c r="F356" s="190" t="s">
        <v>620</v>
      </c>
      <c r="G356" s="191" t="s">
        <v>162</v>
      </c>
      <c r="H356" s="192">
        <v>29.25</v>
      </c>
      <c r="I356" s="193"/>
      <c r="J356" s="194">
        <f>ROUND(I356*H356,2)</f>
        <v>0</v>
      </c>
      <c r="K356" s="190" t="s">
        <v>213</v>
      </c>
      <c r="L356" s="39"/>
      <c r="M356" s="195" t="s">
        <v>19</v>
      </c>
      <c r="N356" s="196" t="s">
        <v>45</v>
      </c>
      <c r="O356" s="64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236</v>
      </c>
      <c r="AT356" s="199" t="s">
        <v>159</v>
      </c>
      <c r="AU356" s="199" t="s">
        <v>82</v>
      </c>
      <c r="AY356" s="17" t="s">
        <v>158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236</v>
      </c>
      <c r="BM356" s="199" t="s">
        <v>621</v>
      </c>
    </row>
    <row r="357" spans="1:65" s="2" customFormat="1" ht="10.199999999999999">
      <c r="A357" s="34"/>
      <c r="B357" s="35"/>
      <c r="C357" s="36"/>
      <c r="D357" s="201" t="s">
        <v>165</v>
      </c>
      <c r="E357" s="36"/>
      <c r="F357" s="202" t="s">
        <v>622</v>
      </c>
      <c r="G357" s="36"/>
      <c r="H357" s="36"/>
      <c r="I357" s="108"/>
      <c r="J357" s="36"/>
      <c r="K357" s="36"/>
      <c r="L357" s="39"/>
      <c r="M357" s="203"/>
      <c r="N357" s="204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165</v>
      </c>
      <c r="AU357" s="17" t="s">
        <v>82</v>
      </c>
    </row>
    <row r="358" spans="1:65" s="2" customFormat="1" ht="29.4" customHeight="1">
      <c r="A358" s="34"/>
      <c r="B358" s="35"/>
      <c r="C358" s="228" t="s">
        <v>623</v>
      </c>
      <c r="D358" s="228" t="s">
        <v>199</v>
      </c>
      <c r="E358" s="229" t="s">
        <v>624</v>
      </c>
      <c r="F358" s="230" t="s">
        <v>625</v>
      </c>
      <c r="G358" s="231" t="s">
        <v>162</v>
      </c>
      <c r="H358" s="232">
        <v>33.637999999999998</v>
      </c>
      <c r="I358" s="233"/>
      <c r="J358" s="234">
        <f>ROUND(I358*H358,2)</f>
        <v>0</v>
      </c>
      <c r="K358" s="230" t="s">
        <v>19</v>
      </c>
      <c r="L358" s="235"/>
      <c r="M358" s="236" t="s">
        <v>19</v>
      </c>
      <c r="N358" s="237" t="s">
        <v>45</v>
      </c>
      <c r="O358" s="64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241</v>
      </c>
      <c r="AT358" s="199" t="s">
        <v>199</v>
      </c>
      <c r="AU358" s="199" t="s">
        <v>82</v>
      </c>
      <c r="AY358" s="17" t="s">
        <v>158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7" t="s">
        <v>82</v>
      </c>
      <c r="BK358" s="200">
        <f>ROUND(I358*H358,2)</f>
        <v>0</v>
      </c>
      <c r="BL358" s="17" t="s">
        <v>236</v>
      </c>
      <c r="BM358" s="199" t="s">
        <v>626</v>
      </c>
    </row>
    <row r="359" spans="1:65" s="2" customFormat="1" ht="19.2">
      <c r="A359" s="34"/>
      <c r="B359" s="35"/>
      <c r="C359" s="36"/>
      <c r="D359" s="201" t="s">
        <v>165</v>
      </c>
      <c r="E359" s="36"/>
      <c r="F359" s="202" t="s">
        <v>625</v>
      </c>
      <c r="G359" s="36"/>
      <c r="H359" s="36"/>
      <c r="I359" s="108"/>
      <c r="J359" s="36"/>
      <c r="K359" s="36"/>
      <c r="L359" s="39"/>
      <c r="M359" s="203"/>
      <c r="N359" s="204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165</v>
      </c>
      <c r="AU359" s="17" t="s">
        <v>82</v>
      </c>
    </row>
    <row r="360" spans="1:65" s="13" customFormat="1" ht="20.399999999999999">
      <c r="B360" s="205"/>
      <c r="C360" s="206"/>
      <c r="D360" s="201" t="s">
        <v>166</v>
      </c>
      <c r="E360" s="207" t="s">
        <v>19</v>
      </c>
      <c r="F360" s="208" t="s">
        <v>627</v>
      </c>
      <c r="G360" s="206"/>
      <c r="H360" s="209">
        <v>29.25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166</v>
      </c>
      <c r="AU360" s="215" t="s">
        <v>82</v>
      </c>
      <c r="AV360" s="13" t="s">
        <v>85</v>
      </c>
      <c r="AW360" s="13" t="s">
        <v>34</v>
      </c>
      <c r="AX360" s="13" t="s">
        <v>82</v>
      </c>
      <c r="AY360" s="215" t="s">
        <v>158</v>
      </c>
    </row>
    <row r="361" spans="1:65" s="13" customFormat="1" ht="10.199999999999999">
      <c r="B361" s="205"/>
      <c r="C361" s="206"/>
      <c r="D361" s="201" t="s">
        <v>166</v>
      </c>
      <c r="E361" s="206"/>
      <c r="F361" s="208" t="s">
        <v>628</v>
      </c>
      <c r="G361" s="206"/>
      <c r="H361" s="209">
        <v>33.637999999999998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166</v>
      </c>
      <c r="AU361" s="215" t="s">
        <v>82</v>
      </c>
      <c r="AV361" s="13" t="s">
        <v>85</v>
      </c>
      <c r="AW361" s="13" t="s">
        <v>4</v>
      </c>
      <c r="AX361" s="13" t="s">
        <v>82</v>
      </c>
      <c r="AY361" s="215" t="s">
        <v>158</v>
      </c>
    </row>
    <row r="362" spans="1:65" s="2" customFormat="1" ht="29.4" customHeight="1">
      <c r="A362" s="34"/>
      <c r="B362" s="35"/>
      <c r="C362" s="188" t="s">
        <v>629</v>
      </c>
      <c r="D362" s="188" t="s">
        <v>159</v>
      </c>
      <c r="E362" s="189" t="s">
        <v>630</v>
      </c>
      <c r="F362" s="190" t="s">
        <v>631</v>
      </c>
      <c r="G362" s="191" t="s">
        <v>202</v>
      </c>
      <c r="H362" s="192">
        <v>192</v>
      </c>
      <c r="I362" s="193"/>
      <c r="J362" s="194">
        <f>ROUND(I362*H362,2)</f>
        <v>0</v>
      </c>
      <c r="K362" s="190" t="s">
        <v>19</v>
      </c>
      <c r="L362" s="39"/>
      <c r="M362" s="195" t="s">
        <v>19</v>
      </c>
      <c r="N362" s="196" t="s">
        <v>45</v>
      </c>
      <c r="O362" s="64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236</v>
      </c>
      <c r="AT362" s="199" t="s">
        <v>159</v>
      </c>
      <c r="AU362" s="199" t="s">
        <v>82</v>
      </c>
      <c r="AY362" s="17" t="s">
        <v>158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7" t="s">
        <v>82</v>
      </c>
      <c r="BK362" s="200">
        <f>ROUND(I362*H362,2)</f>
        <v>0</v>
      </c>
      <c r="BL362" s="17" t="s">
        <v>236</v>
      </c>
      <c r="BM362" s="199" t="s">
        <v>632</v>
      </c>
    </row>
    <row r="363" spans="1:65" s="2" customFormat="1" ht="19.2">
      <c r="A363" s="34"/>
      <c r="B363" s="35"/>
      <c r="C363" s="36"/>
      <c r="D363" s="201" t="s">
        <v>165</v>
      </c>
      <c r="E363" s="36"/>
      <c r="F363" s="202" t="s">
        <v>631</v>
      </c>
      <c r="G363" s="36"/>
      <c r="H363" s="36"/>
      <c r="I363" s="108"/>
      <c r="J363" s="36"/>
      <c r="K363" s="36"/>
      <c r="L363" s="39"/>
      <c r="M363" s="203"/>
      <c r="N363" s="204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165</v>
      </c>
      <c r="AU363" s="17" t="s">
        <v>82</v>
      </c>
    </row>
    <row r="364" spans="1:65" s="2" customFormat="1" ht="19.2">
      <c r="A364" s="34"/>
      <c r="B364" s="35"/>
      <c r="C364" s="36"/>
      <c r="D364" s="201" t="s">
        <v>181</v>
      </c>
      <c r="E364" s="36"/>
      <c r="F364" s="227" t="s">
        <v>633</v>
      </c>
      <c r="G364" s="36"/>
      <c r="H364" s="36"/>
      <c r="I364" s="108"/>
      <c r="J364" s="36"/>
      <c r="K364" s="36"/>
      <c r="L364" s="39"/>
      <c r="M364" s="203"/>
      <c r="N364" s="204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181</v>
      </c>
      <c r="AU364" s="17" t="s">
        <v>82</v>
      </c>
    </row>
    <row r="365" spans="1:65" s="13" customFormat="1" ht="10.199999999999999">
      <c r="B365" s="205"/>
      <c r="C365" s="206"/>
      <c r="D365" s="201" t="s">
        <v>166</v>
      </c>
      <c r="E365" s="207" t="s">
        <v>19</v>
      </c>
      <c r="F365" s="208" t="s">
        <v>634</v>
      </c>
      <c r="G365" s="206"/>
      <c r="H365" s="209">
        <v>192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166</v>
      </c>
      <c r="AU365" s="215" t="s">
        <v>82</v>
      </c>
      <c r="AV365" s="13" t="s">
        <v>85</v>
      </c>
      <c r="AW365" s="13" t="s">
        <v>34</v>
      </c>
      <c r="AX365" s="13" t="s">
        <v>82</v>
      </c>
      <c r="AY365" s="215" t="s">
        <v>158</v>
      </c>
    </row>
    <row r="366" spans="1:65" s="2" customFormat="1" ht="27.6" customHeight="1">
      <c r="A366" s="34"/>
      <c r="B366" s="35"/>
      <c r="C366" s="188" t="s">
        <v>635</v>
      </c>
      <c r="D366" s="188" t="s">
        <v>159</v>
      </c>
      <c r="E366" s="189" t="s">
        <v>636</v>
      </c>
      <c r="F366" s="190" t="s">
        <v>637</v>
      </c>
      <c r="G366" s="191" t="s">
        <v>202</v>
      </c>
      <c r="H366" s="192">
        <v>60</v>
      </c>
      <c r="I366" s="193"/>
      <c r="J366" s="194">
        <f>ROUND(I366*H366,2)</f>
        <v>0</v>
      </c>
      <c r="K366" s="190" t="s">
        <v>19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638</v>
      </c>
    </row>
    <row r="367" spans="1:65" s="2" customFormat="1" ht="10.199999999999999">
      <c r="A367" s="34"/>
      <c r="B367" s="35"/>
      <c r="C367" s="36"/>
      <c r="D367" s="201" t="s">
        <v>165</v>
      </c>
      <c r="E367" s="36"/>
      <c r="F367" s="202" t="s">
        <v>637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2" customFormat="1" ht="27.6" customHeight="1">
      <c r="A368" s="34"/>
      <c r="B368" s="35"/>
      <c r="C368" s="188" t="s">
        <v>639</v>
      </c>
      <c r="D368" s="188" t="s">
        <v>159</v>
      </c>
      <c r="E368" s="189" t="s">
        <v>640</v>
      </c>
      <c r="F368" s="190" t="s">
        <v>641</v>
      </c>
      <c r="G368" s="191" t="s">
        <v>202</v>
      </c>
      <c r="H368" s="192">
        <v>60</v>
      </c>
      <c r="I368" s="193"/>
      <c r="J368" s="194">
        <f>ROUND(I368*H368,2)</f>
        <v>0</v>
      </c>
      <c r="K368" s="190" t="s">
        <v>213</v>
      </c>
      <c r="L368" s="39"/>
      <c r="M368" s="195" t="s">
        <v>19</v>
      </c>
      <c r="N368" s="196" t="s">
        <v>45</v>
      </c>
      <c r="O368" s="64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236</v>
      </c>
      <c r="AT368" s="199" t="s">
        <v>159</v>
      </c>
      <c r="AU368" s="199" t="s">
        <v>82</v>
      </c>
      <c r="AY368" s="17" t="s">
        <v>158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82</v>
      </c>
      <c r="BK368" s="200">
        <f>ROUND(I368*H368,2)</f>
        <v>0</v>
      </c>
      <c r="BL368" s="17" t="s">
        <v>236</v>
      </c>
      <c r="BM368" s="199" t="s">
        <v>642</v>
      </c>
    </row>
    <row r="369" spans="1:65" s="2" customFormat="1" ht="28.8">
      <c r="A369" s="34"/>
      <c r="B369" s="35"/>
      <c r="C369" s="36"/>
      <c r="D369" s="201" t="s">
        <v>165</v>
      </c>
      <c r="E369" s="36"/>
      <c r="F369" s="202" t="s">
        <v>643</v>
      </c>
      <c r="G369" s="36"/>
      <c r="H369" s="36"/>
      <c r="I369" s="108"/>
      <c r="J369" s="36"/>
      <c r="K369" s="36"/>
      <c r="L369" s="39"/>
      <c r="M369" s="203"/>
      <c r="N369" s="204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165</v>
      </c>
      <c r="AU369" s="17" t="s">
        <v>82</v>
      </c>
    </row>
    <row r="370" spans="1:65" s="13" customFormat="1" ht="10.199999999999999">
      <c r="B370" s="205"/>
      <c r="C370" s="206"/>
      <c r="D370" s="201" t="s">
        <v>166</v>
      </c>
      <c r="E370" s="207" t="s">
        <v>19</v>
      </c>
      <c r="F370" s="208" t="s">
        <v>644</v>
      </c>
      <c r="G370" s="206"/>
      <c r="H370" s="209">
        <v>60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166</v>
      </c>
      <c r="AU370" s="215" t="s">
        <v>82</v>
      </c>
      <c r="AV370" s="13" t="s">
        <v>85</v>
      </c>
      <c r="AW370" s="13" t="s">
        <v>34</v>
      </c>
      <c r="AX370" s="13" t="s">
        <v>82</v>
      </c>
      <c r="AY370" s="215" t="s">
        <v>158</v>
      </c>
    </row>
    <row r="371" spans="1:65" s="2" customFormat="1" ht="32.4" customHeight="1">
      <c r="A371" s="34"/>
      <c r="B371" s="35"/>
      <c r="C371" s="188" t="s">
        <v>645</v>
      </c>
      <c r="D371" s="188" t="s">
        <v>159</v>
      </c>
      <c r="E371" s="189" t="s">
        <v>646</v>
      </c>
      <c r="F371" s="190" t="s">
        <v>647</v>
      </c>
      <c r="G371" s="191" t="s">
        <v>202</v>
      </c>
      <c r="H371" s="192">
        <v>12</v>
      </c>
      <c r="I371" s="193"/>
      <c r="J371" s="194">
        <f>ROUND(I371*H371,2)</f>
        <v>0</v>
      </c>
      <c r="K371" s="190" t="s">
        <v>19</v>
      </c>
      <c r="L371" s="39"/>
      <c r="M371" s="195" t="s">
        <v>19</v>
      </c>
      <c r="N371" s="196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236</v>
      </c>
      <c r="AT371" s="199" t="s">
        <v>159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648</v>
      </c>
    </row>
    <row r="372" spans="1:65" s="2" customFormat="1" ht="10.199999999999999">
      <c r="A372" s="34"/>
      <c r="B372" s="35"/>
      <c r="C372" s="36"/>
      <c r="D372" s="201" t="s">
        <v>165</v>
      </c>
      <c r="E372" s="36"/>
      <c r="F372" s="202" t="s">
        <v>647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2" customFormat="1" ht="29.4" customHeight="1">
      <c r="A373" s="34"/>
      <c r="B373" s="35"/>
      <c r="C373" s="188" t="s">
        <v>649</v>
      </c>
      <c r="D373" s="188" t="s">
        <v>159</v>
      </c>
      <c r="E373" s="189" t="s">
        <v>650</v>
      </c>
      <c r="F373" s="190" t="s">
        <v>651</v>
      </c>
      <c r="G373" s="191" t="s">
        <v>202</v>
      </c>
      <c r="H373" s="192">
        <v>12</v>
      </c>
      <c r="I373" s="193"/>
      <c r="J373" s="194">
        <f>ROUND(I373*H373,2)</f>
        <v>0</v>
      </c>
      <c r="K373" s="190" t="s">
        <v>213</v>
      </c>
      <c r="L373" s="39"/>
      <c r="M373" s="195" t="s">
        <v>19</v>
      </c>
      <c r="N373" s="196" t="s">
        <v>45</v>
      </c>
      <c r="O373" s="64"/>
      <c r="P373" s="197">
        <f>O373*H373</f>
        <v>0</v>
      </c>
      <c r="Q373" s="197">
        <v>0</v>
      </c>
      <c r="R373" s="197">
        <f>Q373*H373</f>
        <v>0</v>
      </c>
      <c r="S373" s="197">
        <v>0</v>
      </c>
      <c r="T373" s="19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9" t="s">
        <v>236</v>
      </c>
      <c r="AT373" s="199" t="s">
        <v>159</v>
      </c>
      <c r="AU373" s="199" t="s">
        <v>82</v>
      </c>
      <c r="AY373" s="17" t="s">
        <v>158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7" t="s">
        <v>82</v>
      </c>
      <c r="BK373" s="200">
        <f>ROUND(I373*H373,2)</f>
        <v>0</v>
      </c>
      <c r="BL373" s="17" t="s">
        <v>236</v>
      </c>
      <c r="BM373" s="199" t="s">
        <v>652</v>
      </c>
    </row>
    <row r="374" spans="1:65" s="2" customFormat="1" ht="28.8">
      <c r="A374" s="34"/>
      <c r="B374" s="35"/>
      <c r="C374" s="36"/>
      <c r="D374" s="201" t="s">
        <v>165</v>
      </c>
      <c r="E374" s="36"/>
      <c r="F374" s="202" t="s">
        <v>653</v>
      </c>
      <c r="G374" s="36"/>
      <c r="H374" s="36"/>
      <c r="I374" s="108"/>
      <c r="J374" s="36"/>
      <c r="K374" s="36"/>
      <c r="L374" s="39"/>
      <c r="M374" s="203"/>
      <c r="N374" s="204"/>
      <c r="O374" s="64"/>
      <c r="P374" s="64"/>
      <c r="Q374" s="64"/>
      <c r="R374" s="64"/>
      <c r="S374" s="64"/>
      <c r="T374" s="65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165</v>
      </c>
      <c r="AU374" s="17" t="s">
        <v>82</v>
      </c>
    </row>
    <row r="375" spans="1:65" s="13" customFormat="1" ht="10.199999999999999">
      <c r="B375" s="205"/>
      <c r="C375" s="206"/>
      <c r="D375" s="201" t="s">
        <v>166</v>
      </c>
      <c r="E375" s="207" t="s">
        <v>19</v>
      </c>
      <c r="F375" s="208" t="s">
        <v>654</v>
      </c>
      <c r="G375" s="206"/>
      <c r="H375" s="209">
        <v>12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166</v>
      </c>
      <c r="AU375" s="215" t="s">
        <v>82</v>
      </c>
      <c r="AV375" s="13" t="s">
        <v>85</v>
      </c>
      <c r="AW375" s="13" t="s">
        <v>34</v>
      </c>
      <c r="AX375" s="13" t="s">
        <v>82</v>
      </c>
      <c r="AY375" s="215" t="s">
        <v>158</v>
      </c>
    </row>
    <row r="376" spans="1:65" s="2" customFormat="1" ht="30.6" customHeight="1">
      <c r="A376" s="34"/>
      <c r="B376" s="35"/>
      <c r="C376" s="188" t="s">
        <v>655</v>
      </c>
      <c r="D376" s="188" t="s">
        <v>159</v>
      </c>
      <c r="E376" s="189" t="s">
        <v>656</v>
      </c>
      <c r="F376" s="190" t="s">
        <v>657</v>
      </c>
      <c r="G376" s="191" t="s">
        <v>202</v>
      </c>
      <c r="H376" s="192">
        <v>4</v>
      </c>
      <c r="I376" s="193"/>
      <c r="J376" s="194">
        <f>ROUND(I376*H376,2)</f>
        <v>0</v>
      </c>
      <c r="K376" s="190" t="s">
        <v>19</v>
      </c>
      <c r="L376" s="39"/>
      <c r="M376" s="195" t="s">
        <v>19</v>
      </c>
      <c r="N376" s="196" t="s">
        <v>45</v>
      </c>
      <c r="O376" s="64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236</v>
      </c>
      <c r="AT376" s="199" t="s">
        <v>159</v>
      </c>
      <c r="AU376" s="199" t="s">
        <v>82</v>
      </c>
      <c r="AY376" s="17" t="s">
        <v>158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82</v>
      </c>
      <c r="BK376" s="200">
        <f>ROUND(I376*H376,2)</f>
        <v>0</v>
      </c>
      <c r="BL376" s="17" t="s">
        <v>236</v>
      </c>
      <c r="BM376" s="199" t="s">
        <v>658</v>
      </c>
    </row>
    <row r="377" spans="1:65" s="2" customFormat="1" ht="10.199999999999999">
      <c r="A377" s="34"/>
      <c r="B377" s="35"/>
      <c r="C377" s="36"/>
      <c r="D377" s="201" t="s">
        <v>165</v>
      </c>
      <c r="E377" s="36"/>
      <c r="F377" s="202" t="s">
        <v>657</v>
      </c>
      <c r="G377" s="36"/>
      <c r="H377" s="36"/>
      <c r="I377" s="108"/>
      <c r="J377" s="36"/>
      <c r="K377" s="36"/>
      <c r="L377" s="39"/>
      <c r="M377" s="203"/>
      <c r="N377" s="204"/>
      <c r="O377" s="64"/>
      <c r="P377" s="64"/>
      <c r="Q377" s="64"/>
      <c r="R377" s="64"/>
      <c r="S377" s="64"/>
      <c r="T377" s="65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165</v>
      </c>
      <c r="AU377" s="17" t="s">
        <v>82</v>
      </c>
    </row>
    <row r="378" spans="1:65" s="2" customFormat="1" ht="30" customHeight="1">
      <c r="A378" s="34"/>
      <c r="B378" s="35"/>
      <c r="C378" s="188" t="s">
        <v>659</v>
      </c>
      <c r="D378" s="188" t="s">
        <v>159</v>
      </c>
      <c r="E378" s="189" t="s">
        <v>660</v>
      </c>
      <c r="F378" s="190" t="s">
        <v>661</v>
      </c>
      <c r="G378" s="191" t="s">
        <v>202</v>
      </c>
      <c r="H378" s="192">
        <v>4</v>
      </c>
      <c r="I378" s="193"/>
      <c r="J378" s="194">
        <f>ROUND(I378*H378,2)</f>
        <v>0</v>
      </c>
      <c r="K378" s="190" t="s">
        <v>213</v>
      </c>
      <c r="L378" s="39"/>
      <c r="M378" s="195" t="s">
        <v>19</v>
      </c>
      <c r="N378" s="196" t="s">
        <v>45</v>
      </c>
      <c r="O378" s="64"/>
      <c r="P378" s="197">
        <f>O378*H378</f>
        <v>0</v>
      </c>
      <c r="Q378" s="197">
        <v>0</v>
      </c>
      <c r="R378" s="197">
        <f>Q378*H378</f>
        <v>0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236</v>
      </c>
      <c r="AT378" s="199" t="s">
        <v>159</v>
      </c>
      <c r="AU378" s="199" t="s">
        <v>82</v>
      </c>
      <c r="AY378" s="17" t="s">
        <v>158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82</v>
      </c>
      <c r="BK378" s="200">
        <f>ROUND(I378*H378,2)</f>
        <v>0</v>
      </c>
      <c r="BL378" s="17" t="s">
        <v>236</v>
      </c>
      <c r="BM378" s="199" t="s">
        <v>662</v>
      </c>
    </row>
    <row r="379" spans="1:65" s="2" customFormat="1" ht="28.8">
      <c r="A379" s="34"/>
      <c r="B379" s="35"/>
      <c r="C379" s="36"/>
      <c r="D379" s="201" t="s">
        <v>165</v>
      </c>
      <c r="E379" s="36"/>
      <c r="F379" s="202" t="s">
        <v>663</v>
      </c>
      <c r="G379" s="36"/>
      <c r="H379" s="36"/>
      <c r="I379" s="108"/>
      <c r="J379" s="36"/>
      <c r="K379" s="36"/>
      <c r="L379" s="39"/>
      <c r="M379" s="203"/>
      <c r="N379" s="204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165</v>
      </c>
      <c r="AU379" s="17" t="s">
        <v>82</v>
      </c>
    </row>
    <row r="380" spans="1:65" s="13" customFormat="1" ht="10.199999999999999">
      <c r="B380" s="205"/>
      <c r="C380" s="206"/>
      <c r="D380" s="201" t="s">
        <v>166</v>
      </c>
      <c r="E380" s="207" t="s">
        <v>19</v>
      </c>
      <c r="F380" s="208" t="s">
        <v>664</v>
      </c>
      <c r="G380" s="206"/>
      <c r="H380" s="209">
        <v>4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166</v>
      </c>
      <c r="AU380" s="215" t="s">
        <v>82</v>
      </c>
      <c r="AV380" s="13" t="s">
        <v>85</v>
      </c>
      <c r="AW380" s="13" t="s">
        <v>34</v>
      </c>
      <c r="AX380" s="13" t="s">
        <v>82</v>
      </c>
      <c r="AY380" s="215" t="s">
        <v>158</v>
      </c>
    </row>
    <row r="381" spans="1:65" s="2" customFormat="1" ht="28.2" customHeight="1">
      <c r="A381" s="34"/>
      <c r="B381" s="35"/>
      <c r="C381" s="188" t="s">
        <v>665</v>
      </c>
      <c r="D381" s="188" t="s">
        <v>159</v>
      </c>
      <c r="E381" s="189" t="s">
        <v>666</v>
      </c>
      <c r="F381" s="190" t="s">
        <v>667</v>
      </c>
      <c r="G381" s="191" t="s">
        <v>202</v>
      </c>
      <c r="H381" s="192">
        <v>8</v>
      </c>
      <c r="I381" s="193"/>
      <c r="J381" s="194">
        <f>ROUND(I381*H381,2)</f>
        <v>0</v>
      </c>
      <c r="K381" s="190" t="s">
        <v>19</v>
      </c>
      <c r="L381" s="39"/>
      <c r="M381" s="195" t="s">
        <v>19</v>
      </c>
      <c r="N381" s="196" t="s">
        <v>45</v>
      </c>
      <c r="O381" s="64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236</v>
      </c>
      <c r="AT381" s="199" t="s">
        <v>159</v>
      </c>
      <c r="AU381" s="199" t="s">
        <v>82</v>
      </c>
      <c r="AY381" s="17" t="s">
        <v>158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82</v>
      </c>
      <c r="BK381" s="200">
        <f>ROUND(I381*H381,2)</f>
        <v>0</v>
      </c>
      <c r="BL381" s="17" t="s">
        <v>236</v>
      </c>
      <c r="BM381" s="199" t="s">
        <v>668</v>
      </c>
    </row>
    <row r="382" spans="1:65" s="2" customFormat="1" ht="10.199999999999999">
      <c r="A382" s="34"/>
      <c r="B382" s="35"/>
      <c r="C382" s="36"/>
      <c r="D382" s="201" t="s">
        <v>165</v>
      </c>
      <c r="E382" s="36"/>
      <c r="F382" s="202" t="s">
        <v>667</v>
      </c>
      <c r="G382" s="36"/>
      <c r="H382" s="36"/>
      <c r="I382" s="108"/>
      <c r="J382" s="36"/>
      <c r="K382" s="36"/>
      <c r="L382" s="39"/>
      <c r="M382" s="203"/>
      <c r="N382" s="204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165</v>
      </c>
      <c r="AU382" s="17" t="s">
        <v>82</v>
      </c>
    </row>
    <row r="383" spans="1:65" s="2" customFormat="1" ht="26.4" customHeight="1">
      <c r="A383" s="34"/>
      <c r="B383" s="35"/>
      <c r="C383" s="188" t="s">
        <v>669</v>
      </c>
      <c r="D383" s="188" t="s">
        <v>159</v>
      </c>
      <c r="E383" s="189" t="s">
        <v>670</v>
      </c>
      <c r="F383" s="190" t="s">
        <v>671</v>
      </c>
      <c r="G383" s="191" t="s">
        <v>202</v>
      </c>
      <c r="H383" s="192">
        <v>8</v>
      </c>
      <c r="I383" s="193"/>
      <c r="J383" s="194">
        <f>ROUND(I383*H383,2)</f>
        <v>0</v>
      </c>
      <c r="K383" s="190" t="s">
        <v>19</v>
      </c>
      <c r="L383" s="39"/>
      <c r="M383" s="195" t="s">
        <v>19</v>
      </c>
      <c r="N383" s="196" t="s">
        <v>45</v>
      </c>
      <c r="O383" s="64"/>
      <c r="P383" s="197">
        <f>O383*H383</f>
        <v>0</v>
      </c>
      <c r="Q383" s="197">
        <v>0</v>
      </c>
      <c r="R383" s="197">
        <f>Q383*H383</f>
        <v>0</v>
      </c>
      <c r="S383" s="197">
        <v>0</v>
      </c>
      <c r="T383" s="19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9" t="s">
        <v>236</v>
      </c>
      <c r="AT383" s="199" t="s">
        <v>159</v>
      </c>
      <c r="AU383" s="199" t="s">
        <v>82</v>
      </c>
      <c r="AY383" s="17" t="s">
        <v>158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7" t="s">
        <v>82</v>
      </c>
      <c r="BK383" s="200">
        <f>ROUND(I383*H383,2)</f>
        <v>0</v>
      </c>
      <c r="BL383" s="17" t="s">
        <v>236</v>
      </c>
      <c r="BM383" s="199" t="s">
        <v>672</v>
      </c>
    </row>
    <row r="384" spans="1:65" s="2" customFormat="1" ht="28.8">
      <c r="A384" s="34"/>
      <c r="B384" s="35"/>
      <c r="C384" s="36"/>
      <c r="D384" s="201" t="s">
        <v>165</v>
      </c>
      <c r="E384" s="36"/>
      <c r="F384" s="202" t="s">
        <v>673</v>
      </c>
      <c r="G384" s="36"/>
      <c r="H384" s="36"/>
      <c r="I384" s="108"/>
      <c r="J384" s="36"/>
      <c r="K384" s="36"/>
      <c r="L384" s="39"/>
      <c r="M384" s="203"/>
      <c r="N384" s="204"/>
      <c r="O384" s="64"/>
      <c r="P384" s="64"/>
      <c r="Q384" s="64"/>
      <c r="R384" s="64"/>
      <c r="S384" s="64"/>
      <c r="T384" s="65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165</v>
      </c>
      <c r="AU384" s="17" t="s">
        <v>82</v>
      </c>
    </row>
    <row r="385" spans="1:65" s="13" customFormat="1" ht="10.199999999999999">
      <c r="B385" s="205"/>
      <c r="C385" s="206"/>
      <c r="D385" s="201" t="s">
        <v>166</v>
      </c>
      <c r="E385" s="207" t="s">
        <v>19</v>
      </c>
      <c r="F385" s="208" t="s">
        <v>674</v>
      </c>
      <c r="G385" s="206"/>
      <c r="H385" s="209">
        <v>8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166</v>
      </c>
      <c r="AU385" s="215" t="s">
        <v>82</v>
      </c>
      <c r="AV385" s="13" t="s">
        <v>85</v>
      </c>
      <c r="AW385" s="13" t="s">
        <v>34</v>
      </c>
      <c r="AX385" s="13" t="s">
        <v>82</v>
      </c>
      <c r="AY385" s="215" t="s">
        <v>158</v>
      </c>
    </row>
    <row r="386" spans="1:65" s="2" customFormat="1" ht="27.6" customHeight="1">
      <c r="A386" s="34"/>
      <c r="B386" s="35"/>
      <c r="C386" s="188" t="s">
        <v>675</v>
      </c>
      <c r="D386" s="188" t="s">
        <v>159</v>
      </c>
      <c r="E386" s="189" t="s">
        <v>676</v>
      </c>
      <c r="F386" s="190" t="s">
        <v>677</v>
      </c>
      <c r="G386" s="191" t="s">
        <v>202</v>
      </c>
      <c r="H386" s="192">
        <v>8</v>
      </c>
      <c r="I386" s="193"/>
      <c r="J386" s="194">
        <f>ROUND(I386*H386,2)</f>
        <v>0</v>
      </c>
      <c r="K386" s="190" t="s">
        <v>19</v>
      </c>
      <c r="L386" s="39"/>
      <c r="M386" s="195" t="s">
        <v>19</v>
      </c>
      <c r="N386" s="196" t="s">
        <v>45</v>
      </c>
      <c r="O386" s="64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9" t="s">
        <v>236</v>
      </c>
      <c r="AT386" s="199" t="s">
        <v>159</v>
      </c>
      <c r="AU386" s="199" t="s">
        <v>82</v>
      </c>
      <c r="AY386" s="17" t="s">
        <v>158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7" t="s">
        <v>82</v>
      </c>
      <c r="BK386" s="200">
        <f>ROUND(I386*H386,2)</f>
        <v>0</v>
      </c>
      <c r="BL386" s="17" t="s">
        <v>236</v>
      </c>
      <c r="BM386" s="199" t="s">
        <v>678</v>
      </c>
    </row>
    <row r="387" spans="1:65" s="2" customFormat="1" ht="10.199999999999999">
      <c r="A387" s="34"/>
      <c r="B387" s="35"/>
      <c r="C387" s="36"/>
      <c r="D387" s="201" t="s">
        <v>165</v>
      </c>
      <c r="E387" s="36"/>
      <c r="F387" s="202" t="s">
        <v>677</v>
      </c>
      <c r="G387" s="36"/>
      <c r="H387" s="36"/>
      <c r="I387" s="108"/>
      <c r="J387" s="36"/>
      <c r="K387" s="36"/>
      <c r="L387" s="39"/>
      <c r="M387" s="203"/>
      <c r="N387" s="204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165</v>
      </c>
      <c r="AU387" s="17" t="s">
        <v>82</v>
      </c>
    </row>
    <row r="388" spans="1:65" s="2" customFormat="1" ht="28.2" customHeight="1">
      <c r="A388" s="34"/>
      <c r="B388" s="35"/>
      <c r="C388" s="188" t="s">
        <v>679</v>
      </c>
      <c r="D388" s="188" t="s">
        <v>159</v>
      </c>
      <c r="E388" s="189" t="s">
        <v>680</v>
      </c>
      <c r="F388" s="190" t="s">
        <v>681</v>
      </c>
      <c r="G388" s="191" t="s">
        <v>202</v>
      </c>
      <c r="H388" s="192">
        <v>8</v>
      </c>
      <c r="I388" s="193"/>
      <c r="J388" s="194">
        <f>ROUND(I388*H388,2)</f>
        <v>0</v>
      </c>
      <c r="K388" s="190" t="s">
        <v>213</v>
      </c>
      <c r="L388" s="39"/>
      <c r="M388" s="195" t="s">
        <v>19</v>
      </c>
      <c r="N388" s="196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236</v>
      </c>
      <c r="AT388" s="199" t="s">
        <v>159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682</v>
      </c>
    </row>
    <row r="389" spans="1:65" s="2" customFormat="1" ht="28.8">
      <c r="A389" s="34"/>
      <c r="B389" s="35"/>
      <c r="C389" s="36"/>
      <c r="D389" s="201" t="s">
        <v>165</v>
      </c>
      <c r="E389" s="36"/>
      <c r="F389" s="202" t="s">
        <v>683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13" customFormat="1" ht="10.199999999999999">
      <c r="B390" s="205"/>
      <c r="C390" s="206"/>
      <c r="D390" s="201" t="s">
        <v>166</v>
      </c>
      <c r="E390" s="207" t="s">
        <v>19</v>
      </c>
      <c r="F390" s="208" t="s">
        <v>684</v>
      </c>
      <c r="G390" s="206"/>
      <c r="H390" s="209">
        <v>8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166</v>
      </c>
      <c r="AU390" s="215" t="s">
        <v>82</v>
      </c>
      <c r="AV390" s="13" t="s">
        <v>85</v>
      </c>
      <c r="AW390" s="13" t="s">
        <v>34</v>
      </c>
      <c r="AX390" s="13" t="s">
        <v>82</v>
      </c>
      <c r="AY390" s="215" t="s">
        <v>158</v>
      </c>
    </row>
    <row r="391" spans="1:65" s="2" customFormat="1" ht="29.4" customHeight="1">
      <c r="A391" s="34"/>
      <c r="B391" s="35"/>
      <c r="C391" s="188" t="s">
        <v>685</v>
      </c>
      <c r="D391" s="188" t="s">
        <v>159</v>
      </c>
      <c r="E391" s="189" t="s">
        <v>686</v>
      </c>
      <c r="F391" s="190" t="s">
        <v>687</v>
      </c>
      <c r="G391" s="191" t="s">
        <v>202</v>
      </c>
      <c r="H391" s="192">
        <v>10</v>
      </c>
      <c r="I391" s="193"/>
      <c r="J391" s="194">
        <f>ROUND(I391*H391,2)</f>
        <v>0</v>
      </c>
      <c r="K391" s="190" t="s">
        <v>213</v>
      </c>
      <c r="L391" s="39"/>
      <c r="M391" s="195" t="s">
        <v>19</v>
      </c>
      <c r="N391" s="196" t="s">
        <v>45</v>
      </c>
      <c r="O391" s="64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9" t="s">
        <v>236</v>
      </c>
      <c r="AT391" s="199" t="s">
        <v>159</v>
      </c>
      <c r="AU391" s="199" t="s">
        <v>82</v>
      </c>
      <c r="AY391" s="17" t="s">
        <v>158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7" t="s">
        <v>82</v>
      </c>
      <c r="BK391" s="200">
        <f>ROUND(I391*H391,2)</f>
        <v>0</v>
      </c>
      <c r="BL391" s="17" t="s">
        <v>236</v>
      </c>
      <c r="BM391" s="199" t="s">
        <v>688</v>
      </c>
    </row>
    <row r="392" spans="1:65" s="2" customFormat="1" ht="19.2">
      <c r="A392" s="34"/>
      <c r="B392" s="35"/>
      <c r="C392" s="36"/>
      <c r="D392" s="201" t="s">
        <v>165</v>
      </c>
      <c r="E392" s="36"/>
      <c r="F392" s="202" t="s">
        <v>687</v>
      </c>
      <c r="G392" s="36"/>
      <c r="H392" s="36"/>
      <c r="I392" s="108"/>
      <c r="J392" s="36"/>
      <c r="K392" s="36"/>
      <c r="L392" s="39"/>
      <c r="M392" s="203"/>
      <c r="N392" s="204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165</v>
      </c>
      <c r="AU392" s="17" t="s">
        <v>82</v>
      </c>
    </row>
    <row r="393" spans="1:65" s="2" customFormat="1" ht="16.5" customHeight="1">
      <c r="A393" s="34"/>
      <c r="B393" s="35"/>
      <c r="C393" s="228" t="s">
        <v>689</v>
      </c>
      <c r="D393" s="228" t="s">
        <v>199</v>
      </c>
      <c r="E393" s="229" t="s">
        <v>690</v>
      </c>
      <c r="F393" s="230" t="s">
        <v>691</v>
      </c>
      <c r="G393" s="231" t="s">
        <v>202</v>
      </c>
      <c r="H393" s="232">
        <v>10</v>
      </c>
      <c r="I393" s="233"/>
      <c r="J393" s="234">
        <f>ROUND(I393*H393,2)</f>
        <v>0</v>
      </c>
      <c r="K393" s="230" t="s">
        <v>19</v>
      </c>
      <c r="L393" s="235"/>
      <c r="M393" s="236" t="s">
        <v>19</v>
      </c>
      <c r="N393" s="237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241</v>
      </c>
      <c r="AT393" s="199" t="s">
        <v>199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692</v>
      </c>
    </row>
    <row r="394" spans="1:65" s="2" customFormat="1" ht="10.199999999999999">
      <c r="A394" s="34"/>
      <c r="B394" s="35"/>
      <c r="C394" s="36"/>
      <c r="D394" s="201" t="s">
        <v>165</v>
      </c>
      <c r="E394" s="36"/>
      <c r="F394" s="202" t="s">
        <v>691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13" customFormat="1" ht="10.199999999999999">
      <c r="B395" s="205"/>
      <c r="C395" s="206"/>
      <c r="D395" s="201" t="s">
        <v>166</v>
      </c>
      <c r="E395" s="207" t="s">
        <v>19</v>
      </c>
      <c r="F395" s="208" t="s">
        <v>276</v>
      </c>
      <c r="G395" s="206"/>
      <c r="H395" s="209">
        <v>10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166</v>
      </c>
      <c r="AU395" s="215" t="s">
        <v>82</v>
      </c>
      <c r="AV395" s="13" t="s">
        <v>85</v>
      </c>
      <c r="AW395" s="13" t="s">
        <v>34</v>
      </c>
      <c r="AX395" s="13" t="s">
        <v>82</v>
      </c>
      <c r="AY395" s="215" t="s">
        <v>158</v>
      </c>
    </row>
    <row r="396" spans="1:65" s="2" customFormat="1" ht="28.2" customHeight="1">
      <c r="A396" s="34"/>
      <c r="B396" s="35"/>
      <c r="C396" s="188" t="s">
        <v>693</v>
      </c>
      <c r="D396" s="188" t="s">
        <v>159</v>
      </c>
      <c r="E396" s="189" t="s">
        <v>694</v>
      </c>
      <c r="F396" s="190" t="s">
        <v>695</v>
      </c>
      <c r="G396" s="191" t="s">
        <v>202</v>
      </c>
      <c r="H396" s="192">
        <v>3</v>
      </c>
      <c r="I396" s="193"/>
      <c r="J396" s="194">
        <f>ROUND(I396*H396,2)</f>
        <v>0</v>
      </c>
      <c r="K396" s="190" t="s">
        <v>213</v>
      </c>
      <c r="L396" s="39"/>
      <c r="M396" s="195" t="s">
        <v>19</v>
      </c>
      <c r="N396" s="196" t="s">
        <v>45</v>
      </c>
      <c r="O396" s="64"/>
      <c r="P396" s="197">
        <f>O396*H396</f>
        <v>0</v>
      </c>
      <c r="Q396" s="197">
        <v>0.57010000000000005</v>
      </c>
      <c r="R396" s="197">
        <f>Q396*H396</f>
        <v>1.7103000000000002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236</v>
      </c>
      <c r="AT396" s="199" t="s">
        <v>159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696</v>
      </c>
    </row>
    <row r="397" spans="1:65" s="2" customFormat="1" ht="30" customHeight="1">
      <c r="A397" s="34"/>
      <c r="B397" s="35"/>
      <c r="C397" s="36"/>
      <c r="D397" s="201" t="s">
        <v>165</v>
      </c>
      <c r="E397" s="36"/>
      <c r="F397" s="202" t="s">
        <v>697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2" customFormat="1" ht="38.4">
      <c r="A398" s="34"/>
      <c r="B398" s="35"/>
      <c r="C398" s="36"/>
      <c r="D398" s="201" t="s">
        <v>216</v>
      </c>
      <c r="E398" s="36"/>
      <c r="F398" s="227" t="s">
        <v>413</v>
      </c>
      <c r="G398" s="36"/>
      <c r="H398" s="36"/>
      <c r="I398" s="108"/>
      <c r="J398" s="36"/>
      <c r="K398" s="36"/>
      <c r="L398" s="39"/>
      <c r="M398" s="203"/>
      <c r="N398" s="204"/>
      <c r="O398" s="64"/>
      <c r="P398" s="64"/>
      <c r="Q398" s="64"/>
      <c r="R398" s="64"/>
      <c r="S398" s="64"/>
      <c r="T398" s="65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216</v>
      </c>
      <c r="AU398" s="17" t="s">
        <v>82</v>
      </c>
    </row>
    <row r="399" spans="1:65" s="2" customFormat="1" ht="16.5" customHeight="1">
      <c r="A399" s="34"/>
      <c r="B399" s="35"/>
      <c r="C399" s="228" t="s">
        <v>698</v>
      </c>
      <c r="D399" s="228" t="s">
        <v>199</v>
      </c>
      <c r="E399" s="229" t="s">
        <v>699</v>
      </c>
      <c r="F399" s="230" t="s">
        <v>700</v>
      </c>
      <c r="G399" s="231" t="s">
        <v>202</v>
      </c>
      <c r="H399" s="232">
        <v>2</v>
      </c>
      <c r="I399" s="233"/>
      <c r="J399" s="234">
        <f>ROUND(I399*H399,2)</f>
        <v>0</v>
      </c>
      <c r="K399" s="230" t="s">
        <v>19</v>
      </c>
      <c r="L399" s="235"/>
      <c r="M399" s="236" t="s">
        <v>19</v>
      </c>
      <c r="N399" s="237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241</v>
      </c>
      <c r="AT399" s="199" t="s">
        <v>199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701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700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13" customFormat="1" ht="10.199999999999999">
      <c r="B401" s="205"/>
      <c r="C401" s="206"/>
      <c r="D401" s="201" t="s">
        <v>166</v>
      </c>
      <c r="E401" s="207" t="s">
        <v>19</v>
      </c>
      <c r="F401" s="208" t="s">
        <v>702</v>
      </c>
      <c r="G401" s="206"/>
      <c r="H401" s="209">
        <v>2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166</v>
      </c>
      <c r="AU401" s="215" t="s">
        <v>82</v>
      </c>
      <c r="AV401" s="13" t="s">
        <v>85</v>
      </c>
      <c r="AW401" s="13" t="s">
        <v>34</v>
      </c>
      <c r="AX401" s="13" t="s">
        <v>82</v>
      </c>
      <c r="AY401" s="215" t="s">
        <v>158</v>
      </c>
    </row>
    <row r="402" spans="1:65" s="2" customFormat="1" ht="16.5" customHeight="1">
      <c r="A402" s="34"/>
      <c r="B402" s="35"/>
      <c r="C402" s="228" t="s">
        <v>703</v>
      </c>
      <c r="D402" s="228" t="s">
        <v>199</v>
      </c>
      <c r="E402" s="229" t="s">
        <v>704</v>
      </c>
      <c r="F402" s="230" t="s">
        <v>705</v>
      </c>
      <c r="G402" s="231" t="s">
        <v>202</v>
      </c>
      <c r="H402" s="232">
        <v>1</v>
      </c>
      <c r="I402" s="233"/>
      <c r="J402" s="234">
        <f>ROUND(I402*H402,2)</f>
        <v>0</v>
      </c>
      <c r="K402" s="230" t="s">
        <v>19</v>
      </c>
      <c r="L402" s="235"/>
      <c r="M402" s="236" t="s">
        <v>19</v>
      </c>
      <c r="N402" s="237" t="s">
        <v>45</v>
      </c>
      <c r="O402" s="64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9" t="s">
        <v>241</v>
      </c>
      <c r="AT402" s="199" t="s">
        <v>199</v>
      </c>
      <c r="AU402" s="199" t="s">
        <v>82</v>
      </c>
      <c r="AY402" s="17" t="s">
        <v>158</v>
      </c>
      <c r="BE402" s="200">
        <f>IF(N402="základní",J402,0)</f>
        <v>0</v>
      </c>
      <c r="BF402" s="200">
        <f>IF(N402="snížená",J402,0)</f>
        <v>0</v>
      </c>
      <c r="BG402" s="200">
        <f>IF(N402="zákl. přenesená",J402,0)</f>
        <v>0</v>
      </c>
      <c r="BH402" s="200">
        <f>IF(N402="sníž. přenesená",J402,0)</f>
        <v>0</v>
      </c>
      <c r="BI402" s="200">
        <f>IF(N402="nulová",J402,0)</f>
        <v>0</v>
      </c>
      <c r="BJ402" s="17" t="s">
        <v>82</v>
      </c>
      <c r="BK402" s="200">
        <f>ROUND(I402*H402,2)</f>
        <v>0</v>
      </c>
      <c r="BL402" s="17" t="s">
        <v>236</v>
      </c>
      <c r="BM402" s="199" t="s">
        <v>706</v>
      </c>
    </row>
    <row r="403" spans="1:65" s="2" customFormat="1" ht="10.199999999999999">
      <c r="A403" s="34"/>
      <c r="B403" s="35"/>
      <c r="C403" s="36"/>
      <c r="D403" s="201" t="s">
        <v>165</v>
      </c>
      <c r="E403" s="36"/>
      <c r="F403" s="202" t="s">
        <v>705</v>
      </c>
      <c r="G403" s="36"/>
      <c r="H403" s="36"/>
      <c r="I403" s="108"/>
      <c r="J403" s="36"/>
      <c r="K403" s="36"/>
      <c r="L403" s="39"/>
      <c r="M403" s="203"/>
      <c r="N403" s="204"/>
      <c r="O403" s="64"/>
      <c r="P403" s="64"/>
      <c r="Q403" s="64"/>
      <c r="R403" s="64"/>
      <c r="S403" s="64"/>
      <c r="T403" s="65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165</v>
      </c>
      <c r="AU403" s="17" t="s">
        <v>82</v>
      </c>
    </row>
    <row r="404" spans="1:65" s="13" customFormat="1" ht="10.199999999999999">
      <c r="B404" s="205"/>
      <c r="C404" s="206"/>
      <c r="D404" s="201" t="s">
        <v>166</v>
      </c>
      <c r="E404" s="207" t="s">
        <v>19</v>
      </c>
      <c r="F404" s="208" t="s">
        <v>707</v>
      </c>
      <c r="G404" s="206"/>
      <c r="H404" s="209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166</v>
      </c>
      <c r="AU404" s="215" t="s">
        <v>82</v>
      </c>
      <c r="AV404" s="13" t="s">
        <v>85</v>
      </c>
      <c r="AW404" s="13" t="s">
        <v>34</v>
      </c>
      <c r="AX404" s="13" t="s">
        <v>82</v>
      </c>
      <c r="AY404" s="215" t="s">
        <v>158</v>
      </c>
    </row>
    <row r="405" spans="1:65" s="2" customFormat="1" ht="16.5" customHeight="1">
      <c r="A405" s="34"/>
      <c r="B405" s="35"/>
      <c r="C405" s="188" t="s">
        <v>708</v>
      </c>
      <c r="D405" s="188" t="s">
        <v>159</v>
      </c>
      <c r="E405" s="189" t="s">
        <v>709</v>
      </c>
      <c r="F405" s="190" t="s">
        <v>710</v>
      </c>
      <c r="G405" s="191" t="s">
        <v>202</v>
      </c>
      <c r="H405" s="192">
        <v>1</v>
      </c>
      <c r="I405" s="193"/>
      <c r="J405" s="194">
        <f>ROUND(I405*H405,2)</f>
        <v>0</v>
      </c>
      <c r="K405" s="190" t="s">
        <v>213</v>
      </c>
      <c r="L405" s="39"/>
      <c r="M405" s="195" t="s">
        <v>19</v>
      </c>
      <c r="N405" s="196" t="s">
        <v>45</v>
      </c>
      <c r="O405" s="64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236</v>
      </c>
      <c r="AT405" s="199" t="s">
        <v>159</v>
      </c>
      <c r="AU405" s="199" t="s">
        <v>82</v>
      </c>
      <c r="AY405" s="17" t="s">
        <v>158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82</v>
      </c>
      <c r="BK405" s="200">
        <f>ROUND(I405*H405,2)</f>
        <v>0</v>
      </c>
      <c r="BL405" s="17" t="s">
        <v>236</v>
      </c>
      <c r="BM405" s="199" t="s">
        <v>711</v>
      </c>
    </row>
    <row r="406" spans="1:65" s="2" customFormat="1" ht="10.199999999999999">
      <c r="A406" s="34"/>
      <c r="B406" s="35"/>
      <c r="C406" s="36"/>
      <c r="D406" s="201" t="s">
        <v>165</v>
      </c>
      <c r="E406" s="36"/>
      <c r="F406" s="202" t="s">
        <v>710</v>
      </c>
      <c r="G406" s="36"/>
      <c r="H406" s="36"/>
      <c r="I406" s="108"/>
      <c r="J406" s="36"/>
      <c r="K406" s="36"/>
      <c r="L406" s="39"/>
      <c r="M406" s="203"/>
      <c r="N406" s="204"/>
      <c r="O406" s="64"/>
      <c r="P406" s="64"/>
      <c r="Q406" s="64"/>
      <c r="R406" s="64"/>
      <c r="S406" s="64"/>
      <c r="T406" s="65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165</v>
      </c>
      <c r="AU406" s="17" t="s">
        <v>82</v>
      </c>
    </row>
    <row r="407" spans="1:65" s="2" customFormat="1" ht="16.5" customHeight="1">
      <c r="A407" s="34"/>
      <c r="B407" s="35"/>
      <c r="C407" s="228" t="s">
        <v>712</v>
      </c>
      <c r="D407" s="228" t="s">
        <v>199</v>
      </c>
      <c r="E407" s="229" t="s">
        <v>713</v>
      </c>
      <c r="F407" s="230" t="s">
        <v>714</v>
      </c>
      <c r="G407" s="231" t="s">
        <v>202</v>
      </c>
      <c r="H407" s="232">
        <v>1</v>
      </c>
      <c r="I407" s="233"/>
      <c r="J407" s="234">
        <f>ROUND(I407*H407,2)</f>
        <v>0</v>
      </c>
      <c r="K407" s="230" t="s">
        <v>19</v>
      </c>
      <c r="L407" s="235"/>
      <c r="M407" s="236" t="s">
        <v>19</v>
      </c>
      <c r="N407" s="237" t="s">
        <v>45</v>
      </c>
      <c r="O407" s="64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241</v>
      </c>
      <c r="AT407" s="199" t="s">
        <v>199</v>
      </c>
      <c r="AU407" s="199" t="s">
        <v>82</v>
      </c>
      <c r="AY407" s="17" t="s">
        <v>158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82</v>
      </c>
      <c r="BK407" s="200">
        <f>ROUND(I407*H407,2)</f>
        <v>0</v>
      </c>
      <c r="BL407" s="17" t="s">
        <v>236</v>
      </c>
      <c r="BM407" s="199" t="s">
        <v>715</v>
      </c>
    </row>
    <row r="408" spans="1:65" s="2" customFormat="1" ht="10.199999999999999">
      <c r="A408" s="34"/>
      <c r="B408" s="35"/>
      <c r="C408" s="36"/>
      <c r="D408" s="201" t="s">
        <v>165</v>
      </c>
      <c r="E408" s="36"/>
      <c r="F408" s="202" t="s">
        <v>714</v>
      </c>
      <c r="G408" s="36"/>
      <c r="H408" s="36"/>
      <c r="I408" s="108"/>
      <c r="J408" s="36"/>
      <c r="K408" s="36"/>
      <c r="L408" s="39"/>
      <c r="M408" s="203"/>
      <c r="N408" s="204"/>
      <c r="O408" s="64"/>
      <c r="P408" s="64"/>
      <c r="Q408" s="64"/>
      <c r="R408" s="64"/>
      <c r="S408" s="64"/>
      <c r="T408" s="65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165</v>
      </c>
      <c r="AU408" s="17" t="s">
        <v>82</v>
      </c>
    </row>
    <row r="409" spans="1:65" s="13" customFormat="1" ht="10.199999999999999">
      <c r="B409" s="205"/>
      <c r="C409" s="206"/>
      <c r="D409" s="201" t="s">
        <v>166</v>
      </c>
      <c r="E409" s="207" t="s">
        <v>19</v>
      </c>
      <c r="F409" s="208" t="s">
        <v>424</v>
      </c>
      <c r="G409" s="206"/>
      <c r="H409" s="209">
        <v>1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166</v>
      </c>
      <c r="AU409" s="215" t="s">
        <v>82</v>
      </c>
      <c r="AV409" s="13" t="s">
        <v>85</v>
      </c>
      <c r="AW409" s="13" t="s">
        <v>34</v>
      </c>
      <c r="AX409" s="13" t="s">
        <v>82</v>
      </c>
      <c r="AY409" s="215" t="s">
        <v>158</v>
      </c>
    </row>
    <row r="410" spans="1:65" s="2" customFormat="1" ht="16.5" customHeight="1">
      <c r="A410" s="34"/>
      <c r="B410" s="35"/>
      <c r="C410" s="228" t="s">
        <v>716</v>
      </c>
      <c r="D410" s="228" t="s">
        <v>199</v>
      </c>
      <c r="E410" s="229" t="s">
        <v>717</v>
      </c>
      <c r="F410" s="230" t="s">
        <v>718</v>
      </c>
      <c r="G410" s="231" t="s">
        <v>202</v>
      </c>
      <c r="H410" s="232">
        <v>4</v>
      </c>
      <c r="I410" s="233"/>
      <c r="J410" s="234">
        <f>ROUND(I410*H410,2)</f>
        <v>0</v>
      </c>
      <c r="K410" s="230" t="s">
        <v>19</v>
      </c>
      <c r="L410" s="235"/>
      <c r="M410" s="236" t="s">
        <v>19</v>
      </c>
      <c r="N410" s="237" t="s">
        <v>45</v>
      </c>
      <c r="O410" s="64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241</v>
      </c>
      <c r="AT410" s="199" t="s">
        <v>199</v>
      </c>
      <c r="AU410" s="199" t="s">
        <v>82</v>
      </c>
      <c r="AY410" s="17" t="s">
        <v>158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82</v>
      </c>
      <c r="BK410" s="200">
        <f>ROUND(I410*H410,2)</f>
        <v>0</v>
      </c>
      <c r="BL410" s="17" t="s">
        <v>236</v>
      </c>
      <c r="BM410" s="199" t="s">
        <v>719</v>
      </c>
    </row>
    <row r="411" spans="1:65" s="2" customFormat="1" ht="10.199999999999999">
      <c r="A411" s="34"/>
      <c r="B411" s="35"/>
      <c r="C411" s="36"/>
      <c r="D411" s="201" t="s">
        <v>165</v>
      </c>
      <c r="E411" s="36"/>
      <c r="F411" s="202" t="s">
        <v>718</v>
      </c>
      <c r="G411" s="36"/>
      <c r="H411" s="36"/>
      <c r="I411" s="108"/>
      <c r="J411" s="36"/>
      <c r="K411" s="36"/>
      <c r="L411" s="39"/>
      <c r="M411" s="203"/>
      <c r="N411" s="204"/>
      <c r="O411" s="64"/>
      <c r="P411" s="64"/>
      <c r="Q411" s="64"/>
      <c r="R411" s="64"/>
      <c r="S411" s="64"/>
      <c r="T411" s="65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165</v>
      </c>
      <c r="AU411" s="17" t="s">
        <v>82</v>
      </c>
    </row>
    <row r="412" spans="1:65" s="13" customFormat="1" ht="10.199999999999999">
      <c r="B412" s="205"/>
      <c r="C412" s="206"/>
      <c r="D412" s="201" t="s">
        <v>166</v>
      </c>
      <c r="E412" s="207" t="s">
        <v>19</v>
      </c>
      <c r="F412" s="208" t="s">
        <v>720</v>
      </c>
      <c r="G412" s="206"/>
      <c r="H412" s="209">
        <v>4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166</v>
      </c>
      <c r="AU412" s="215" t="s">
        <v>82</v>
      </c>
      <c r="AV412" s="13" t="s">
        <v>85</v>
      </c>
      <c r="AW412" s="13" t="s">
        <v>34</v>
      </c>
      <c r="AX412" s="13" t="s">
        <v>82</v>
      </c>
      <c r="AY412" s="215" t="s">
        <v>158</v>
      </c>
    </row>
    <row r="413" spans="1:65" s="2" customFormat="1" ht="27.6" customHeight="1">
      <c r="A413" s="34"/>
      <c r="B413" s="35"/>
      <c r="C413" s="188" t="s">
        <v>721</v>
      </c>
      <c r="D413" s="188" t="s">
        <v>159</v>
      </c>
      <c r="E413" s="189" t="s">
        <v>722</v>
      </c>
      <c r="F413" s="190" t="s">
        <v>723</v>
      </c>
      <c r="G413" s="191" t="s">
        <v>202</v>
      </c>
      <c r="H413" s="192">
        <v>5</v>
      </c>
      <c r="I413" s="193"/>
      <c r="J413" s="194">
        <f>ROUND(I413*H413,2)</f>
        <v>0</v>
      </c>
      <c r="K413" s="190" t="s">
        <v>213</v>
      </c>
      <c r="L413" s="39"/>
      <c r="M413" s="195" t="s">
        <v>19</v>
      </c>
      <c r="N413" s="196" t="s">
        <v>45</v>
      </c>
      <c r="O413" s="64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236</v>
      </c>
      <c r="AT413" s="199" t="s">
        <v>159</v>
      </c>
      <c r="AU413" s="199" t="s">
        <v>82</v>
      </c>
      <c r="AY413" s="17" t="s">
        <v>158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7" t="s">
        <v>82</v>
      </c>
      <c r="BK413" s="200">
        <f>ROUND(I413*H413,2)</f>
        <v>0</v>
      </c>
      <c r="BL413" s="17" t="s">
        <v>236</v>
      </c>
      <c r="BM413" s="199" t="s">
        <v>724</v>
      </c>
    </row>
    <row r="414" spans="1:65" s="2" customFormat="1" ht="10.199999999999999">
      <c r="A414" s="34"/>
      <c r="B414" s="35"/>
      <c r="C414" s="36"/>
      <c r="D414" s="201" t="s">
        <v>165</v>
      </c>
      <c r="E414" s="36"/>
      <c r="F414" s="202" t="s">
        <v>723</v>
      </c>
      <c r="G414" s="36"/>
      <c r="H414" s="36"/>
      <c r="I414" s="108"/>
      <c r="J414" s="36"/>
      <c r="K414" s="36"/>
      <c r="L414" s="39"/>
      <c r="M414" s="203"/>
      <c r="N414" s="204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165</v>
      </c>
      <c r="AU414" s="17" t="s">
        <v>82</v>
      </c>
    </row>
    <row r="415" spans="1:65" s="2" customFormat="1" ht="16.5" customHeight="1">
      <c r="A415" s="34"/>
      <c r="B415" s="35"/>
      <c r="C415" s="228" t="s">
        <v>725</v>
      </c>
      <c r="D415" s="228" t="s">
        <v>199</v>
      </c>
      <c r="E415" s="229" t="s">
        <v>726</v>
      </c>
      <c r="F415" s="230" t="s">
        <v>727</v>
      </c>
      <c r="G415" s="231" t="s">
        <v>202</v>
      </c>
      <c r="H415" s="232">
        <v>1</v>
      </c>
      <c r="I415" s="233"/>
      <c r="J415" s="234">
        <f>ROUND(I415*H415,2)</f>
        <v>0</v>
      </c>
      <c r="K415" s="230" t="s">
        <v>19</v>
      </c>
      <c r="L415" s="235"/>
      <c r="M415" s="236" t="s">
        <v>19</v>
      </c>
      <c r="N415" s="237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241</v>
      </c>
      <c r="AT415" s="199" t="s">
        <v>199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728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727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13" customFormat="1" ht="10.199999999999999">
      <c r="B417" s="205"/>
      <c r="C417" s="206"/>
      <c r="D417" s="201" t="s">
        <v>166</v>
      </c>
      <c r="E417" s="207" t="s">
        <v>19</v>
      </c>
      <c r="F417" s="208" t="s">
        <v>707</v>
      </c>
      <c r="G417" s="206"/>
      <c r="H417" s="209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166</v>
      </c>
      <c r="AU417" s="215" t="s">
        <v>82</v>
      </c>
      <c r="AV417" s="13" t="s">
        <v>85</v>
      </c>
      <c r="AW417" s="13" t="s">
        <v>34</v>
      </c>
      <c r="AX417" s="13" t="s">
        <v>82</v>
      </c>
      <c r="AY417" s="215" t="s">
        <v>158</v>
      </c>
    </row>
    <row r="418" spans="1:65" s="2" customFormat="1" ht="16.5" customHeight="1">
      <c r="A418" s="34"/>
      <c r="B418" s="35"/>
      <c r="C418" s="228" t="s">
        <v>729</v>
      </c>
      <c r="D418" s="228" t="s">
        <v>199</v>
      </c>
      <c r="E418" s="229" t="s">
        <v>730</v>
      </c>
      <c r="F418" s="230" t="s">
        <v>731</v>
      </c>
      <c r="G418" s="231" t="s">
        <v>202</v>
      </c>
      <c r="H418" s="232">
        <v>1</v>
      </c>
      <c r="I418" s="233"/>
      <c r="J418" s="234">
        <f>ROUND(I418*H418,2)</f>
        <v>0</v>
      </c>
      <c r="K418" s="230" t="s">
        <v>19</v>
      </c>
      <c r="L418" s="235"/>
      <c r="M418" s="236" t="s">
        <v>19</v>
      </c>
      <c r="N418" s="237" t="s">
        <v>45</v>
      </c>
      <c r="O418" s="64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9" t="s">
        <v>241</v>
      </c>
      <c r="AT418" s="199" t="s">
        <v>199</v>
      </c>
      <c r="AU418" s="199" t="s">
        <v>82</v>
      </c>
      <c r="AY418" s="17" t="s">
        <v>158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7" t="s">
        <v>82</v>
      </c>
      <c r="BK418" s="200">
        <f>ROUND(I418*H418,2)</f>
        <v>0</v>
      </c>
      <c r="BL418" s="17" t="s">
        <v>236</v>
      </c>
      <c r="BM418" s="199" t="s">
        <v>732</v>
      </c>
    </row>
    <row r="419" spans="1:65" s="2" customFormat="1" ht="10.199999999999999">
      <c r="A419" s="34"/>
      <c r="B419" s="35"/>
      <c r="C419" s="36"/>
      <c r="D419" s="201" t="s">
        <v>165</v>
      </c>
      <c r="E419" s="36"/>
      <c r="F419" s="202" t="s">
        <v>731</v>
      </c>
      <c r="G419" s="36"/>
      <c r="H419" s="36"/>
      <c r="I419" s="108"/>
      <c r="J419" s="36"/>
      <c r="K419" s="36"/>
      <c r="L419" s="39"/>
      <c r="M419" s="203"/>
      <c r="N419" s="204"/>
      <c r="O419" s="64"/>
      <c r="P419" s="64"/>
      <c r="Q419" s="64"/>
      <c r="R419" s="64"/>
      <c r="S419" s="64"/>
      <c r="T419" s="65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165</v>
      </c>
      <c r="AU419" s="17" t="s">
        <v>82</v>
      </c>
    </row>
    <row r="420" spans="1:65" s="13" customFormat="1" ht="10.199999999999999">
      <c r="B420" s="205"/>
      <c r="C420" s="206"/>
      <c r="D420" s="201" t="s">
        <v>166</v>
      </c>
      <c r="E420" s="207" t="s">
        <v>19</v>
      </c>
      <c r="F420" s="208" t="s">
        <v>707</v>
      </c>
      <c r="G420" s="206"/>
      <c r="H420" s="209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166</v>
      </c>
      <c r="AU420" s="215" t="s">
        <v>82</v>
      </c>
      <c r="AV420" s="13" t="s">
        <v>85</v>
      </c>
      <c r="AW420" s="13" t="s">
        <v>34</v>
      </c>
      <c r="AX420" s="13" t="s">
        <v>82</v>
      </c>
      <c r="AY420" s="215" t="s">
        <v>158</v>
      </c>
    </row>
    <row r="421" spans="1:65" s="2" customFormat="1" ht="16.5" customHeight="1">
      <c r="A421" s="34"/>
      <c r="B421" s="35"/>
      <c r="C421" s="228" t="s">
        <v>733</v>
      </c>
      <c r="D421" s="228" t="s">
        <v>199</v>
      </c>
      <c r="E421" s="229" t="s">
        <v>734</v>
      </c>
      <c r="F421" s="230" t="s">
        <v>735</v>
      </c>
      <c r="G421" s="231" t="s">
        <v>202</v>
      </c>
      <c r="H421" s="232">
        <v>2</v>
      </c>
      <c r="I421" s="233"/>
      <c r="J421" s="234">
        <f>ROUND(I421*H421,2)</f>
        <v>0</v>
      </c>
      <c r="K421" s="230" t="s">
        <v>19</v>
      </c>
      <c r="L421" s="235"/>
      <c r="M421" s="236" t="s">
        <v>19</v>
      </c>
      <c r="N421" s="237" t="s">
        <v>45</v>
      </c>
      <c r="O421" s="64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9" t="s">
        <v>241</v>
      </c>
      <c r="AT421" s="199" t="s">
        <v>199</v>
      </c>
      <c r="AU421" s="199" t="s">
        <v>82</v>
      </c>
      <c r="AY421" s="17" t="s">
        <v>158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7" t="s">
        <v>82</v>
      </c>
      <c r="BK421" s="200">
        <f>ROUND(I421*H421,2)</f>
        <v>0</v>
      </c>
      <c r="BL421" s="17" t="s">
        <v>236</v>
      </c>
      <c r="BM421" s="199" t="s">
        <v>736</v>
      </c>
    </row>
    <row r="422" spans="1:65" s="2" customFormat="1" ht="10.199999999999999">
      <c r="A422" s="34"/>
      <c r="B422" s="35"/>
      <c r="C422" s="36"/>
      <c r="D422" s="201" t="s">
        <v>165</v>
      </c>
      <c r="E422" s="36"/>
      <c r="F422" s="202" t="s">
        <v>735</v>
      </c>
      <c r="G422" s="36"/>
      <c r="H422" s="36"/>
      <c r="I422" s="108"/>
      <c r="J422" s="36"/>
      <c r="K422" s="36"/>
      <c r="L422" s="39"/>
      <c r="M422" s="203"/>
      <c r="N422" s="204"/>
      <c r="O422" s="64"/>
      <c r="P422" s="64"/>
      <c r="Q422" s="64"/>
      <c r="R422" s="64"/>
      <c r="S422" s="64"/>
      <c r="T422" s="65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165</v>
      </c>
      <c r="AU422" s="17" t="s">
        <v>82</v>
      </c>
    </row>
    <row r="423" spans="1:65" s="13" customFormat="1" ht="10.199999999999999">
      <c r="B423" s="205"/>
      <c r="C423" s="206"/>
      <c r="D423" s="201" t="s">
        <v>166</v>
      </c>
      <c r="E423" s="207" t="s">
        <v>19</v>
      </c>
      <c r="F423" s="208" t="s">
        <v>702</v>
      </c>
      <c r="G423" s="206"/>
      <c r="H423" s="209">
        <v>2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166</v>
      </c>
      <c r="AU423" s="215" t="s">
        <v>82</v>
      </c>
      <c r="AV423" s="13" t="s">
        <v>85</v>
      </c>
      <c r="AW423" s="13" t="s">
        <v>34</v>
      </c>
      <c r="AX423" s="13" t="s">
        <v>82</v>
      </c>
      <c r="AY423" s="215" t="s">
        <v>158</v>
      </c>
    </row>
    <row r="424" spans="1:65" s="2" customFormat="1" ht="16.5" customHeight="1">
      <c r="A424" s="34"/>
      <c r="B424" s="35"/>
      <c r="C424" s="228" t="s">
        <v>737</v>
      </c>
      <c r="D424" s="228" t="s">
        <v>199</v>
      </c>
      <c r="E424" s="229" t="s">
        <v>738</v>
      </c>
      <c r="F424" s="230" t="s">
        <v>739</v>
      </c>
      <c r="G424" s="231" t="s">
        <v>202</v>
      </c>
      <c r="H424" s="232">
        <v>1</v>
      </c>
      <c r="I424" s="233"/>
      <c r="J424" s="234">
        <f>ROUND(I424*H424,2)</f>
        <v>0</v>
      </c>
      <c r="K424" s="230" t="s">
        <v>19</v>
      </c>
      <c r="L424" s="235"/>
      <c r="M424" s="236" t="s">
        <v>19</v>
      </c>
      <c r="N424" s="237" t="s">
        <v>45</v>
      </c>
      <c r="O424" s="64"/>
      <c r="P424" s="197">
        <f>O424*H424</f>
        <v>0</v>
      </c>
      <c r="Q424" s="197">
        <v>0</v>
      </c>
      <c r="R424" s="197">
        <f>Q424*H424</f>
        <v>0</v>
      </c>
      <c r="S424" s="197">
        <v>0</v>
      </c>
      <c r="T424" s="19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9" t="s">
        <v>241</v>
      </c>
      <c r="AT424" s="199" t="s">
        <v>199</v>
      </c>
      <c r="AU424" s="199" t="s">
        <v>82</v>
      </c>
      <c r="AY424" s="17" t="s">
        <v>158</v>
      </c>
      <c r="BE424" s="200">
        <f>IF(N424="základní",J424,0)</f>
        <v>0</v>
      </c>
      <c r="BF424" s="200">
        <f>IF(N424="snížená",J424,0)</f>
        <v>0</v>
      </c>
      <c r="BG424" s="200">
        <f>IF(N424="zákl. přenesená",J424,0)</f>
        <v>0</v>
      </c>
      <c r="BH424" s="200">
        <f>IF(N424="sníž. přenesená",J424,0)</f>
        <v>0</v>
      </c>
      <c r="BI424" s="200">
        <f>IF(N424="nulová",J424,0)</f>
        <v>0</v>
      </c>
      <c r="BJ424" s="17" t="s">
        <v>82</v>
      </c>
      <c r="BK424" s="200">
        <f>ROUND(I424*H424,2)</f>
        <v>0</v>
      </c>
      <c r="BL424" s="17" t="s">
        <v>236</v>
      </c>
      <c r="BM424" s="199" t="s">
        <v>740</v>
      </c>
    </row>
    <row r="425" spans="1:65" s="2" customFormat="1" ht="10.199999999999999">
      <c r="A425" s="34"/>
      <c r="B425" s="35"/>
      <c r="C425" s="36"/>
      <c r="D425" s="201" t="s">
        <v>165</v>
      </c>
      <c r="E425" s="36"/>
      <c r="F425" s="202" t="s">
        <v>739</v>
      </c>
      <c r="G425" s="36"/>
      <c r="H425" s="36"/>
      <c r="I425" s="108"/>
      <c r="J425" s="36"/>
      <c r="K425" s="36"/>
      <c r="L425" s="39"/>
      <c r="M425" s="203"/>
      <c r="N425" s="204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165</v>
      </c>
      <c r="AU425" s="17" t="s">
        <v>82</v>
      </c>
    </row>
    <row r="426" spans="1:65" s="13" customFormat="1" ht="10.199999999999999">
      <c r="B426" s="205"/>
      <c r="C426" s="206"/>
      <c r="D426" s="201" t="s">
        <v>166</v>
      </c>
      <c r="E426" s="207" t="s">
        <v>19</v>
      </c>
      <c r="F426" s="208" t="s">
        <v>707</v>
      </c>
      <c r="G426" s="206"/>
      <c r="H426" s="209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166</v>
      </c>
      <c r="AU426" s="215" t="s">
        <v>82</v>
      </c>
      <c r="AV426" s="13" t="s">
        <v>85</v>
      </c>
      <c r="AW426" s="13" t="s">
        <v>34</v>
      </c>
      <c r="AX426" s="13" t="s">
        <v>82</v>
      </c>
      <c r="AY426" s="215" t="s">
        <v>158</v>
      </c>
    </row>
    <row r="427" spans="1:65" s="2" customFormat="1" ht="16.5" customHeight="1">
      <c r="A427" s="34"/>
      <c r="B427" s="35"/>
      <c r="C427" s="188" t="s">
        <v>741</v>
      </c>
      <c r="D427" s="188" t="s">
        <v>159</v>
      </c>
      <c r="E427" s="189" t="s">
        <v>742</v>
      </c>
      <c r="F427" s="190" t="s">
        <v>743</v>
      </c>
      <c r="G427" s="191" t="s">
        <v>202</v>
      </c>
      <c r="H427" s="192">
        <v>5</v>
      </c>
      <c r="I427" s="193"/>
      <c r="J427" s="194">
        <f>ROUND(I427*H427,2)</f>
        <v>0</v>
      </c>
      <c r="K427" s="190" t="s">
        <v>213</v>
      </c>
      <c r="L427" s="39"/>
      <c r="M427" s="195" t="s">
        <v>19</v>
      </c>
      <c r="N427" s="196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236</v>
      </c>
      <c r="AT427" s="199" t="s">
        <v>159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744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743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745</v>
      </c>
      <c r="G429" s="206"/>
      <c r="H429" s="209">
        <v>5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16.5" customHeight="1">
      <c r="A430" s="34"/>
      <c r="B430" s="35"/>
      <c r="C430" s="188" t="s">
        <v>746</v>
      </c>
      <c r="D430" s="188" t="s">
        <v>159</v>
      </c>
      <c r="E430" s="189" t="s">
        <v>747</v>
      </c>
      <c r="F430" s="190" t="s">
        <v>748</v>
      </c>
      <c r="G430" s="191" t="s">
        <v>202</v>
      </c>
      <c r="H430" s="192">
        <v>9</v>
      </c>
      <c r="I430" s="193"/>
      <c r="J430" s="194">
        <f>ROUND(I430*H430,2)</f>
        <v>0</v>
      </c>
      <c r="K430" s="190" t="s">
        <v>213</v>
      </c>
      <c r="L430" s="39"/>
      <c r="M430" s="195" t="s">
        <v>19</v>
      </c>
      <c r="N430" s="196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236</v>
      </c>
      <c r="AT430" s="199" t="s">
        <v>159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749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748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2" customFormat="1" ht="16.5" customHeight="1">
      <c r="A432" s="34"/>
      <c r="B432" s="35"/>
      <c r="C432" s="228" t="s">
        <v>750</v>
      </c>
      <c r="D432" s="228" t="s">
        <v>199</v>
      </c>
      <c r="E432" s="229" t="s">
        <v>751</v>
      </c>
      <c r="F432" s="230" t="s">
        <v>752</v>
      </c>
      <c r="G432" s="231" t="s">
        <v>202</v>
      </c>
      <c r="H432" s="232">
        <v>9</v>
      </c>
      <c r="I432" s="233"/>
      <c r="J432" s="234">
        <f>ROUND(I432*H432,2)</f>
        <v>0</v>
      </c>
      <c r="K432" s="230" t="s">
        <v>19</v>
      </c>
      <c r="L432" s="235"/>
      <c r="M432" s="236" t="s">
        <v>19</v>
      </c>
      <c r="N432" s="237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241</v>
      </c>
      <c r="AT432" s="199" t="s">
        <v>199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753</v>
      </c>
    </row>
    <row r="433" spans="1:65" s="2" customFormat="1" ht="10.199999999999999">
      <c r="A433" s="34"/>
      <c r="B433" s="35"/>
      <c r="C433" s="36"/>
      <c r="D433" s="201" t="s">
        <v>165</v>
      </c>
      <c r="E433" s="36"/>
      <c r="F433" s="202" t="s">
        <v>752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13" customFormat="1" ht="10.199999999999999">
      <c r="B434" s="205"/>
      <c r="C434" s="206"/>
      <c r="D434" s="201" t="s">
        <v>166</v>
      </c>
      <c r="E434" s="207" t="s">
        <v>19</v>
      </c>
      <c r="F434" s="208" t="s">
        <v>754</v>
      </c>
      <c r="G434" s="206"/>
      <c r="H434" s="209">
        <v>9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166</v>
      </c>
      <c r="AU434" s="215" t="s">
        <v>82</v>
      </c>
      <c r="AV434" s="13" t="s">
        <v>85</v>
      </c>
      <c r="AW434" s="13" t="s">
        <v>34</v>
      </c>
      <c r="AX434" s="13" t="s">
        <v>82</v>
      </c>
      <c r="AY434" s="215" t="s">
        <v>158</v>
      </c>
    </row>
    <row r="435" spans="1:65" s="2" customFormat="1" ht="27" customHeight="1">
      <c r="A435" s="34"/>
      <c r="B435" s="35"/>
      <c r="C435" s="188" t="s">
        <v>755</v>
      </c>
      <c r="D435" s="188" t="s">
        <v>159</v>
      </c>
      <c r="E435" s="189" t="s">
        <v>756</v>
      </c>
      <c r="F435" s="190" t="s">
        <v>757</v>
      </c>
      <c r="G435" s="191" t="s">
        <v>202</v>
      </c>
      <c r="H435" s="192">
        <v>5</v>
      </c>
      <c r="I435" s="193"/>
      <c r="J435" s="194">
        <f>ROUND(I435*H435,2)</f>
        <v>0</v>
      </c>
      <c r="K435" s="190" t="s">
        <v>213</v>
      </c>
      <c r="L435" s="39"/>
      <c r="M435" s="195" t="s">
        <v>19</v>
      </c>
      <c r="N435" s="196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236</v>
      </c>
      <c r="AT435" s="199" t="s">
        <v>159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758</v>
      </c>
    </row>
    <row r="436" spans="1:65" s="2" customFormat="1" ht="48">
      <c r="A436" s="34"/>
      <c r="B436" s="35"/>
      <c r="C436" s="36"/>
      <c r="D436" s="201" t="s">
        <v>165</v>
      </c>
      <c r="E436" s="36"/>
      <c r="F436" s="202" t="s">
        <v>759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13" customFormat="1" ht="10.199999999999999">
      <c r="B437" s="205"/>
      <c r="C437" s="206"/>
      <c r="D437" s="201" t="s">
        <v>166</v>
      </c>
      <c r="E437" s="207" t="s">
        <v>19</v>
      </c>
      <c r="F437" s="208" t="s">
        <v>745</v>
      </c>
      <c r="G437" s="206"/>
      <c r="H437" s="209">
        <v>5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166</v>
      </c>
      <c r="AU437" s="215" t="s">
        <v>82</v>
      </c>
      <c r="AV437" s="13" t="s">
        <v>85</v>
      </c>
      <c r="AW437" s="13" t="s">
        <v>34</v>
      </c>
      <c r="AX437" s="13" t="s">
        <v>82</v>
      </c>
      <c r="AY437" s="215" t="s">
        <v>158</v>
      </c>
    </row>
    <row r="438" spans="1:65" s="2" customFormat="1" ht="29.4" customHeight="1">
      <c r="A438" s="34"/>
      <c r="B438" s="35"/>
      <c r="C438" s="188" t="s">
        <v>760</v>
      </c>
      <c r="D438" s="188" t="s">
        <v>159</v>
      </c>
      <c r="E438" s="189" t="s">
        <v>761</v>
      </c>
      <c r="F438" s="190" t="s">
        <v>762</v>
      </c>
      <c r="G438" s="191" t="s">
        <v>202</v>
      </c>
      <c r="H438" s="192">
        <v>1</v>
      </c>
      <c r="I438" s="193"/>
      <c r="J438" s="194">
        <f>ROUND(I438*H438,2)</f>
        <v>0</v>
      </c>
      <c r="K438" s="190" t="s">
        <v>213</v>
      </c>
      <c r="L438" s="39"/>
      <c r="M438" s="195" t="s">
        <v>19</v>
      </c>
      <c r="N438" s="196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236</v>
      </c>
      <c r="AT438" s="199" t="s">
        <v>159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763</v>
      </c>
    </row>
    <row r="439" spans="1:65" s="2" customFormat="1" ht="48">
      <c r="A439" s="34"/>
      <c r="B439" s="35"/>
      <c r="C439" s="36"/>
      <c r="D439" s="201" t="s">
        <v>165</v>
      </c>
      <c r="E439" s="36"/>
      <c r="F439" s="202" t="s">
        <v>764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2" customFormat="1" ht="57.6">
      <c r="A440" s="34"/>
      <c r="B440" s="35"/>
      <c r="C440" s="36"/>
      <c r="D440" s="201" t="s">
        <v>216</v>
      </c>
      <c r="E440" s="36"/>
      <c r="F440" s="227" t="s">
        <v>765</v>
      </c>
      <c r="G440" s="36"/>
      <c r="H440" s="36"/>
      <c r="I440" s="108"/>
      <c r="J440" s="36"/>
      <c r="K440" s="36"/>
      <c r="L440" s="39"/>
      <c r="M440" s="203"/>
      <c r="N440" s="204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216</v>
      </c>
      <c r="AU440" s="17" t="s">
        <v>82</v>
      </c>
    </row>
    <row r="441" spans="1:65" s="13" customFormat="1" ht="10.199999999999999">
      <c r="B441" s="205"/>
      <c r="C441" s="206"/>
      <c r="D441" s="201" t="s">
        <v>166</v>
      </c>
      <c r="E441" s="207" t="s">
        <v>19</v>
      </c>
      <c r="F441" s="208" t="s">
        <v>707</v>
      </c>
      <c r="G441" s="206"/>
      <c r="H441" s="209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166</v>
      </c>
      <c r="AU441" s="215" t="s">
        <v>82</v>
      </c>
      <c r="AV441" s="13" t="s">
        <v>85</v>
      </c>
      <c r="AW441" s="13" t="s">
        <v>34</v>
      </c>
      <c r="AX441" s="13" t="s">
        <v>82</v>
      </c>
      <c r="AY441" s="215" t="s">
        <v>158</v>
      </c>
    </row>
    <row r="442" spans="1:65" s="2" customFormat="1" ht="29.4" customHeight="1">
      <c r="A442" s="34"/>
      <c r="B442" s="35"/>
      <c r="C442" s="228" t="s">
        <v>766</v>
      </c>
      <c r="D442" s="228" t="s">
        <v>199</v>
      </c>
      <c r="E442" s="229" t="s">
        <v>767</v>
      </c>
      <c r="F442" s="230" t="s">
        <v>768</v>
      </c>
      <c r="G442" s="231" t="s">
        <v>202</v>
      </c>
      <c r="H442" s="232">
        <v>4</v>
      </c>
      <c r="I442" s="233"/>
      <c r="J442" s="234">
        <f>ROUND(I442*H442,2)</f>
        <v>0</v>
      </c>
      <c r="K442" s="230" t="s">
        <v>19</v>
      </c>
      <c r="L442" s="235"/>
      <c r="M442" s="236" t="s">
        <v>19</v>
      </c>
      <c r="N442" s="237" t="s">
        <v>45</v>
      </c>
      <c r="O442" s="64"/>
      <c r="P442" s="197">
        <f>O442*H442</f>
        <v>0</v>
      </c>
      <c r="Q442" s="197">
        <v>0</v>
      </c>
      <c r="R442" s="197">
        <f>Q442*H442</f>
        <v>0</v>
      </c>
      <c r="S442" s="197">
        <v>0</v>
      </c>
      <c r="T442" s="19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9" t="s">
        <v>241</v>
      </c>
      <c r="AT442" s="199" t="s">
        <v>199</v>
      </c>
      <c r="AU442" s="199" t="s">
        <v>82</v>
      </c>
      <c r="AY442" s="17" t="s">
        <v>158</v>
      </c>
      <c r="BE442" s="200">
        <f>IF(N442="základní",J442,0)</f>
        <v>0</v>
      </c>
      <c r="BF442" s="200">
        <f>IF(N442="snížená",J442,0)</f>
        <v>0</v>
      </c>
      <c r="BG442" s="200">
        <f>IF(N442="zákl. přenesená",J442,0)</f>
        <v>0</v>
      </c>
      <c r="BH442" s="200">
        <f>IF(N442="sníž. přenesená",J442,0)</f>
        <v>0</v>
      </c>
      <c r="BI442" s="200">
        <f>IF(N442="nulová",J442,0)</f>
        <v>0</v>
      </c>
      <c r="BJ442" s="17" t="s">
        <v>82</v>
      </c>
      <c r="BK442" s="200">
        <f>ROUND(I442*H442,2)</f>
        <v>0</v>
      </c>
      <c r="BL442" s="17" t="s">
        <v>236</v>
      </c>
      <c r="BM442" s="199" t="s">
        <v>769</v>
      </c>
    </row>
    <row r="443" spans="1:65" s="2" customFormat="1" ht="19.2">
      <c r="A443" s="34"/>
      <c r="B443" s="35"/>
      <c r="C443" s="36"/>
      <c r="D443" s="201" t="s">
        <v>165</v>
      </c>
      <c r="E443" s="36"/>
      <c r="F443" s="202" t="s">
        <v>768</v>
      </c>
      <c r="G443" s="36"/>
      <c r="H443" s="36"/>
      <c r="I443" s="108"/>
      <c r="J443" s="36"/>
      <c r="K443" s="36"/>
      <c r="L443" s="39"/>
      <c r="M443" s="203"/>
      <c r="N443" s="204"/>
      <c r="O443" s="64"/>
      <c r="P443" s="64"/>
      <c r="Q443" s="64"/>
      <c r="R443" s="64"/>
      <c r="S443" s="64"/>
      <c r="T443" s="65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165</v>
      </c>
      <c r="AU443" s="17" t="s">
        <v>82</v>
      </c>
    </row>
    <row r="444" spans="1:65" s="13" customFormat="1" ht="10.199999999999999">
      <c r="B444" s="205"/>
      <c r="C444" s="206"/>
      <c r="D444" s="201" t="s">
        <v>166</v>
      </c>
      <c r="E444" s="207" t="s">
        <v>19</v>
      </c>
      <c r="F444" s="208" t="s">
        <v>770</v>
      </c>
      <c r="G444" s="206"/>
      <c r="H444" s="209">
        <v>4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166</v>
      </c>
      <c r="AU444" s="215" t="s">
        <v>82</v>
      </c>
      <c r="AV444" s="13" t="s">
        <v>85</v>
      </c>
      <c r="AW444" s="13" t="s">
        <v>34</v>
      </c>
      <c r="AX444" s="13" t="s">
        <v>82</v>
      </c>
      <c r="AY444" s="215" t="s">
        <v>158</v>
      </c>
    </row>
    <row r="445" spans="1:65" s="2" customFormat="1" ht="29.4" customHeight="1">
      <c r="A445" s="34"/>
      <c r="B445" s="35"/>
      <c r="C445" s="228" t="s">
        <v>771</v>
      </c>
      <c r="D445" s="228" t="s">
        <v>199</v>
      </c>
      <c r="E445" s="229" t="s">
        <v>772</v>
      </c>
      <c r="F445" s="230" t="s">
        <v>773</v>
      </c>
      <c r="G445" s="231" t="s">
        <v>202</v>
      </c>
      <c r="H445" s="232">
        <v>2</v>
      </c>
      <c r="I445" s="233"/>
      <c r="J445" s="234">
        <f>ROUND(I445*H445,2)</f>
        <v>0</v>
      </c>
      <c r="K445" s="230" t="s">
        <v>19</v>
      </c>
      <c r="L445" s="235"/>
      <c r="M445" s="236" t="s">
        <v>19</v>
      </c>
      <c r="N445" s="237" t="s">
        <v>45</v>
      </c>
      <c r="O445" s="64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9" t="s">
        <v>241</v>
      </c>
      <c r="AT445" s="199" t="s">
        <v>199</v>
      </c>
      <c r="AU445" s="199" t="s">
        <v>82</v>
      </c>
      <c r="AY445" s="17" t="s">
        <v>158</v>
      </c>
      <c r="BE445" s="200">
        <f>IF(N445="základní",J445,0)</f>
        <v>0</v>
      </c>
      <c r="BF445" s="200">
        <f>IF(N445="snížená",J445,0)</f>
        <v>0</v>
      </c>
      <c r="BG445" s="200">
        <f>IF(N445="zákl. přenesená",J445,0)</f>
        <v>0</v>
      </c>
      <c r="BH445" s="200">
        <f>IF(N445="sníž. přenesená",J445,0)</f>
        <v>0</v>
      </c>
      <c r="BI445" s="200">
        <f>IF(N445="nulová",J445,0)</f>
        <v>0</v>
      </c>
      <c r="BJ445" s="17" t="s">
        <v>82</v>
      </c>
      <c r="BK445" s="200">
        <f>ROUND(I445*H445,2)</f>
        <v>0</v>
      </c>
      <c r="BL445" s="17" t="s">
        <v>236</v>
      </c>
      <c r="BM445" s="199" t="s">
        <v>774</v>
      </c>
    </row>
    <row r="446" spans="1:65" s="2" customFormat="1" ht="19.2">
      <c r="A446" s="34"/>
      <c r="B446" s="35"/>
      <c r="C446" s="36"/>
      <c r="D446" s="201" t="s">
        <v>165</v>
      </c>
      <c r="E446" s="36"/>
      <c r="F446" s="202" t="s">
        <v>773</v>
      </c>
      <c r="G446" s="36"/>
      <c r="H446" s="36"/>
      <c r="I446" s="108"/>
      <c r="J446" s="36"/>
      <c r="K446" s="36"/>
      <c r="L446" s="39"/>
      <c r="M446" s="203"/>
      <c r="N446" s="204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165</v>
      </c>
      <c r="AU446" s="17" t="s">
        <v>82</v>
      </c>
    </row>
    <row r="447" spans="1:65" s="13" customFormat="1" ht="10.199999999999999">
      <c r="B447" s="205"/>
      <c r="C447" s="206"/>
      <c r="D447" s="201" t="s">
        <v>166</v>
      </c>
      <c r="E447" s="207" t="s">
        <v>19</v>
      </c>
      <c r="F447" s="208" t="s">
        <v>702</v>
      </c>
      <c r="G447" s="206"/>
      <c r="H447" s="209">
        <v>2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166</v>
      </c>
      <c r="AU447" s="215" t="s">
        <v>82</v>
      </c>
      <c r="AV447" s="13" t="s">
        <v>85</v>
      </c>
      <c r="AW447" s="13" t="s">
        <v>34</v>
      </c>
      <c r="AX447" s="13" t="s">
        <v>82</v>
      </c>
      <c r="AY447" s="215" t="s">
        <v>158</v>
      </c>
    </row>
    <row r="448" spans="1:65" s="2" customFormat="1" ht="16.5" customHeight="1">
      <c r="A448" s="34"/>
      <c r="B448" s="35"/>
      <c r="C448" s="228" t="s">
        <v>775</v>
      </c>
      <c r="D448" s="228" t="s">
        <v>199</v>
      </c>
      <c r="E448" s="229" t="s">
        <v>776</v>
      </c>
      <c r="F448" s="230" t="s">
        <v>777</v>
      </c>
      <c r="G448" s="231" t="s">
        <v>202</v>
      </c>
      <c r="H448" s="232">
        <v>15</v>
      </c>
      <c r="I448" s="233"/>
      <c r="J448" s="234">
        <f>ROUND(I448*H448,2)</f>
        <v>0</v>
      </c>
      <c r="K448" s="230" t="s">
        <v>19</v>
      </c>
      <c r="L448" s="235"/>
      <c r="M448" s="236" t="s">
        <v>19</v>
      </c>
      <c r="N448" s="237" t="s">
        <v>45</v>
      </c>
      <c r="O448" s="64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241</v>
      </c>
      <c r="AT448" s="199" t="s">
        <v>199</v>
      </c>
      <c r="AU448" s="199" t="s">
        <v>82</v>
      </c>
      <c r="AY448" s="17" t="s">
        <v>158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82</v>
      </c>
      <c r="BK448" s="200">
        <f>ROUND(I448*H448,2)</f>
        <v>0</v>
      </c>
      <c r="BL448" s="17" t="s">
        <v>236</v>
      </c>
      <c r="BM448" s="199" t="s">
        <v>778</v>
      </c>
    </row>
    <row r="449" spans="1:65" s="2" customFormat="1" ht="10.199999999999999">
      <c r="A449" s="34"/>
      <c r="B449" s="35"/>
      <c r="C449" s="36"/>
      <c r="D449" s="201" t="s">
        <v>165</v>
      </c>
      <c r="E449" s="36"/>
      <c r="F449" s="202" t="s">
        <v>777</v>
      </c>
      <c r="G449" s="36"/>
      <c r="H449" s="36"/>
      <c r="I449" s="108"/>
      <c r="J449" s="36"/>
      <c r="K449" s="36"/>
      <c r="L449" s="39"/>
      <c r="M449" s="203"/>
      <c r="N449" s="204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165</v>
      </c>
      <c r="AU449" s="17" t="s">
        <v>82</v>
      </c>
    </row>
    <row r="450" spans="1:65" s="13" customFormat="1" ht="10.199999999999999">
      <c r="B450" s="205"/>
      <c r="C450" s="206"/>
      <c r="D450" s="201" t="s">
        <v>166</v>
      </c>
      <c r="E450" s="207" t="s">
        <v>19</v>
      </c>
      <c r="F450" s="208" t="s">
        <v>779</v>
      </c>
      <c r="G450" s="206"/>
      <c r="H450" s="209">
        <v>15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166</v>
      </c>
      <c r="AU450" s="215" t="s">
        <v>82</v>
      </c>
      <c r="AV450" s="13" t="s">
        <v>85</v>
      </c>
      <c r="AW450" s="13" t="s">
        <v>34</v>
      </c>
      <c r="AX450" s="13" t="s">
        <v>82</v>
      </c>
      <c r="AY450" s="215" t="s">
        <v>158</v>
      </c>
    </row>
    <row r="451" spans="1:65" s="2" customFormat="1" ht="16.5" customHeight="1">
      <c r="A451" s="34"/>
      <c r="B451" s="35"/>
      <c r="C451" s="228" t="s">
        <v>780</v>
      </c>
      <c r="D451" s="228" t="s">
        <v>199</v>
      </c>
      <c r="E451" s="229" t="s">
        <v>781</v>
      </c>
      <c r="F451" s="230" t="s">
        <v>782</v>
      </c>
      <c r="G451" s="231" t="s">
        <v>202</v>
      </c>
      <c r="H451" s="232">
        <v>1</v>
      </c>
      <c r="I451" s="233"/>
      <c r="J451" s="234">
        <f>ROUND(I451*H451,2)</f>
        <v>0</v>
      </c>
      <c r="K451" s="230" t="s">
        <v>19</v>
      </c>
      <c r="L451" s="235"/>
      <c r="M451" s="236" t="s">
        <v>19</v>
      </c>
      <c r="N451" s="237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241</v>
      </c>
      <c r="AT451" s="199" t="s">
        <v>199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783</v>
      </c>
    </row>
    <row r="452" spans="1:65" s="2" customFormat="1" ht="10.199999999999999">
      <c r="A452" s="34"/>
      <c r="B452" s="35"/>
      <c r="C452" s="36"/>
      <c r="D452" s="201" t="s">
        <v>165</v>
      </c>
      <c r="E452" s="36"/>
      <c r="F452" s="202" t="s">
        <v>782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13" customFormat="1" ht="10.199999999999999">
      <c r="B453" s="205"/>
      <c r="C453" s="206"/>
      <c r="D453" s="201" t="s">
        <v>166</v>
      </c>
      <c r="E453" s="207" t="s">
        <v>19</v>
      </c>
      <c r="F453" s="208" t="s">
        <v>707</v>
      </c>
      <c r="G453" s="206"/>
      <c r="H453" s="209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166</v>
      </c>
      <c r="AU453" s="215" t="s">
        <v>82</v>
      </c>
      <c r="AV453" s="13" t="s">
        <v>85</v>
      </c>
      <c r="AW453" s="13" t="s">
        <v>34</v>
      </c>
      <c r="AX453" s="13" t="s">
        <v>82</v>
      </c>
      <c r="AY453" s="215" t="s">
        <v>158</v>
      </c>
    </row>
    <row r="454" spans="1:65" s="2" customFormat="1" ht="32.4" customHeight="1">
      <c r="A454" s="34"/>
      <c r="B454" s="35"/>
      <c r="C454" s="188" t="s">
        <v>784</v>
      </c>
      <c r="D454" s="188" t="s">
        <v>159</v>
      </c>
      <c r="E454" s="189" t="s">
        <v>785</v>
      </c>
      <c r="F454" s="190" t="s">
        <v>786</v>
      </c>
      <c r="G454" s="191" t="s">
        <v>202</v>
      </c>
      <c r="H454" s="192">
        <v>2</v>
      </c>
      <c r="I454" s="193"/>
      <c r="J454" s="194">
        <f>ROUND(I454*H454,2)</f>
        <v>0</v>
      </c>
      <c r="K454" s="190" t="s">
        <v>213</v>
      </c>
      <c r="L454" s="39"/>
      <c r="M454" s="195" t="s">
        <v>19</v>
      </c>
      <c r="N454" s="196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236</v>
      </c>
      <c r="AT454" s="199" t="s">
        <v>159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787</v>
      </c>
    </row>
    <row r="455" spans="1:65" s="2" customFormat="1" ht="10.199999999999999">
      <c r="A455" s="34"/>
      <c r="B455" s="35"/>
      <c r="C455" s="36"/>
      <c r="D455" s="201" t="s">
        <v>165</v>
      </c>
      <c r="E455" s="36"/>
      <c r="F455" s="202" t="s">
        <v>786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2" customFormat="1" ht="27.6" customHeight="1">
      <c r="A456" s="34"/>
      <c r="B456" s="35"/>
      <c r="C456" s="228" t="s">
        <v>788</v>
      </c>
      <c r="D456" s="228" t="s">
        <v>199</v>
      </c>
      <c r="E456" s="229" t="s">
        <v>789</v>
      </c>
      <c r="F456" s="230" t="s">
        <v>790</v>
      </c>
      <c r="G456" s="231" t="s">
        <v>202</v>
      </c>
      <c r="H456" s="232">
        <v>2</v>
      </c>
      <c r="I456" s="233"/>
      <c r="J456" s="234">
        <f>ROUND(I456*H456,2)</f>
        <v>0</v>
      </c>
      <c r="K456" s="230" t="s">
        <v>19</v>
      </c>
      <c r="L456" s="235"/>
      <c r="M456" s="236" t="s">
        <v>19</v>
      </c>
      <c r="N456" s="237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241</v>
      </c>
      <c r="AT456" s="199" t="s">
        <v>199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791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790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702</v>
      </c>
      <c r="G458" s="206"/>
      <c r="H458" s="209">
        <v>2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29.4" customHeight="1">
      <c r="A459" s="34"/>
      <c r="B459" s="35"/>
      <c r="C459" s="188" t="s">
        <v>792</v>
      </c>
      <c r="D459" s="188" t="s">
        <v>159</v>
      </c>
      <c r="E459" s="189" t="s">
        <v>793</v>
      </c>
      <c r="F459" s="190" t="s">
        <v>794</v>
      </c>
      <c r="G459" s="191" t="s">
        <v>202</v>
      </c>
      <c r="H459" s="192">
        <v>6</v>
      </c>
      <c r="I459" s="193"/>
      <c r="J459" s="194">
        <f>ROUND(I459*H459,2)</f>
        <v>0</v>
      </c>
      <c r="K459" s="190" t="s">
        <v>213</v>
      </c>
      <c r="L459" s="39"/>
      <c r="M459" s="195" t="s">
        <v>19</v>
      </c>
      <c r="N459" s="196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236</v>
      </c>
      <c r="AT459" s="199" t="s">
        <v>159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795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794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2" customFormat="1" ht="30" customHeight="1">
      <c r="A461" s="34"/>
      <c r="B461" s="35"/>
      <c r="C461" s="228" t="s">
        <v>796</v>
      </c>
      <c r="D461" s="228" t="s">
        <v>199</v>
      </c>
      <c r="E461" s="229" t="s">
        <v>797</v>
      </c>
      <c r="F461" s="230" t="s">
        <v>798</v>
      </c>
      <c r="G461" s="231" t="s">
        <v>202</v>
      </c>
      <c r="H461" s="232">
        <v>6</v>
      </c>
      <c r="I461" s="233"/>
      <c r="J461" s="234">
        <f>ROUND(I461*H461,2)</f>
        <v>0</v>
      </c>
      <c r="K461" s="230" t="s">
        <v>19</v>
      </c>
      <c r="L461" s="235"/>
      <c r="M461" s="236" t="s">
        <v>19</v>
      </c>
      <c r="N461" s="237" t="s">
        <v>45</v>
      </c>
      <c r="O461" s="64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241</v>
      </c>
      <c r="AT461" s="199" t="s">
        <v>199</v>
      </c>
      <c r="AU461" s="199" t="s">
        <v>82</v>
      </c>
      <c r="AY461" s="17" t="s">
        <v>158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82</v>
      </c>
      <c r="BK461" s="200">
        <f>ROUND(I461*H461,2)</f>
        <v>0</v>
      </c>
      <c r="BL461" s="17" t="s">
        <v>236</v>
      </c>
      <c r="BM461" s="199" t="s">
        <v>799</v>
      </c>
    </row>
    <row r="462" spans="1:65" s="2" customFormat="1" ht="19.2">
      <c r="A462" s="34"/>
      <c r="B462" s="35"/>
      <c r="C462" s="36"/>
      <c r="D462" s="201" t="s">
        <v>165</v>
      </c>
      <c r="E462" s="36"/>
      <c r="F462" s="202" t="s">
        <v>798</v>
      </c>
      <c r="G462" s="36"/>
      <c r="H462" s="36"/>
      <c r="I462" s="108"/>
      <c r="J462" s="36"/>
      <c r="K462" s="36"/>
      <c r="L462" s="39"/>
      <c r="M462" s="203"/>
      <c r="N462" s="204"/>
      <c r="O462" s="64"/>
      <c r="P462" s="64"/>
      <c r="Q462" s="64"/>
      <c r="R462" s="64"/>
      <c r="S462" s="64"/>
      <c r="T462" s="65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165</v>
      </c>
      <c r="AU462" s="17" t="s">
        <v>82</v>
      </c>
    </row>
    <row r="463" spans="1:65" s="13" customFormat="1" ht="10.199999999999999">
      <c r="B463" s="205"/>
      <c r="C463" s="206"/>
      <c r="D463" s="201" t="s">
        <v>166</v>
      </c>
      <c r="E463" s="207" t="s">
        <v>19</v>
      </c>
      <c r="F463" s="208" t="s">
        <v>800</v>
      </c>
      <c r="G463" s="206"/>
      <c r="H463" s="209">
        <v>6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166</v>
      </c>
      <c r="AU463" s="215" t="s">
        <v>82</v>
      </c>
      <c r="AV463" s="13" t="s">
        <v>85</v>
      </c>
      <c r="AW463" s="13" t="s">
        <v>34</v>
      </c>
      <c r="AX463" s="13" t="s">
        <v>82</v>
      </c>
      <c r="AY463" s="215" t="s">
        <v>158</v>
      </c>
    </row>
    <row r="464" spans="1:65" s="2" customFormat="1" ht="16.5" customHeight="1">
      <c r="A464" s="34"/>
      <c r="B464" s="35"/>
      <c r="C464" s="228" t="s">
        <v>801</v>
      </c>
      <c r="D464" s="228" t="s">
        <v>199</v>
      </c>
      <c r="E464" s="229" t="s">
        <v>802</v>
      </c>
      <c r="F464" s="230" t="s">
        <v>803</v>
      </c>
      <c r="G464" s="231" t="s">
        <v>202</v>
      </c>
      <c r="H464" s="232">
        <v>6</v>
      </c>
      <c r="I464" s="233"/>
      <c r="J464" s="234">
        <f>ROUND(I464*H464,2)</f>
        <v>0</v>
      </c>
      <c r="K464" s="230" t="s">
        <v>19</v>
      </c>
      <c r="L464" s="235"/>
      <c r="M464" s="236" t="s">
        <v>19</v>
      </c>
      <c r="N464" s="237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241</v>
      </c>
      <c r="AT464" s="199" t="s">
        <v>199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804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803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13" customFormat="1" ht="10.199999999999999">
      <c r="B466" s="205"/>
      <c r="C466" s="206"/>
      <c r="D466" s="201" t="s">
        <v>166</v>
      </c>
      <c r="E466" s="207" t="s">
        <v>19</v>
      </c>
      <c r="F466" s="208" t="s">
        <v>800</v>
      </c>
      <c r="G466" s="206"/>
      <c r="H466" s="209">
        <v>6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166</v>
      </c>
      <c r="AU466" s="215" t="s">
        <v>82</v>
      </c>
      <c r="AV466" s="13" t="s">
        <v>85</v>
      </c>
      <c r="AW466" s="13" t="s">
        <v>34</v>
      </c>
      <c r="AX466" s="13" t="s">
        <v>82</v>
      </c>
      <c r="AY466" s="215" t="s">
        <v>158</v>
      </c>
    </row>
    <row r="467" spans="1:65" s="2" customFormat="1" ht="16.5" customHeight="1">
      <c r="A467" s="34"/>
      <c r="B467" s="35"/>
      <c r="C467" s="228" t="s">
        <v>805</v>
      </c>
      <c r="D467" s="228" t="s">
        <v>199</v>
      </c>
      <c r="E467" s="229" t="s">
        <v>806</v>
      </c>
      <c r="F467" s="230" t="s">
        <v>807</v>
      </c>
      <c r="G467" s="231" t="s">
        <v>202</v>
      </c>
      <c r="H467" s="232">
        <v>8</v>
      </c>
      <c r="I467" s="233"/>
      <c r="J467" s="234">
        <f>ROUND(I467*H467,2)</f>
        <v>0</v>
      </c>
      <c r="K467" s="230" t="s">
        <v>19</v>
      </c>
      <c r="L467" s="235"/>
      <c r="M467" s="236" t="s">
        <v>19</v>
      </c>
      <c r="N467" s="237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241</v>
      </c>
      <c r="AT467" s="199" t="s">
        <v>199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808</v>
      </c>
    </row>
    <row r="468" spans="1:65" s="2" customFormat="1" ht="10.199999999999999">
      <c r="A468" s="34"/>
      <c r="B468" s="35"/>
      <c r="C468" s="36"/>
      <c r="D468" s="201" t="s">
        <v>165</v>
      </c>
      <c r="E468" s="36"/>
      <c r="F468" s="202" t="s">
        <v>807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13" customFormat="1" ht="10.199999999999999">
      <c r="B469" s="205"/>
      <c r="C469" s="206"/>
      <c r="D469" s="201" t="s">
        <v>166</v>
      </c>
      <c r="E469" s="207" t="s">
        <v>19</v>
      </c>
      <c r="F469" s="208" t="s">
        <v>809</v>
      </c>
      <c r="G469" s="206"/>
      <c r="H469" s="209">
        <v>8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166</v>
      </c>
      <c r="AU469" s="215" t="s">
        <v>82</v>
      </c>
      <c r="AV469" s="13" t="s">
        <v>85</v>
      </c>
      <c r="AW469" s="13" t="s">
        <v>34</v>
      </c>
      <c r="AX469" s="13" t="s">
        <v>82</v>
      </c>
      <c r="AY469" s="215" t="s">
        <v>158</v>
      </c>
    </row>
    <row r="470" spans="1:65" s="2" customFormat="1" ht="30.6" customHeight="1">
      <c r="A470" s="34"/>
      <c r="B470" s="35"/>
      <c r="C470" s="188" t="s">
        <v>810</v>
      </c>
      <c r="D470" s="188" t="s">
        <v>159</v>
      </c>
      <c r="E470" s="189" t="s">
        <v>811</v>
      </c>
      <c r="F470" s="190" t="s">
        <v>812</v>
      </c>
      <c r="G470" s="191" t="s">
        <v>202</v>
      </c>
      <c r="H470" s="192">
        <v>6</v>
      </c>
      <c r="I470" s="193"/>
      <c r="J470" s="194">
        <f>ROUND(I470*H470,2)</f>
        <v>0</v>
      </c>
      <c r="K470" s="190" t="s">
        <v>213</v>
      </c>
      <c r="L470" s="39"/>
      <c r="M470" s="195" t="s">
        <v>19</v>
      </c>
      <c r="N470" s="196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236</v>
      </c>
      <c r="AT470" s="199" t="s">
        <v>159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813</v>
      </c>
    </row>
    <row r="471" spans="1:65" s="2" customFormat="1" ht="10.199999999999999">
      <c r="A471" s="34"/>
      <c r="B471" s="35"/>
      <c r="C471" s="36"/>
      <c r="D471" s="201" t="s">
        <v>165</v>
      </c>
      <c r="E471" s="36"/>
      <c r="F471" s="202" t="s">
        <v>812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2" customFormat="1" ht="16.5" customHeight="1">
      <c r="A472" s="34"/>
      <c r="B472" s="35"/>
      <c r="C472" s="228" t="s">
        <v>814</v>
      </c>
      <c r="D472" s="228" t="s">
        <v>199</v>
      </c>
      <c r="E472" s="229" t="s">
        <v>815</v>
      </c>
      <c r="F472" s="230" t="s">
        <v>816</v>
      </c>
      <c r="G472" s="231" t="s">
        <v>202</v>
      </c>
      <c r="H472" s="232">
        <v>6</v>
      </c>
      <c r="I472" s="233"/>
      <c r="J472" s="234">
        <f>ROUND(I472*H472,2)</f>
        <v>0</v>
      </c>
      <c r="K472" s="230" t="s">
        <v>19</v>
      </c>
      <c r="L472" s="235"/>
      <c r="M472" s="236" t="s">
        <v>19</v>
      </c>
      <c r="N472" s="237" t="s">
        <v>45</v>
      </c>
      <c r="O472" s="64"/>
      <c r="P472" s="197">
        <f>O472*H472</f>
        <v>0</v>
      </c>
      <c r="Q472" s="197">
        <v>0</v>
      </c>
      <c r="R472" s="197">
        <f>Q472*H472</f>
        <v>0</v>
      </c>
      <c r="S472" s="197">
        <v>0</v>
      </c>
      <c r="T472" s="19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9" t="s">
        <v>241</v>
      </c>
      <c r="AT472" s="199" t="s">
        <v>199</v>
      </c>
      <c r="AU472" s="199" t="s">
        <v>82</v>
      </c>
      <c r="AY472" s="17" t="s">
        <v>158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7" t="s">
        <v>82</v>
      </c>
      <c r="BK472" s="200">
        <f>ROUND(I472*H472,2)</f>
        <v>0</v>
      </c>
      <c r="BL472" s="17" t="s">
        <v>236</v>
      </c>
      <c r="BM472" s="199" t="s">
        <v>817</v>
      </c>
    </row>
    <row r="473" spans="1:65" s="2" customFormat="1" ht="10.199999999999999">
      <c r="A473" s="34"/>
      <c r="B473" s="35"/>
      <c r="C473" s="36"/>
      <c r="D473" s="201" t="s">
        <v>165</v>
      </c>
      <c r="E473" s="36"/>
      <c r="F473" s="202" t="s">
        <v>816</v>
      </c>
      <c r="G473" s="36"/>
      <c r="H473" s="36"/>
      <c r="I473" s="108"/>
      <c r="J473" s="36"/>
      <c r="K473" s="36"/>
      <c r="L473" s="39"/>
      <c r="M473" s="203"/>
      <c r="N473" s="204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165</v>
      </c>
      <c r="AU473" s="17" t="s">
        <v>82</v>
      </c>
    </row>
    <row r="474" spans="1:65" s="13" customFormat="1" ht="10.199999999999999">
      <c r="B474" s="205"/>
      <c r="C474" s="206"/>
      <c r="D474" s="201" t="s">
        <v>166</v>
      </c>
      <c r="E474" s="207" t="s">
        <v>19</v>
      </c>
      <c r="F474" s="208" t="s">
        <v>800</v>
      </c>
      <c r="G474" s="206"/>
      <c r="H474" s="209">
        <v>6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166</v>
      </c>
      <c r="AU474" s="215" t="s">
        <v>82</v>
      </c>
      <c r="AV474" s="13" t="s">
        <v>85</v>
      </c>
      <c r="AW474" s="13" t="s">
        <v>34</v>
      </c>
      <c r="AX474" s="13" t="s">
        <v>82</v>
      </c>
      <c r="AY474" s="215" t="s">
        <v>158</v>
      </c>
    </row>
    <row r="475" spans="1:65" s="2" customFormat="1" ht="29.4" customHeight="1">
      <c r="A475" s="34"/>
      <c r="B475" s="35"/>
      <c r="C475" s="228" t="s">
        <v>255</v>
      </c>
      <c r="D475" s="228" t="s">
        <v>199</v>
      </c>
      <c r="E475" s="229" t="s">
        <v>818</v>
      </c>
      <c r="F475" s="230" t="s">
        <v>819</v>
      </c>
      <c r="G475" s="231" t="s">
        <v>202</v>
      </c>
      <c r="H475" s="232">
        <v>2</v>
      </c>
      <c r="I475" s="233"/>
      <c r="J475" s="234">
        <f>ROUND(I475*H475,2)</f>
        <v>0</v>
      </c>
      <c r="K475" s="230" t="s">
        <v>19</v>
      </c>
      <c r="L475" s="235"/>
      <c r="M475" s="236" t="s">
        <v>19</v>
      </c>
      <c r="N475" s="237" t="s">
        <v>45</v>
      </c>
      <c r="O475" s="64"/>
      <c r="P475" s="197">
        <f>O475*H475</f>
        <v>0</v>
      </c>
      <c r="Q475" s="197">
        <v>0</v>
      </c>
      <c r="R475" s="197">
        <f>Q475*H475</f>
        <v>0</v>
      </c>
      <c r="S475" s="197">
        <v>0</v>
      </c>
      <c r="T475" s="19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9" t="s">
        <v>241</v>
      </c>
      <c r="AT475" s="199" t="s">
        <v>199</v>
      </c>
      <c r="AU475" s="199" t="s">
        <v>82</v>
      </c>
      <c r="AY475" s="17" t="s">
        <v>158</v>
      </c>
      <c r="BE475" s="200">
        <f>IF(N475="základní",J475,0)</f>
        <v>0</v>
      </c>
      <c r="BF475" s="200">
        <f>IF(N475="snížená",J475,0)</f>
        <v>0</v>
      </c>
      <c r="BG475" s="200">
        <f>IF(N475="zákl. přenesená",J475,0)</f>
        <v>0</v>
      </c>
      <c r="BH475" s="200">
        <f>IF(N475="sníž. přenesená",J475,0)</f>
        <v>0</v>
      </c>
      <c r="BI475" s="200">
        <f>IF(N475="nulová",J475,0)</f>
        <v>0</v>
      </c>
      <c r="BJ475" s="17" t="s">
        <v>82</v>
      </c>
      <c r="BK475" s="200">
        <f>ROUND(I475*H475,2)</f>
        <v>0</v>
      </c>
      <c r="BL475" s="17" t="s">
        <v>236</v>
      </c>
      <c r="BM475" s="199" t="s">
        <v>820</v>
      </c>
    </row>
    <row r="476" spans="1:65" s="2" customFormat="1" ht="19.2">
      <c r="A476" s="34"/>
      <c r="B476" s="35"/>
      <c r="C476" s="36"/>
      <c r="D476" s="201" t="s">
        <v>165</v>
      </c>
      <c r="E476" s="36"/>
      <c r="F476" s="202" t="s">
        <v>819</v>
      </c>
      <c r="G476" s="36"/>
      <c r="H476" s="36"/>
      <c r="I476" s="108"/>
      <c r="J476" s="36"/>
      <c r="K476" s="36"/>
      <c r="L476" s="39"/>
      <c r="M476" s="203"/>
      <c r="N476" s="204"/>
      <c r="O476" s="64"/>
      <c r="P476" s="64"/>
      <c r="Q476" s="64"/>
      <c r="R476" s="64"/>
      <c r="S476" s="64"/>
      <c r="T476" s="65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165</v>
      </c>
      <c r="AU476" s="17" t="s">
        <v>82</v>
      </c>
    </row>
    <row r="477" spans="1:65" s="2" customFormat="1" ht="16.5" customHeight="1">
      <c r="A477" s="34"/>
      <c r="B477" s="35"/>
      <c r="C477" s="228" t="s">
        <v>821</v>
      </c>
      <c r="D477" s="228" t="s">
        <v>199</v>
      </c>
      <c r="E477" s="229" t="s">
        <v>822</v>
      </c>
      <c r="F477" s="230" t="s">
        <v>823</v>
      </c>
      <c r="G477" s="231" t="s">
        <v>202</v>
      </c>
      <c r="H477" s="232">
        <v>2</v>
      </c>
      <c r="I477" s="233"/>
      <c r="J477" s="234">
        <f>ROUND(I477*H477,2)</f>
        <v>0</v>
      </c>
      <c r="K477" s="230" t="s">
        <v>19</v>
      </c>
      <c r="L477" s="235"/>
      <c r="M477" s="236" t="s">
        <v>19</v>
      </c>
      <c r="N477" s="237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241</v>
      </c>
      <c r="AT477" s="199" t="s">
        <v>199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824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823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825</v>
      </c>
      <c r="G479" s="206"/>
      <c r="H479" s="209">
        <v>2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16.5" customHeight="1">
      <c r="A480" s="34"/>
      <c r="B480" s="35"/>
      <c r="C480" s="188" t="s">
        <v>826</v>
      </c>
      <c r="D480" s="188" t="s">
        <v>159</v>
      </c>
      <c r="E480" s="189" t="s">
        <v>827</v>
      </c>
      <c r="F480" s="190" t="s">
        <v>828</v>
      </c>
      <c r="G480" s="191" t="s">
        <v>202</v>
      </c>
      <c r="H480" s="192">
        <v>6</v>
      </c>
      <c r="I480" s="193"/>
      <c r="J480" s="194">
        <f>ROUND(I480*H480,2)</f>
        <v>0</v>
      </c>
      <c r="K480" s="190" t="s">
        <v>19</v>
      </c>
      <c r="L480" s="39"/>
      <c r="M480" s="195" t="s">
        <v>19</v>
      </c>
      <c r="N480" s="196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236</v>
      </c>
      <c r="AT480" s="199" t="s">
        <v>159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829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828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2" customFormat="1" ht="16.5" customHeight="1">
      <c r="A482" s="34"/>
      <c r="B482" s="35"/>
      <c r="C482" s="228" t="s">
        <v>830</v>
      </c>
      <c r="D482" s="228" t="s">
        <v>199</v>
      </c>
      <c r="E482" s="229" t="s">
        <v>831</v>
      </c>
      <c r="F482" s="230" t="s">
        <v>832</v>
      </c>
      <c r="G482" s="231" t="s">
        <v>202</v>
      </c>
      <c r="H482" s="232">
        <v>6</v>
      </c>
      <c r="I482" s="233"/>
      <c r="J482" s="234">
        <f>ROUND(I482*H482,2)</f>
        <v>0</v>
      </c>
      <c r="K482" s="230" t="s">
        <v>19</v>
      </c>
      <c r="L482" s="235"/>
      <c r="M482" s="236" t="s">
        <v>19</v>
      </c>
      <c r="N482" s="237" t="s">
        <v>45</v>
      </c>
      <c r="O482" s="64"/>
      <c r="P482" s="197">
        <f>O482*H482</f>
        <v>0</v>
      </c>
      <c r="Q482" s="197">
        <v>0</v>
      </c>
      <c r="R482" s="197">
        <f>Q482*H482</f>
        <v>0</v>
      </c>
      <c r="S482" s="197">
        <v>0</v>
      </c>
      <c r="T482" s="19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9" t="s">
        <v>241</v>
      </c>
      <c r="AT482" s="199" t="s">
        <v>199</v>
      </c>
      <c r="AU482" s="199" t="s">
        <v>82</v>
      </c>
      <c r="AY482" s="17" t="s">
        <v>158</v>
      </c>
      <c r="BE482" s="200">
        <f>IF(N482="základní",J482,0)</f>
        <v>0</v>
      </c>
      <c r="BF482" s="200">
        <f>IF(N482="snížená",J482,0)</f>
        <v>0</v>
      </c>
      <c r="BG482" s="200">
        <f>IF(N482="zákl. přenesená",J482,0)</f>
        <v>0</v>
      </c>
      <c r="BH482" s="200">
        <f>IF(N482="sníž. přenesená",J482,0)</f>
        <v>0</v>
      </c>
      <c r="BI482" s="200">
        <f>IF(N482="nulová",J482,0)</f>
        <v>0</v>
      </c>
      <c r="BJ482" s="17" t="s">
        <v>82</v>
      </c>
      <c r="BK482" s="200">
        <f>ROUND(I482*H482,2)</f>
        <v>0</v>
      </c>
      <c r="BL482" s="17" t="s">
        <v>236</v>
      </c>
      <c r="BM482" s="199" t="s">
        <v>833</v>
      </c>
    </row>
    <row r="483" spans="1:65" s="2" customFormat="1" ht="10.199999999999999">
      <c r="A483" s="34"/>
      <c r="B483" s="35"/>
      <c r="C483" s="36"/>
      <c r="D483" s="201" t="s">
        <v>165</v>
      </c>
      <c r="E483" s="36"/>
      <c r="F483" s="202" t="s">
        <v>832</v>
      </c>
      <c r="G483" s="36"/>
      <c r="H483" s="36"/>
      <c r="I483" s="108"/>
      <c r="J483" s="36"/>
      <c r="K483" s="36"/>
      <c r="L483" s="39"/>
      <c r="M483" s="203"/>
      <c r="N483" s="204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165</v>
      </c>
      <c r="AU483" s="17" t="s">
        <v>82</v>
      </c>
    </row>
    <row r="484" spans="1:65" s="13" customFormat="1" ht="10.199999999999999">
      <c r="B484" s="205"/>
      <c r="C484" s="206"/>
      <c r="D484" s="201" t="s">
        <v>166</v>
      </c>
      <c r="E484" s="207" t="s">
        <v>19</v>
      </c>
      <c r="F484" s="208" t="s">
        <v>834</v>
      </c>
      <c r="G484" s="206"/>
      <c r="H484" s="209">
        <v>6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166</v>
      </c>
      <c r="AU484" s="215" t="s">
        <v>82</v>
      </c>
      <c r="AV484" s="13" t="s">
        <v>85</v>
      </c>
      <c r="AW484" s="13" t="s">
        <v>34</v>
      </c>
      <c r="AX484" s="13" t="s">
        <v>82</v>
      </c>
      <c r="AY484" s="215" t="s">
        <v>158</v>
      </c>
    </row>
    <row r="485" spans="1:65" s="2" customFormat="1" ht="29.4" customHeight="1">
      <c r="A485" s="34"/>
      <c r="B485" s="35"/>
      <c r="C485" s="188" t="s">
        <v>835</v>
      </c>
      <c r="D485" s="188" t="s">
        <v>159</v>
      </c>
      <c r="E485" s="189" t="s">
        <v>836</v>
      </c>
      <c r="F485" s="190" t="s">
        <v>837</v>
      </c>
      <c r="G485" s="191" t="s">
        <v>202</v>
      </c>
      <c r="H485" s="192">
        <v>6</v>
      </c>
      <c r="I485" s="193"/>
      <c r="J485" s="194">
        <f>ROUND(I485*H485,2)</f>
        <v>0</v>
      </c>
      <c r="K485" s="190" t="s">
        <v>213</v>
      </c>
      <c r="L485" s="39"/>
      <c r="M485" s="195" t="s">
        <v>19</v>
      </c>
      <c r="N485" s="196" t="s">
        <v>45</v>
      </c>
      <c r="O485" s="64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9" t="s">
        <v>236</v>
      </c>
      <c r="AT485" s="199" t="s">
        <v>159</v>
      </c>
      <c r="AU485" s="199" t="s">
        <v>82</v>
      </c>
      <c r="AY485" s="17" t="s">
        <v>158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7" t="s">
        <v>82</v>
      </c>
      <c r="BK485" s="200">
        <f>ROUND(I485*H485,2)</f>
        <v>0</v>
      </c>
      <c r="BL485" s="17" t="s">
        <v>236</v>
      </c>
      <c r="BM485" s="199" t="s">
        <v>838</v>
      </c>
    </row>
    <row r="486" spans="1:65" s="2" customFormat="1" ht="10.199999999999999">
      <c r="A486" s="34"/>
      <c r="B486" s="35"/>
      <c r="C486" s="36"/>
      <c r="D486" s="201" t="s">
        <v>165</v>
      </c>
      <c r="E486" s="36"/>
      <c r="F486" s="202" t="s">
        <v>837</v>
      </c>
      <c r="G486" s="36"/>
      <c r="H486" s="36"/>
      <c r="I486" s="108"/>
      <c r="J486" s="36"/>
      <c r="K486" s="36"/>
      <c r="L486" s="39"/>
      <c r="M486" s="203"/>
      <c r="N486" s="204"/>
      <c r="O486" s="64"/>
      <c r="P486" s="64"/>
      <c r="Q486" s="64"/>
      <c r="R486" s="64"/>
      <c r="S486" s="64"/>
      <c r="T486" s="65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165</v>
      </c>
      <c r="AU486" s="17" t="s">
        <v>82</v>
      </c>
    </row>
    <row r="487" spans="1:65" s="2" customFormat="1" ht="16.5" customHeight="1">
      <c r="A487" s="34"/>
      <c r="B487" s="35"/>
      <c r="C487" s="228" t="s">
        <v>839</v>
      </c>
      <c r="D487" s="228" t="s">
        <v>199</v>
      </c>
      <c r="E487" s="229" t="s">
        <v>840</v>
      </c>
      <c r="F487" s="230" t="s">
        <v>841</v>
      </c>
      <c r="G487" s="231" t="s">
        <v>202</v>
      </c>
      <c r="H487" s="232">
        <v>6</v>
      </c>
      <c r="I487" s="233"/>
      <c r="J487" s="234">
        <f>ROUND(I487*H487,2)</f>
        <v>0</v>
      </c>
      <c r="K487" s="230" t="s">
        <v>19</v>
      </c>
      <c r="L487" s="235"/>
      <c r="M487" s="236" t="s">
        <v>19</v>
      </c>
      <c r="N487" s="237" t="s">
        <v>45</v>
      </c>
      <c r="O487" s="64"/>
      <c r="P487" s="197">
        <f>O487*H487</f>
        <v>0</v>
      </c>
      <c r="Q487" s="197">
        <v>0</v>
      </c>
      <c r="R487" s="197">
        <f>Q487*H487</f>
        <v>0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241</v>
      </c>
      <c r="AT487" s="199" t="s">
        <v>199</v>
      </c>
      <c r="AU487" s="199" t="s">
        <v>82</v>
      </c>
      <c r="AY487" s="17" t="s">
        <v>158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82</v>
      </c>
      <c r="BK487" s="200">
        <f>ROUND(I487*H487,2)</f>
        <v>0</v>
      </c>
      <c r="BL487" s="17" t="s">
        <v>236</v>
      </c>
      <c r="BM487" s="199" t="s">
        <v>842</v>
      </c>
    </row>
    <row r="488" spans="1:65" s="2" customFormat="1" ht="10.199999999999999">
      <c r="A488" s="34"/>
      <c r="B488" s="35"/>
      <c r="C488" s="36"/>
      <c r="D488" s="201" t="s">
        <v>165</v>
      </c>
      <c r="E488" s="36"/>
      <c r="F488" s="202" t="s">
        <v>841</v>
      </c>
      <c r="G488" s="36"/>
      <c r="H488" s="36"/>
      <c r="I488" s="108"/>
      <c r="J488" s="36"/>
      <c r="K488" s="36"/>
      <c r="L488" s="39"/>
      <c r="M488" s="203"/>
      <c r="N488" s="204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165</v>
      </c>
      <c r="AU488" s="17" t="s">
        <v>82</v>
      </c>
    </row>
    <row r="489" spans="1:65" s="13" customFormat="1" ht="10.199999999999999">
      <c r="B489" s="205"/>
      <c r="C489" s="206"/>
      <c r="D489" s="201" t="s">
        <v>166</v>
      </c>
      <c r="E489" s="207" t="s">
        <v>19</v>
      </c>
      <c r="F489" s="208" t="s">
        <v>800</v>
      </c>
      <c r="G489" s="206"/>
      <c r="H489" s="209">
        <v>6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166</v>
      </c>
      <c r="AU489" s="215" t="s">
        <v>82</v>
      </c>
      <c r="AV489" s="13" t="s">
        <v>85</v>
      </c>
      <c r="AW489" s="13" t="s">
        <v>34</v>
      </c>
      <c r="AX489" s="13" t="s">
        <v>82</v>
      </c>
      <c r="AY489" s="215" t="s">
        <v>158</v>
      </c>
    </row>
    <row r="490" spans="1:65" s="2" customFormat="1" ht="30" customHeight="1">
      <c r="A490" s="34"/>
      <c r="B490" s="35"/>
      <c r="C490" s="228" t="s">
        <v>843</v>
      </c>
      <c r="D490" s="228" t="s">
        <v>199</v>
      </c>
      <c r="E490" s="229" t="s">
        <v>844</v>
      </c>
      <c r="F490" s="230" t="s">
        <v>845</v>
      </c>
      <c r="G490" s="231" t="s">
        <v>202</v>
      </c>
      <c r="H490" s="232">
        <v>13</v>
      </c>
      <c r="I490" s="233"/>
      <c r="J490" s="234">
        <f>ROUND(I490*H490,2)</f>
        <v>0</v>
      </c>
      <c r="K490" s="230" t="s">
        <v>19</v>
      </c>
      <c r="L490" s="235"/>
      <c r="M490" s="236" t="s">
        <v>19</v>
      </c>
      <c r="N490" s="237" t="s">
        <v>45</v>
      </c>
      <c r="O490" s="64"/>
      <c r="P490" s="197">
        <f>O490*H490</f>
        <v>0</v>
      </c>
      <c r="Q490" s="197">
        <v>0</v>
      </c>
      <c r="R490" s="197">
        <f>Q490*H490</f>
        <v>0</v>
      </c>
      <c r="S490" s="197">
        <v>0</v>
      </c>
      <c r="T490" s="19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9" t="s">
        <v>241</v>
      </c>
      <c r="AT490" s="199" t="s">
        <v>199</v>
      </c>
      <c r="AU490" s="199" t="s">
        <v>82</v>
      </c>
      <c r="AY490" s="17" t="s">
        <v>158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7" t="s">
        <v>82</v>
      </c>
      <c r="BK490" s="200">
        <f>ROUND(I490*H490,2)</f>
        <v>0</v>
      </c>
      <c r="BL490" s="17" t="s">
        <v>236</v>
      </c>
      <c r="BM490" s="199" t="s">
        <v>846</v>
      </c>
    </row>
    <row r="491" spans="1:65" s="2" customFormat="1" ht="19.2">
      <c r="A491" s="34"/>
      <c r="B491" s="35"/>
      <c r="C491" s="36"/>
      <c r="D491" s="201" t="s">
        <v>165</v>
      </c>
      <c r="E491" s="36"/>
      <c r="F491" s="202" t="s">
        <v>845</v>
      </c>
      <c r="G491" s="36"/>
      <c r="H491" s="36"/>
      <c r="I491" s="108"/>
      <c r="J491" s="36"/>
      <c r="K491" s="36"/>
      <c r="L491" s="39"/>
      <c r="M491" s="203"/>
      <c r="N491" s="204"/>
      <c r="O491" s="64"/>
      <c r="P491" s="64"/>
      <c r="Q491" s="64"/>
      <c r="R491" s="64"/>
      <c r="S491" s="64"/>
      <c r="T491" s="65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165</v>
      </c>
      <c r="AU491" s="17" t="s">
        <v>82</v>
      </c>
    </row>
    <row r="492" spans="1:65" s="2" customFormat="1" ht="26.4" customHeight="1">
      <c r="A492" s="34"/>
      <c r="B492" s="35"/>
      <c r="C492" s="188" t="s">
        <v>847</v>
      </c>
      <c r="D492" s="188" t="s">
        <v>159</v>
      </c>
      <c r="E492" s="189" t="s">
        <v>848</v>
      </c>
      <c r="F492" s="190" t="s">
        <v>849</v>
      </c>
      <c r="G492" s="191" t="s">
        <v>202</v>
      </c>
      <c r="H492" s="192">
        <v>7</v>
      </c>
      <c r="I492" s="193"/>
      <c r="J492" s="194">
        <f>ROUND(I492*H492,2)</f>
        <v>0</v>
      </c>
      <c r="K492" s="190" t="s">
        <v>213</v>
      </c>
      <c r="L492" s="39"/>
      <c r="M492" s="195" t="s">
        <v>19</v>
      </c>
      <c r="N492" s="196" t="s">
        <v>45</v>
      </c>
      <c r="O492" s="64"/>
      <c r="P492" s="197">
        <f>O492*H492</f>
        <v>0</v>
      </c>
      <c r="Q492" s="197">
        <v>0</v>
      </c>
      <c r="R492" s="197">
        <f>Q492*H492</f>
        <v>0</v>
      </c>
      <c r="S492" s="197">
        <v>0</v>
      </c>
      <c r="T492" s="19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9" t="s">
        <v>236</v>
      </c>
      <c r="AT492" s="199" t="s">
        <v>159</v>
      </c>
      <c r="AU492" s="199" t="s">
        <v>82</v>
      </c>
      <c r="AY492" s="17" t="s">
        <v>158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7" t="s">
        <v>82</v>
      </c>
      <c r="BK492" s="200">
        <f>ROUND(I492*H492,2)</f>
        <v>0</v>
      </c>
      <c r="BL492" s="17" t="s">
        <v>236</v>
      </c>
      <c r="BM492" s="199" t="s">
        <v>850</v>
      </c>
    </row>
    <row r="493" spans="1:65" s="2" customFormat="1" ht="10.199999999999999">
      <c r="A493" s="34"/>
      <c r="B493" s="35"/>
      <c r="C493" s="36"/>
      <c r="D493" s="201" t="s">
        <v>165</v>
      </c>
      <c r="E493" s="36"/>
      <c r="F493" s="202" t="s">
        <v>849</v>
      </c>
      <c r="G493" s="36"/>
      <c r="H493" s="36"/>
      <c r="I493" s="108"/>
      <c r="J493" s="36"/>
      <c r="K493" s="36"/>
      <c r="L493" s="39"/>
      <c r="M493" s="203"/>
      <c r="N493" s="204"/>
      <c r="O493" s="64"/>
      <c r="P493" s="64"/>
      <c r="Q493" s="64"/>
      <c r="R493" s="64"/>
      <c r="S493" s="64"/>
      <c r="T493" s="65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165</v>
      </c>
      <c r="AU493" s="17" t="s">
        <v>82</v>
      </c>
    </row>
    <row r="494" spans="1:65" s="13" customFormat="1" ht="10.199999999999999">
      <c r="B494" s="205"/>
      <c r="C494" s="206"/>
      <c r="D494" s="201" t="s">
        <v>166</v>
      </c>
      <c r="E494" s="207" t="s">
        <v>19</v>
      </c>
      <c r="F494" s="208" t="s">
        <v>851</v>
      </c>
      <c r="G494" s="206"/>
      <c r="H494" s="209">
        <v>7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166</v>
      </c>
      <c r="AU494" s="215" t="s">
        <v>82</v>
      </c>
      <c r="AV494" s="13" t="s">
        <v>85</v>
      </c>
      <c r="AW494" s="13" t="s">
        <v>34</v>
      </c>
      <c r="AX494" s="13" t="s">
        <v>82</v>
      </c>
      <c r="AY494" s="215" t="s">
        <v>158</v>
      </c>
    </row>
    <row r="495" spans="1:65" s="2" customFormat="1" ht="27" customHeight="1">
      <c r="A495" s="34"/>
      <c r="B495" s="35"/>
      <c r="C495" s="188" t="s">
        <v>852</v>
      </c>
      <c r="D495" s="188" t="s">
        <v>159</v>
      </c>
      <c r="E495" s="189" t="s">
        <v>853</v>
      </c>
      <c r="F495" s="190" t="s">
        <v>854</v>
      </c>
      <c r="G495" s="191" t="s">
        <v>202</v>
      </c>
      <c r="H495" s="192">
        <v>6</v>
      </c>
      <c r="I495" s="193"/>
      <c r="J495" s="194">
        <f>ROUND(I495*H495,2)</f>
        <v>0</v>
      </c>
      <c r="K495" s="190" t="s">
        <v>213</v>
      </c>
      <c r="L495" s="39"/>
      <c r="M495" s="195" t="s">
        <v>19</v>
      </c>
      <c r="N495" s="196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236</v>
      </c>
      <c r="AT495" s="199" t="s">
        <v>159</v>
      </c>
      <c r="AU495" s="199" t="s">
        <v>82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236</v>
      </c>
      <c r="BM495" s="199" t="s">
        <v>855</v>
      </c>
    </row>
    <row r="496" spans="1:65" s="2" customFormat="1" ht="10.199999999999999">
      <c r="A496" s="34"/>
      <c r="B496" s="35"/>
      <c r="C496" s="36"/>
      <c r="D496" s="201" t="s">
        <v>165</v>
      </c>
      <c r="E496" s="36"/>
      <c r="F496" s="202" t="s">
        <v>854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82</v>
      </c>
    </row>
    <row r="497" spans="1:65" s="13" customFormat="1" ht="10.199999999999999">
      <c r="B497" s="205"/>
      <c r="C497" s="206"/>
      <c r="D497" s="201" t="s">
        <v>166</v>
      </c>
      <c r="E497" s="207" t="s">
        <v>19</v>
      </c>
      <c r="F497" s="208" t="s">
        <v>800</v>
      </c>
      <c r="G497" s="206"/>
      <c r="H497" s="209">
        <v>6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166</v>
      </c>
      <c r="AU497" s="215" t="s">
        <v>82</v>
      </c>
      <c r="AV497" s="13" t="s">
        <v>85</v>
      </c>
      <c r="AW497" s="13" t="s">
        <v>34</v>
      </c>
      <c r="AX497" s="13" t="s">
        <v>82</v>
      </c>
      <c r="AY497" s="215" t="s">
        <v>158</v>
      </c>
    </row>
    <row r="498" spans="1:65" s="2" customFormat="1" ht="16.5" customHeight="1">
      <c r="A498" s="34"/>
      <c r="B498" s="35"/>
      <c r="C498" s="228" t="s">
        <v>856</v>
      </c>
      <c r="D498" s="228" t="s">
        <v>199</v>
      </c>
      <c r="E498" s="229" t="s">
        <v>857</v>
      </c>
      <c r="F498" s="230" t="s">
        <v>858</v>
      </c>
      <c r="G498" s="231" t="s">
        <v>202</v>
      </c>
      <c r="H498" s="232">
        <v>6</v>
      </c>
      <c r="I498" s="233"/>
      <c r="J498" s="234">
        <f>ROUND(I498*H498,2)</f>
        <v>0</v>
      </c>
      <c r="K498" s="230" t="s">
        <v>19</v>
      </c>
      <c r="L498" s="235"/>
      <c r="M498" s="236" t="s">
        <v>19</v>
      </c>
      <c r="N498" s="237" t="s">
        <v>45</v>
      </c>
      <c r="O498" s="64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9" t="s">
        <v>241</v>
      </c>
      <c r="AT498" s="199" t="s">
        <v>199</v>
      </c>
      <c r="AU498" s="199" t="s">
        <v>82</v>
      </c>
      <c r="AY498" s="17" t="s">
        <v>158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7" t="s">
        <v>82</v>
      </c>
      <c r="BK498" s="200">
        <f>ROUND(I498*H498,2)</f>
        <v>0</v>
      </c>
      <c r="BL498" s="17" t="s">
        <v>236</v>
      </c>
      <c r="BM498" s="199" t="s">
        <v>859</v>
      </c>
    </row>
    <row r="499" spans="1:65" s="2" customFormat="1" ht="10.199999999999999">
      <c r="A499" s="34"/>
      <c r="B499" s="35"/>
      <c r="C499" s="36"/>
      <c r="D499" s="201" t="s">
        <v>165</v>
      </c>
      <c r="E499" s="36"/>
      <c r="F499" s="202" t="s">
        <v>858</v>
      </c>
      <c r="G499" s="36"/>
      <c r="H499" s="36"/>
      <c r="I499" s="108"/>
      <c r="J499" s="36"/>
      <c r="K499" s="36"/>
      <c r="L499" s="39"/>
      <c r="M499" s="203"/>
      <c r="N499" s="204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165</v>
      </c>
      <c r="AU499" s="17" t="s">
        <v>82</v>
      </c>
    </row>
    <row r="500" spans="1:65" s="13" customFormat="1" ht="10.199999999999999">
      <c r="B500" s="205"/>
      <c r="C500" s="206"/>
      <c r="D500" s="201" t="s">
        <v>166</v>
      </c>
      <c r="E500" s="207" t="s">
        <v>19</v>
      </c>
      <c r="F500" s="208" t="s">
        <v>800</v>
      </c>
      <c r="G500" s="206"/>
      <c r="H500" s="209">
        <v>6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166</v>
      </c>
      <c r="AU500" s="215" t="s">
        <v>82</v>
      </c>
      <c r="AV500" s="13" t="s">
        <v>85</v>
      </c>
      <c r="AW500" s="13" t="s">
        <v>34</v>
      </c>
      <c r="AX500" s="13" t="s">
        <v>82</v>
      </c>
      <c r="AY500" s="215" t="s">
        <v>158</v>
      </c>
    </row>
    <row r="501" spans="1:65" s="2" customFormat="1" ht="16.5" customHeight="1">
      <c r="A501" s="34"/>
      <c r="B501" s="35"/>
      <c r="C501" s="228" t="s">
        <v>860</v>
      </c>
      <c r="D501" s="228" t="s">
        <v>199</v>
      </c>
      <c r="E501" s="229" t="s">
        <v>861</v>
      </c>
      <c r="F501" s="230" t="s">
        <v>862</v>
      </c>
      <c r="G501" s="231" t="s">
        <v>202</v>
      </c>
      <c r="H501" s="232">
        <v>6</v>
      </c>
      <c r="I501" s="233"/>
      <c r="J501" s="234">
        <f>ROUND(I501*H501,2)</f>
        <v>0</v>
      </c>
      <c r="K501" s="230" t="s">
        <v>19</v>
      </c>
      <c r="L501" s="235"/>
      <c r="M501" s="236" t="s">
        <v>19</v>
      </c>
      <c r="N501" s="237" t="s">
        <v>45</v>
      </c>
      <c r="O501" s="64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9" t="s">
        <v>241</v>
      </c>
      <c r="AT501" s="199" t="s">
        <v>199</v>
      </c>
      <c r="AU501" s="199" t="s">
        <v>82</v>
      </c>
      <c r="AY501" s="17" t="s">
        <v>158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7" t="s">
        <v>82</v>
      </c>
      <c r="BK501" s="200">
        <f>ROUND(I501*H501,2)</f>
        <v>0</v>
      </c>
      <c r="BL501" s="17" t="s">
        <v>236</v>
      </c>
      <c r="BM501" s="199" t="s">
        <v>863</v>
      </c>
    </row>
    <row r="502" spans="1:65" s="2" customFormat="1" ht="10.199999999999999">
      <c r="A502" s="34"/>
      <c r="B502" s="35"/>
      <c r="C502" s="36"/>
      <c r="D502" s="201" t="s">
        <v>165</v>
      </c>
      <c r="E502" s="36"/>
      <c r="F502" s="202" t="s">
        <v>862</v>
      </c>
      <c r="G502" s="36"/>
      <c r="H502" s="36"/>
      <c r="I502" s="108"/>
      <c r="J502" s="36"/>
      <c r="K502" s="36"/>
      <c r="L502" s="39"/>
      <c r="M502" s="203"/>
      <c r="N502" s="204"/>
      <c r="O502" s="64"/>
      <c r="P502" s="64"/>
      <c r="Q502" s="64"/>
      <c r="R502" s="64"/>
      <c r="S502" s="64"/>
      <c r="T502" s="65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165</v>
      </c>
      <c r="AU502" s="17" t="s">
        <v>82</v>
      </c>
    </row>
    <row r="503" spans="1:65" s="13" customFormat="1" ht="10.199999999999999">
      <c r="B503" s="205"/>
      <c r="C503" s="206"/>
      <c r="D503" s="201" t="s">
        <v>166</v>
      </c>
      <c r="E503" s="207" t="s">
        <v>19</v>
      </c>
      <c r="F503" s="208" t="s">
        <v>800</v>
      </c>
      <c r="G503" s="206"/>
      <c r="H503" s="209">
        <v>6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166</v>
      </c>
      <c r="AU503" s="215" t="s">
        <v>82</v>
      </c>
      <c r="AV503" s="13" t="s">
        <v>85</v>
      </c>
      <c r="AW503" s="13" t="s">
        <v>34</v>
      </c>
      <c r="AX503" s="13" t="s">
        <v>82</v>
      </c>
      <c r="AY503" s="215" t="s">
        <v>158</v>
      </c>
    </row>
    <row r="504" spans="1:65" s="2" customFormat="1" ht="16.5" customHeight="1">
      <c r="A504" s="34"/>
      <c r="B504" s="35"/>
      <c r="C504" s="228" t="s">
        <v>864</v>
      </c>
      <c r="D504" s="228" t="s">
        <v>199</v>
      </c>
      <c r="E504" s="229" t="s">
        <v>865</v>
      </c>
      <c r="F504" s="230" t="s">
        <v>866</v>
      </c>
      <c r="G504" s="231" t="s">
        <v>202</v>
      </c>
      <c r="H504" s="232">
        <v>37</v>
      </c>
      <c r="I504" s="233"/>
      <c r="J504" s="234">
        <f>ROUND(I504*H504,2)</f>
        <v>0</v>
      </c>
      <c r="K504" s="230" t="s">
        <v>19</v>
      </c>
      <c r="L504" s="235"/>
      <c r="M504" s="236" t="s">
        <v>19</v>
      </c>
      <c r="N504" s="237" t="s">
        <v>45</v>
      </c>
      <c r="O504" s="64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9" t="s">
        <v>241</v>
      </c>
      <c r="AT504" s="199" t="s">
        <v>199</v>
      </c>
      <c r="AU504" s="199" t="s">
        <v>82</v>
      </c>
      <c r="AY504" s="17" t="s">
        <v>158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7" t="s">
        <v>82</v>
      </c>
      <c r="BK504" s="200">
        <f>ROUND(I504*H504,2)</f>
        <v>0</v>
      </c>
      <c r="BL504" s="17" t="s">
        <v>236</v>
      </c>
      <c r="BM504" s="199" t="s">
        <v>867</v>
      </c>
    </row>
    <row r="505" spans="1:65" s="2" customFormat="1" ht="10.199999999999999">
      <c r="A505" s="34"/>
      <c r="B505" s="35"/>
      <c r="C505" s="36"/>
      <c r="D505" s="201" t="s">
        <v>165</v>
      </c>
      <c r="E505" s="36"/>
      <c r="F505" s="202" t="s">
        <v>866</v>
      </c>
      <c r="G505" s="36"/>
      <c r="H505" s="36"/>
      <c r="I505" s="108"/>
      <c r="J505" s="36"/>
      <c r="K505" s="36"/>
      <c r="L505" s="39"/>
      <c r="M505" s="203"/>
      <c r="N505" s="204"/>
      <c r="O505" s="64"/>
      <c r="P505" s="64"/>
      <c r="Q505" s="64"/>
      <c r="R505" s="64"/>
      <c r="S505" s="64"/>
      <c r="T505" s="65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165</v>
      </c>
      <c r="AU505" s="17" t="s">
        <v>82</v>
      </c>
    </row>
    <row r="506" spans="1:65" s="13" customFormat="1" ht="10.199999999999999">
      <c r="B506" s="205"/>
      <c r="C506" s="206"/>
      <c r="D506" s="201" t="s">
        <v>166</v>
      </c>
      <c r="E506" s="207" t="s">
        <v>19</v>
      </c>
      <c r="F506" s="208" t="s">
        <v>868</v>
      </c>
      <c r="G506" s="206"/>
      <c r="H506" s="209">
        <v>37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166</v>
      </c>
      <c r="AU506" s="215" t="s">
        <v>82</v>
      </c>
      <c r="AV506" s="13" t="s">
        <v>85</v>
      </c>
      <c r="AW506" s="13" t="s">
        <v>34</v>
      </c>
      <c r="AX506" s="13" t="s">
        <v>82</v>
      </c>
      <c r="AY506" s="215" t="s">
        <v>158</v>
      </c>
    </row>
    <row r="507" spans="1:65" s="2" customFormat="1" ht="16.5" customHeight="1">
      <c r="A507" s="34"/>
      <c r="B507" s="35"/>
      <c r="C507" s="228" t="s">
        <v>869</v>
      </c>
      <c r="D507" s="228" t="s">
        <v>199</v>
      </c>
      <c r="E507" s="229" t="s">
        <v>870</v>
      </c>
      <c r="F507" s="230" t="s">
        <v>871</v>
      </c>
      <c r="G507" s="231" t="s">
        <v>202</v>
      </c>
      <c r="H507" s="232">
        <v>43</v>
      </c>
      <c r="I507" s="233"/>
      <c r="J507" s="234">
        <f>ROUND(I507*H507,2)</f>
        <v>0</v>
      </c>
      <c r="K507" s="230" t="s">
        <v>19</v>
      </c>
      <c r="L507" s="235"/>
      <c r="M507" s="236" t="s">
        <v>19</v>
      </c>
      <c r="N507" s="237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241</v>
      </c>
      <c r="AT507" s="199" t="s">
        <v>199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872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871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873</v>
      </c>
      <c r="G509" s="206"/>
      <c r="H509" s="209">
        <v>43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82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16.5" customHeight="1">
      <c r="A510" s="34"/>
      <c r="B510" s="35"/>
      <c r="C510" s="228" t="s">
        <v>874</v>
      </c>
      <c r="D510" s="228" t="s">
        <v>199</v>
      </c>
      <c r="E510" s="229" t="s">
        <v>875</v>
      </c>
      <c r="F510" s="230" t="s">
        <v>876</v>
      </c>
      <c r="G510" s="231" t="s">
        <v>877</v>
      </c>
      <c r="H510" s="232">
        <v>22</v>
      </c>
      <c r="I510" s="233"/>
      <c r="J510" s="234">
        <f>ROUND(I510*H510,2)</f>
        <v>0</v>
      </c>
      <c r="K510" s="230" t="s">
        <v>19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241</v>
      </c>
      <c r="AT510" s="199" t="s">
        <v>199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878</v>
      </c>
    </row>
    <row r="511" spans="1:65" s="2" customFormat="1" ht="10.199999999999999">
      <c r="A511" s="34"/>
      <c r="B511" s="35"/>
      <c r="C511" s="36"/>
      <c r="D511" s="201" t="s">
        <v>165</v>
      </c>
      <c r="E511" s="36"/>
      <c r="F511" s="202" t="s">
        <v>876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2" customFormat="1" ht="27" customHeight="1">
      <c r="A512" s="34"/>
      <c r="B512" s="35"/>
      <c r="C512" s="228" t="s">
        <v>879</v>
      </c>
      <c r="D512" s="228" t="s">
        <v>199</v>
      </c>
      <c r="E512" s="229" t="s">
        <v>880</v>
      </c>
      <c r="F512" s="230" t="s">
        <v>881</v>
      </c>
      <c r="G512" s="231" t="s">
        <v>202</v>
      </c>
      <c r="H512" s="232">
        <v>12</v>
      </c>
      <c r="I512" s="233"/>
      <c r="J512" s="234">
        <f>ROUND(I512*H512,2)</f>
        <v>0</v>
      </c>
      <c r="K512" s="230" t="s">
        <v>19</v>
      </c>
      <c r="L512" s="235"/>
      <c r="M512" s="236" t="s">
        <v>19</v>
      </c>
      <c r="N512" s="237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241</v>
      </c>
      <c r="AT512" s="199" t="s">
        <v>199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882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881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13" customFormat="1" ht="10.199999999999999">
      <c r="B514" s="205"/>
      <c r="C514" s="206"/>
      <c r="D514" s="201" t="s">
        <v>166</v>
      </c>
      <c r="E514" s="207" t="s">
        <v>19</v>
      </c>
      <c r="F514" s="208" t="s">
        <v>883</v>
      </c>
      <c r="G514" s="206"/>
      <c r="H514" s="209">
        <v>12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166</v>
      </c>
      <c r="AU514" s="215" t="s">
        <v>82</v>
      </c>
      <c r="AV514" s="13" t="s">
        <v>85</v>
      </c>
      <c r="AW514" s="13" t="s">
        <v>34</v>
      </c>
      <c r="AX514" s="13" t="s">
        <v>82</v>
      </c>
      <c r="AY514" s="215" t="s">
        <v>158</v>
      </c>
    </row>
    <row r="515" spans="1:65" s="2" customFormat="1" ht="16.5" customHeight="1">
      <c r="A515" s="34"/>
      <c r="B515" s="35"/>
      <c r="C515" s="228" t="s">
        <v>884</v>
      </c>
      <c r="D515" s="228" t="s">
        <v>199</v>
      </c>
      <c r="E515" s="229" t="s">
        <v>885</v>
      </c>
      <c r="F515" s="230" t="s">
        <v>886</v>
      </c>
      <c r="G515" s="231" t="s">
        <v>202</v>
      </c>
      <c r="H515" s="232">
        <v>10</v>
      </c>
      <c r="I515" s="233"/>
      <c r="J515" s="234">
        <f>ROUND(I515*H515,2)</f>
        <v>0</v>
      </c>
      <c r="K515" s="230" t="s">
        <v>19</v>
      </c>
      <c r="L515" s="235"/>
      <c r="M515" s="236" t="s">
        <v>19</v>
      </c>
      <c r="N515" s="237" t="s">
        <v>45</v>
      </c>
      <c r="O515" s="64"/>
      <c r="P515" s="197">
        <f>O515*H515</f>
        <v>0</v>
      </c>
      <c r="Q515" s="197">
        <v>0</v>
      </c>
      <c r="R515" s="197">
        <f>Q515*H515</f>
        <v>0</v>
      </c>
      <c r="S515" s="197">
        <v>0</v>
      </c>
      <c r="T515" s="19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9" t="s">
        <v>241</v>
      </c>
      <c r="AT515" s="199" t="s">
        <v>199</v>
      </c>
      <c r="AU515" s="199" t="s">
        <v>82</v>
      </c>
      <c r="AY515" s="17" t="s">
        <v>158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17" t="s">
        <v>82</v>
      </c>
      <c r="BK515" s="200">
        <f>ROUND(I515*H515,2)</f>
        <v>0</v>
      </c>
      <c r="BL515" s="17" t="s">
        <v>236</v>
      </c>
      <c r="BM515" s="199" t="s">
        <v>887</v>
      </c>
    </row>
    <row r="516" spans="1:65" s="2" customFormat="1" ht="10.199999999999999">
      <c r="A516" s="34"/>
      <c r="B516" s="35"/>
      <c r="C516" s="36"/>
      <c r="D516" s="201" t="s">
        <v>165</v>
      </c>
      <c r="E516" s="36"/>
      <c r="F516" s="202" t="s">
        <v>886</v>
      </c>
      <c r="G516" s="36"/>
      <c r="H516" s="36"/>
      <c r="I516" s="108"/>
      <c r="J516" s="36"/>
      <c r="K516" s="36"/>
      <c r="L516" s="39"/>
      <c r="M516" s="203"/>
      <c r="N516" s="204"/>
      <c r="O516" s="64"/>
      <c r="P516" s="64"/>
      <c r="Q516" s="64"/>
      <c r="R516" s="64"/>
      <c r="S516" s="64"/>
      <c r="T516" s="65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165</v>
      </c>
      <c r="AU516" s="17" t="s">
        <v>82</v>
      </c>
    </row>
    <row r="517" spans="1:65" s="13" customFormat="1" ht="10.199999999999999">
      <c r="B517" s="205"/>
      <c r="C517" s="206"/>
      <c r="D517" s="201" t="s">
        <v>166</v>
      </c>
      <c r="E517" s="207" t="s">
        <v>19</v>
      </c>
      <c r="F517" s="208" t="s">
        <v>888</v>
      </c>
      <c r="G517" s="206"/>
      <c r="H517" s="209">
        <v>10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166</v>
      </c>
      <c r="AU517" s="215" t="s">
        <v>82</v>
      </c>
      <c r="AV517" s="13" t="s">
        <v>85</v>
      </c>
      <c r="AW517" s="13" t="s">
        <v>34</v>
      </c>
      <c r="AX517" s="13" t="s">
        <v>82</v>
      </c>
      <c r="AY517" s="215" t="s">
        <v>158</v>
      </c>
    </row>
    <row r="518" spans="1:65" s="2" customFormat="1" ht="28.2" customHeight="1">
      <c r="A518" s="34"/>
      <c r="B518" s="35"/>
      <c r="C518" s="188" t="s">
        <v>889</v>
      </c>
      <c r="D518" s="188" t="s">
        <v>159</v>
      </c>
      <c r="E518" s="189" t="s">
        <v>890</v>
      </c>
      <c r="F518" s="190" t="s">
        <v>891</v>
      </c>
      <c r="G518" s="191" t="s">
        <v>202</v>
      </c>
      <c r="H518" s="192">
        <v>10</v>
      </c>
      <c r="I518" s="193"/>
      <c r="J518" s="194">
        <f>ROUND(I518*H518,2)</f>
        <v>0</v>
      </c>
      <c r="K518" s="190" t="s">
        <v>213</v>
      </c>
      <c r="L518" s="39"/>
      <c r="M518" s="195" t="s">
        <v>19</v>
      </c>
      <c r="N518" s="196" t="s">
        <v>45</v>
      </c>
      <c r="O518" s="64"/>
      <c r="P518" s="197">
        <f>O518*H518</f>
        <v>0</v>
      </c>
      <c r="Q518" s="197">
        <v>0</v>
      </c>
      <c r="R518" s="197">
        <f>Q518*H518</f>
        <v>0</v>
      </c>
      <c r="S518" s="197">
        <v>0</v>
      </c>
      <c r="T518" s="19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9" t="s">
        <v>236</v>
      </c>
      <c r="AT518" s="199" t="s">
        <v>159</v>
      </c>
      <c r="AU518" s="199" t="s">
        <v>82</v>
      </c>
      <c r="AY518" s="17" t="s">
        <v>158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17" t="s">
        <v>82</v>
      </c>
      <c r="BK518" s="200">
        <f>ROUND(I518*H518,2)</f>
        <v>0</v>
      </c>
      <c r="BL518" s="17" t="s">
        <v>236</v>
      </c>
      <c r="BM518" s="199" t="s">
        <v>892</v>
      </c>
    </row>
    <row r="519" spans="1:65" s="2" customFormat="1" ht="19.2">
      <c r="A519" s="34"/>
      <c r="B519" s="35"/>
      <c r="C519" s="36"/>
      <c r="D519" s="201" t="s">
        <v>165</v>
      </c>
      <c r="E519" s="36"/>
      <c r="F519" s="202" t="s">
        <v>891</v>
      </c>
      <c r="G519" s="36"/>
      <c r="H519" s="36"/>
      <c r="I519" s="108"/>
      <c r="J519" s="36"/>
      <c r="K519" s="36"/>
      <c r="L519" s="39"/>
      <c r="M519" s="203"/>
      <c r="N519" s="204"/>
      <c r="O519" s="64"/>
      <c r="P519" s="64"/>
      <c r="Q519" s="64"/>
      <c r="R519" s="64"/>
      <c r="S519" s="64"/>
      <c r="T519" s="65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165</v>
      </c>
      <c r="AU519" s="17" t="s">
        <v>82</v>
      </c>
    </row>
    <row r="520" spans="1:65" s="2" customFormat="1" ht="25.2" customHeight="1">
      <c r="A520" s="34"/>
      <c r="B520" s="35"/>
      <c r="C520" s="228" t="s">
        <v>893</v>
      </c>
      <c r="D520" s="228" t="s">
        <v>199</v>
      </c>
      <c r="E520" s="229" t="s">
        <v>894</v>
      </c>
      <c r="F520" s="230" t="s">
        <v>895</v>
      </c>
      <c r="G520" s="231" t="s">
        <v>202</v>
      </c>
      <c r="H520" s="232">
        <v>10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241</v>
      </c>
      <c r="AT520" s="199" t="s">
        <v>199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896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895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897</v>
      </c>
      <c r="G522" s="206"/>
      <c r="H522" s="209">
        <v>10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188" t="s">
        <v>898</v>
      </c>
      <c r="D523" s="188" t="s">
        <v>159</v>
      </c>
      <c r="E523" s="189" t="s">
        <v>899</v>
      </c>
      <c r="F523" s="190" t="s">
        <v>900</v>
      </c>
      <c r="G523" s="191" t="s">
        <v>202</v>
      </c>
      <c r="H523" s="192">
        <v>1</v>
      </c>
      <c r="I523" s="193"/>
      <c r="J523" s="194">
        <f>ROUND(I523*H523,2)</f>
        <v>0</v>
      </c>
      <c r="K523" s="190" t="s">
        <v>213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236</v>
      </c>
      <c r="AT523" s="199" t="s">
        <v>159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901</v>
      </c>
    </row>
    <row r="524" spans="1:65" s="2" customFormat="1" ht="48">
      <c r="A524" s="34"/>
      <c r="B524" s="35"/>
      <c r="C524" s="36"/>
      <c r="D524" s="201" t="s">
        <v>165</v>
      </c>
      <c r="E524" s="36"/>
      <c r="F524" s="202" t="s">
        <v>902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2" customFormat="1" ht="16.5" customHeight="1">
      <c r="A525" s="34"/>
      <c r="B525" s="35"/>
      <c r="C525" s="228" t="s">
        <v>903</v>
      </c>
      <c r="D525" s="228" t="s">
        <v>199</v>
      </c>
      <c r="E525" s="229" t="s">
        <v>904</v>
      </c>
      <c r="F525" s="230" t="s">
        <v>905</v>
      </c>
      <c r="G525" s="231" t="s">
        <v>202</v>
      </c>
      <c r="H525" s="232">
        <v>1</v>
      </c>
      <c r="I525" s="233"/>
      <c r="J525" s="234">
        <f>ROUND(I525*H525,2)</f>
        <v>0</v>
      </c>
      <c r="K525" s="230" t="s">
        <v>19</v>
      </c>
      <c r="L525" s="235"/>
      <c r="M525" s="236" t="s">
        <v>19</v>
      </c>
      <c r="N525" s="237" t="s">
        <v>45</v>
      </c>
      <c r="O525" s="64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9" t="s">
        <v>241</v>
      </c>
      <c r="AT525" s="199" t="s">
        <v>199</v>
      </c>
      <c r="AU525" s="199" t="s">
        <v>82</v>
      </c>
      <c r="AY525" s="17" t="s">
        <v>158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7" t="s">
        <v>82</v>
      </c>
      <c r="BK525" s="200">
        <f>ROUND(I525*H525,2)</f>
        <v>0</v>
      </c>
      <c r="BL525" s="17" t="s">
        <v>236</v>
      </c>
      <c r="BM525" s="199" t="s">
        <v>906</v>
      </c>
    </row>
    <row r="526" spans="1:65" s="2" customFormat="1" ht="10.199999999999999">
      <c r="A526" s="34"/>
      <c r="B526" s="35"/>
      <c r="C526" s="36"/>
      <c r="D526" s="201" t="s">
        <v>165</v>
      </c>
      <c r="E526" s="36"/>
      <c r="F526" s="202" t="s">
        <v>905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165</v>
      </c>
      <c r="AU526" s="17" t="s">
        <v>82</v>
      </c>
    </row>
    <row r="527" spans="1:65" s="13" customFormat="1" ht="10.199999999999999">
      <c r="B527" s="205"/>
      <c r="C527" s="206"/>
      <c r="D527" s="201" t="s">
        <v>166</v>
      </c>
      <c r="E527" s="207" t="s">
        <v>19</v>
      </c>
      <c r="F527" s="208" t="s">
        <v>907</v>
      </c>
      <c r="G527" s="206"/>
      <c r="H527" s="209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82</v>
      </c>
      <c r="AV527" s="13" t="s">
        <v>85</v>
      </c>
      <c r="AW527" s="13" t="s">
        <v>34</v>
      </c>
      <c r="AX527" s="13" t="s">
        <v>82</v>
      </c>
      <c r="AY527" s="215" t="s">
        <v>158</v>
      </c>
    </row>
    <row r="528" spans="1:65" s="2" customFormat="1" ht="16.5" customHeight="1">
      <c r="A528" s="34"/>
      <c r="B528" s="35"/>
      <c r="C528" s="188" t="s">
        <v>908</v>
      </c>
      <c r="D528" s="188" t="s">
        <v>159</v>
      </c>
      <c r="E528" s="189" t="s">
        <v>909</v>
      </c>
      <c r="F528" s="190" t="s">
        <v>910</v>
      </c>
      <c r="G528" s="191" t="s">
        <v>202</v>
      </c>
      <c r="H528" s="192">
        <v>9</v>
      </c>
      <c r="I528" s="193"/>
      <c r="J528" s="194">
        <f>ROUND(I528*H528,2)</f>
        <v>0</v>
      </c>
      <c r="K528" s="190" t="s">
        <v>19</v>
      </c>
      <c r="L528" s="39"/>
      <c r="M528" s="195" t="s">
        <v>19</v>
      </c>
      <c r="N528" s="196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236</v>
      </c>
      <c r="AT528" s="199" t="s">
        <v>159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911</v>
      </c>
    </row>
    <row r="529" spans="1:65" s="2" customFormat="1" ht="10.199999999999999">
      <c r="A529" s="34"/>
      <c r="B529" s="35"/>
      <c r="C529" s="36"/>
      <c r="D529" s="201" t="s">
        <v>165</v>
      </c>
      <c r="E529" s="36"/>
      <c r="F529" s="202" t="s">
        <v>910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2" customFormat="1" ht="16.5" customHeight="1">
      <c r="A530" s="34"/>
      <c r="B530" s="35"/>
      <c r="C530" s="228" t="s">
        <v>912</v>
      </c>
      <c r="D530" s="228" t="s">
        <v>199</v>
      </c>
      <c r="E530" s="229" t="s">
        <v>913</v>
      </c>
      <c r="F530" s="230" t="s">
        <v>914</v>
      </c>
      <c r="G530" s="231" t="s">
        <v>202</v>
      </c>
      <c r="H530" s="232">
        <v>9</v>
      </c>
      <c r="I530" s="233"/>
      <c r="J530" s="234">
        <f>ROUND(I530*H530,2)</f>
        <v>0</v>
      </c>
      <c r="K530" s="230" t="s">
        <v>19</v>
      </c>
      <c r="L530" s="235"/>
      <c r="M530" s="236" t="s">
        <v>19</v>
      </c>
      <c r="N530" s="237" t="s">
        <v>45</v>
      </c>
      <c r="O530" s="64"/>
      <c r="P530" s="197">
        <f>O530*H530</f>
        <v>0</v>
      </c>
      <c r="Q530" s="197">
        <v>0</v>
      </c>
      <c r="R530" s="197">
        <f>Q530*H530</f>
        <v>0</v>
      </c>
      <c r="S530" s="197">
        <v>0</v>
      </c>
      <c r="T530" s="19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9" t="s">
        <v>241</v>
      </c>
      <c r="AT530" s="199" t="s">
        <v>199</v>
      </c>
      <c r="AU530" s="199" t="s">
        <v>82</v>
      </c>
      <c r="AY530" s="17" t="s">
        <v>158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7" t="s">
        <v>82</v>
      </c>
      <c r="BK530" s="200">
        <f>ROUND(I530*H530,2)</f>
        <v>0</v>
      </c>
      <c r="BL530" s="17" t="s">
        <v>236</v>
      </c>
      <c r="BM530" s="199" t="s">
        <v>915</v>
      </c>
    </row>
    <row r="531" spans="1:65" s="2" customFormat="1" ht="10.199999999999999">
      <c r="A531" s="34"/>
      <c r="B531" s="35"/>
      <c r="C531" s="36"/>
      <c r="D531" s="201" t="s">
        <v>165</v>
      </c>
      <c r="E531" s="36"/>
      <c r="F531" s="202" t="s">
        <v>914</v>
      </c>
      <c r="G531" s="36"/>
      <c r="H531" s="36"/>
      <c r="I531" s="108"/>
      <c r="J531" s="36"/>
      <c r="K531" s="36"/>
      <c r="L531" s="39"/>
      <c r="M531" s="203"/>
      <c r="N531" s="204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165</v>
      </c>
      <c r="AU531" s="17" t="s">
        <v>82</v>
      </c>
    </row>
    <row r="532" spans="1:65" s="13" customFormat="1" ht="10.199999999999999">
      <c r="B532" s="205"/>
      <c r="C532" s="206"/>
      <c r="D532" s="201" t="s">
        <v>166</v>
      </c>
      <c r="E532" s="207" t="s">
        <v>19</v>
      </c>
      <c r="F532" s="208" t="s">
        <v>916</v>
      </c>
      <c r="G532" s="206"/>
      <c r="H532" s="209">
        <v>9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166</v>
      </c>
      <c r="AU532" s="215" t="s">
        <v>82</v>
      </c>
      <c r="AV532" s="13" t="s">
        <v>85</v>
      </c>
      <c r="AW532" s="13" t="s">
        <v>34</v>
      </c>
      <c r="AX532" s="13" t="s">
        <v>82</v>
      </c>
      <c r="AY532" s="215" t="s">
        <v>158</v>
      </c>
    </row>
    <row r="533" spans="1:65" s="2" customFormat="1" ht="21.75" customHeight="1">
      <c r="A533" s="34"/>
      <c r="B533" s="35"/>
      <c r="C533" s="188" t="s">
        <v>917</v>
      </c>
      <c r="D533" s="188" t="s">
        <v>159</v>
      </c>
      <c r="E533" s="189" t="s">
        <v>918</v>
      </c>
      <c r="F533" s="190" t="s">
        <v>919</v>
      </c>
      <c r="G533" s="191" t="s">
        <v>202</v>
      </c>
      <c r="H533" s="192">
        <v>1</v>
      </c>
      <c r="I533" s="193"/>
      <c r="J533" s="194">
        <f>ROUND(I533*H533,2)</f>
        <v>0</v>
      </c>
      <c r="K533" s="190" t="s">
        <v>19</v>
      </c>
      <c r="L533" s="39"/>
      <c r="M533" s="195" t="s">
        <v>19</v>
      </c>
      <c r="N533" s="196" t="s">
        <v>45</v>
      </c>
      <c r="O533" s="64"/>
      <c r="P533" s="197">
        <f>O533*H533</f>
        <v>0</v>
      </c>
      <c r="Q533" s="197">
        <v>0</v>
      </c>
      <c r="R533" s="197">
        <f>Q533*H533</f>
        <v>0</v>
      </c>
      <c r="S533" s="197">
        <v>0</v>
      </c>
      <c r="T533" s="19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9" t="s">
        <v>236</v>
      </c>
      <c r="AT533" s="199" t="s">
        <v>159</v>
      </c>
      <c r="AU533" s="199" t="s">
        <v>82</v>
      </c>
      <c r="AY533" s="17" t="s">
        <v>158</v>
      </c>
      <c r="BE533" s="200">
        <f>IF(N533="základní",J533,0)</f>
        <v>0</v>
      </c>
      <c r="BF533" s="200">
        <f>IF(N533="snížená",J533,0)</f>
        <v>0</v>
      </c>
      <c r="BG533" s="200">
        <f>IF(N533="zákl. přenesená",J533,0)</f>
        <v>0</v>
      </c>
      <c r="BH533" s="200">
        <f>IF(N533="sníž. přenesená",J533,0)</f>
        <v>0</v>
      </c>
      <c r="BI533" s="200">
        <f>IF(N533="nulová",J533,0)</f>
        <v>0</v>
      </c>
      <c r="BJ533" s="17" t="s">
        <v>82</v>
      </c>
      <c r="BK533" s="200">
        <f>ROUND(I533*H533,2)</f>
        <v>0</v>
      </c>
      <c r="BL533" s="17" t="s">
        <v>236</v>
      </c>
      <c r="BM533" s="199" t="s">
        <v>920</v>
      </c>
    </row>
    <row r="534" spans="1:65" s="2" customFormat="1" ht="10.199999999999999">
      <c r="A534" s="34"/>
      <c r="B534" s="35"/>
      <c r="C534" s="36"/>
      <c r="D534" s="201" t="s">
        <v>165</v>
      </c>
      <c r="E534" s="36"/>
      <c r="F534" s="202" t="s">
        <v>919</v>
      </c>
      <c r="G534" s="36"/>
      <c r="H534" s="36"/>
      <c r="I534" s="108"/>
      <c r="J534" s="36"/>
      <c r="K534" s="36"/>
      <c r="L534" s="39"/>
      <c r="M534" s="203"/>
      <c r="N534" s="204"/>
      <c r="O534" s="64"/>
      <c r="P534" s="64"/>
      <c r="Q534" s="64"/>
      <c r="R534" s="64"/>
      <c r="S534" s="64"/>
      <c r="T534" s="65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165</v>
      </c>
      <c r="AU534" s="17" t="s">
        <v>82</v>
      </c>
    </row>
    <row r="535" spans="1:65" s="2" customFormat="1" ht="42" customHeight="1">
      <c r="A535" s="34"/>
      <c r="B535" s="35"/>
      <c r="C535" s="228" t="s">
        <v>921</v>
      </c>
      <c r="D535" s="228" t="s">
        <v>199</v>
      </c>
      <c r="E535" s="229" t="s">
        <v>922</v>
      </c>
      <c r="F535" s="230" t="s">
        <v>923</v>
      </c>
      <c r="G535" s="231" t="s">
        <v>202</v>
      </c>
      <c r="H535" s="232">
        <v>1</v>
      </c>
      <c r="I535" s="233"/>
      <c r="J535" s="234">
        <f>ROUND(I535*H535,2)</f>
        <v>0</v>
      </c>
      <c r="K535" s="230" t="s">
        <v>19</v>
      </c>
      <c r="L535" s="235"/>
      <c r="M535" s="236" t="s">
        <v>19</v>
      </c>
      <c r="N535" s="237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241</v>
      </c>
      <c r="AT535" s="199" t="s">
        <v>199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924</v>
      </c>
    </row>
    <row r="536" spans="1:65" s="2" customFormat="1" ht="153.6" customHeight="1">
      <c r="A536" s="34"/>
      <c r="B536" s="35"/>
      <c r="C536" s="36"/>
      <c r="D536" s="201" t="s">
        <v>165</v>
      </c>
      <c r="E536" s="36"/>
      <c r="F536" s="202" t="s">
        <v>925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13" customFormat="1" ht="10.199999999999999">
      <c r="B537" s="205"/>
      <c r="C537" s="206"/>
      <c r="D537" s="201" t="s">
        <v>166</v>
      </c>
      <c r="E537" s="207" t="s">
        <v>19</v>
      </c>
      <c r="F537" s="208" t="s">
        <v>926</v>
      </c>
      <c r="G537" s="206"/>
      <c r="H537" s="209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166</v>
      </c>
      <c r="AU537" s="215" t="s">
        <v>82</v>
      </c>
      <c r="AV537" s="13" t="s">
        <v>85</v>
      </c>
      <c r="AW537" s="13" t="s">
        <v>34</v>
      </c>
      <c r="AX537" s="13" t="s">
        <v>82</v>
      </c>
      <c r="AY537" s="215" t="s">
        <v>158</v>
      </c>
    </row>
    <row r="538" spans="1:65" s="2" customFormat="1" ht="16.5" customHeight="1">
      <c r="A538" s="34"/>
      <c r="B538" s="35"/>
      <c r="C538" s="228" t="s">
        <v>927</v>
      </c>
      <c r="D538" s="228" t="s">
        <v>199</v>
      </c>
      <c r="E538" s="229" t="s">
        <v>928</v>
      </c>
      <c r="F538" s="230" t="s">
        <v>929</v>
      </c>
      <c r="G538" s="231" t="s">
        <v>202</v>
      </c>
      <c r="H538" s="232">
        <v>1</v>
      </c>
      <c r="I538" s="233"/>
      <c r="J538" s="234">
        <f>ROUND(I538*H538,2)</f>
        <v>0</v>
      </c>
      <c r="K538" s="230" t="s">
        <v>19</v>
      </c>
      <c r="L538" s="235"/>
      <c r="M538" s="236" t="s">
        <v>19</v>
      </c>
      <c r="N538" s="237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241</v>
      </c>
      <c r="AT538" s="199" t="s">
        <v>199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930</v>
      </c>
    </row>
    <row r="539" spans="1:65" s="2" customFormat="1" ht="10.199999999999999">
      <c r="A539" s="34"/>
      <c r="B539" s="35"/>
      <c r="C539" s="36"/>
      <c r="D539" s="201" t="s">
        <v>165</v>
      </c>
      <c r="E539" s="36"/>
      <c r="F539" s="202" t="s">
        <v>929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926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16.5" customHeight="1">
      <c r="A541" s="34"/>
      <c r="B541" s="35"/>
      <c r="C541" s="228" t="s">
        <v>931</v>
      </c>
      <c r="D541" s="228" t="s">
        <v>199</v>
      </c>
      <c r="E541" s="229" t="s">
        <v>932</v>
      </c>
      <c r="F541" s="230" t="s">
        <v>933</v>
      </c>
      <c r="G541" s="231" t="s">
        <v>202</v>
      </c>
      <c r="H541" s="232">
        <v>1</v>
      </c>
      <c r="I541" s="233"/>
      <c r="J541" s="234">
        <f>ROUND(I541*H541,2)</f>
        <v>0</v>
      </c>
      <c r="K541" s="230" t="s">
        <v>19</v>
      </c>
      <c r="L541" s="235"/>
      <c r="M541" s="236" t="s">
        <v>19</v>
      </c>
      <c r="N541" s="237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241</v>
      </c>
      <c r="AT541" s="199" t="s">
        <v>199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934</v>
      </c>
    </row>
    <row r="542" spans="1:65" s="2" customFormat="1" ht="10.199999999999999">
      <c r="A542" s="34"/>
      <c r="B542" s="35"/>
      <c r="C542" s="36"/>
      <c r="D542" s="201" t="s">
        <v>165</v>
      </c>
      <c r="E542" s="36"/>
      <c r="F542" s="202" t="s">
        <v>933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13" customFormat="1" ht="20.399999999999999">
      <c r="B543" s="205"/>
      <c r="C543" s="206"/>
      <c r="D543" s="201" t="s">
        <v>166</v>
      </c>
      <c r="E543" s="207" t="s">
        <v>19</v>
      </c>
      <c r="F543" s="208" t="s">
        <v>935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16.5" customHeight="1">
      <c r="A544" s="34"/>
      <c r="B544" s="35"/>
      <c r="C544" s="188" t="s">
        <v>936</v>
      </c>
      <c r="D544" s="188" t="s">
        <v>159</v>
      </c>
      <c r="E544" s="189" t="s">
        <v>937</v>
      </c>
      <c r="F544" s="190" t="s">
        <v>938</v>
      </c>
      <c r="G544" s="191" t="s">
        <v>202</v>
      </c>
      <c r="H544" s="192">
        <v>2</v>
      </c>
      <c r="I544" s="193"/>
      <c r="J544" s="194">
        <f>ROUND(I544*H544,2)</f>
        <v>0</v>
      </c>
      <c r="K544" s="190" t="s">
        <v>213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939</v>
      </c>
    </row>
    <row r="545" spans="1:65" s="2" customFormat="1" ht="28.8">
      <c r="A545" s="34"/>
      <c r="B545" s="35"/>
      <c r="C545" s="36"/>
      <c r="D545" s="201" t="s">
        <v>165</v>
      </c>
      <c r="E545" s="36"/>
      <c r="F545" s="202" t="s">
        <v>940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10.199999999999999">
      <c r="B546" s="205"/>
      <c r="C546" s="206"/>
      <c r="D546" s="201" t="s">
        <v>166</v>
      </c>
      <c r="E546" s="207" t="s">
        <v>19</v>
      </c>
      <c r="F546" s="208" t="s">
        <v>941</v>
      </c>
      <c r="G546" s="206"/>
      <c r="H546" s="209">
        <v>2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27" customHeight="1">
      <c r="A547" s="34"/>
      <c r="B547" s="35"/>
      <c r="C547" s="188" t="s">
        <v>942</v>
      </c>
      <c r="D547" s="188" t="s">
        <v>159</v>
      </c>
      <c r="E547" s="189" t="s">
        <v>943</v>
      </c>
      <c r="F547" s="190" t="s">
        <v>944</v>
      </c>
      <c r="G547" s="191" t="s">
        <v>202</v>
      </c>
      <c r="H547" s="192">
        <v>1</v>
      </c>
      <c r="I547" s="193"/>
      <c r="J547" s="194">
        <f>ROUND(I547*H547,2)</f>
        <v>0</v>
      </c>
      <c r="K547" s="190" t="s">
        <v>213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945</v>
      </c>
    </row>
    <row r="548" spans="1:65" s="2" customFormat="1" ht="19.2">
      <c r="A548" s="34"/>
      <c r="B548" s="35"/>
      <c r="C548" s="36"/>
      <c r="D548" s="201" t="s">
        <v>165</v>
      </c>
      <c r="E548" s="36"/>
      <c r="F548" s="202" t="s">
        <v>944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946</v>
      </c>
      <c r="G549" s="206"/>
      <c r="H549" s="209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24.6" customHeight="1">
      <c r="A550" s="34"/>
      <c r="B550" s="35"/>
      <c r="C550" s="188" t="s">
        <v>947</v>
      </c>
      <c r="D550" s="188" t="s">
        <v>159</v>
      </c>
      <c r="E550" s="189" t="s">
        <v>948</v>
      </c>
      <c r="F550" s="190" t="s">
        <v>949</v>
      </c>
      <c r="G550" s="191" t="s">
        <v>202</v>
      </c>
      <c r="H550" s="192">
        <v>14</v>
      </c>
      <c r="I550" s="193"/>
      <c r="J550" s="194">
        <f>ROUND(I550*H550,2)</f>
        <v>0</v>
      </c>
      <c r="K550" s="190" t="s">
        <v>213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950</v>
      </c>
    </row>
    <row r="551" spans="1:65" s="2" customFormat="1" ht="19.2">
      <c r="A551" s="34"/>
      <c r="B551" s="35"/>
      <c r="C551" s="36"/>
      <c r="D551" s="201" t="s">
        <v>165</v>
      </c>
      <c r="E551" s="36"/>
      <c r="F551" s="202" t="s">
        <v>949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13" customFormat="1" ht="10.199999999999999">
      <c r="B552" s="205"/>
      <c r="C552" s="206"/>
      <c r="D552" s="201" t="s">
        <v>166</v>
      </c>
      <c r="E552" s="207" t="s">
        <v>19</v>
      </c>
      <c r="F552" s="208" t="s">
        <v>951</v>
      </c>
      <c r="G552" s="206"/>
      <c r="H552" s="209">
        <v>14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166</v>
      </c>
      <c r="AU552" s="215" t="s">
        <v>82</v>
      </c>
      <c r="AV552" s="13" t="s">
        <v>85</v>
      </c>
      <c r="AW552" s="13" t="s">
        <v>34</v>
      </c>
      <c r="AX552" s="13" t="s">
        <v>82</v>
      </c>
      <c r="AY552" s="215" t="s">
        <v>158</v>
      </c>
    </row>
    <row r="553" spans="1:65" s="2" customFormat="1" ht="30" customHeight="1">
      <c r="A553" s="34"/>
      <c r="B553" s="35"/>
      <c r="C553" s="188" t="s">
        <v>952</v>
      </c>
      <c r="D553" s="188" t="s">
        <v>159</v>
      </c>
      <c r="E553" s="189" t="s">
        <v>953</v>
      </c>
      <c r="F553" s="190" t="s">
        <v>954</v>
      </c>
      <c r="G553" s="191" t="s">
        <v>202</v>
      </c>
      <c r="H553" s="192">
        <v>6</v>
      </c>
      <c r="I553" s="193"/>
      <c r="J553" s="194">
        <f>ROUND(I553*H553,2)</f>
        <v>0</v>
      </c>
      <c r="K553" s="190" t="s">
        <v>213</v>
      </c>
      <c r="L553" s="39"/>
      <c r="M553" s="195" t="s">
        <v>19</v>
      </c>
      <c r="N553" s="196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</v>
      </c>
      <c r="T553" s="19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236</v>
      </c>
      <c r="AT553" s="199" t="s">
        <v>159</v>
      </c>
      <c r="AU553" s="199" t="s">
        <v>82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236</v>
      </c>
      <c r="BM553" s="199" t="s">
        <v>955</v>
      </c>
    </row>
    <row r="554" spans="1:65" s="2" customFormat="1" ht="19.2">
      <c r="A554" s="34"/>
      <c r="B554" s="35"/>
      <c r="C554" s="36"/>
      <c r="D554" s="201" t="s">
        <v>165</v>
      </c>
      <c r="E554" s="36"/>
      <c r="F554" s="202" t="s">
        <v>954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82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956</v>
      </c>
      <c r="G555" s="206"/>
      <c r="H555" s="209">
        <v>6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82</v>
      </c>
      <c r="AV555" s="13" t="s">
        <v>85</v>
      </c>
      <c r="AW555" s="13" t="s">
        <v>34</v>
      </c>
      <c r="AX555" s="13" t="s">
        <v>82</v>
      </c>
      <c r="AY555" s="215" t="s">
        <v>158</v>
      </c>
    </row>
    <row r="556" spans="1:65" s="2" customFormat="1" ht="27" customHeight="1">
      <c r="A556" s="34"/>
      <c r="B556" s="35"/>
      <c r="C556" s="188" t="s">
        <v>957</v>
      </c>
      <c r="D556" s="188" t="s">
        <v>159</v>
      </c>
      <c r="E556" s="189" t="s">
        <v>958</v>
      </c>
      <c r="F556" s="190" t="s">
        <v>959</v>
      </c>
      <c r="G556" s="191" t="s">
        <v>202</v>
      </c>
      <c r="H556" s="192">
        <v>1</v>
      </c>
      <c r="I556" s="193"/>
      <c r="J556" s="194">
        <f>ROUND(I556*H556,2)</f>
        <v>0</v>
      </c>
      <c r="K556" s="190" t="s">
        <v>213</v>
      </c>
      <c r="L556" s="39"/>
      <c r="M556" s="195" t="s">
        <v>19</v>
      </c>
      <c r="N556" s="196" t="s">
        <v>45</v>
      </c>
      <c r="O556" s="64"/>
      <c r="P556" s="197">
        <f>O556*H556</f>
        <v>0</v>
      </c>
      <c r="Q556" s="197">
        <v>0</v>
      </c>
      <c r="R556" s="197">
        <f>Q556*H556</f>
        <v>0</v>
      </c>
      <c r="S556" s="197">
        <v>0</v>
      </c>
      <c r="T556" s="19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9" t="s">
        <v>236</v>
      </c>
      <c r="AT556" s="199" t="s">
        <v>159</v>
      </c>
      <c r="AU556" s="199" t="s">
        <v>82</v>
      </c>
      <c r="AY556" s="17" t="s">
        <v>158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7" t="s">
        <v>82</v>
      </c>
      <c r="BK556" s="200">
        <f>ROUND(I556*H556,2)</f>
        <v>0</v>
      </c>
      <c r="BL556" s="17" t="s">
        <v>236</v>
      </c>
      <c r="BM556" s="199" t="s">
        <v>960</v>
      </c>
    </row>
    <row r="557" spans="1:65" s="2" customFormat="1" ht="19.2">
      <c r="A557" s="34"/>
      <c r="B557" s="35"/>
      <c r="C557" s="36"/>
      <c r="D557" s="201" t="s">
        <v>165</v>
      </c>
      <c r="E557" s="36"/>
      <c r="F557" s="202" t="s">
        <v>959</v>
      </c>
      <c r="G557" s="36"/>
      <c r="H557" s="36"/>
      <c r="I557" s="108"/>
      <c r="J557" s="36"/>
      <c r="K557" s="36"/>
      <c r="L557" s="39"/>
      <c r="M557" s="203"/>
      <c r="N557" s="204"/>
      <c r="O557" s="64"/>
      <c r="P557" s="64"/>
      <c r="Q557" s="64"/>
      <c r="R557" s="64"/>
      <c r="S557" s="64"/>
      <c r="T557" s="65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165</v>
      </c>
      <c r="AU557" s="17" t="s">
        <v>82</v>
      </c>
    </row>
    <row r="558" spans="1:65" s="13" customFormat="1" ht="10.199999999999999">
      <c r="B558" s="205"/>
      <c r="C558" s="206"/>
      <c r="D558" s="201" t="s">
        <v>166</v>
      </c>
      <c r="E558" s="207" t="s">
        <v>19</v>
      </c>
      <c r="F558" s="208" t="s">
        <v>926</v>
      </c>
      <c r="G558" s="206"/>
      <c r="H558" s="209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166</v>
      </c>
      <c r="AU558" s="215" t="s">
        <v>82</v>
      </c>
      <c r="AV558" s="13" t="s">
        <v>85</v>
      </c>
      <c r="AW558" s="13" t="s">
        <v>34</v>
      </c>
      <c r="AX558" s="13" t="s">
        <v>82</v>
      </c>
      <c r="AY558" s="215" t="s">
        <v>158</v>
      </c>
    </row>
    <row r="559" spans="1:65" s="2" customFormat="1" ht="36.6" customHeight="1">
      <c r="A559" s="34"/>
      <c r="B559" s="35"/>
      <c r="C559" s="188" t="s">
        <v>961</v>
      </c>
      <c r="D559" s="188" t="s">
        <v>159</v>
      </c>
      <c r="E559" s="189" t="s">
        <v>962</v>
      </c>
      <c r="F559" s="190" t="s">
        <v>963</v>
      </c>
      <c r="G559" s="191" t="s">
        <v>202</v>
      </c>
      <c r="H559" s="192">
        <v>1</v>
      </c>
      <c r="I559" s="193"/>
      <c r="J559" s="194">
        <f>ROUND(I559*H559,2)</f>
        <v>0</v>
      </c>
      <c r="K559" s="190" t="s">
        <v>19</v>
      </c>
      <c r="L559" s="39"/>
      <c r="M559" s="195" t="s">
        <v>19</v>
      </c>
      <c r="N559" s="196" t="s">
        <v>45</v>
      </c>
      <c r="O559" s="64"/>
      <c r="P559" s="197">
        <f>O559*H559</f>
        <v>0</v>
      </c>
      <c r="Q559" s="197">
        <v>0</v>
      </c>
      <c r="R559" s="197">
        <f>Q559*H559</f>
        <v>0</v>
      </c>
      <c r="S559" s="197">
        <v>0</v>
      </c>
      <c r="T559" s="198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9" t="s">
        <v>236</v>
      </c>
      <c r="AT559" s="199" t="s">
        <v>159</v>
      </c>
      <c r="AU559" s="199" t="s">
        <v>82</v>
      </c>
      <c r="AY559" s="17" t="s">
        <v>158</v>
      </c>
      <c r="BE559" s="200">
        <f>IF(N559="základní",J559,0)</f>
        <v>0</v>
      </c>
      <c r="BF559" s="200">
        <f>IF(N559="snížená",J559,0)</f>
        <v>0</v>
      </c>
      <c r="BG559" s="200">
        <f>IF(N559="zákl. přenesená",J559,0)</f>
        <v>0</v>
      </c>
      <c r="BH559" s="200">
        <f>IF(N559="sníž. přenesená",J559,0)</f>
        <v>0</v>
      </c>
      <c r="BI559" s="200">
        <f>IF(N559="nulová",J559,0)</f>
        <v>0</v>
      </c>
      <c r="BJ559" s="17" t="s">
        <v>82</v>
      </c>
      <c r="BK559" s="200">
        <f>ROUND(I559*H559,2)</f>
        <v>0</v>
      </c>
      <c r="BL559" s="17" t="s">
        <v>236</v>
      </c>
      <c r="BM559" s="199" t="s">
        <v>964</v>
      </c>
    </row>
    <row r="560" spans="1:65" s="2" customFormat="1" ht="19.2">
      <c r="A560" s="34"/>
      <c r="B560" s="35"/>
      <c r="C560" s="36"/>
      <c r="D560" s="201" t="s">
        <v>165</v>
      </c>
      <c r="E560" s="36"/>
      <c r="F560" s="202" t="s">
        <v>963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165</v>
      </c>
      <c r="AU560" s="17" t="s">
        <v>82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926</v>
      </c>
      <c r="G561" s="206"/>
      <c r="H561" s="209">
        <v>1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82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25.2" customHeight="1">
      <c r="A562" s="34"/>
      <c r="B562" s="35"/>
      <c r="C562" s="188" t="s">
        <v>965</v>
      </c>
      <c r="D562" s="188" t="s">
        <v>159</v>
      </c>
      <c r="E562" s="189" t="s">
        <v>966</v>
      </c>
      <c r="F562" s="190" t="s">
        <v>967</v>
      </c>
      <c r="G562" s="191" t="s">
        <v>202</v>
      </c>
      <c r="H562" s="192">
        <v>1</v>
      </c>
      <c r="I562" s="193"/>
      <c r="J562" s="194">
        <f>ROUND(I562*H562,2)</f>
        <v>0</v>
      </c>
      <c r="K562" s="190" t="s">
        <v>19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236</v>
      </c>
      <c r="AT562" s="199" t="s">
        <v>159</v>
      </c>
      <c r="AU562" s="199" t="s">
        <v>82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236</v>
      </c>
      <c r="BM562" s="199" t="s">
        <v>968</v>
      </c>
    </row>
    <row r="563" spans="1:65" s="2" customFormat="1" ht="19.2">
      <c r="A563" s="34"/>
      <c r="B563" s="35"/>
      <c r="C563" s="36"/>
      <c r="D563" s="201" t="s">
        <v>165</v>
      </c>
      <c r="E563" s="36"/>
      <c r="F563" s="202" t="s">
        <v>967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82</v>
      </c>
    </row>
    <row r="564" spans="1:65" s="13" customFormat="1" ht="20.399999999999999">
      <c r="B564" s="205"/>
      <c r="C564" s="206"/>
      <c r="D564" s="201" t="s">
        <v>166</v>
      </c>
      <c r="E564" s="207" t="s">
        <v>19</v>
      </c>
      <c r="F564" s="208" t="s">
        <v>969</v>
      </c>
      <c r="G564" s="206"/>
      <c r="H564" s="209">
        <v>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166</v>
      </c>
      <c r="AU564" s="215" t="s">
        <v>82</v>
      </c>
      <c r="AV564" s="13" t="s">
        <v>85</v>
      </c>
      <c r="AW564" s="13" t="s">
        <v>34</v>
      </c>
      <c r="AX564" s="13" t="s">
        <v>82</v>
      </c>
      <c r="AY564" s="215" t="s">
        <v>158</v>
      </c>
    </row>
    <row r="565" spans="1:65" s="2" customFormat="1" ht="16.5" customHeight="1">
      <c r="A565" s="34"/>
      <c r="B565" s="35"/>
      <c r="C565" s="188" t="s">
        <v>970</v>
      </c>
      <c r="D565" s="188" t="s">
        <v>159</v>
      </c>
      <c r="E565" s="189" t="s">
        <v>971</v>
      </c>
      <c r="F565" s="190" t="s">
        <v>972</v>
      </c>
      <c r="G565" s="191" t="s">
        <v>202</v>
      </c>
      <c r="H565" s="192">
        <v>1</v>
      </c>
      <c r="I565" s="193"/>
      <c r="J565" s="194">
        <f>ROUND(I565*H565,2)</f>
        <v>0</v>
      </c>
      <c r="K565" s="190" t="s">
        <v>19</v>
      </c>
      <c r="L565" s="39"/>
      <c r="M565" s="195" t="s">
        <v>19</v>
      </c>
      <c r="N565" s="196" t="s">
        <v>45</v>
      </c>
      <c r="O565" s="64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236</v>
      </c>
      <c r="AT565" s="199" t="s">
        <v>159</v>
      </c>
      <c r="AU565" s="199" t="s">
        <v>82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236</v>
      </c>
      <c r="BM565" s="199" t="s">
        <v>973</v>
      </c>
    </row>
    <row r="566" spans="1:65" s="2" customFormat="1" ht="10.199999999999999">
      <c r="A566" s="34"/>
      <c r="B566" s="35"/>
      <c r="C566" s="36"/>
      <c r="D566" s="201" t="s">
        <v>165</v>
      </c>
      <c r="E566" s="36"/>
      <c r="F566" s="202" t="s">
        <v>972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82</v>
      </c>
    </row>
    <row r="567" spans="1:65" s="13" customFormat="1" ht="20.399999999999999">
      <c r="B567" s="205"/>
      <c r="C567" s="206"/>
      <c r="D567" s="201" t="s">
        <v>166</v>
      </c>
      <c r="E567" s="207" t="s">
        <v>19</v>
      </c>
      <c r="F567" s="208" t="s">
        <v>969</v>
      </c>
      <c r="G567" s="206"/>
      <c r="H567" s="209">
        <v>1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166</v>
      </c>
      <c r="AU567" s="215" t="s">
        <v>82</v>
      </c>
      <c r="AV567" s="13" t="s">
        <v>85</v>
      </c>
      <c r="AW567" s="13" t="s">
        <v>34</v>
      </c>
      <c r="AX567" s="13" t="s">
        <v>82</v>
      </c>
      <c r="AY567" s="215" t="s">
        <v>158</v>
      </c>
    </row>
    <row r="568" spans="1:65" s="2" customFormat="1" ht="16.5" customHeight="1">
      <c r="A568" s="34"/>
      <c r="B568" s="35"/>
      <c r="C568" s="188" t="s">
        <v>974</v>
      </c>
      <c r="D568" s="188" t="s">
        <v>159</v>
      </c>
      <c r="E568" s="189" t="s">
        <v>975</v>
      </c>
      <c r="F568" s="190" t="s">
        <v>976</v>
      </c>
      <c r="G568" s="191" t="s">
        <v>977</v>
      </c>
      <c r="H568" s="192">
        <v>1</v>
      </c>
      <c r="I568" s="193"/>
      <c r="J568" s="194">
        <f>ROUND(I568*H568,2)</f>
        <v>0</v>
      </c>
      <c r="K568" s="190" t="s">
        <v>19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0</v>
      </c>
      <c r="R568" s="197">
        <f>Q568*H568</f>
        <v>0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236</v>
      </c>
      <c r="AT568" s="199" t="s">
        <v>159</v>
      </c>
      <c r="AU568" s="199" t="s">
        <v>82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236</v>
      </c>
      <c r="BM568" s="199" t="s">
        <v>978</v>
      </c>
    </row>
    <row r="569" spans="1:65" s="2" customFormat="1" ht="115.2">
      <c r="A569" s="34"/>
      <c r="B569" s="35"/>
      <c r="C569" s="36"/>
      <c r="D569" s="201" t="s">
        <v>165</v>
      </c>
      <c r="E569" s="36"/>
      <c r="F569" s="202" t="s">
        <v>979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82</v>
      </c>
    </row>
    <row r="570" spans="1:65" s="2" customFormat="1" ht="16.5" customHeight="1">
      <c r="A570" s="34"/>
      <c r="B570" s="35"/>
      <c r="C570" s="188" t="s">
        <v>980</v>
      </c>
      <c r="D570" s="188" t="s">
        <v>159</v>
      </c>
      <c r="E570" s="189" t="s">
        <v>981</v>
      </c>
      <c r="F570" s="190" t="s">
        <v>982</v>
      </c>
      <c r="G570" s="191" t="s">
        <v>977</v>
      </c>
      <c r="H570" s="192">
        <v>1</v>
      </c>
      <c r="I570" s="193"/>
      <c r="J570" s="194">
        <f>ROUND(I570*H570,2)</f>
        <v>0</v>
      </c>
      <c r="K570" s="190" t="s">
        <v>19</v>
      </c>
      <c r="L570" s="39"/>
      <c r="M570" s="195" t="s">
        <v>19</v>
      </c>
      <c r="N570" s="196" t="s">
        <v>45</v>
      </c>
      <c r="O570" s="64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9" t="s">
        <v>236</v>
      </c>
      <c r="AT570" s="199" t="s">
        <v>159</v>
      </c>
      <c r="AU570" s="199" t="s">
        <v>82</v>
      </c>
      <c r="AY570" s="17" t="s">
        <v>158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7" t="s">
        <v>82</v>
      </c>
      <c r="BK570" s="200">
        <f>ROUND(I570*H570,2)</f>
        <v>0</v>
      </c>
      <c r="BL570" s="17" t="s">
        <v>236</v>
      </c>
      <c r="BM570" s="199" t="s">
        <v>983</v>
      </c>
    </row>
    <row r="571" spans="1:65" s="2" customFormat="1" ht="130.19999999999999" customHeight="1">
      <c r="A571" s="34"/>
      <c r="B571" s="35"/>
      <c r="C571" s="36"/>
      <c r="D571" s="201" t="s">
        <v>165</v>
      </c>
      <c r="E571" s="36"/>
      <c r="F571" s="202" t="s">
        <v>984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165</v>
      </c>
      <c r="AU571" s="17" t="s">
        <v>82</v>
      </c>
    </row>
    <row r="572" spans="1:65" s="12" customFormat="1" ht="22.8" customHeight="1">
      <c r="B572" s="174"/>
      <c r="C572" s="175"/>
      <c r="D572" s="176" t="s">
        <v>73</v>
      </c>
      <c r="E572" s="238" t="s">
        <v>82</v>
      </c>
      <c r="F572" s="238" t="s">
        <v>985</v>
      </c>
      <c r="G572" s="175"/>
      <c r="H572" s="175"/>
      <c r="I572" s="178"/>
      <c r="J572" s="239">
        <f>BK572</f>
        <v>0</v>
      </c>
      <c r="K572" s="175"/>
      <c r="L572" s="180"/>
      <c r="M572" s="181"/>
      <c r="N572" s="182"/>
      <c r="O572" s="182"/>
      <c r="P572" s="183">
        <f>SUM(P573:P628)</f>
        <v>0</v>
      </c>
      <c r="Q572" s="182"/>
      <c r="R572" s="183">
        <f>SUM(R573:R628)</f>
        <v>35.190850000000005</v>
      </c>
      <c r="S572" s="182"/>
      <c r="T572" s="184">
        <f>SUM(T573:T628)</f>
        <v>24.8</v>
      </c>
      <c r="AR572" s="185" t="s">
        <v>82</v>
      </c>
      <c r="AT572" s="186" t="s">
        <v>73</v>
      </c>
      <c r="AU572" s="186" t="s">
        <v>82</v>
      </c>
      <c r="AY572" s="185" t="s">
        <v>158</v>
      </c>
      <c r="BK572" s="187">
        <f>SUM(BK573:BK628)</f>
        <v>0</v>
      </c>
    </row>
    <row r="573" spans="1:65" s="2" customFormat="1" ht="26.4" customHeight="1">
      <c r="A573" s="34"/>
      <c r="B573" s="35"/>
      <c r="C573" s="188" t="s">
        <v>986</v>
      </c>
      <c r="D573" s="188" t="s">
        <v>159</v>
      </c>
      <c r="E573" s="189" t="s">
        <v>987</v>
      </c>
      <c r="F573" s="190" t="s">
        <v>988</v>
      </c>
      <c r="G573" s="191" t="s">
        <v>202</v>
      </c>
      <c r="H573" s="192">
        <v>4</v>
      </c>
      <c r="I573" s="193"/>
      <c r="J573" s="194">
        <f>ROUND(I573*H573,2)</f>
        <v>0</v>
      </c>
      <c r="K573" s="190" t="s">
        <v>213</v>
      </c>
      <c r="L573" s="39"/>
      <c r="M573" s="195" t="s">
        <v>19</v>
      </c>
      <c r="N573" s="196" t="s">
        <v>45</v>
      </c>
      <c r="O573" s="64"/>
      <c r="P573" s="197">
        <f>O573*H573</f>
        <v>0</v>
      </c>
      <c r="Q573" s="197">
        <v>6.4999999999999997E-4</v>
      </c>
      <c r="R573" s="197">
        <f>Q573*H573</f>
        <v>2.5999999999999999E-3</v>
      </c>
      <c r="S573" s="197">
        <v>0</v>
      </c>
      <c r="T573" s="19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9" t="s">
        <v>249</v>
      </c>
      <c r="AT573" s="199" t="s">
        <v>159</v>
      </c>
      <c r="AU573" s="199" t="s">
        <v>85</v>
      </c>
      <c r="AY573" s="17" t="s">
        <v>158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7" t="s">
        <v>82</v>
      </c>
      <c r="BK573" s="200">
        <f>ROUND(I573*H573,2)</f>
        <v>0</v>
      </c>
      <c r="BL573" s="17" t="s">
        <v>249</v>
      </c>
      <c r="BM573" s="199" t="s">
        <v>989</v>
      </c>
    </row>
    <row r="574" spans="1:65" s="2" customFormat="1" ht="19.2">
      <c r="A574" s="34"/>
      <c r="B574" s="35"/>
      <c r="C574" s="36"/>
      <c r="D574" s="201" t="s">
        <v>165</v>
      </c>
      <c r="E574" s="36"/>
      <c r="F574" s="202" t="s">
        <v>990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165</v>
      </c>
      <c r="AU574" s="17" t="s">
        <v>85</v>
      </c>
    </row>
    <row r="575" spans="1:65" s="2" customFormat="1" ht="168" customHeight="1">
      <c r="A575" s="34"/>
      <c r="B575" s="35"/>
      <c r="C575" s="36"/>
      <c r="D575" s="201" t="s">
        <v>216</v>
      </c>
      <c r="E575" s="36"/>
      <c r="F575" s="227" t="s">
        <v>991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216</v>
      </c>
      <c r="AU575" s="17" t="s">
        <v>85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992</v>
      </c>
      <c r="G576" s="206"/>
      <c r="H576" s="209">
        <v>4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85</v>
      </c>
      <c r="AV576" s="13" t="s">
        <v>85</v>
      </c>
      <c r="AW576" s="13" t="s">
        <v>34</v>
      </c>
      <c r="AX576" s="13" t="s">
        <v>82</v>
      </c>
      <c r="AY576" s="215" t="s">
        <v>158</v>
      </c>
    </row>
    <row r="577" spans="1:65" s="2" customFormat="1" ht="26.4" customHeight="1">
      <c r="A577" s="34"/>
      <c r="B577" s="35"/>
      <c r="C577" s="188" t="s">
        <v>993</v>
      </c>
      <c r="D577" s="188" t="s">
        <v>159</v>
      </c>
      <c r="E577" s="189" t="s">
        <v>994</v>
      </c>
      <c r="F577" s="190" t="s">
        <v>995</v>
      </c>
      <c r="G577" s="191" t="s">
        <v>202</v>
      </c>
      <c r="H577" s="192">
        <v>4</v>
      </c>
      <c r="I577" s="193"/>
      <c r="J577" s="194">
        <f>ROUND(I577*H577,2)</f>
        <v>0</v>
      </c>
      <c r="K577" s="190" t="s">
        <v>213</v>
      </c>
      <c r="L577" s="39"/>
      <c r="M577" s="195" t="s">
        <v>19</v>
      </c>
      <c r="N577" s="196" t="s">
        <v>45</v>
      </c>
      <c r="O577" s="64"/>
      <c r="P577" s="197">
        <f>O577*H577</f>
        <v>0</v>
      </c>
      <c r="Q577" s="197">
        <v>0</v>
      </c>
      <c r="R577" s="197">
        <f>Q577*H577</f>
        <v>0</v>
      </c>
      <c r="S577" s="197">
        <v>0</v>
      </c>
      <c r="T577" s="19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9" t="s">
        <v>249</v>
      </c>
      <c r="AT577" s="199" t="s">
        <v>159</v>
      </c>
      <c r="AU577" s="199" t="s">
        <v>85</v>
      </c>
      <c r="AY577" s="17" t="s">
        <v>158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17" t="s">
        <v>82</v>
      </c>
      <c r="BK577" s="200">
        <f>ROUND(I577*H577,2)</f>
        <v>0</v>
      </c>
      <c r="BL577" s="17" t="s">
        <v>249</v>
      </c>
      <c r="BM577" s="199" t="s">
        <v>996</v>
      </c>
    </row>
    <row r="578" spans="1:65" s="2" customFormat="1" ht="28.8">
      <c r="A578" s="34"/>
      <c r="B578" s="35"/>
      <c r="C578" s="36"/>
      <c r="D578" s="201" t="s">
        <v>165</v>
      </c>
      <c r="E578" s="36"/>
      <c r="F578" s="202" t="s">
        <v>997</v>
      </c>
      <c r="G578" s="36"/>
      <c r="H578" s="36"/>
      <c r="I578" s="108"/>
      <c r="J578" s="36"/>
      <c r="K578" s="36"/>
      <c r="L578" s="39"/>
      <c r="M578" s="203"/>
      <c r="N578" s="204"/>
      <c r="O578" s="64"/>
      <c r="P578" s="64"/>
      <c r="Q578" s="64"/>
      <c r="R578" s="64"/>
      <c r="S578" s="64"/>
      <c r="T578" s="65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165</v>
      </c>
      <c r="AU578" s="17" t="s">
        <v>85</v>
      </c>
    </row>
    <row r="579" spans="1:65" s="2" customFormat="1" ht="171.6" customHeight="1">
      <c r="A579" s="34"/>
      <c r="B579" s="35"/>
      <c r="C579" s="36"/>
      <c r="D579" s="201" t="s">
        <v>216</v>
      </c>
      <c r="E579" s="36"/>
      <c r="F579" s="227" t="s">
        <v>991</v>
      </c>
      <c r="G579" s="36"/>
      <c r="H579" s="36"/>
      <c r="I579" s="108"/>
      <c r="J579" s="36"/>
      <c r="K579" s="36"/>
      <c r="L579" s="39"/>
      <c r="M579" s="203"/>
      <c r="N579" s="204"/>
      <c r="O579" s="64"/>
      <c r="P579" s="64"/>
      <c r="Q579" s="64"/>
      <c r="R579" s="64"/>
      <c r="S579" s="64"/>
      <c r="T579" s="65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216</v>
      </c>
      <c r="AU579" s="17" t="s">
        <v>85</v>
      </c>
    </row>
    <row r="580" spans="1:65" s="13" customFormat="1" ht="10.199999999999999">
      <c r="B580" s="205"/>
      <c r="C580" s="206"/>
      <c r="D580" s="201" t="s">
        <v>166</v>
      </c>
      <c r="E580" s="207" t="s">
        <v>19</v>
      </c>
      <c r="F580" s="208" t="s">
        <v>992</v>
      </c>
      <c r="G580" s="206"/>
      <c r="H580" s="209">
        <v>4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166</v>
      </c>
      <c r="AU580" s="215" t="s">
        <v>85</v>
      </c>
      <c r="AV580" s="13" t="s">
        <v>85</v>
      </c>
      <c r="AW580" s="13" t="s">
        <v>34</v>
      </c>
      <c r="AX580" s="13" t="s">
        <v>82</v>
      </c>
      <c r="AY580" s="215" t="s">
        <v>158</v>
      </c>
    </row>
    <row r="581" spans="1:65" s="2" customFormat="1" ht="30.6" customHeight="1">
      <c r="A581" s="34"/>
      <c r="B581" s="35"/>
      <c r="C581" s="228" t="s">
        <v>998</v>
      </c>
      <c r="D581" s="228" t="s">
        <v>199</v>
      </c>
      <c r="E581" s="229" t="s">
        <v>999</v>
      </c>
      <c r="F581" s="230" t="s">
        <v>1000</v>
      </c>
      <c r="G581" s="231" t="s">
        <v>202</v>
      </c>
      <c r="H581" s="232">
        <v>28</v>
      </c>
      <c r="I581" s="233"/>
      <c r="J581" s="234">
        <f>ROUND(I581*H581,2)</f>
        <v>0</v>
      </c>
      <c r="K581" s="230" t="s">
        <v>213</v>
      </c>
      <c r="L581" s="235"/>
      <c r="M581" s="236" t="s">
        <v>19</v>
      </c>
      <c r="N581" s="237" t="s">
        <v>45</v>
      </c>
      <c r="O581" s="64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9" t="s">
        <v>249</v>
      </c>
      <c r="AT581" s="199" t="s">
        <v>199</v>
      </c>
      <c r="AU581" s="199" t="s">
        <v>85</v>
      </c>
      <c r="AY581" s="17" t="s">
        <v>158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7" t="s">
        <v>82</v>
      </c>
      <c r="BK581" s="200">
        <f>ROUND(I581*H581,2)</f>
        <v>0</v>
      </c>
      <c r="BL581" s="17" t="s">
        <v>249</v>
      </c>
      <c r="BM581" s="199" t="s">
        <v>1001</v>
      </c>
    </row>
    <row r="582" spans="1:65" s="2" customFormat="1" ht="19.2">
      <c r="A582" s="34"/>
      <c r="B582" s="35"/>
      <c r="C582" s="36"/>
      <c r="D582" s="201" t="s">
        <v>165</v>
      </c>
      <c r="E582" s="36"/>
      <c r="F582" s="202" t="s">
        <v>1000</v>
      </c>
      <c r="G582" s="36"/>
      <c r="H582" s="36"/>
      <c r="I582" s="108"/>
      <c r="J582" s="36"/>
      <c r="K582" s="36"/>
      <c r="L582" s="39"/>
      <c r="M582" s="203"/>
      <c r="N582" s="204"/>
      <c r="O582" s="64"/>
      <c r="P582" s="64"/>
      <c r="Q582" s="64"/>
      <c r="R582" s="64"/>
      <c r="S582" s="64"/>
      <c r="T582" s="65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165</v>
      </c>
      <c r="AU582" s="17" t="s">
        <v>85</v>
      </c>
    </row>
    <row r="583" spans="1:65" s="13" customFormat="1" ht="10.199999999999999">
      <c r="B583" s="205"/>
      <c r="C583" s="206"/>
      <c r="D583" s="201" t="s">
        <v>166</v>
      </c>
      <c r="E583" s="207" t="s">
        <v>19</v>
      </c>
      <c r="F583" s="208" t="s">
        <v>1002</v>
      </c>
      <c r="G583" s="206"/>
      <c r="H583" s="209">
        <v>28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166</v>
      </c>
      <c r="AU583" s="215" t="s">
        <v>85</v>
      </c>
      <c r="AV583" s="13" t="s">
        <v>85</v>
      </c>
      <c r="AW583" s="13" t="s">
        <v>34</v>
      </c>
      <c r="AX583" s="13" t="s">
        <v>82</v>
      </c>
      <c r="AY583" s="215" t="s">
        <v>158</v>
      </c>
    </row>
    <row r="584" spans="1:65" s="2" customFormat="1" ht="27" customHeight="1">
      <c r="A584" s="34"/>
      <c r="B584" s="35"/>
      <c r="C584" s="188" t="s">
        <v>1003</v>
      </c>
      <c r="D584" s="188" t="s">
        <v>159</v>
      </c>
      <c r="E584" s="189" t="s">
        <v>1004</v>
      </c>
      <c r="F584" s="190" t="s">
        <v>1005</v>
      </c>
      <c r="G584" s="191" t="s">
        <v>162</v>
      </c>
      <c r="H584" s="192">
        <v>105</v>
      </c>
      <c r="I584" s="193"/>
      <c r="J584" s="194">
        <f>ROUND(I584*H584,2)</f>
        <v>0</v>
      </c>
      <c r="K584" s="190" t="s">
        <v>213</v>
      </c>
      <c r="L584" s="39"/>
      <c r="M584" s="195" t="s">
        <v>19</v>
      </c>
      <c r="N584" s="196" t="s">
        <v>45</v>
      </c>
      <c r="O584" s="64"/>
      <c r="P584" s="197">
        <f>O584*H584</f>
        <v>0</v>
      </c>
      <c r="Q584" s="197">
        <v>1.4999999999999999E-4</v>
      </c>
      <c r="R584" s="197">
        <f>Q584*H584</f>
        <v>1.575E-2</v>
      </c>
      <c r="S584" s="197">
        <v>0</v>
      </c>
      <c r="T584" s="19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9" t="s">
        <v>195</v>
      </c>
      <c r="AT584" s="199" t="s">
        <v>159</v>
      </c>
      <c r="AU584" s="199" t="s">
        <v>85</v>
      </c>
      <c r="AY584" s="17" t="s">
        <v>158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7" t="s">
        <v>82</v>
      </c>
      <c r="BK584" s="200">
        <f>ROUND(I584*H584,2)</f>
        <v>0</v>
      </c>
      <c r="BL584" s="17" t="s">
        <v>195</v>
      </c>
      <c r="BM584" s="199" t="s">
        <v>1006</v>
      </c>
    </row>
    <row r="585" spans="1:65" s="2" customFormat="1" ht="19.2">
      <c r="A585" s="34"/>
      <c r="B585" s="35"/>
      <c r="C585" s="36"/>
      <c r="D585" s="201" t="s">
        <v>165</v>
      </c>
      <c r="E585" s="36"/>
      <c r="F585" s="202" t="s">
        <v>1007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165</v>
      </c>
      <c r="AU585" s="17" t="s">
        <v>85</v>
      </c>
    </row>
    <row r="586" spans="1:65" s="2" customFormat="1" ht="166.2" customHeight="1">
      <c r="A586" s="34"/>
      <c r="B586" s="35"/>
      <c r="C586" s="36"/>
      <c r="D586" s="201" t="s">
        <v>216</v>
      </c>
      <c r="E586" s="36"/>
      <c r="F586" s="227" t="s">
        <v>991</v>
      </c>
      <c r="G586" s="36"/>
      <c r="H586" s="36"/>
      <c r="I586" s="108"/>
      <c r="J586" s="36"/>
      <c r="K586" s="36"/>
      <c r="L586" s="39"/>
      <c r="M586" s="203"/>
      <c r="N586" s="204"/>
      <c r="O586" s="64"/>
      <c r="P586" s="64"/>
      <c r="Q586" s="64"/>
      <c r="R586" s="64"/>
      <c r="S586" s="64"/>
      <c r="T586" s="65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216</v>
      </c>
      <c r="AU586" s="17" t="s">
        <v>85</v>
      </c>
    </row>
    <row r="587" spans="1:65" s="13" customFormat="1" ht="10.199999999999999">
      <c r="B587" s="205"/>
      <c r="C587" s="206"/>
      <c r="D587" s="201" t="s">
        <v>166</v>
      </c>
      <c r="E587" s="207" t="s">
        <v>19</v>
      </c>
      <c r="F587" s="208" t="s">
        <v>1008</v>
      </c>
      <c r="G587" s="206"/>
      <c r="H587" s="209">
        <v>105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166</v>
      </c>
      <c r="AU587" s="215" t="s">
        <v>85</v>
      </c>
      <c r="AV587" s="13" t="s">
        <v>85</v>
      </c>
      <c r="AW587" s="13" t="s">
        <v>34</v>
      </c>
      <c r="AX587" s="13" t="s">
        <v>82</v>
      </c>
      <c r="AY587" s="215" t="s">
        <v>158</v>
      </c>
    </row>
    <row r="588" spans="1:65" s="2" customFormat="1" ht="33" customHeight="1">
      <c r="A588" s="34"/>
      <c r="B588" s="35"/>
      <c r="C588" s="188" t="s">
        <v>1009</v>
      </c>
      <c r="D588" s="188" t="s">
        <v>159</v>
      </c>
      <c r="E588" s="189" t="s">
        <v>1010</v>
      </c>
      <c r="F588" s="190" t="s">
        <v>1011</v>
      </c>
      <c r="G588" s="191" t="s">
        <v>162</v>
      </c>
      <c r="H588" s="192">
        <v>105</v>
      </c>
      <c r="I588" s="193"/>
      <c r="J588" s="194">
        <f>ROUND(I588*H588,2)</f>
        <v>0</v>
      </c>
      <c r="K588" s="190" t="s">
        <v>213</v>
      </c>
      <c r="L588" s="39"/>
      <c r="M588" s="195" t="s">
        <v>19</v>
      </c>
      <c r="N588" s="196" t="s">
        <v>45</v>
      </c>
      <c r="O588" s="64"/>
      <c r="P588" s="197">
        <f>O588*H588</f>
        <v>0</v>
      </c>
      <c r="Q588" s="197">
        <v>0</v>
      </c>
      <c r="R588" s="197">
        <f>Q588*H588</f>
        <v>0</v>
      </c>
      <c r="S588" s="197">
        <v>0</v>
      </c>
      <c r="T588" s="198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9" t="s">
        <v>249</v>
      </c>
      <c r="AT588" s="199" t="s">
        <v>159</v>
      </c>
      <c r="AU588" s="199" t="s">
        <v>85</v>
      </c>
      <c r="AY588" s="17" t="s">
        <v>158</v>
      </c>
      <c r="BE588" s="200">
        <f>IF(N588="základní",J588,0)</f>
        <v>0</v>
      </c>
      <c r="BF588" s="200">
        <f>IF(N588="snížená",J588,0)</f>
        <v>0</v>
      </c>
      <c r="BG588" s="200">
        <f>IF(N588="zákl. přenesená",J588,0)</f>
        <v>0</v>
      </c>
      <c r="BH588" s="200">
        <f>IF(N588="sníž. přenesená",J588,0)</f>
        <v>0</v>
      </c>
      <c r="BI588" s="200">
        <f>IF(N588="nulová",J588,0)</f>
        <v>0</v>
      </c>
      <c r="BJ588" s="17" t="s">
        <v>82</v>
      </c>
      <c r="BK588" s="200">
        <f>ROUND(I588*H588,2)</f>
        <v>0</v>
      </c>
      <c r="BL588" s="17" t="s">
        <v>249</v>
      </c>
      <c r="BM588" s="199" t="s">
        <v>1012</v>
      </c>
    </row>
    <row r="589" spans="1:65" s="2" customFormat="1" ht="28.8">
      <c r="A589" s="34"/>
      <c r="B589" s="35"/>
      <c r="C589" s="36"/>
      <c r="D589" s="201" t="s">
        <v>165</v>
      </c>
      <c r="E589" s="36"/>
      <c r="F589" s="202" t="s">
        <v>1013</v>
      </c>
      <c r="G589" s="36"/>
      <c r="H589" s="36"/>
      <c r="I589" s="108"/>
      <c r="J589" s="36"/>
      <c r="K589" s="36"/>
      <c r="L589" s="39"/>
      <c r="M589" s="203"/>
      <c r="N589" s="204"/>
      <c r="O589" s="64"/>
      <c r="P589" s="64"/>
      <c r="Q589" s="64"/>
      <c r="R589" s="64"/>
      <c r="S589" s="64"/>
      <c r="T589" s="65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165</v>
      </c>
      <c r="AU589" s="17" t="s">
        <v>85</v>
      </c>
    </row>
    <row r="590" spans="1:65" s="2" customFormat="1" ht="166.2" customHeight="1">
      <c r="A590" s="34"/>
      <c r="B590" s="35"/>
      <c r="C590" s="36"/>
      <c r="D590" s="201" t="s">
        <v>216</v>
      </c>
      <c r="E590" s="36"/>
      <c r="F590" s="227" t="s">
        <v>991</v>
      </c>
      <c r="G590" s="36"/>
      <c r="H590" s="36"/>
      <c r="I590" s="108"/>
      <c r="J590" s="36"/>
      <c r="K590" s="36"/>
      <c r="L590" s="39"/>
      <c r="M590" s="203"/>
      <c r="N590" s="204"/>
      <c r="O590" s="64"/>
      <c r="P590" s="64"/>
      <c r="Q590" s="64"/>
      <c r="R590" s="64"/>
      <c r="S590" s="64"/>
      <c r="T590" s="65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216</v>
      </c>
      <c r="AU590" s="17" t="s">
        <v>85</v>
      </c>
    </row>
    <row r="591" spans="1:65" s="13" customFormat="1" ht="10.199999999999999">
      <c r="B591" s="205"/>
      <c r="C591" s="206"/>
      <c r="D591" s="201" t="s">
        <v>166</v>
      </c>
      <c r="E591" s="207" t="s">
        <v>19</v>
      </c>
      <c r="F591" s="208" t="s">
        <v>1008</v>
      </c>
      <c r="G591" s="206"/>
      <c r="H591" s="209">
        <v>105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166</v>
      </c>
      <c r="AU591" s="215" t="s">
        <v>85</v>
      </c>
      <c r="AV591" s="13" t="s">
        <v>85</v>
      </c>
      <c r="AW591" s="13" t="s">
        <v>34</v>
      </c>
      <c r="AX591" s="13" t="s">
        <v>82</v>
      </c>
      <c r="AY591" s="215" t="s">
        <v>158</v>
      </c>
    </row>
    <row r="592" spans="1:65" s="2" customFormat="1" ht="31.2" customHeight="1">
      <c r="A592" s="34"/>
      <c r="B592" s="35"/>
      <c r="C592" s="228" t="s">
        <v>1014</v>
      </c>
      <c r="D592" s="228" t="s">
        <v>199</v>
      </c>
      <c r="E592" s="229" t="s">
        <v>1015</v>
      </c>
      <c r="F592" s="230" t="s">
        <v>1016</v>
      </c>
      <c r="G592" s="231" t="s">
        <v>202</v>
      </c>
      <c r="H592" s="232">
        <v>30</v>
      </c>
      <c r="I592" s="233"/>
      <c r="J592" s="234">
        <f>ROUND(I592*H592,2)</f>
        <v>0</v>
      </c>
      <c r="K592" s="230" t="s">
        <v>213</v>
      </c>
      <c r="L592" s="235"/>
      <c r="M592" s="236" t="s">
        <v>19</v>
      </c>
      <c r="N592" s="237" t="s">
        <v>45</v>
      </c>
      <c r="O592" s="64"/>
      <c r="P592" s="197">
        <f>O592*H592</f>
        <v>0</v>
      </c>
      <c r="Q592" s="197">
        <v>1.2500000000000001E-2</v>
      </c>
      <c r="R592" s="197">
        <f>Q592*H592</f>
        <v>0.375</v>
      </c>
      <c r="S592" s="197">
        <v>0</v>
      </c>
      <c r="T592" s="198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99" t="s">
        <v>249</v>
      </c>
      <c r="AT592" s="199" t="s">
        <v>199</v>
      </c>
      <c r="AU592" s="199" t="s">
        <v>85</v>
      </c>
      <c r="AY592" s="17" t="s">
        <v>158</v>
      </c>
      <c r="BE592" s="200">
        <f>IF(N592="základní",J592,0)</f>
        <v>0</v>
      </c>
      <c r="BF592" s="200">
        <f>IF(N592="snížená",J592,0)</f>
        <v>0</v>
      </c>
      <c r="BG592" s="200">
        <f>IF(N592="zákl. přenesená",J592,0)</f>
        <v>0</v>
      </c>
      <c r="BH592" s="200">
        <f>IF(N592="sníž. přenesená",J592,0)</f>
        <v>0</v>
      </c>
      <c r="BI592" s="200">
        <f>IF(N592="nulová",J592,0)</f>
        <v>0</v>
      </c>
      <c r="BJ592" s="17" t="s">
        <v>82</v>
      </c>
      <c r="BK592" s="200">
        <f>ROUND(I592*H592,2)</f>
        <v>0</v>
      </c>
      <c r="BL592" s="17" t="s">
        <v>249</v>
      </c>
      <c r="BM592" s="199" t="s">
        <v>1017</v>
      </c>
    </row>
    <row r="593" spans="1:65" s="2" customFormat="1" ht="19.2">
      <c r="A593" s="34"/>
      <c r="B593" s="35"/>
      <c r="C593" s="36"/>
      <c r="D593" s="201" t="s">
        <v>165</v>
      </c>
      <c r="E593" s="36"/>
      <c r="F593" s="202" t="s">
        <v>1016</v>
      </c>
      <c r="G593" s="36"/>
      <c r="H593" s="36"/>
      <c r="I593" s="108"/>
      <c r="J593" s="36"/>
      <c r="K593" s="36"/>
      <c r="L593" s="39"/>
      <c r="M593" s="203"/>
      <c r="N593" s="204"/>
      <c r="O593" s="64"/>
      <c r="P593" s="64"/>
      <c r="Q593" s="64"/>
      <c r="R593" s="64"/>
      <c r="S593" s="64"/>
      <c r="T593" s="65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165</v>
      </c>
      <c r="AU593" s="17" t="s">
        <v>85</v>
      </c>
    </row>
    <row r="594" spans="1:65" s="13" customFormat="1" ht="10.199999999999999">
      <c r="B594" s="205"/>
      <c r="C594" s="206"/>
      <c r="D594" s="201" t="s">
        <v>166</v>
      </c>
      <c r="E594" s="207" t="s">
        <v>19</v>
      </c>
      <c r="F594" s="208" t="s">
        <v>1018</v>
      </c>
      <c r="G594" s="206"/>
      <c r="H594" s="209">
        <v>30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166</v>
      </c>
      <c r="AU594" s="215" t="s">
        <v>85</v>
      </c>
      <c r="AV594" s="13" t="s">
        <v>85</v>
      </c>
      <c r="AW594" s="13" t="s">
        <v>34</v>
      </c>
      <c r="AX594" s="13" t="s">
        <v>82</v>
      </c>
      <c r="AY594" s="215" t="s">
        <v>158</v>
      </c>
    </row>
    <row r="595" spans="1:65" s="2" customFormat="1" ht="29.4" customHeight="1">
      <c r="A595" s="34"/>
      <c r="B595" s="35"/>
      <c r="C595" s="188" t="s">
        <v>1019</v>
      </c>
      <c r="D595" s="188" t="s">
        <v>159</v>
      </c>
      <c r="E595" s="189" t="s">
        <v>1020</v>
      </c>
      <c r="F595" s="190" t="s">
        <v>1021</v>
      </c>
      <c r="G595" s="191" t="s">
        <v>194</v>
      </c>
      <c r="H595" s="192">
        <v>155</v>
      </c>
      <c r="I595" s="193"/>
      <c r="J595" s="194">
        <f>ROUND(I595*H595,2)</f>
        <v>0</v>
      </c>
      <c r="K595" s="190" t="s">
        <v>213</v>
      </c>
      <c r="L595" s="39"/>
      <c r="M595" s="195" t="s">
        <v>19</v>
      </c>
      <c r="N595" s="196" t="s">
        <v>45</v>
      </c>
      <c r="O595" s="64"/>
      <c r="P595" s="197">
        <f>O595*H595</f>
        <v>0</v>
      </c>
      <c r="Q595" s="197">
        <v>0</v>
      </c>
      <c r="R595" s="197">
        <f>Q595*H595</f>
        <v>0</v>
      </c>
      <c r="S595" s="197">
        <v>0.16</v>
      </c>
      <c r="T595" s="198">
        <f>S595*H595</f>
        <v>24.8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9" t="s">
        <v>163</v>
      </c>
      <c r="AT595" s="199" t="s">
        <v>159</v>
      </c>
      <c r="AU595" s="199" t="s">
        <v>85</v>
      </c>
      <c r="AY595" s="17" t="s">
        <v>158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7" t="s">
        <v>82</v>
      </c>
      <c r="BK595" s="200">
        <f>ROUND(I595*H595,2)</f>
        <v>0</v>
      </c>
      <c r="BL595" s="17" t="s">
        <v>163</v>
      </c>
      <c r="BM595" s="199" t="s">
        <v>1022</v>
      </c>
    </row>
    <row r="596" spans="1:65" s="2" customFormat="1" ht="19.2">
      <c r="A596" s="34"/>
      <c r="B596" s="35"/>
      <c r="C596" s="36"/>
      <c r="D596" s="201" t="s">
        <v>165</v>
      </c>
      <c r="E596" s="36"/>
      <c r="F596" s="202" t="s">
        <v>1021</v>
      </c>
      <c r="G596" s="36"/>
      <c r="H596" s="36"/>
      <c r="I596" s="108"/>
      <c r="J596" s="36"/>
      <c r="K596" s="36"/>
      <c r="L596" s="39"/>
      <c r="M596" s="203"/>
      <c r="N596" s="204"/>
      <c r="O596" s="64"/>
      <c r="P596" s="64"/>
      <c r="Q596" s="64"/>
      <c r="R596" s="64"/>
      <c r="S596" s="64"/>
      <c r="T596" s="65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165</v>
      </c>
      <c r="AU596" s="17" t="s">
        <v>85</v>
      </c>
    </row>
    <row r="597" spans="1:65" s="13" customFormat="1" ht="20.399999999999999">
      <c r="B597" s="205"/>
      <c r="C597" s="206"/>
      <c r="D597" s="201" t="s">
        <v>166</v>
      </c>
      <c r="E597" s="207" t="s">
        <v>19</v>
      </c>
      <c r="F597" s="208" t="s">
        <v>1023</v>
      </c>
      <c r="G597" s="206"/>
      <c r="H597" s="209">
        <v>155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166</v>
      </c>
      <c r="AU597" s="215" t="s">
        <v>85</v>
      </c>
      <c r="AV597" s="13" t="s">
        <v>85</v>
      </c>
      <c r="AW597" s="13" t="s">
        <v>34</v>
      </c>
      <c r="AX597" s="13" t="s">
        <v>82</v>
      </c>
      <c r="AY597" s="215" t="s">
        <v>158</v>
      </c>
    </row>
    <row r="598" spans="1:65" s="2" customFormat="1" ht="30.6" customHeight="1">
      <c r="A598" s="34"/>
      <c r="B598" s="35"/>
      <c r="C598" s="188" t="s">
        <v>1024</v>
      </c>
      <c r="D598" s="188" t="s">
        <v>159</v>
      </c>
      <c r="E598" s="189" t="s">
        <v>1025</v>
      </c>
      <c r="F598" s="190" t="s">
        <v>1026</v>
      </c>
      <c r="G598" s="191" t="s">
        <v>1027</v>
      </c>
      <c r="H598" s="192">
        <v>21</v>
      </c>
      <c r="I598" s="193"/>
      <c r="J598" s="194">
        <f>ROUND(I598*H598,2)</f>
        <v>0</v>
      </c>
      <c r="K598" s="190" t="s">
        <v>213</v>
      </c>
      <c r="L598" s="39"/>
      <c r="M598" s="195" t="s">
        <v>19</v>
      </c>
      <c r="N598" s="196" t="s">
        <v>45</v>
      </c>
      <c r="O598" s="64"/>
      <c r="P598" s="197">
        <f>O598*H598</f>
        <v>0</v>
      </c>
      <c r="Q598" s="197">
        <v>0</v>
      </c>
      <c r="R598" s="197">
        <f>Q598*H598</f>
        <v>0</v>
      </c>
      <c r="S598" s="197">
        <v>0</v>
      </c>
      <c r="T598" s="198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9" t="s">
        <v>163</v>
      </c>
      <c r="AT598" s="199" t="s">
        <v>159</v>
      </c>
      <c r="AU598" s="199" t="s">
        <v>85</v>
      </c>
      <c r="AY598" s="17" t="s">
        <v>158</v>
      </c>
      <c r="BE598" s="200">
        <f>IF(N598="základní",J598,0)</f>
        <v>0</v>
      </c>
      <c r="BF598" s="200">
        <f>IF(N598="snížená",J598,0)</f>
        <v>0</v>
      </c>
      <c r="BG598" s="200">
        <f>IF(N598="zákl. přenesená",J598,0)</f>
        <v>0</v>
      </c>
      <c r="BH598" s="200">
        <f>IF(N598="sníž. přenesená",J598,0)</f>
        <v>0</v>
      </c>
      <c r="BI598" s="200">
        <f>IF(N598="nulová",J598,0)</f>
        <v>0</v>
      </c>
      <c r="BJ598" s="17" t="s">
        <v>82</v>
      </c>
      <c r="BK598" s="200">
        <f>ROUND(I598*H598,2)</f>
        <v>0</v>
      </c>
      <c r="BL598" s="17" t="s">
        <v>163</v>
      </c>
      <c r="BM598" s="199" t="s">
        <v>1028</v>
      </c>
    </row>
    <row r="599" spans="1:65" s="2" customFormat="1" ht="28.8">
      <c r="A599" s="34"/>
      <c r="B599" s="35"/>
      <c r="C599" s="36"/>
      <c r="D599" s="201" t="s">
        <v>165</v>
      </c>
      <c r="E599" s="36"/>
      <c r="F599" s="202" t="s">
        <v>1029</v>
      </c>
      <c r="G599" s="36"/>
      <c r="H599" s="36"/>
      <c r="I599" s="108"/>
      <c r="J599" s="36"/>
      <c r="K599" s="36"/>
      <c r="L599" s="39"/>
      <c r="M599" s="203"/>
      <c r="N599" s="204"/>
      <c r="O599" s="64"/>
      <c r="P599" s="64"/>
      <c r="Q599" s="64"/>
      <c r="R599" s="64"/>
      <c r="S599" s="64"/>
      <c r="T599" s="65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165</v>
      </c>
      <c r="AU599" s="17" t="s">
        <v>85</v>
      </c>
    </row>
    <row r="600" spans="1:65" s="2" customFormat="1" ht="409.6">
      <c r="A600" s="34"/>
      <c r="B600" s="35"/>
      <c r="C600" s="36"/>
      <c r="D600" s="201" t="s">
        <v>216</v>
      </c>
      <c r="E600" s="36"/>
      <c r="F600" s="227" t="s">
        <v>1030</v>
      </c>
      <c r="G600" s="36"/>
      <c r="H600" s="36"/>
      <c r="I600" s="108"/>
      <c r="J600" s="36"/>
      <c r="K600" s="36"/>
      <c r="L600" s="39"/>
      <c r="M600" s="203"/>
      <c r="N600" s="204"/>
      <c r="O600" s="64"/>
      <c r="P600" s="64"/>
      <c r="Q600" s="64"/>
      <c r="R600" s="64"/>
      <c r="S600" s="64"/>
      <c r="T600" s="65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7" t="s">
        <v>216</v>
      </c>
      <c r="AU600" s="17" t="s">
        <v>85</v>
      </c>
    </row>
    <row r="601" spans="1:65" s="13" customFormat="1" ht="10.199999999999999">
      <c r="B601" s="205"/>
      <c r="C601" s="206"/>
      <c r="D601" s="201" t="s">
        <v>166</v>
      </c>
      <c r="E601" s="207" t="s">
        <v>19</v>
      </c>
      <c r="F601" s="208" t="s">
        <v>1031</v>
      </c>
      <c r="G601" s="206"/>
      <c r="H601" s="209">
        <v>21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166</v>
      </c>
      <c r="AU601" s="215" t="s">
        <v>85</v>
      </c>
      <c r="AV601" s="13" t="s">
        <v>85</v>
      </c>
      <c r="AW601" s="13" t="s">
        <v>34</v>
      </c>
      <c r="AX601" s="13" t="s">
        <v>82</v>
      </c>
      <c r="AY601" s="215" t="s">
        <v>158</v>
      </c>
    </row>
    <row r="602" spans="1:65" s="2" customFormat="1" ht="24.6" customHeight="1">
      <c r="A602" s="34"/>
      <c r="B602" s="35"/>
      <c r="C602" s="188" t="s">
        <v>1032</v>
      </c>
      <c r="D602" s="188" t="s">
        <v>159</v>
      </c>
      <c r="E602" s="189" t="s">
        <v>1033</v>
      </c>
      <c r="F602" s="190" t="s">
        <v>1034</v>
      </c>
      <c r="G602" s="191" t="s">
        <v>1035</v>
      </c>
      <c r="H602" s="192">
        <v>26.367999999999999</v>
      </c>
      <c r="I602" s="193"/>
      <c r="J602" s="194">
        <f>ROUND(I602*H602,2)</f>
        <v>0</v>
      </c>
      <c r="K602" s="190" t="s">
        <v>213</v>
      </c>
      <c r="L602" s="39"/>
      <c r="M602" s="195" t="s">
        <v>19</v>
      </c>
      <c r="N602" s="196" t="s">
        <v>45</v>
      </c>
      <c r="O602" s="64"/>
      <c r="P602" s="197">
        <f>O602*H602</f>
        <v>0</v>
      </c>
      <c r="Q602" s="197">
        <v>0</v>
      </c>
      <c r="R602" s="197">
        <f>Q602*H602</f>
        <v>0</v>
      </c>
      <c r="S602" s="197">
        <v>0</v>
      </c>
      <c r="T602" s="19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9" t="s">
        <v>163</v>
      </c>
      <c r="AT602" s="199" t="s">
        <v>159</v>
      </c>
      <c r="AU602" s="199" t="s">
        <v>85</v>
      </c>
      <c r="AY602" s="17" t="s">
        <v>158</v>
      </c>
      <c r="BE602" s="200">
        <f>IF(N602="základní",J602,0)</f>
        <v>0</v>
      </c>
      <c r="BF602" s="200">
        <f>IF(N602="snížená",J602,0)</f>
        <v>0</v>
      </c>
      <c r="BG602" s="200">
        <f>IF(N602="zákl. přenesená",J602,0)</f>
        <v>0</v>
      </c>
      <c r="BH602" s="200">
        <f>IF(N602="sníž. přenesená",J602,0)</f>
        <v>0</v>
      </c>
      <c r="BI602" s="200">
        <f>IF(N602="nulová",J602,0)</f>
        <v>0</v>
      </c>
      <c r="BJ602" s="17" t="s">
        <v>82</v>
      </c>
      <c r="BK602" s="200">
        <f>ROUND(I602*H602,2)</f>
        <v>0</v>
      </c>
      <c r="BL602" s="17" t="s">
        <v>163</v>
      </c>
      <c r="BM602" s="199" t="s">
        <v>1036</v>
      </c>
    </row>
    <row r="603" spans="1:65" s="2" customFormat="1" ht="38.4">
      <c r="A603" s="34"/>
      <c r="B603" s="35"/>
      <c r="C603" s="36"/>
      <c r="D603" s="201" t="s">
        <v>165</v>
      </c>
      <c r="E603" s="36"/>
      <c r="F603" s="202" t="s">
        <v>1037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165</v>
      </c>
      <c r="AU603" s="17" t="s">
        <v>85</v>
      </c>
    </row>
    <row r="604" spans="1:65" s="2" customFormat="1" ht="76.8">
      <c r="A604" s="34"/>
      <c r="B604" s="35"/>
      <c r="C604" s="36"/>
      <c r="D604" s="201" t="s">
        <v>216</v>
      </c>
      <c r="E604" s="36"/>
      <c r="F604" s="227" t="s">
        <v>1038</v>
      </c>
      <c r="G604" s="36"/>
      <c r="H604" s="36"/>
      <c r="I604" s="108"/>
      <c r="J604" s="36"/>
      <c r="K604" s="36"/>
      <c r="L604" s="39"/>
      <c r="M604" s="203"/>
      <c r="N604" s="204"/>
      <c r="O604" s="64"/>
      <c r="P604" s="64"/>
      <c r="Q604" s="64"/>
      <c r="R604" s="64"/>
      <c r="S604" s="64"/>
      <c r="T604" s="65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216</v>
      </c>
      <c r="AU604" s="17" t="s">
        <v>85</v>
      </c>
    </row>
    <row r="605" spans="1:65" s="2" customFormat="1" ht="38.4">
      <c r="A605" s="34"/>
      <c r="B605" s="35"/>
      <c r="C605" s="36"/>
      <c r="D605" s="201" t="s">
        <v>181</v>
      </c>
      <c r="E605" s="36"/>
      <c r="F605" s="227" t="s">
        <v>1039</v>
      </c>
      <c r="G605" s="36"/>
      <c r="H605" s="36"/>
      <c r="I605" s="108"/>
      <c r="J605" s="36"/>
      <c r="K605" s="36"/>
      <c r="L605" s="39"/>
      <c r="M605" s="203"/>
      <c r="N605" s="204"/>
      <c r="O605" s="64"/>
      <c r="P605" s="64"/>
      <c r="Q605" s="64"/>
      <c r="R605" s="64"/>
      <c r="S605" s="64"/>
      <c r="T605" s="65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181</v>
      </c>
      <c r="AU605" s="17" t="s">
        <v>85</v>
      </c>
    </row>
    <row r="606" spans="1:65" s="13" customFormat="1" ht="20.399999999999999">
      <c r="B606" s="205"/>
      <c r="C606" s="206"/>
      <c r="D606" s="201" t="s">
        <v>166</v>
      </c>
      <c r="E606" s="207" t="s">
        <v>19</v>
      </c>
      <c r="F606" s="208" t="s">
        <v>1040</v>
      </c>
      <c r="G606" s="206"/>
      <c r="H606" s="209">
        <v>19.2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166</v>
      </c>
      <c r="AU606" s="215" t="s">
        <v>85</v>
      </c>
      <c r="AV606" s="13" t="s">
        <v>85</v>
      </c>
      <c r="AW606" s="13" t="s">
        <v>34</v>
      </c>
      <c r="AX606" s="13" t="s">
        <v>74</v>
      </c>
      <c r="AY606" s="215" t="s">
        <v>158</v>
      </c>
    </row>
    <row r="607" spans="1:65" s="13" customFormat="1" ht="20.399999999999999">
      <c r="B607" s="205"/>
      <c r="C607" s="206"/>
      <c r="D607" s="201" t="s">
        <v>166</v>
      </c>
      <c r="E607" s="207" t="s">
        <v>19</v>
      </c>
      <c r="F607" s="208" t="s">
        <v>1041</v>
      </c>
      <c r="G607" s="206"/>
      <c r="H607" s="209">
        <v>7.1680000000000001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166</v>
      </c>
      <c r="AU607" s="215" t="s">
        <v>85</v>
      </c>
      <c r="AV607" s="13" t="s">
        <v>85</v>
      </c>
      <c r="AW607" s="13" t="s">
        <v>34</v>
      </c>
      <c r="AX607" s="13" t="s">
        <v>74</v>
      </c>
      <c r="AY607" s="215" t="s">
        <v>158</v>
      </c>
    </row>
    <row r="608" spans="1:65" s="14" customFormat="1" ht="10.199999999999999">
      <c r="B608" s="216"/>
      <c r="C608" s="217"/>
      <c r="D608" s="201" t="s">
        <v>166</v>
      </c>
      <c r="E608" s="218" t="s">
        <v>19</v>
      </c>
      <c r="F608" s="219" t="s">
        <v>175</v>
      </c>
      <c r="G608" s="217"/>
      <c r="H608" s="220">
        <v>26.367999999999999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166</v>
      </c>
      <c r="AU608" s="226" t="s">
        <v>85</v>
      </c>
      <c r="AV608" s="14" t="s">
        <v>163</v>
      </c>
      <c r="AW608" s="14" t="s">
        <v>34</v>
      </c>
      <c r="AX608" s="14" t="s">
        <v>82</v>
      </c>
      <c r="AY608" s="226" t="s">
        <v>158</v>
      </c>
    </row>
    <row r="609" spans="1:65" s="2" customFormat="1" ht="28.8" customHeight="1">
      <c r="A609" s="34"/>
      <c r="B609" s="35"/>
      <c r="C609" s="188" t="s">
        <v>1042</v>
      </c>
      <c r="D609" s="188" t="s">
        <v>159</v>
      </c>
      <c r="E609" s="189" t="s">
        <v>1043</v>
      </c>
      <c r="F609" s="190" t="s">
        <v>1044</v>
      </c>
      <c r="G609" s="191" t="s">
        <v>194</v>
      </c>
      <c r="H609" s="192">
        <v>310</v>
      </c>
      <c r="I609" s="193"/>
      <c r="J609" s="194">
        <f>ROUND(I609*H609,2)</f>
        <v>0</v>
      </c>
      <c r="K609" s="190" t="s">
        <v>19</v>
      </c>
      <c r="L609" s="39"/>
      <c r="M609" s="195" t="s">
        <v>19</v>
      </c>
      <c r="N609" s="196" t="s">
        <v>45</v>
      </c>
      <c r="O609" s="64"/>
      <c r="P609" s="197">
        <f>O609*H609</f>
        <v>0</v>
      </c>
      <c r="Q609" s="197">
        <v>8.4250000000000005E-2</v>
      </c>
      <c r="R609" s="197">
        <f>Q609*H609</f>
        <v>26.117500000000003</v>
      </c>
      <c r="S609" s="197">
        <v>0</v>
      </c>
      <c r="T609" s="198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9" t="s">
        <v>163</v>
      </c>
      <c r="AT609" s="199" t="s">
        <v>159</v>
      </c>
      <c r="AU609" s="199" t="s">
        <v>85</v>
      </c>
      <c r="AY609" s="17" t="s">
        <v>158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7" t="s">
        <v>82</v>
      </c>
      <c r="BK609" s="200">
        <f>ROUND(I609*H609,2)</f>
        <v>0</v>
      </c>
      <c r="BL609" s="17" t="s">
        <v>163</v>
      </c>
      <c r="BM609" s="199" t="s">
        <v>1045</v>
      </c>
    </row>
    <row r="610" spans="1:65" s="2" customFormat="1" ht="19.2">
      <c r="A610" s="34"/>
      <c r="B610" s="35"/>
      <c r="C610" s="36"/>
      <c r="D610" s="201" t="s">
        <v>165</v>
      </c>
      <c r="E610" s="36"/>
      <c r="F610" s="202" t="s">
        <v>1044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165</v>
      </c>
      <c r="AU610" s="17" t="s">
        <v>85</v>
      </c>
    </row>
    <row r="611" spans="1:65" s="13" customFormat="1" ht="20.399999999999999">
      <c r="B611" s="205"/>
      <c r="C611" s="206"/>
      <c r="D611" s="201" t="s">
        <v>166</v>
      </c>
      <c r="E611" s="207" t="s">
        <v>19</v>
      </c>
      <c r="F611" s="208" t="s">
        <v>1046</v>
      </c>
      <c r="G611" s="206"/>
      <c r="H611" s="209">
        <v>310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85</v>
      </c>
      <c r="AV611" s="13" t="s">
        <v>85</v>
      </c>
      <c r="AW611" s="13" t="s">
        <v>34</v>
      </c>
      <c r="AX611" s="13" t="s">
        <v>82</v>
      </c>
      <c r="AY611" s="215" t="s">
        <v>158</v>
      </c>
    </row>
    <row r="612" spans="1:65" s="2" customFormat="1" ht="16.5" customHeight="1">
      <c r="A612" s="34"/>
      <c r="B612" s="35"/>
      <c r="C612" s="228" t="s">
        <v>1047</v>
      </c>
      <c r="D612" s="228" t="s">
        <v>199</v>
      </c>
      <c r="E612" s="229" t="s">
        <v>1048</v>
      </c>
      <c r="F612" s="230" t="s">
        <v>1049</v>
      </c>
      <c r="G612" s="231" t="s">
        <v>194</v>
      </c>
      <c r="H612" s="232">
        <v>62</v>
      </c>
      <c r="I612" s="233"/>
      <c r="J612" s="234">
        <f>ROUND(I612*H612,2)</f>
        <v>0</v>
      </c>
      <c r="K612" s="230" t="s">
        <v>19</v>
      </c>
      <c r="L612" s="235"/>
      <c r="M612" s="236" t="s">
        <v>19</v>
      </c>
      <c r="N612" s="237" t="s">
        <v>45</v>
      </c>
      <c r="O612" s="64"/>
      <c r="P612" s="197">
        <f>O612*H612</f>
        <v>0</v>
      </c>
      <c r="Q612" s="197">
        <v>0.14000000000000001</v>
      </c>
      <c r="R612" s="197">
        <f>Q612*H612</f>
        <v>8.6800000000000015</v>
      </c>
      <c r="S612" s="197">
        <v>0</v>
      </c>
      <c r="T612" s="198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9" t="s">
        <v>218</v>
      </c>
      <c r="AT612" s="199" t="s">
        <v>199</v>
      </c>
      <c r="AU612" s="199" t="s">
        <v>85</v>
      </c>
      <c r="AY612" s="17" t="s">
        <v>158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7" t="s">
        <v>82</v>
      </c>
      <c r="BK612" s="200">
        <f>ROUND(I612*H612,2)</f>
        <v>0</v>
      </c>
      <c r="BL612" s="17" t="s">
        <v>163</v>
      </c>
      <c r="BM612" s="199" t="s">
        <v>1050</v>
      </c>
    </row>
    <row r="613" spans="1:65" s="2" customFormat="1" ht="10.199999999999999">
      <c r="A613" s="34"/>
      <c r="B613" s="35"/>
      <c r="C613" s="36"/>
      <c r="D613" s="201" t="s">
        <v>165</v>
      </c>
      <c r="E613" s="36"/>
      <c r="F613" s="202" t="s">
        <v>1049</v>
      </c>
      <c r="G613" s="36"/>
      <c r="H613" s="36"/>
      <c r="I613" s="108"/>
      <c r="J613" s="36"/>
      <c r="K613" s="36"/>
      <c r="L613" s="39"/>
      <c r="M613" s="203"/>
      <c r="N613" s="204"/>
      <c r="O613" s="64"/>
      <c r="P613" s="64"/>
      <c r="Q613" s="64"/>
      <c r="R613" s="64"/>
      <c r="S613" s="64"/>
      <c r="T613" s="65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165</v>
      </c>
      <c r="AU613" s="17" t="s">
        <v>85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1051</v>
      </c>
      <c r="G614" s="206"/>
      <c r="H614" s="209">
        <v>62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85</v>
      </c>
      <c r="AV614" s="13" t="s">
        <v>85</v>
      </c>
      <c r="AW614" s="13" t="s">
        <v>34</v>
      </c>
      <c r="AX614" s="13" t="s">
        <v>82</v>
      </c>
      <c r="AY614" s="215" t="s">
        <v>158</v>
      </c>
    </row>
    <row r="615" spans="1:65" s="2" customFormat="1" ht="16.5" customHeight="1">
      <c r="A615" s="34"/>
      <c r="B615" s="35"/>
      <c r="C615" s="188" t="s">
        <v>1052</v>
      </c>
      <c r="D615" s="188" t="s">
        <v>159</v>
      </c>
      <c r="E615" s="189" t="s">
        <v>1053</v>
      </c>
      <c r="F615" s="190" t="s">
        <v>1054</v>
      </c>
      <c r="G615" s="191" t="s">
        <v>1035</v>
      </c>
      <c r="H615" s="192">
        <v>26.367999999999999</v>
      </c>
      <c r="I615" s="193"/>
      <c r="J615" s="194">
        <f>ROUND(I615*H615,2)</f>
        <v>0</v>
      </c>
      <c r="K615" s="190" t="s">
        <v>213</v>
      </c>
      <c r="L615" s="39"/>
      <c r="M615" s="195" t="s">
        <v>19</v>
      </c>
      <c r="N615" s="196" t="s">
        <v>45</v>
      </c>
      <c r="O615" s="64"/>
      <c r="P615" s="197">
        <f>O615*H615</f>
        <v>0</v>
      </c>
      <c r="Q615" s="197">
        <v>0</v>
      </c>
      <c r="R615" s="197">
        <f>Q615*H615</f>
        <v>0</v>
      </c>
      <c r="S615" s="197">
        <v>0</v>
      </c>
      <c r="T615" s="198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9" t="s">
        <v>163</v>
      </c>
      <c r="AT615" s="199" t="s">
        <v>159</v>
      </c>
      <c r="AU615" s="199" t="s">
        <v>85</v>
      </c>
      <c r="AY615" s="17" t="s">
        <v>158</v>
      </c>
      <c r="BE615" s="200">
        <f>IF(N615="základní",J615,0)</f>
        <v>0</v>
      </c>
      <c r="BF615" s="200">
        <f>IF(N615="snížená",J615,0)</f>
        <v>0</v>
      </c>
      <c r="BG615" s="200">
        <f>IF(N615="zákl. přenesená",J615,0)</f>
        <v>0</v>
      </c>
      <c r="BH615" s="200">
        <f>IF(N615="sníž. přenesená",J615,0)</f>
        <v>0</v>
      </c>
      <c r="BI615" s="200">
        <f>IF(N615="nulová",J615,0)</f>
        <v>0</v>
      </c>
      <c r="BJ615" s="17" t="s">
        <v>82</v>
      </c>
      <c r="BK615" s="200">
        <f>ROUND(I615*H615,2)</f>
        <v>0</v>
      </c>
      <c r="BL615" s="17" t="s">
        <v>163</v>
      </c>
      <c r="BM615" s="199" t="s">
        <v>1055</v>
      </c>
    </row>
    <row r="616" spans="1:65" s="2" customFormat="1" ht="10.199999999999999">
      <c r="A616" s="34"/>
      <c r="B616" s="35"/>
      <c r="C616" s="36"/>
      <c r="D616" s="201" t="s">
        <v>165</v>
      </c>
      <c r="E616" s="36"/>
      <c r="F616" s="202" t="s">
        <v>1054</v>
      </c>
      <c r="G616" s="36"/>
      <c r="H616" s="36"/>
      <c r="I616" s="108"/>
      <c r="J616" s="36"/>
      <c r="K616" s="36"/>
      <c r="L616" s="39"/>
      <c r="M616" s="203"/>
      <c r="N616" s="204"/>
      <c r="O616" s="64"/>
      <c r="P616" s="64"/>
      <c r="Q616" s="64"/>
      <c r="R616" s="64"/>
      <c r="S616" s="64"/>
      <c r="T616" s="65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165</v>
      </c>
      <c r="AU616" s="17" t="s">
        <v>85</v>
      </c>
    </row>
    <row r="617" spans="1:65" s="13" customFormat="1" ht="20.399999999999999">
      <c r="B617" s="205"/>
      <c r="C617" s="206"/>
      <c r="D617" s="201" t="s">
        <v>166</v>
      </c>
      <c r="E617" s="207" t="s">
        <v>19</v>
      </c>
      <c r="F617" s="208" t="s">
        <v>1040</v>
      </c>
      <c r="G617" s="206"/>
      <c r="H617" s="209">
        <v>19.2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166</v>
      </c>
      <c r="AU617" s="215" t="s">
        <v>85</v>
      </c>
      <c r="AV617" s="13" t="s">
        <v>85</v>
      </c>
      <c r="AW617" s="13" t="s">
        <v>34</v>
      </c>
      <c r="AX617" s="13" t="s">
        <v>74</v>
      </c>
      <c r="AY617" s="215" t="s">
        <v>158</v>
      </c>
    </row>
    <row r="618" spans="1:65" s="13" customFormat="1" ht="20.399999999999999">
      <c r="B618" s="205"/>
      <c r="C618" s="206"/>
      <c r="D618" s="201" t="s">
        <v>166</v>
      </c>
      <c r="E618" s="207" t="s">
        <v>19</v>
      </c>
      <c r="F618" s="208" t="s">
        <v>1041</v>
      </c>
      <c r="G618" s="206"/>
      <c r="H618" s="209">
        <v>7.1680000000000001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166</v>
      </c>
      <c r="AU618" s="215" t="s">
        <v>85</v>
      </c>
      <c r="AV618" s="13" t="s">
        <v>85</v>
      </c>
      <c r="AW618" s="13" t="s">
        <v>34</v>
      </c>
      <c r="AX618" s="13" t="s">
        <v>74</v>
      </c>
      <c r="AY618" s="215" t="s">
        <v>158</v>
      </c>
    </row>
    <row r="619" spans="1:65" s="14" customFormat="1" ht="10.199999999999999">
      <c r="B619" s="216"/>
      <c r="C619" s="217"/>
      <c r="D619" s="201" t="s">
        <v>166</v>
      </c>
      <c r="E619" s="218" t="s">
        <v>19</v>
      </c>
      <c r="F619" s="219" t="s">
        <v>175</v>
      </c>
      <c r="G619" s="217"/>
      <c r="H619" s="220">
        <v>26.367999999999999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166</v>
      </c>
      <c r="AU619" s="226" t="s">
        <v>85</v>
      </c>
      <c r="AV619" s="14" t="s">
        <v>163</v>
      </c>
      <c r="AW619" s="14" t="s">
        <v>34</v>
      </c>
      <c r="AX619" s="14" t="s">
        <v>82</v>
      </c>
      <c r="AY619" s="226" t="s">
        <v>158</v>
      </c>
    </row>
    <row r="620" spans="1:65" s="2" customFormat="1" ht="28.2" customHeight="1">
      <c r="A620" s="34"/>
      <c r="B620" s="35"/>
      <c r="C620" s="188" t="s">
        <v>1056</v>
      </c>
      <c r="D620" s="188" t="s">
        <v>159</v>
      </c>
      <c r="E620" s="189" t="s">
        <v>1057</v>
      </c>
      <c r="F620" s="190" t="s">
        <v>1058</v>
      </c>
      <c r="G620" s="191" t="s">
        <v>1059</v>
      </c>
      <c r="H620" s="192">
        <v>44.826000000000001</v>
      </c>
      <c r="I620" s="193"/>
      <c r="J620" s="194">
        <f>ROUND(I620*H620,2)</f>
        <v>0</v>
      </c>
      <c r="K620" s="190" t="s">
        <v>213</v>
      </c>
      <c r="L620" s="39"/>
      <c r="M620" s="195" t="s">
        <v>19</v>
      </c>
      <c r="N620" s="196" t="s">
        <v>45</v>
      </c>
      <c r="O620" s="64"/>
      <c r="P620" s="197">
        <f>O620*H620</f>
        <v>0</v>
      </c>
      <c r="Q620" s="197">
        <v>0</v>
      </c>
      <c r="R620" s="197">
        <f>Q620*H620</f>
        <v>0</v>
      </c>
      <c r="S620" s="197">
        <v>0</v>
      </c>
      <c r="T620" s="198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9" t="s">
        <v>163</v>
      </c>
      <c r="AT620" s="199" t="s">
        <v>159</v>
      </c>
      <c r="AU620" s="199" t="s">
        <v>85</v>
      </c>
      <c r="AY620" s="17" t="s">
        <v>158</v>
      </c>
      <c r="BE620" s="200">
        <f>IF(N620="základní",J620,0)</f>
        <v>0</v>
      </c>
      <c r="BF620" s="200">
        <f>IF(N620="snížená",J620,0)</f>
        <v>0</v>
      </c>
      <c r="BG620" s="200">
        <f>IF(N620="zákl. přenesená",J620,0)</f>
        <v>0</v>
      </c>
      <c r="BH620" s="200">
        <f>IF(N620="sníž. přenesená",J620,0)</f>
        <v>0</v>
      </c>
      <c r="BI620" s="200">
        <f>IF(N620="nulová",J620,0)</f>
        <v>0</v>
      </c>
      <c r="BJ620" s="17" t="s">
        <v>82</v>
      </c>
      <c r="BK620" s="200">
        <f>ROUND(I620*H620,2)</f>
        <v>0</v>
      </c>
      <c r="BL620" s="17" t="s">
        <v>163</v>
      </c>
      <c r="BM620" s="199" t="s">
        <v>1060</v>
      </c>
    </row>
    <row r="621" spans="1:65" s="2" customFormat="1" ht="28.8">
      <c r="A621" s="34"/>
      <c r="B621" s="35"/>
      <c r="C621" s="36"/>
      <c r="D621" s="201" t="s">
        <v>165</v>
      </c>
      <c r="E621" s="36"/>
      <c r="F621" s="202" t="s">
        <v>1061</v>
      </c>
      <c r="G621" s="36"/>
      <c r="H621" s="36"/>
      <c r="I621" s="108"/>
      <c r="J621" s="36"/>
      <c r="K621" s="36"/>
      <c r="L621" s="39"/>
      <c r="M621" s="203"/>
      <c r="N621" s="204"/>
      <c r="O621" s="64"/>
      <c r="P621" s="64"/>
      <c r="Q621" s="64"/>
      <c r="R621" s="64"/>
      <c r="S621" s="64"/>
      <c r="T621" s="65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7" t="s">
        <v>165</v>
      </c>
      <c r="AU621" s="17" t="s">
        <v>85</v>
      </c>
    </row>
    <row r="622" spans="1:65" s="2" customFormat="1" ht="57.6">
      <c r="A622" s="34"/>
      <c r="B622" s="35"/>
      <c r="C622" s="36"/>
      <c r="D622" s="201" t="s">
        <v>216</v>
      </c>
      <c r="E622" s="36"/>
      <c r="F622" s="227" t="s">
        <v>1062</v>
      </c>
      <c r="G622" s="36"/>
      <c r="H622" s="36"/>
      <c r="I622" s="108"/>
      <c r="J622" s="36"/>
      <c r="K622" s="36"/>
      <c r="L622" s="39"/>
      <c r="M622" s="203"/>
      <c r="N622" s="204"/>
      <c r="O622" s="64"/>
      <c r="P622" s="64"/>
      <c r="Q622" s="64"/>
      <c r="R622" s="64"/>
      <c r="S622" s="64"/>
      <c r="T622" s="65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216</v>
      </c>
      <c r="AU622" s="17" t="s">
        <v>85</v>
      </c>
    </row>
    <row r="623" spans="1:65" s="13" customFormat="1" ht="20.399999999999999">
      <c r="B623" s="205"/>
      <c r="C623" s="206"/>
      <c r="D623" s="201" t="s">
        <v>166</v>
      </c>
      <c r="E623" s="207" t="s">
        <v>19</v>
      </c>
      <c r="F623" s="208" t="s">
        <v>1063</v>
      </c>
      <c r="G623" s="206"/>
      <c r="H623" s="209">
        <v>32.64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166</v>
      </c>
      <c r="AU623" s="215" t="s">
        <v>85</v>
      </c>
      <c r="AV623" s="13" t="s">
        <v>85</v>
      </c>
      <c r="AW623" s="13" t="s">
        <v>34</v>
      </c>
      <c r="AX623" s="13" t="s">
        <v>74</v>
      </c>
      <c r="AY623" s="215" t="s">
        <v>158</v>
      </c>
    </row>
    <row r="624" spans="1:65" s="13" customFormat="1" ht="20.399999999999999">
      <c r="B624" s="205"/>
      <c r="C624" s="206"/>
      <c r="D624" s="201" t="s">
        <v>166</v>
      </c>
      <c r="E624" s="207" t="s">
        <v>19</v>
      </c>
      <c r="F624" s="208" t="s">
        <v>1064</v>
      </c>
      <c r="G624" s="206"/>
      <c r="H624" s="209">
        <v>12.186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74</v>
      </c>
      <c r="AY624" s="215" t="s">
        <v>158</v>
      </c>
    </row>
    <row r="625" spans="1:65" s="14" customFormat="1" ht="10.199999999999999">
      <c r="B625" s="216"/>
      <c r="C625" s="217"/>
      <c r="D625" s="201" t="s">
        <v>166</v>
      </c>
      <c r="E625" s="218" t="s">
        <v>19</v>
      </c>
      <c r="F625" s="219" t="s">
        <v>175</v>
      </c>
      <c r="G625" s="217"/>
      <c r="H625" s="220">
        <v>44.826000000000001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166</v>
      </c>
      <c r="AU625" s="226" t="s">
        <v>85</v>
      </c>
      <c r="AV625" s="14" t="s">
        <v>163</v>
      </c>
      <c r="AW625" s="14" t="s">
        <v>34</v>
      </c>
      <c r="AX625" s="14" t="s">
        <v>82</v>
      </c>
      <c r="AY625" s="226" t="s">
        <v>158</v>
      </c>
    </row>
    <row r="626" spans="1:65" s="2" customFormat="1" ht="16.5" customHeight="1">
      <c r="A626" s="34"/>
      <c r="B626" s="35"/>
      <c r="C626" s="188" t="s">
        <v>1065</v>
      </c>
      <c r="D626" s="188" t="s">
        <v>159</v>
      </c>
      <c r="E626" s="189" t="s">
        <v>1066</v>
      </c>
      <c r="F626" s="190" t="s">
        <v>1067</v>
      </c>
      <c r="G626" s="191" t="s">
        <v>194</v>
      </c>
      <c r="H626" s="192">
        <v>325.5</v>
      </c>
      <c r="I626" s="193"/>
      <c r="J626" s="194">
        <f>ROUND(I626*H626,2)</f>
        <v>0</v>
      </c>
      <c r="K626" s="190" t="s">
        <v>213</v>
      </c>
      <c r="L626" s="39"/>
      <c r="M626" s="195" t="s">
        <v>19</v>
      </c>
      <c r="N626" s="196" t="s">
        <v>45</v>
      </c>
      <c r="O626" s="64"/>
      <c r="P626" s="197">
        <f>O626*H626</f>
        <v>0</v>
      </c>
      <c r="Q626" s="197">
        <v>0</v>
      </c>
      <c r="R626" s="197">
        <f>Q626*H626</f>
        <v>0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163</v>
      </c>
      <c r="AT626" s="199" t="s">
        <v>159</v>
      </c>
      <c r="AU626" s="199" t="s">
        <v>85</v>
      </c>
      <c r="AY626" s="17" t="s">
        <v>158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82</v>
      </c>
      <c r="BK626" s="200">
        <f>ROUND(I626*H626,2)</f>
        <v>0</v>
      </c>
      <c r="BL626" s="17" t="s">
        <v>163</v>
      </c>
      <c r="BM626" s="199" t="s">
        <v>1068</v>
      </c>
    </row>
    <row r="627" spans="1:65" s="2" customFormat="1" ht="10.199999999999999">
      <c r="A627" s="34"/>
      <c r="B627" s="35"/>
      <c r="C627" s="36"/>
      <c r="D627" s="201" t="s">
        <v>165</v>
      </c>
      <c r="E627" s="36"/>
      <c r="F627" s="202" t="s">
        <v>1067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165</v>
      </c>
      <c r="AU627" s="17" t="s">
        <v>85</v>
      </c>
    </row>
    <row r="628" spans="1:65" s="13" customFormat="1" ht="10.199999999999999">
      <c r="B628" s="205"/>
      <c r="C628" s="206"/>
      <c r="D628" s="201" t="s">
        <v>166</v>
      </c>
      <c r="E628" s="207" t="s">
        <v>19</v>
      </c>
      <c r="F628" s="208" t="s">
        <v>1069</v>
      </c>
      <c r="G628" s="206"/>
      <c r="H628" s="209">
        <v>325.5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85</v>
      </c>
      <c r="AV628" s="13" t="s">
        <v>85</v>
      </c>
      <c r="AW628" s="13" t="s">
        <v>34</v>
      </c>
      <c r="AX628" s="13" t="s">
        <v>82</v>
      </c>
      <c r="AY628" s="215" t="s">
        <v>158</v>
      </c>
    </row>
    <row r="629" spans="1:65" s="12" customFormat="1" ht="22.8" customHeight="1">
      <c r="B629" s="174"/>
      <c r="C629" s="175"/>
      <c r="D629" s="176" t="s">
        <v>73</v>
      </c>
      <c r="E629" s="238" t="s">
        <v>85</v>
      </c>
      <c r="F629" s="238" t="s">
        <v>1070</v>
      </c>
      <c r="G629" s="175"/>
      <c r="H629" s="175"/>
      <c r="I629" s="178"/>
      <c r="J629" s="239">
        <f>BK629</f>
        <v>0</v>
      </c>
      <c r="K629" s="175"/>
      <c r="L629" s="180"/>
      <c r="M629" s="181"/>
      <c r="N629" s="182"/>
      <c r="O629" s="182"/>
      <c r="P629" s="183">
        <f>SUM(P630:P632)</f>
        <v>0</v>
      </c>
      <c r="Q629" s="182"/>
      <c r="R629" s="183">
        <f>SUM(R630:R632)</f>
        <v>0</v>
      </c>
      <c r="S629" s="182"/>
      <c r="T629" s="184">
        <f>SUM(T630:T632)</f>
        <v>0</v>
      </c>
      <c r="AR629" s="185" t="s">
        <v>82</v>
      </c>
      <c r="AT629" s="186" t="s">
        <v>73</v>
      </c>
      <c r="AU629" s="186" t="s">
        <v>82</v>
      </c>
      <c r="AY629" s="185" t="s">
        <v>158</v>
      </c>
      <c r="BK629" s="187">
        <f>SUM(BK630:BK632)</f>
        <v>0</v>
      </c>
    </row>
    <row r="630" spans="1:65" s="2" customFormat="1" ht="30" customHeight="1">
      <c r="A630" s="34"/>
      <c r="B630" s="35"/>
      <c r="C630" s="188" t="s">
        <v>1071</v>
      </c>
      <c r="D630" s="188" t="s">
        <v>159</v>
      </c>
      <c r="E630" s="189" t="s">
        <v>1072</v>
      </c>
      <c r="F630" s="190" t="s">
        <v>1073</v>
      </c>
      <c r="G630" s="191" t="s">
        <v>194</v>
      </c>
      <c r="H630" s="192">
        <v>155</v>
      </c>
      <c r="I630" s="193"/>
      <c r="J630" s="194">
        <f>ROUND(I630*H630,2)</f>
        <v>0</v>
      </c>
      <c r="K630" s="190" t="s">
        <v>19</v>
      </c>
      <c r="L630" s="39"/>
      <c r="M630" s="195" t="s">
        <v>19</v>
      </c>
      <c r="N630" s="196" t="s">
        <v>45</v>
      </c>
      <c r="O630" s="64"/>
      <c r="P630" s="197">
        <f>O630*H630</f>
        <v>0</v>
      </c>
      <c r="Q630" s="197">
        <v>0</v>
      </c>
      <c r="R630" s="197">
        <f>Q630*H630</f>
        <v>0</v>
      </c>
      <c r="S630" s="197">
        <v>0</v>
      </c>
      <c r="T630" s="198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9" t="s">
        <v>163</v>
      </c>
      <c r="AT630" s="199" t="s">
        <v>159</v>
      </c>
      <c r="AU630" s="199" t="s">
        <v>85</v>
      </c>
      <c r="AY630" s="17" t="s">
        <v>158</v>
      </c>
      <c r="BE630" s="200">
        <f>IF(N630="základní",J630,0)</f>
        <v>0</v>
      </c>
      <c r="BF630" s="200">
        <f>IF(N630="snížená",J630,0)</f>
        <v>0</v>
      </c>
      <c r="BG630" s="200">
        <f>IF(N630="zákl. přenesená",J630,0)</f>
        <v>0</v>
      </c>
      <c r="BH630" s="200">
        <f>IF(N630="sníž. přenesená",J630,0)</f>
        <v>0</v>
      </c>
      <c r="BI630" s="200">
        <f>IF(N630="nulová",J630,0)</f>
        <v>0</v>
      </c>
      <c r="BJ630" s="17" t="s">
        <v>82</v>
      </c>
      <c r="BK630" s="200">
        <f>ROUND(I630*H630,2)</f>
        <v>0</v>
      </c>
      <c r="BL630" s="17" t="s">
        <v>163</v>
      </c>
      <c r="BM630" s="199" t="s">
        <v>1074</v>
      </c>
    </row>
    <row r="631" spans="1:65" s="2" customFormat="1" ht="19.2">
      <c r="A631" s="34"/>
      <c r="B631" s="35"/>
      <c r="C631" s="36"/>
      <c r="D631" s="201" t="s">
        <v>165</v>
      </c>
      <c r="E631" s="36"/>
      <c r="F631" s="202" t="s">
        <v>1073</v>
      </c>
      <c r="G631" s="36"/>
      <c r="H631" s="36"/>
      <c r="I631" s="108"/>
      <c r="J631" s="36"/>
      <c r="K631" s="36"/>
      <c r="L631" s="39"/>
      <c r="M631" s="203"/>
      <c r="N631" s="204"/>
      <c r="O631" s="64"/>
      <c r="P631" s="64"/>
      <c r="Q631" s="64"/>
      <c r="R631" s="64"/>
      <c r="S631" s="64"/>
      <c r="T631" s="65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165</v>
      </c>
      <c r="AU631" s="17" t="s">
        <v>85</v>
      </c>
    </row>
    <row r="632" spans="1:65" s="13" customFormat="1" ht="10.199999999999999">
      <c r="B632" s="205"/>
      <c r="C632" s="206"/>
      <c r="D632" s="201" t="s">
        <v>166</v>
      </c>
      <c r="E632" s="207" t="s">
        <v>19</v>
      </c>
      <c r="F632" s="208" t="s">
        <v>1075</v>
      </c>
      <c r="G632" s="206"/>
      <c r="H632" s="209">
        <v>155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166</v>
      </c>
      <c r="AU632" s="215" t="s">
        <v>85</v>
      </c>
      <c r="AV632" s="13" t="s">
        <v>85</v>
      </c>
      <c r="AW632" s="13" t="s">
        <v>34</v>
      </c>
      <c r="AX632" s="13" t="s">
        <v>82</v>
      </c>
      <c r="AY632" s="215" t="s">
        <v>158</v>
      </c>
    </row>
    <row r="633" spans="1:65" s="12" customFormat="1" ht="22.8" customHeight="1">
      <c r="B633" s="174"/>
      <c r="C633" s="175"/>
      <c r="D633" s="176" t="s">
        <v>73</v>
      </c>
      <c r="E633" s="238" t="s">
        <v>191</v>
      </c>
      <c r="F633" s="238" t="s">
        <v>1076</v>
      </c>
      <c r="G633" s="175"/>
      <c r="H633" s="175"/>
      <c r="I633" s="178"/>
      <c r="J633" s="239">
        <f>BK633</f>
        <v>0</v>
      </c>
      <c r="K633" s="175"/>
      <c r="L633" s="180"/>
      <c r="M633" s="181"/>
      <c r="N633" s="182"/>
      <c r="O633" s="182"/>
      <c r="P633" s="183">
        <f>SUM(P634:P646)</f>
        <v>0</v>
      </c>
      <c r="Q633" s="182"/>
      <c r="R633" s="183">
        <f>SUM(R634:R646)</f>
        <v>41.850999999999999</v>
      </c>
      <c r="S633" s="182"/>
      <c r="T633" s="184">
        <f>SUM(T634:T646)</f>
        <v>0</v>
      </c>
      <c r="AR633" s="185" t="s">
        <v>82</v>
      </c>
      <c r="AT633" s="186" t="s">
        <v>73</v>
      </c>
      <c r="AU633" s="186" t="s">
        <v>82</v>
      </c>
      <c r="AY633" s="185" t="s">
        <v>158</v>
      </c>
      <c r="BK633" s="187">
        <f>SUM(BK634:BK646)</f>
        <v>0</v>
      </c>
    </row>
    <row r="634" spans="1:65" s="2" customFormat="1" ht="30.6" customHeight="1">
      <c r="A634" s="34"/>
      <c r="B634" s="35"/>
      <c r="C634" s="188" t="s">
        <v>1077</v>
      </c>
      <c r="D634" s="188" t="s">
        <v>159</v>
      </c>
      <c r="E634" s="189" t="s">
        <v>1078</v>
      </c>
      <c r="F634" s="190" t="s">
        <v>1079</v>
      </c>
      <c r="G634" s="191" t="s">
        <v>194</v>
      </c>
      <c r="H634" s="192">
        <v>77.5</v>
      </c>
      <c r="I634" s="193"/>
      <c r="J634" s="194">
        <f>ROUND(I634*H634,2)</f>
        <v>0</v>
      </c>
      <c r="K634" s="190" t="s">
        <v>19</v>
      </c>
      <c r="L634" s="39"/>
      <c r="M634" s="195" t="s">
        <v>19</v>
      </c>
      <c r="N634" s="196" t="s">
        <v>45</v>
      </c>
      <c r="O634" s="64"/>
      <c r="P634" s="197">
        <f>O634*H634</f>
        <v>0</v>
      </c>
      <c r="Q634" s="197">
        <v>0</v>
      </c>
      <c r="R634" s="197">
        <f>Q634*H634</f>
        <v>0</v>
      </c>
      <c r="S634" s="197">
        <v>0</v>
      </c>
      <c r="T634" s="198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9" t="s">
        <v>163</v>
      </c>
      <c r="AT634" s="199" t="s">
        <v>159</v>
      </c>
      <c r="AU634" s="199" t="s">
        <v>85</v>
      </c>
      <c r="AY634" s="17" t="s">
        <v>158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7" t="s">
        <v>82</v>
      </c>
      <c r="BK634" s="200">
        <f>ROUND(I634*H634,2)</f>
        <v>0</v>
      </c>
      <c r="BL634" s="17" t="s">
        <v>163</v>
      </c>
      <c r="BM634" s="199" t="s">
        <v>1080</v>
      </c>
    </row>
    <row r="635" spans="1:65" s="2" customFormat="1" ht="10.199999999999999">
      <c r="A635" s="34"/>
      <c r="B635" s="35"/>
      <c r="C635" s="36"/>
      <c r="D635" s="201" t="s">
        <v>165</v>
      </c>
      <c r="E635" s="36"/>
      <c r="F635" s="202" t="s">
        <v>1079</v>
      </c>
      <c r="G635" s="36"/>
      <c r="H635" s="36"/>
      <c r="I635" s="108"/>
      <c r="J635" s="36"/>
      <c r="K635" s="36"/>
      <c r="L635" s="39"/>
      <c r="M635" s="203"/>
      <c r="N635" s="204"/>
      <c r="O635" s="64"/>
      <c r="P635" s="64"/>
      <c r="Q635" s="64"/>
      <c r="R635" s="64"/>
      <c r="S635" s="64"/>
      <c r="T635" s="65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165</v>
      </c>
      <c r="AU635" s="17" t="s">
        <v>85</v>
      </c>
    </row>
    <row r="636" spans="1:65" s="13" customFormat="1" ht="20.399999999999999">
      <c r="B636" s="205"/>
      <c r="C636" s="206"/>
      <c r="D636" s="201" t="s">
        <v>166</v>
      </c>
      <c r="E636" s="207" t="s">
        <v>19</v>
      </c>
      <c r="F636" s="208" t="s">
        <v>1081</v>
      </c>
      <c r="G636" s="206"/>
      <c r="H636" s="209">
        <v>77.5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166</v>
      </c>
      <c r="AU636" s="215" t="s">
        <v>85</v>
      </c>
      <c r="AV636" s="13" t="s">
        <v>85</v>
      </c>
      <c r="AW636" s="13" t="s">
        <v>34</v>
      </c>
      <c r="AX636" s="13" t="s">
        <v>82</v>
      </c>
      <c r="AY636" s="215" t="s">
        <v>158</v>
      </c>
    </row>
    <row r="637" spans="1:65" s="2" customFormat="1" ht="16.5" customHeight="1">
      <c r="A637" s="34"/>
      <c r="B637" s="35"/>
      <c r="C637" s="228" t="s">
        <v>1082</v>
      </c>
      <c r="D637" s="228" t="s">
        <v>199</v>
      </c>
      <c r="E637" s="229" t="s">
        <v>1083</v>
      </c>
      <c r="F637" s="230" t="s">
        <v>1084</v>
      </c>
      <c r="G637" s="231" t="s">
        <v>1059</v>
      </c>
      <c r="H637" s="232">
        <v>10.462999999999999</v>
      </c>
      <c r="I637" s="233"/>
      <c r="J637" s="234">
        <f>ROUND(I637*H637,2)</f>
        <v>0</v>
      </c>
      <c r="K637" s="230" t="s">
        <v>213</v>
      </c>
      <c r="L637" s="235"/>
      <c r="M637" s="236" t="s">
        <v>19</v>
      </c>
      <c r="N637" s="237" t="s">
        <v>45</v>
      </c>
      <c r="O637" s="64"/>
      <c r="P637" s="197">
        <f>O637*H637</f>
        <v>0</v>
      </c>
      <c r="Q637" s="197">
        <v>1</v>
      </c>
      <c r="R637" s="197">
        <f>Q637*H637</f>
        <v>10.462999999999999</v>
      </c>
      <c r="S637" s="197">
        <v>0</v>
      </c>
      <c r="T637" s="198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9" t="s">
        <v>241</v>
      </c>
      <c r="AT637" s="199" t="s">
        <v>199</v>
      </c>
      <c r="AU637" s="199" t="s">
        <v>85</v>
      </c>
      <c r="AY637" s="17" t="s">
        <v>158</v>
      </c>
      <c r="BE637" s="200">
        <f>IF(N637="základní",J637,0)</f>
        <v>0</v>
      </c>
      <c r="BF637" s="200">
        <f>IF(N637="snížená",J637,0)</f>
        <v>0</v>
      </c>
      <c r="BG637" s="200">
        <f>IF(N637="zákl. přenesená",J637,0)</f>
        <v>0</v>
      </c>
      <c r="BH637" s="200">
        <f>IF(N637="sníž. přenesená",J637,0)</f>
        <v>0</v>
      </c>
      <c r="BI637" s="200">
        <f>IF(N637="nulová",J637,0)</f>
        <v>0</v>
      </c>
      <c r="BJ637" s="17" t="s">
        <v>82</v>
      </c>
      <c r="BK637" s="200">
        <f>ROUND(I637*H637,2)</f>
        <v>0</v>
      </c>
      <c r="BL637" s="17" t="s">
        <v>236</v>
      </c>
      <c r="BM637" s="199" t="s">
        <v>1085</v>
      </c>
    </row>
    <row r="638" spans="1:65" s="2" customFormat="1" ht="10.199999999999999">
      <c r="A638" s="34"/>
      <c r="B638" s="35"/>
      <c r="C638" s="36"/>
      <c r="D638" s="201" t="s">
        <v>165</v>
      </c>
      <c r="E638" s="36"/>
      <c r="F638" s="202" t="s">
        <v>1084</v>
      </c>
      <c r="G638" s="36"/>
      <c r="H638" s="36"/>
      <c r="I638" s="108"/>
      <c r="J638" s="36"/>
      <c r="K638" s="36"/>
      <c r="L638" s="39"/>
      <c r="M638" s="203"/>
      <c r="N638" s="204"/>
      <c r="O638" s="64"/>
      <c r="P638" s="64"/>
      <c r="Q638" s="64"/>
      <c r="R638" s="64"/>
      <c r="S638" s="64"/>
      <c r="T638" s="65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165</v>
      </c>
      <c r="AU638" s="17" t="s">
        <v>85</v>
      </c>
    </row>
    <row r="639" spans="1:65" s="13" customFormat="1" ht="10.199999999999999">
      <c r="B639" s="205"/>
      <c r="C639" s="206"/>
      <c r="D639" s="201" t="s">
        <v>166</v>
      </c>
      <c r="E639" s="207" t="s">
        <v>19</v>
      </c>
      <c r="F639" s="208" t="s">
        <v>1086</v>
      </c>
      <c r="G639" s="206"/>
      <c r="H639" s="209">
        <v>10.462999999999999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166</v>
      </c>
      <c r="AU639" s="215" t="s">
        <v>85</v>
      </c>
      <c r="AV639" s="13" t="s">
        <v>85</v>
      </c>
      <c r="AW639" s="13" t="s">
        <v>34</v>
      </c>
      <c r="AX639" s="13" t="s">
        <v>82</v>
      </c>
      <c r="AY639" s="215" t="s">
        <v>158</v>
      </c>
    </row>
    <row r="640" spans="1:65" s="2" customFormat="1" ht="16.5" customHeight="1">
      <c r="A640" s="34"/>
      <c r="B640" s="35"/>
      <c r="C640" s="188" t="s">
        <v>1087</v>
      </c>
      <c r="D640" s="188" t="s">
        <v>159</v>
      </c>
      <c r="E640" s="189" t="s">
        <v>1088</v>
      </c>
      <c r="F640" s="190" t="s">
        <v>1089</v>
      </c>
      <c r="G640" s="191" t="s">
        <v>194</v>
      </c>
      <c r="H640" s="192">
        <v>77.5</v>
      </c>
      <c r="I640" s="193"/>
      <c r="J640" s="194">
        <f>ROUND(I640*H640,2)</f>
        <v>0</v>
      </c>
      <c r="K640" s="190" t="s">
        <v>19</v>
      </c>
      <c r="L640" s="39"/>
      <c r="M640" s="195" t="s">
        <v>19</v>
      </c>
      <c r="N640" s="196" t="s">
        <v>45</v>
      </c>
      <c r="O640" s="64"/>
      <c r="P640" s="197">
        <f>O640*H640</f>
        <v>0</v>
      </c>
      <c r="Q640" s="197">
        <v>0</v>
      </c>
      <c r="R640" s="197">
        <f>Q640*H640</f>
        <v>0</v>
      </c>
      <c r="S640" s="197">
        <v>0</v>
      </c>
      <c r="T640" s="198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99" t="s">
        <v>163</v>
      </c>
      <c r="AT640" s="199" t="s">
        <v>159</v>
      </c>
      <c r="AU640" s="199" t="s">
        <v>85</v>
      </c>
      <c r="AY640" s="17" t="s">
        <v>158</v>
      </c>
      <c r="BE640" s="200">
        <f>IF(N640="základní",J640,0)</f>
        <v>0</v>
      </c>
      <c r="BF640" s="200">
        <f>IF(N640="snížená",J640,0)</f>
        <v>0</v>
      </c>
      <c r="BG640" s="200">
        <f>IF(N640="zákl. přenesená",J640,0)</f>
        <v>0</v>
      </c>
      <c r="BH640" s="200">
        <f>IF(N640="sníž. přenesená",J640,0)</f>
        <v>0</v>
      </c>
      <c r="BI640" s="200">
        <f>IF(N640="nulová",J640,0)</f>
        <v>0</v>
      </c>
      <c r="BJ640" s="17" t="s">
        <v>82</v>
      </c>
      <c r="BK640" s="200">
        <f>ROUND(I640*H640,2)</f>
        <v>0</v>
      </c>
      <c r="BL640" s="17" t="s">
        <v>163</v>
      </c>
      <c r="BM640" s="199" t="s">
        <v>1090</v>
      </c>
    </row>
    <row r="641" spans="1:65" s="2" customFormat="1" ht="10.199999999999999">
      <c r="A641" s="34"/>
      <c r="B641" s="35"/>
      <c r="C641" s="36"/>
      <c r="D641" s="201" t="s">
        <v>165</v>
      </c>
      <c r="E641" s="36"/>
      <c r="F641" s="202" t="s">
        <v>1089</v>
      </c>
      <c r="G641" s="36"/>
      <c r="H641" s="36"/>
      <c r="I641" s="108"/>
      <c r="J641" s="36"/>
      <c r="K641" s="36"/>
      <c r="L641" s="39"/>
      <c r="M641" s="203"/>
      <c r="N641" s="204"/>
      <c r="O641" s="64"/>
      <c r="P641" s="64"/>
      <c r="Q641" s="64"/>
      <c r="R641" s="64"/>
      <c r="S641" s="64"/>
      <c r="T641" s="65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165</v>
      </c>
      <c r="AU641" s="17" t="s">
        <v>85</v>
      </c>
    </row>
    <row r="642" spans="1:65" s="13" customFormat="1" ht="20.399999999999999">
      <c r="B642" s="205"/>
      <c r="C642" s="206"/>
      <c r="D642" s="201" t="s">
        <v>166</v>
      </c>
      <c r="E642" s="207" t="s">
        <v>19</v>
      </c>
      <c r="F642" s="208" t="s">
        <v>1081</v>
      </c>
      <c r="G642" s="206"/>
      <c r="H642" s="209">
        <v>77.5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166</v>
      </c>
      <c r="AU642" s="215" t="s">
        <v>85</v>
      </c>
      <c r="AV642" s="13" t="s">
        <v>85</v>
      </c>
      <c r="AW642" s="13" t="s">
        <v>34</v>
      </c>
      <c r="AX642" s="13" t="s">
        <v>82</v>
      </c>
      <c r="AY642" s="215" t="s">
        <v>158</v>
      </c>
    </row>
    <row r="643" spans="1:65" s="2" customFormat="1" ht="16.5" customHeight="1">
      <c r="A643" s="34"/>
      <c r="B643" s="35"/>
      <c r="C643" s="228" t="s">
        <v>1091</v>
      </c>
      <c r="D643" s="228" t="s">
        <v>199</v>
      </c>
      <c r="E643" s="229" t="s">
        <v>1092</v>
      </c>
      <c r="F643" s="230" t="s">
        <v>1093</v>
      </c>
      <c r="G643" s="231" t="s">
        <v>1059</v>
      </c>
      <c r="H643" s="232">
        <v>31.388000000000002</v>
      </c>
      <c r="I643" s="233"/>
      <c r="J643" s="234">
        <f>ROUND(I643*H643,2)</f>
        <v>0</v>
      </c>
      <c r="K643" s="230" t="s">
        <v>213</v>
      </c>
      <c r="L643" s="235"/>
      <c r="M643" s="236" t="s">
        <v>19</v>
      </c>
      <c r="N643" s="237" t="s">
        <v>45</v>
      </c>
      <c r="O643" s="64"/>
      <c r="P643" s="197">
        <f>O643*H643</f>
        <v>0</v>
      </c>
      <c r="Q643" s="197">
        <v>1</v>
      </c>
      <c r="R643" s="197">
        <f>Q643*H643</f>
        <v>31.388000000000002</v>
      </c>
      <c r="S643" s="197">
        <v>0</v>
      </c>
      <c r="T643" s="198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9" t="s">
        <v>241</v>
      </c>
      <c r="AT643" s="199" t="s">
        <v>199</v>
      </c>
      <c r="AU643" s="199" t="s">
        <v>85</v>
      </c>
      <c r="AY643" s="17" t="s">
        <v>158</v>
      </c>
      <c r="BE643" s="200">
        <f>IF(N643="základní",J643,0)</f>
        <v>0</v>
      </c>
      <c r="BF643" s="200">
        <f>IF(N643="snížená",J643,0)</f>
        <v>0</v>
      </c>
      <c r="BG643" s="200">
        <f>IF(N643="zákl. přenesená",J643,0)</f>
        <v>0</v>
      </c>
      <c r="BH643" s="200">
        <f>IF(N643="sníž. přenesená",J643,0)</f>
        <v>0</v>
      </c>
      <c r="BI643" s="200">
        <f>IF(N643="nulová",J643,0)</f>
        <v>0</v>
      </c>
      <c r="BJ643" s="17" t="s">
        <v>82</v>
      </c>
      <c r="BK643" s="200">
        <f>ROUND(I643*H643,2)</f>
        <v>0</v>
      </c>
      <c r="BL643" s="17" t="s">
        <v>236</v>
      </c>
      <c r="BM643" s="199" t="s">
        <v>1094</v>
      </c>
    </row>
    <row r="644" spans="1:65" s="2" customFormat="1" ht="10.199999999999999">
      <c r="A644" s="34"/>
      <c r="B644" s="35"/>
      <c r="C644" s="36"/>
      <c r="D644" s="201" t="s">
        <v>165</v>
      </c>
      <c r="E644" s="36"/>
      <c r="F644" s="202" t="s">
        <v>1093</v>
      </c>
      <c r="G644" s="36"/>
      <c r="H644" s="36"/>
      <c r="I644" s="108"/>
      <c r="J644" s="36"/>
      <c r="K644" s="36"/>
      <c r="L644" s="39"/>
      <c r="M644" s="203"/>
      <c r="N644" s="204"/>
      <c r="O644" s="64"/>
      <c r="P644" s="64"/>
      <c r="Q644" s="64"/>
      <c r="R644" s="64"/>
      <c r="S644" s="64"/>
      <c r="T644" s="65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165</v>
      </c>
      <c r="AU644" s="17" t="s">
        <v>85</v>
      </c>
    </row>
    <row r="645" spans="1:65" s="13" customFormat="1" ht="10.199999999999999">
      <c r="B645" s="205"/>
      <c r="C645" s="206"/>
      <c r="D645" s="201" t="s">
        <v>166</v>
      </c>
      <c r="E645" s="207" t="s">
        <v>19</v>
      </c>
      <c r="F645" s="208" t="s">
        <v>1095</v>
      </c>
      <c r="G645" s="206"/>
      <c r="H645" s="209">
        <v>31.388000000000002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166</v>
      </c>
      <c r="AU645" s="215" t="s">
        <v>85</v>
      </c>
      <c r="AV645" s="13" t="s">
        <v>85</v>
      </c>
      <c r="AW645" s="13" t="s">
        <v>34</v>
      </c>
      <c r="AX645" s="13" t="s">
        <v>74</v>
      </c>
      <c r="AY645" s="215" t="s">
        <v>158</v>
      </c>
    </row>
    <row r="646" spans="1:65" s="14" customFormat="1" ht="10.199999999999999">
      <c r="B646" s="216"/>
      <c r="C646" s="217"/>
      <c r="D646" s="201" t="s">
        <v>166</v>
      </c>
      <c r="E646" s="218" t="s">
        <v>19</v>
      </c>
      <c r="F646" s="219" t="s">
        <v>175</v>
      </c>
      <c r="G646" s="217"/>
      <c r="H646" s="220">
        <v>31.388000000000002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166</v>
      </c>
      <c r="AU646" s="226" t="s">
        <v>85</v>
      </c>
      <c r="AV646" s="14" t="s">
        <v>163</v>
      </c>
      <c r="AW646" s="14" t="s">
        <v>34</v>
      </c>
      <c r="AX646" s="14" t="s">
        <v>82</v>
      </c>
      <c r="AY646" s="226" t="s">
        <v>158</v>
      </c>
    </row>
    <row r="647" spans="1:65" s="12" customFormat="1" ht="25.95" customHeight="1">
      <c r="B647" s="174"/>
      <c r="C647" s="175"/>
      <c r="D647" s="176" t="s">
        <v>73</v>
      </c>
      <c r="E647" s="177" t="s">
        <v>1096</v>
      </c>
      <c r="F647" s="177" t="s">
        <v>1097</v>
      </c>
      <c r="G647" s="175"/>
      <c r="H647" s="175"/>
      <c r="I647" s="178"/>
      <c r="J647" s="179">
        <f>BK647</f>
        <v>0</v>
      </c>
      <c r="K647" s="175"/>
      <c r="L647" s="180"/>
      <c r="M647" s="181"/>
      <c r="N647" s="182"/>
      <c r="O647" s="182"/>
      <c r="P647" s="183">
        <f>SUM(P648:P742)</f>
        <v>0</v>
      </c>
      <c r="Q647" s="182"/>
      <c r="R647" s="183">
        <f>SUM(R648:R742)</f>
        <v>48.497280439999997</v>
      </c>
      <c r="S647" s="182"/>
      <c r="T647" s="184">
        <f>SUM(T648:T742)</f>
        <v>0</v>
      </c>
      <c r="AR647" s="185" t="s">
        <v>176</v>
      </c>
      <c r="AT647" s="186" t="s">
        <v>73</v>
      </c>
      <c r="AU647" s="186" t="s">
        <v>74</v>
      </c>
      <c r="AY647" s="185" t="s">
        <v>158</v>
      </c>
      <c r="BK647" s="187">
        <f>SUM(BK648:BK742)</f>
        <v>0</v>
      </c>
    </row>
    <row r="648" spans="1:65" s="2" customFormat="1" ht="16.5" customHeight="1">
      <c r="A648" s="34"/>
      <c r="B648" s="35"/>
      <c r="C648" s="188" t="s">
        <v>1098</v>
      </c>
      <c r="D648" s="188" t="s">
        <v>159</v>
      </c>
      <c r="E648" s="189" t="s">
        <v>1099</v>
      </c>
      <c r="F648" s="190" t="s">
        <v>1100</v>
      </c>
      <c r="G648" s="191" t="s">
        <v>202</v>
      </c>
      <c r="H648" s="192">
        <v>6</v>
      </c>
      <c r="I648" s="193"/>
      <c r="J648" s="194">
        <f>ROUND(I648*H648,2)</f>
        <v>0</v>
      </c>
      <c r="K648" s="190" t="s">
        <v>213</v>
      </c>
      <c r="L648" s="39"/>
      <c r="M648" s="195" t="s">
        <v>19</v>
      </c>
      <c r="N648" s="196" t="s">
        <v>45</v>
      </c>
      <c r="O648" s="64"/>
      <c r="P648" s="197">
        <f>O648*H648</f>
        <v>0</v>
      </c>
      <c r="Q648" s="197">
        <v>0</v>
      </c>
      <c r="R648" s="197">
        <f>Q648*H648</f>
        <v>0</v>
      </c>
      <c r="S648" s="197">
        <v>0</v>
      </c>
      <c r="T648" s="19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9" t="s">
        <v>236</v>
      </c>
      <c r="AT648" s="199" t="s">
        <v>159</v>
      </c>
      <c r="AU648" s="199" t="s">
        <v>82</v>
      </c>
      <c r="AY648" s="17" t="s">
        <v>158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7" t="s">
        <v>82</v>
      </c>
      <c r="BK648" s="200">
        <f>ROUND(I648*H648,2)</f>
        <v>0</v>
      </c>
      <c r="BL648" s="17" t="s">
        <v>236</v>
      </c>
      <c r="BM648" s="199" t="s">
        <v>1101</v>
      </c>
    </row>
    <row r="649" spans="1:65" s="2" customFormat="1" ht="28.8">
      <c r="A649" s="34"/>
      <c r="B649" s="35"/>
      <c r="C649" s="36"/>
      <c r="D649" s="201" t="s">
        <v>165</v>
      </c>
      <c r="E649" s="36"/>
      <c r="F649" s="202" t="s">
        <v>1102</v>
      </c>
      <c r="G649" s="36"/>
      <c r="H649" s="36"/>
      <c r="I649" s="108"/>
      <c r="J649" s="36"/>
      <c r="K649" s="36"/>
      <c r="L649" s="39"/>
      <c r="M649" s="203"/>
      <c r="N649" s="204"/>
      <c r="O649" s="64"/>
      <c r="P649" s="64"/>
      <c r="Q649" s="64"/>
      <c r="R649" s="64"/>
      <c r="S649" s="64"/>
      <c r="T649" s="65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165</v>
      </c>
      <c r="AU649" s="17" t="s">
        <v>82</v>
      </c>
    </row>
    <row r="650" spans="1:65" s="13" customFormat="1" ht="10.199999999999999">
      <c r="B650" s="205"/>
      <c r="C650" s="206"/>
      <c r="D650" s="201" t="s">
        <v>166</v>
      </c>
      <c r="E650" s="207" t="s">
        <v>19</v>
      </c>
      <c r="F650" s="208" t="s">
        <v>956</v>
      </c>
      <c r="G650" s="206"/>
      <c r="H650" s="209">
        <v>6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166</v>
      </c>
      <c r="AU650" s="215" t="s">
        <v>82</v>
      </c>
      <c r="AV650" s="13" t="s">
        <v>85</v>
      </c>
      <c r="AW650" s="13" t="s">
        <v>34</v>
      </c>
      <c r="AX650" s="13" t="s">
        <v>82</v>
      </c>
      <c r="AY650" s="215" t="s">
        <v>158</v>
      </c>
    </row>
    <row r="651" spans="1:65" s="2" customFormat="1" ht="27.6" customHeight="1">
      <c r="A651" s="34"/>
      <c r="B651" s="35"/>
      <c r="C651" s="188" t="s">
        <v>1103</v>
      </c>
      <c r="D651" s="188" t="s">
        <v>159</v>
      </c>
      <c r="E651" s="189" t="s">
        <v>1104</v>
      </c>
      <c r="F651" s="190" t="s">
        <v>1105</v>
      </c>
      <c r="G651" s="191" t="s">
        <v>1106</v>
      </c>
      <c r="H651" s="192">
        <v>0.4</v>
      </c>
      <c r="I651" s="193"/>
      <c r="J651" s="194">
        <f>ROUND(I651*H651,2)</f>
        <v>0</v>
      </c>
      <c r="K651" s="190" t="s">
        <v>19</v>
      </c>
      <c r="L651" s="39"/>
      <c r="M651" s="195" t="s">
        <v>19</v>
      </c>
      <c r="N651" s="196" t="s">
        <v>45</v>
      </c>
      <c r="O651" s="64"/>
      <c r="P651" s="197">
        <f>O651*H651</f>
        <v>0</v>
      </c>
      <c r="Q651" s="197">
        <v>8.8000000000000005E-3</v>
      </c>
      <c r="R651" s="197">
        <f>Q651*H651</f>
        <v>3.5200000000000006E-3</v>
      </c>
      <c r="S651" s="197">
        <v>0</v>
      </c>
      <c r="T651" s="198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9" t="s">
        <v>236</v>
      </c>
      <c r="AT651" s="199" t="s">
        <v>159</v>
      </c>
      <c r="AU651" s="199" t="s">
        <v>82</v>
      </c>
      <c r="AY651" s="17" t="s">
        <v>158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7" t="s">
        <v>82</v>
      </c>
      <c r="BK651" s="200">
        <f>ROUND(I651*H651,2)</f>
        <v>0</v>
      </c>
      <c r="BL651" s="17" t="s">
        <v>236</v>
      </c>
      <c r="BM651" s="199" t="s">
        <v>1107</v>
      </c>
    </row>
    <row r="652" spans="1:65" s="2" customFormat="1" ht="19.2">
      <c r="A652" s="34"/>
      <c r="B652" s="35"/>
      <c r="C652" s="36"/>
      <c r="D652" s="201" t="s">
        <v>165</v>
      </c>
      <c r="E652" s="36"/>
      <c r="F652" s="202" t="s">
        <v>1105</v>
      </c>
      <c r="G652" s="36"/>
      <c r="H652" s="36"/>
      <c r="I652" s="108"/>
      <c r="J652" s="36"/>
      <c r="K652" s="36"/>
      <c r="L652" s="39"/>
      <c r="M652" s="203"/>
      <c r="N652" s="204"/>
      <c r="O652" s="64"/>
      <c r="P652" s="64"/>
      <c r="Q652" s="64"/>
      <c r="R652" s="64"/>
      <c r="S652" s="64"/>
      <c r="T652" s="65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165</v>
      </c>
      <c r="AU652" s="17" t="s">
        <v>82</v>
      </c>
    </row>
    <row r="653" spans="1:65" s="13" customFormat="1" ht="10.199999999999999">
      <c r="B653" s="205"/>
      <c r="C653" s="206"/>
      <c r="D653" s="201" t="s">
        <v>166</v>
      </c>
      <c r="E653" s="207" t="s">
        <v>19</v>
      </c>
      <c r="F653" s="208" t="s">
        <v>1108</v>
      </c>
      <c r="G653" s="206"/>
      <c r="H653" s="209">
        <v>0.4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166</v>
      </c>
      <c r="AU653" s="215" t="s">
        <v>82</v>
      </c>
      <c r="AV653" s="13" t="s">
        <v>85</v>
      </c>
      <c r="AW653" s="13" t="s">
        <v>34</v>
      </c>
      <c r="AX653" s="13" t="s">
        <v>82</v>
      </c>
      <c r="AY653" s="215" t="s">
        <v>158</v>
      </c>
    </row>
    <row r="654" spans="1:65" s="2" customFormat="1" ht="27" customHeight="1">
      <c r="A654" s="34"/>
      <c r="B654" s="35"/>
      <c r="C654" s="188" t="s">
        <v>1109</v>
      </c>
      <c r="D654" s="188" t="s">
        <v>159</v>
      </c>
      <c r="E654" s="189" t="s">
        <v>1110</v>
      </c>
      <c r="F654" s="190" t="s">
        <v>1111</v>
      </c>
      <c r="G654" s="191" t="s">
        <v>1106</v>
      </c>
      <c r="H654" s="192">
        <v>0.4</v>
      </c>
      <c r="I654" s="193"/>
      <c r="J654" s="194">
        <f>ROUND(I654*H654,2)</f>
        <v>0</v>
      </c>
      <c r="K654" s="190" t="s">
        <v>19</v>
      </c>
      <c r="L654" s="39"/>
      <c r="M654" s="195" t="s">
        <v>19</v>
      </c>
      <c r="N654" s="196" t="s">
        <v>45</v>
      </c>
      <c r="O654" s="64"/>
      <c r="P654" s="197">
        <f>O654*H654</f>
        <v>0</v>
      </c>
      <c r="Q654" s="197">
        <v>9.9000000000000008E-3</v>
      </c>
      <c r="R654" s="197">
        <f>Q654*H654</f>
        <v>3.9600000000000008E-3</v>
      </c>
      <c r="S654" s="197">
        <v>0</v>
      </c>
      <c r="T654" s="198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9" t="s">
        <v>236</v>
      </c>
      <c r="AT654" s="199" t="s">
        <v>159</v>
      </c>
      <c r="AU654" s="199" t="s">
        <v>82</v>
      </c>
      <c r="AY654" s="17" t="s">
        <v>158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7" t="s">
        <v>82</v>
      </c>
      <c r="BK654" s="200">
        <f>ROUND(I654*H654,2)</f>
        <v>0</v>
      </c>
      <c r="BL654" s="17" t="s">
        <v>236</v>
      </c>
      <c r="BM654" s="199" t="s">
        <v>1112</v>
      </c>
    </row>
    <row r="655" spans="1:65" s="2" customFormat="1" ht="10.199999999999999">
      <c r="A655" s="34"/>
      <c r="B655" s="35"/>
      <c r="C655" s="36"/>
      <c r="D655" s="201" t="s">
        <v>165</v>
      </c>
      <c r="E655" s="36"/>
      <c r="F655" s="202" t="s">
        <v>1111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165</v>
      </c>
      <c r="AU655" s="17" t="s">
        <v>82</v>
      </c>
    </row>
    <row r="656" spans="1:65" s="13" customFormat="1" ht="10.199999999999999">
      <c r="B656" s="205"/>
      <c r="C656" s="206"/>
      <c r="D656" s="201" t="s">
        <v>166</v>
      </c>
      <c r="E656" s="207" t="s">
        <v>19</v>
      </c>
      <c r="F656" s="208" t="s">
        <v>1108</v>
      </c>
      <c r="G656" s="206"/>
      <c r="H656" s="209">
        <v>0.4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166</v>
      </c>
      <c r="AU656" s="215" t="s">
        <v>82</v>
      </c>
      <c r="AV656" s="13" t="s">
        <v>85</v>
      </c>
      <c r="AW656" s="13" t="s">
        <v>34</v>
      </c>
      <c r="AX656" s="13" t="s">
        <v>82</v>
      </c>
      <c r="AY656" s="215" t="s">
        <v>158</v>
      </c>
    </row>
    <row r="657" spans="1:65" s="2" customFormat="1" ht="29.4" customHeight="1">
      <c r="A657" s="34"/>
      <c r="B657" s="35"/>
      <c r="C657" s="188" t="s">
        <v>1113</v>
      </c>
      <c r="D657" s="188" t="s">
        <v>159</v>
      </c>
      <c r="E657" s="189" t="s">
        <v>1114</v>
      </c>
      <c r="F657" s="190" t="s">
        <v>1115</v>
      </c>
      <c r="G657" s="191" t="s">
        <v>194</v>
      </c>
      <c r="H657" s="192">
        <v>310</v>
      </c>
      <c r="I657" s="193"/>
      <c r="J657" s="194">
        <f>ROUND(I657*H657,2)</f>
        <v>0</v>
      </c>
      <c r="K657" s="190" t="s">
        <v>213</v>
      </c>
      <c r="L657" s="39"/>
      <c r="M657" s="195" t="s">
        <v>19</v>
      </c>
      <c r="N657" s="196" t="s">
        <v>45</v>
      </c>
      <c r="O657" s="64"/>
      <c r="P657" s="197">
        <f>O657*H657</f>
        <v>0</v>
      </c>
      <c r="Q657" s="197">
        <v>0</v>
      </c>
      <c r="R657" s="197">
        <f>Q657*H657</f>
        <v>0</v>
      </c>
      <c r="S657" s="197">
        <v>0</v>
      </c>
      <c r="T657" s="198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9" t="s">
        <v>236</v>
      </c>
      <c r="AT657" s="199" t="s">
        <v>159</v>
      </c>
      <c r="AU657" s="199" t="s">
        <v>82</v>
      </c>
      <c r="AY657" s="17" t="s">
        <v>158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7" t="s">
        <v>82</v>
      </c>
      <c r="BK657" s="200">
        <f>ROUND(I657*H657,2)</f>
        <v>0</v>
      </c>
      <c r="BL657" s="17" t="s">
        <v>236</v>
      </c>
      <c r="BM657" s="199" t="s">
        <v>1116</v>
      </c>
    </row>
    <row r="658" spans="1:65" s="2" customFormat="1" ht="38.4">
      <c r="A658" s="34"/>
      <c r="B658" s="35"/>
      <c r="C658" s="36"/>
      <c r="D658" s="201" t="s">
        <v>165</v>
      </c>
      <c r="E658" s="36"/>
      <c r="F658" s="202" t="s">
        <v>1117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165</v>
      </c>
      <c r="AU658" s="17" t="s">
        <v>82</v>
      </c>
    </row>
    <row r="659" spans="1:65" s="2" customFormat="1" ht="96">
      <c r="A659" s="34"/>
      <c r="B659" s="35"/>
      <c r="C659" s="36"/>
      <c r="D659" s="201" t="s">
        <v>216</v>
      </c>
      <c r="E659" s="36"/>
      <c r="F659" s="227" t="s">
        <v>1118</v>
      </c>
      <c r="G659" s="36"/>
      <c r="H659" s="36"/>
      <c r="I659" s="108"/>
      <c r="J659" s="36"/>
      <c r="K659" s="36"/>
      <c r="L659" s="39"/>
      <c r="M659" s="203"/>
      <c r="N659" s="204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216</v>
      </c>
      <c r="AU659" s="17" t="s">
        <v>82</v>
      </c>
    </row>
    <row r="660" spans="1:65" s="13" customFormat="1" ht="20.399999999999999">
      <c r="B660" s="205"/>
      <c r="C660" s="206"/>
      <c r="D660" s="201" t="s">
        <v>166</v>
      </c>
      <c r="E660" s="207" t="s">
        <v>19</v>
      </c>
      <c r="F660" s="208" t="s">
        <v>1046</v>
      </c>
      <c r="G660" s="206"/>
      <c r="H660" s="209">
        <v>310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166</v>
      </c>
      <c r="AU660" s="215" t="s">
        <v>82</v>
      </c>
      <c r="AV660" s="13" t="s">
        <v>85</v>
      </c>
      <c r="AW660" s="13" t="s">
        <v>34</v>
      </c>
      <c r="AX660" s="13" t="s">
        <v>82</v>
      </c>
      <c r="AY660" s="215" t="s">
        <v>158</v>
      </c>
    </row>
    <row r="661" spans="1:65" s="2" customFormat="1" ht="28.2" customHeight="1">
      <c r="A661" s="34"/>
      <c r="B661" s="35"/>
      <c r="C661" s="188" t="s">
        <v>1119</v>
      </c>
      <c r="D661" s="188" t="s">
        <v>159</v>
      </c>
      <c r="E661" s="189" t="s">
        <v>1120</v>
      </c>
      <c r="F661" s="190" t="s">
        <v>1121</v>
      </c>
      <c r="G661" s="191" t="s">
        <v>194</v>
      </c>
      <c r="H661" s="192">
        <v>310</v>
      </c>
      <c r="I661" s="193"/>
      <c r="J661" s="194">
        <f>ROUND(I661*H661,2)</f>
        <v>0</v>
      </c>
      <c r="K661" s="190" t="s">
        <v>213</v>
      </c>
      <c r="L661" s="39"/>
      <c r="M661" s="195" t="s">
        <v>19</v>
      </c>
      <c r="N661" s="196" t="s">
        <v>45</v>
      </c>
      <c r="O661" s="64"/>
      <c r="P661" s="197">
        <f>O661*H661</f>
        <v>0</v>
      </c>
      <c r="Q661" s="197">
        <v>0</v>
      </c>
      <c r="R661" s="197">
        <f>Q661*H661</f>
        <v>0</v>
      </c>
      <c r="S661" s="197">
        <v>0</v>
      </c>
      <c r="T661" s="198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9" t="s">
        <v>236</v>
      </c>
      <c r="AT661" s="199" t="s">
        <v>159</v>
      </c>
      <c r="AU661" s="199" t="s">
        <v>82</v>
      </c>
      <c r="AY661" s="17" t="s">
        <v>158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7" t="s">
        <v>82</v>
      </c>
      <c r="BK661" s="200">
        <f>ROUND(I661*H661,2)</f>
        <v>0</v>
      </c>
      <c r="BL661" s="17" t="s">
        <v>236</v>
      </c>
      <c r="BM661" s="199" t="s">
        <v>1122</v>
      </c>
    </row>
    <row r="662" spans="1:65" s="2" customFormat="1" ht="38.4">
      <c r="A662" s="34"/>
      <c r="B662" s="35"/>
      <c r="C662" s="36"/>
      <c r="D662" s="201" t="s">
        <v>165</v>
      </c>
      <c r="E662" s="36"/>
      <c r="F662" s="202" t="s">
        <v>1123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165</v>
      </c>
      <c r="AU662" s="17" t="s">
        <v>82</v>
      </c>
    </row>
    <row r="663" spans="1:65" s="2" customFormat="1" ht="124.8">
      <c r="A663" s="34"/>
      <c r="B663" s="35"/>
      <c r="C663" s="36"/>
      <c r="D663" s="201" t="s">
        <v>216</v>
      </c>
      <c r="E663" s="36"/>
      <c r="F663" s="227" t="s">
        <v>1124</v>
      </c>
      <c r="G663" s="36"/>
      <c r="H663" s="36"/>
      <c r="I663" s="108"/>
      <c r="J663" s="36"/>
      <c r="K663" s="36"/>
      <c r="L663" s="39"/>
      <c r="M663" s="203"/>
      <c r="N663" s="204"/>
      <c r="O663" s="64"/>
      <c r="P663" s="64"/>
      <c r="Q663" s="64"/>
      <c r="R663" s="64"/>
      <c r="S663" s="64"/>
      <c r="T663" s="65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216</v>
      </c>
      <c r="AU663" s="17" t="s">
        <v>82</v>
      </c>
    </row>
    <row r="664" spans="1:65" s="13" customFormat="1" ht="20.399999999999999">
      <c r="B664" s="205"/>
      <c r="C664" s="206"/>
      <c r="D664" s="201" t="s">
        <v>166</v>
      </c>
      <c r="E664" s="207" t="s">
        <v>19</v>
      </c>
      <c r="F664" s="208" t="s">
        <v>1046</v>
      </c>
      <c r="G664" s="206"/>
      <c r="H664" s="209">
        <v>310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166</v>
      </c>
      <c r="AU664" s="215" t="s">
        <v>82</v>
      </c>
      <c r="AV664" s="13" t="s">
        <v>85</v>
      </c>
      <c r="AW664" s="13" t="s">
        <v>34</v>
      </c>
      <c r="AX664" s="13" t="s">
        <v>82</v>
      </c>
      <c r="AY664" s="215" t="s">
        <v>158</v>
      </c>
    </row>
    <row r="665" spans="1:65" s="2" customFormat="1" ht="28.2" customHeight="1">
      <c r="A665" s="34"/>
      <c r="B665" s="35"/>
      <c r="C665" s="188" t="s">
        <v>1125</v>
      </c>
      <c r="D665" s="188" t="s">
        <v>159</v>
      </c>
      <c r="E665" s="189" t="s">
        <v>1126</v>
      </c>
      <c r="F665" s="190" t="s">
        <v>1127</v>
      </c>
      <c r="G665" s="191" t="s">
        <v>162</v>
      </c>
      <c r="H665" s="192">
        <v>6</v>
      </c>
      <c r="I665" s="193"/>
      <c r="J665" s="194">
        <f>ROUND(I665*H665,2)</f>
        <v>0</v>
      </c>
      <c r="K665" s="190" t="s">
        <v>213</v>
      </c>
      <c r="L665" s="39"/>
      <c r="M665" s="195" t="s">
        <v>19</v>
      </c>
      <c r="N665" s="196" t="s">
        <v>45</v>
      </c>
      <c r="O665" s="64"/>
      <c r="P665" s="197">
        <f>O665*H665</f>
        <v>0</v>
      </c>
      <c r="Q665" s="197">
        <v>0</v>
      </c>
      <c r="R665" s="197">
        <f>Q665*H665</f>
        <v>0</v>
      </c>
      <c r="S665" s="197">
        <v>0</v>
      </c>
      <c r="T665" s="198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9" t="s">
        <v>236</v>
      </c>
      <c r="AT665" s="199" t="s">
        <v>159</v>
      </c>
      <c r="AU665" s="199" t="s">
        <v>82</v>
      </c>
      <c r="AY665" s="17" t="s">
        <v>158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7" t="s">
        <v>82</v>
      </c>
      <c r="BK665" s="200">
        <f>ROUND(I665*H665,2)</f>
        <v>0</v>
      </c>
      <c r="BL665" s="17" t="s">
        <v>236</v>
      </c>
      <c r="BM665" s="199" t="s">
        <v>1128</v>
      </c>
    </row>
    <row r="666" spans="1:65" s="2" customFormat="1" ht="28.8">
      <c r="A666" s="34"/>
      <c r="B666" s="35"/>
      <c r="C666" s="36"/>
      <c r="D666" s="201" t="s">
        <v>165</v>
      </c>
      <c r="E666" s="36"/>
      <c r="F666" s="202" t="s">
        <v>1129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165</v>
      </c>
      <c r="AU666" s="17" t="s">
        <v>82</v>
      </c>
    </row>
    <row r="667" spans="1:65" s="2" customFormat="1" ht="96">
      <c r="A667" s="34"/>
      <c r="B667" s="35"/>
      <c r="C667" s="36"/>
      <c r="D667" s="201" t="s">
        <v>216</v>
      </c>
      <c r="E667" s="36"/>
      <c r="F667" s="227" t="s">
        <v>1118</v>
      </c>
      <c r="G667" s="36"/>
      <c r="H667" s="36"/>
      <c r="I667" s="108"/>
      <c r="J667" s="36"/>
      <c r="K667" s="36"/>
      <c r="L667" s="39"/>
      <c r="M667" s="203"/>
      <c r="N667" s="204"/>
      <c r="O667" s="64"/>
      <c r="P667" s="64"/>
      <c r="Q667" s="64"/>
      <c r="R667" s="64"/>
      <c r="S667" s="64"/>
      <c r="T667" s="65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216</v>
      </c>
      <c r="AU667" s="17" t="s">
        <v>82</v>
      </c>
    </row>
    <row r="668" spans="1:65" s="13" customFormat="1" ht="10.199999999999999">
      <c r="B668" s="205"/>
      <c r="C668" s="206"/>
      <c r="D668" s="201" t="s">
        <v>166</v>
      </c>
      <c r="E668" s="207" t="s">
        <v>19</v>
      </c>
      <c r="F668" s="208" t="s">
        <v>1130</v>
      </c>
      <c r="G668" s="206"/>
      <c r="H668" s="209">
        <v>6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166</v>
      </c>
      <c r="AU668" s="215" t="s">
        <v>82</v>
      </c>
      <c r="AV668" s="13" t="s">
        <v>85</v>
      </c>
      <c r="AW668" s="13" t="s">
        <v>34</v>
      </c>
      <c r="AX668" s="13" t="s">
        <v>82</v>
      </c>
      <c r="AY668" s="215" t="s">
        <v>158</v>
      </c>
    </row>
    <row r="669" spans="1:65" s="2" customFormat="1" ht="28.2" customHeight="1">
      <c r="A669" s="34"/>
      <c r="B669" s="35"/>
      <c r="C669" s="188" t="s">
        <v>1131</v>
      </c>
      <c r="D669" s="188" t="s">
        <v>159</v>
      </c>
      <c r="E669" s="189" t="s">
        <v>1132</v>
      </c>
      <c r="F669" s="190" t="s">
        <v>1133</v>
      </c>
      <c r="G669" s="191" t="s">
        <v>162</v>
      </c>
      <c r="H669" s="192">
        <v>6</v>
      </c>
      <c r="I669" s="193"/>
      <c r="J669" s="194">
        <f>ROUND(I669*H669,2)</f>
        <v>0</v>
      </c>
      <c r="K669" s="190" t="s">
        <v>213</v>
      </c>
      <c r="L669" s="39"/>
      <c r="M669" s="195" t="s">
        <v>19</v>
      </c>
      <c r="N669" s="196" t="s">
        <v>45</v>
      </c>
      <c r="O669" s="64"/>
      <c r="P669" s="197">
        <f>O669*H669</f>
        <v>0</v>
      </c>
      <c r="Q669" s="197">
        <v>0</v>
      </c>
      <c r="R669" s="197">
        <f>Q669*H669</f>
        <v>0</v>
      </c>
      <c r="S669" s="197">
        <v>0</v>
      </c>
      <c r="T669" s="198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9" t="s">
        <v>236</v>
      </c>
      <c r="AT669" s="199" t="s">
        <v>159</v>
      </c>
      <c r="AU669" s="199" t="s">
        <v>82</v>
      </c>
      <c r="AY669" s="17" t="s">
        <v>158</v>
      </c>
      <c r="BE669" s="200">
        <f>IF(N669="základní",J669,0)</f>
        <v>0</v>
      </c>
      <c r="BF669" s="200">
        <f>IF(N669="snížená",J669,0)</f>
        <v>0</v>
      </c>
      <c r="BG669" s="200">
        <f>IF(N669="zákl. přenesená",J669,0)</f>
        <v>0</v>
      </c>
      <c r="BH669" s="200">
        <f>IF(N669="sníž. přenesená",J669,0)</f>
        <v>0</v>
      </c>
      <c r="BI669" s="200">
        <f>IF(N669="nulová",J669,0)</f>
        <v>0</v>
      </c>
      <c r="BJ669" s="17" t="s">
        <v>82</v>
      </c>
      <c r="BK669" s="200">
        <f>ROUND(I669*H669,2)</f>
        <v>0</v>
      </c>
      <c r="BL669" s="17" t="s">
        <v>236</v>
      </c>
      <c r="BM669" s="199" t="s">
        <v>1134</v>
      </c>
    </row>
    <row r="670" spans="1:65" s="2" customFormat="1" ht="38.4">
      <c r="A670" s="34"/>
      <c r="B670" s="35"/>
      <c r="C670" s="36"/>
      <c r="D670" s="201" t="s">
        <v>165</v>
      </c>
      <c r="E670" s="36"/>
      <c r="F670" s="202" t="s">
        <v>1135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165</v>
      </c>
      <c r="AU670" s="17" t="s">
        <v>82</v>
      </c>
    </row>
    <row r="671" spans="1:65" s="2" customFormat="1" ht="124.8">
      <c r="A671" s="34"/>
      <c r="B671" s="35"/>
      <c r="C671" s="36"/>
      <c r="D671" s="201" t="s">
        <v>216</v>
      </c>
      <c r="E671" s="36"/>
      <c r="F671" s="227" t="s">
        <v>1124</v>
      </c>
      <c r="G671" s="36"/>
      <c r="H671" s="36"/>
      <c r="I671" s="108"/>
      <c r="J671" s="36"/>
      <c r="K671" s="36"/>
      <c r="L671" s="39"/>
      <c r="M671" s="203"/>
      <c r="N671" s="204"/>
      <c r="O671" s="64"/>
      <c r="P671" s="64"/>
      <c r="Q671" s="64"/>
      <c r="R671" s="64"/>
      <c r="S671" s="64"/>
      <c r="T671" s="65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216</v>
      </c>
      <c r="AU671" s="17" t="s">
        <v>82</v>
      </c>
    </row>
    <row r="672" spans="1:65" s="13" customFormat="1" ht="10.199999999999999">
      <c r="B672" s="205"/>
      <c r="C672" s="206"/>
      <c r="D672" s="201" t="s">
        <v>166</v>
      </c>
      <c r="E672" s="207" t="s">
        <v>19</v>
      </c>
      <c r="F672" s="208" t="s">
        <v>1130</v>
      </c>
      <c r="G672" s="206"/>
      <c r="H672" s="209">
        <v>6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166</v>
      </c>
      <c r="AU672" s="215" t="s">
        <v>82</v>
      </c>
      <c r="AV672" s="13" t="s">
        <v>85</v>
      </c>
      <c r="AW672" s="13" t="s">
        <v>34</v>
      </c>
      <c r="AX672" s="13" t="s">
        <v>82</v>
      </c>
      <c r="AY672" s="215" t="s">
        <v>158</v>
      </c>
    </row>
    <row r="673" spans="1:65" s="2" customFormat="1" ht="16.5" customHeight="1">
      <c r="A673" s="34"/>
      <c r="B673" s="35"/>
      <c r="C673" s="228" t="s">
        <v>1136</v>
      </c>
      <c r="D673" s="228" t="s">
        <v>199</v>
      </c>
      <c r="E673" s="229" t="s">
        <v>1137</v>
      </c>
      <c r="F673" s="230" t="s">
        <v>1138</v>
      </c>
      <c r="G673" s="231" t="s">
        <v>162</v>
      </c>
      <c r="H673" s="232">
        <v>6</v>
      </c>
      <c r="I673" s="233"/>
      <c r="J673" s="234">
        <f>ROUND(I673*H673,2)</f>
        <v>0</v>
      </c>
      <c r="K673" s="230" t="s">
        <v>213</v>
      </c>
      <c r="L673" s="235"/>
      <c r="M673" s="236" t="s">
        <v>19</v>
      </c>
      <c r="N673" s="237" t="s">
        <v>45</v>
      </c>
      <c r="O673" s="64"/>
      <c r="P673" s="197">
        <f>O673*H673</f>
        <v>0</v>
      </c>
      <c r="Q673" s="197">
        <v>4.5999999999999999E-2</v>
      </c>
      <c r="R673" s="197">
        <f>Q673*H673</f>
        <v>0.27600000000000002</v>
      </c>
      <c r="S673" s="197">
        <v>0</v>
      </c>
      <c r="T673" s="198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9" t="s">
        <v>255</v>
      </c>
      <c r="AT673" s="199" t="s">
        <v>199</v>
      </c>
      <c r="AU673" s="199" t="s">
        <v>82</v>
      </c>
      <c r="AY673" s="17" t="s">
        <v>158</v>
      </c>
      <c r="BE673" s="200">
        <f>IF(N673="základní",J673,0)</f>
        <v>0</v>
      </c>
      <c r="BF673" s="200">
        <f>IF(N673="snížená",J673,0)</f>
        <v>0</v>
      </c>
      <c r="BG673" s="200">
        <f>IF(N673="zákl. přenesená",J673,0)</f>
        <v>0</v>
      </c>
      <c r="BH673" s="200">
        <f>IF(N673="sníž. přenesená",J673,0)</f>
        <v>0</v>
      </c>
      <c r="BI673" s="200">
        <f>IF(N673="nulová",J673,0)</f>
        <v>0</v>
      </c>
      <c r="BJ673" s="17" t="s">
        <v>82</v>
      </c>
      <c r="BK673" s="200">
        <f>ROUND(I673*H673,2)</f>
        <v>0</v>
      </c>
      <c r="BL673" s="17" t="s">
        <v>255</v>
      </c>
      <c r="BM673" s="199" t="s">
        <v>1139</v>
      </c>
    </row>
    <row r="674" spans="1:65" s="2" customFormat="1" ht="10.199999999999999">
      <c r="A674" s="34"/>
      <c r="B674" s="35"/>
      <c r="C674" s="36"/>
      <c r="D674" s="201" t="s">
        <v>165</v>
      </c>
      <c r="E674" s="36"/>
      <c r="F674" s="202" t="s">
        <v>1138</v>
      </c>
      <c r="G674" s="36"/>
      <c r="H674" s="36"/>
      <c r="I674" s="108"/>
      <c r="J674" s="36"/>
      <c r="K674" s="36"/>
      <c r="L674" s="39"/>
      <c r="M674" s="203"/>
      <c r="N674" s="204"/>
      <c r="O674" s="64"/>
      <c r="P674" s="64"/>
      <c r="Q674" s="64"/>
      <c r="R674" s="64"/>
      <c r="S674" s="64"/>
      <c r="T674" s="65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165</v>
      </c>
      <c r="AU674" s="17" t="s">
        <v>82</v>
      </c>
    </row>
    <row r="675" spans="1:65" s="13" customFormat="1" ht="10.199999999999999">
      <c r="B675" s="205"/>
      <c r="C675" s="206"/>
      <c r="D675" s="201" t="s">
        <v>166</v>
      </c>
      <c r="E675" s="207" t="s">
        <v>19</v>
      </c>
      <c r="F675" s="208" t="s">
        <v>956</v>
      </c>
      <c r="G675" s="206"/>
      <c r="H675" s="209">
        <v>6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166</v>
      </c>
      <c r="AU675" s="215" t="s">
        <v>82</v>
      </c>
      <c r="AV675" s="13" t="s">
        <v>85</v>
      </c>
      <c r="AW675" s="13" t="s">
        <v>34</v>
      </c>
      <c r="AX675" s="13" t="s">
        <v>82</v>
      </c>
      <c r="AY675" s="215" t="s">
        <v>158</v>
      </c>
    </row>
    <row r="676" spans="1:65" s="2" customFormat="1" ht="27.6" customHeight="1">
      <c r="A676" s="34"/>
      <c r="B676" s="35"/>
      <c r="C676" s="188" t="s">
        <v>1140</v>
      </c>
      <c r="D676" s="188" t="s">
        <v>159</v>
      </c>
      <c r="E676" s="189" t="s">
        <v>1141</v>
      </c>
      <c r="F676" s="190" t="s">
        <v>1142</v>
      </c>
      <c r="G676" s="191" t="s">
        <v>162</v>
      </c>
      <c r="H676" s="192">
        <v>36</v>
      </c>
      <c r="I676" s="193"/>
      <c r="J676" s="194">
        <f>ROUND(I676*H676,2)</f>
        <v>0</v>
      </c>
      <c r="K676" s="190" t="s">
        <v>213</v>
      </c>
      <c r="L676" s="39"/>
      <c r="M676" s="195" t="s">
        <v>19</v>
      </c>
      <c r="N676" s="196" t="s">
        <v>45</v>
      </c>
      <c r="O676" s="64"/>
      <c r="P676" s="197">
        <f>O676*H676</f>
        <v>0</v>
      </c>
      <c r="Q676" s="197">
        <v>0</v>
      </c>
      <c r="R676" s="197">
        <f>Q676*H676</f>
        <v>0</v>
      </c>
      <c r="S676" s="197">
        <v>0</v>
      </c>
      <c r="T676" s="198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9" t="s">
        <v>236</v>
      </c>
      <c r="AT676" s="199" t="s">
        <v>159</v>
      </c>
      <c r="AU676" s="199" t="s">
        <v>82</v>
      </c>
      <c r="AY676" s="17" t="s">
        <v>158</v>
      </c>
      <c r="BE676" s="200">
        <f>IF(N676="základní",J676,0)</f>
        <v>0</v>
      </c>
      <c r="BF676" s="200">
        <f>IF(N676="snížená",J676,0)</f>
        <v>0</v>
      </c>
      <c r="BG676" s="200">
        <f>IF(N676="zákl. přenesená",J676,0)</f>
        <v>0</v>
      </c>
      <c r="BH676" s="200">
        <f>IF(N676="sníž. přenesená",J676,0)</f>
        <v>0</v>
      </c>
      <c r="BI676" s="200">
        <f>IF(N676="nulová",J676,0)</f>
        <v>0</v>
      </c>
      <c r="BJ676" s="17" t="s">
        <v>82</v>
      </c>
      <c r="BK676" s="200">
        <f>ROUND(I676*H676,2)</f>
        <v>0</v>
      </c>
      <c r="BL676" s="17" t="s">
        <v>236</v>
      </c>
      <c r="BM676" s="199" t="s">
        <v>1143</v>
      </c>
    </row>
    <row r="677" spans="1:65" s="2" customFormat="1" ht="27.6" customHeight="1">
      <c r="A677" s="34"/>
      <c r="B677" s="35"/>
      <c r="C677" s="36"/>
      <c r="D677" s="201" t="s">
        <v>165</v>
      </c>
      <c r="E677" s="36"/>
      <c r="F677" s="202" t="s">
        <v>1144</v>
      </c>
      <c r="G677" s="36"/>
      <c r="H677" s="36"/>
      <c r="I677" s="108"/>
      <c r="J677" s="36"/>
      <c r="K677" s="36"/>
      <c r="L677" s="39"/>
      <c r="M677" s="203"/>
      <c r="N677" s="204"/>
      <c r="O677" s="64"/>
      <c r="P677" s="64"/>
      <c r="Q677" s="64"/>
      <c r="R677" s="64"/>
      <c r="S677" s="64"/>
      <c r="T677" s="65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7" t="s">
        <v>165</v>
      </c>
      <c r="AU677" s="17" t="s">
        <v>82</v>
      </c>
    </row>
    <row r="678" spans="1:65" s="2" customFormat="1" ht="96">
      <c r="A678" s="34"/>
      <c r="B678" s="35"/>
      <c r="C678" s="36"/>
      <c r="D678" s="201" t="s">
        <v>216</v>
      </c>
      <c r="E678" s="36"/>
      <c r="F678" s="227" t="s">
        <v>1118</v>
      </c>
      <c r="G678" s="36"/>
      <c r="H678" s="36"/>
      <c r="I678" s="108"/>
      <c r="J678" s="36"/>
      <c r="K678" s="36"/>
      <c r="L678" s="39"/>
      <c r="M678" s="203"/>
      <c r="N678" s="204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216</v>
      </c>
      <c r="AU678" s="17" t="s">
        <v>82</v>
      </c>
    </row>
    <row r="679" spans="1:65" s="13" customFormat="1" ht="10.199999999999999">
      <c r="B679" s="205"/>
      <c r="C679" s="206"/>
      <c r="D679" s="201" t="s">
        <v>166</v>
      </c>
      <c r="E679" s="207" t="s">
        <v>19</v>
      </c>
      <c r="F679" s="208" t="s">
        <v>1145</v>
      </c>
      <c r="G679" s="206"/>
      <c r="H679" s="209">
        <v>36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166</v>
      </c>
      <c r="AU679" s="215" t="s">
        <v>82</v>
      </c>
      <c r="AV679" s="13" t="s">
        <v>85</v>
      </c>
      <c r="AW679" s="13" t="s">
        <v>34</v>
      </c>
      <c r="AX679" s="13" t="s">
        <v>82</v>
      </c>
      <c r="AY679" s="215" t="s">
        <v>158</v>
      </c>
    </row>
    <row r="680" spans="1:65" s="2" customFormat="1" ht="27.6" customHeight="1">
      <c r="A680" s="34"/>
      <c r="B680" s="35"/>
      <c r="C680" s="188" t="s">
        <v>1146</v>
      </c>
      <c r="D680" s="188" t="s">
        <v>159</v>
      </c>
      <c r="E680" s="189" t="s">
        <v>1147</v>
      </c>
      <c r="F680" s="190" t="s">
        <v>1148</v>
      </c>
      <c r="G680" s="191" t="s">
        <v>162</v>
      </c>
      <c r="H680" s="192">
        <v>36</v>
      </c>
      <c r="I680" s="193"/>
      <c r="J680" s="194">
        <f>ROUND(I680*H680,2)</f>
        <v>0</v>
      </c>
      <c r="K680" s="190" t="s">
        <v>213</v>
      </c>
      <c r="L680" s="39"/>
      <c r="M680" s="195" t="s">
        <v>19</v>
      </c>
      <c r="N680" s="196" t="s">
        <v>45</v>
      </c>
      <c r="O680" s="64"/>
      <c r="P680" s="197">
        <f>O680*H680</f>
        <v>0</v>
      </c>
      <c r="Q680" s="197">
        <v>0</v>
      </c>
      <c r="R680" s="197">
        <f>Q680*H680</f>
        <v>0</v>
      </c>
      <c r="S680" s="197">
        <v>0</v>
      </c>
      <c r="T680" s="198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9" t="s">
        <v>236</v>
      </c>
      <c r="AT680" s="199" t="s">
        <v>159</v>
      </c>
      <c r="AU680" s="199" t="s">
        <v>82</v>
      </c>
      <c r="AY680" s="17" t="s">
        <v>158</v>
      </c>
      <c r="BE680" s="200">
        <f>IF(N680="základní",J680,0)</f>
        <v>0</v>
      </c>
      <c r="BF680" s="200">
        <f>IF(N680="snížená",J680,0)</f>
        <v>0</v>
      </c>
      <c r="BG680" s="200">
        <f>IF(N680="zákl. přenesená",J680,0)</f>
        <v>0</v>
      </c>
      <c r="BH680" s="200">
        <f>IF(N680="sníž. přenesená",J680,0)</f>
        <v>0</v>
      </c>
      <c r="BI680" s="200">
        <f>IF(N680="nulová",J680,0)</f>
        <v>0</v>
      </c>
      <c r="BJ680" s="17" t="s">
        <v>82</v>
      </c>
      <c r="BK680" s="200">
        <f>ROUND(I680*H680,2)</f>
        <v>0</v>
      </c>
      <c r="BL680" s="17" t="s">
        <v>236</v>
      </c>
      <c r="BM680" s="199" t="s">
        <v>1149</v>
      </c>
    </row>
    <row r="681" spans="1:65" s="2" customFormat="1" ht="28.8">
      <c r="A681" s="34"/>
      <c r="B681" s="35"/>
      <c r="C681" s="36"/>
      <c r="D681" s="201" t="s">
        <v>165</v>
      </c>
      <c r="E681" s="36"/>
      <c r="F681" s="202" t="s">
        <v>1150</v>
      </c>
      <c r="G681" s="36"/>
      <c r="H681" s="36"/>
      <c r="I681" s="108"/>
      <c r="J681" s="36"/>
      <c r="K681" s="36"/>
      <c r="L681" s="39"/>
      <c r="M681" s="203"/>
      <c r="N681" s="204"/>
      <c r="O681" s="64"/>
      <c r="P681" s="64"/>
      <c r="Q681" s="64"/>
      <c r="R681" s="64"/>
      <c r="S681" s="64"/>
      <c r="T681" s="65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165</v>
      </c>
      <c r="AU681" s="17" t="s">
        <v>82</v>
      </c>
    </row>
    <row r="682" spans="1:65" s="2" customFormat="1" ht="124.8">
      <c r="A682" s="34"/>
      <c r="B682" s="35"/>
      <c r="C682" s="36"/>
      <c r="D682" s="201" t="s">
        <v>216</v>
      </c>
      <c r="E682" s="36"/>
      <c r="F682" s="227" t="s">
        <v>1124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216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1145</v>
      </c>
      <c r="G683" s="206"/>
      <c r="H683" s="209">
        <v>36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16.5" customHeight="1">
      <c r="A684" s="34"/>
      <c r="B684" s="35"/>
      <c r="C684" s="228" t="s">
        <v>1151</v>
      </c>
      <c r="D684" s="228" t="s">
        <v>199</v>
      </c>
      <c r="E684" s="229" t="s">
        <v>1152</v>
      </c>
      <c r="F684" s="230" t="s">
        <v>1153</v>
      </c>
      <c r="G684" s="231" t="s">
        <v>162</v>
      </c>
      <c r="H684" s="232">
        <v>36</v>
      </c>
      <c r="I684" s="233"/>
      <c r="J684" s="234">
        <f>ROUND(I684*H684,2)</f>
        <v>0</v>
      </c>
      <c r="K684" s="230" t="s">
        <v>213</v>
      </c>
      <c r="L684" s="235"/>
      <c r="M684" s="236" t="s">
        <v>19</v>
      </c>
      <c r="N684" s="237" t="s">
        <v>45</v>
      </c>
      <c r="O684" s="64"/>
      <c r="P684" s="197">
        <f>O684*H684</f>
        <v>0</v>
      </c>
      <c r="Q684" s="197">
        <v>0.08</v>
      </c>
      <c r="R684" s="197">
        <f>Q684*H684</f>
        <v>2.88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255</v>
      </c>
      <c r="AT684" s="199" t="s">
        <v>199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255</v>
      </c>
      <c r="BM684" s="199" t="s">
        <v>1154</v>
      </c>
    </row>
    <row r="685" spans="1:65" s="2" customFormat="1" ht="10.199999999999999">
      <c r="A685" s="34"/>
      <c r="B685" s="35"/>
      <c r="C685" s="36"/>
      <c r="D685" s="201" t="s">
        <v>165</v>
      </c>
      <c r="E685" s="36"/>
      <c r="F685" s="202" t="s">
        <v>1153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13" customFormat="1" ht="10.199999999999999">
      <c r="B686" s="205"/>
      <c r="C686" s="206"/>
      <c r="D686" s="201" t="s">
        <v>166</v>
      </c>
      <c r="E686" s="207" t="s">
        <v>19</v>
      </c>
      <c r="F686" s="208" t="s">
        <v>1155</v>
      </c>
      <c r="G686" s="206"/>
      <c r="H686" s="209">
        <v>36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166</v>
      </c>
      <c r="AU686" s="215" t="s">
        <v>82</v>
      </c>
      <c r="AV686" s="13" t="s">
        <v>85</v>
      </c>
      <c r="AW686" s="13" t="s">
        <v>34</v>
      </c>
      <c r="AX686" s="13" t="s">
        <v>82</v>
      </c>
      <c r="AY686" s="215" t="s">
        <v>158</v>
      </c>
    </row>
    <row r="687" spans="1:65" s="2" customFormat="1" ht="25.2" customHeight="1">
      <c r="A687" s="34"/>
      <c r="B687" s="35"/>
      <c r="C687" s="188" t="s">
        <v>1156</v>
      </c>
      <c r="D687" s="188" t="s">
        <v>159</v>
      </c>
      <c r="E687" s="189" t="s">
        <v>1157</v>
      </c>
      <c r="F687" s="190" t="s">
        <v>1158</v>
      </c>
      <c r="G687" s="191" t="s">
        <v>1035</v>
      </c>
      <c r="H687" s="192">
        <v>7.1680000000000001</v>
      </c>
      <c r="I687" s="193"/>
      <c r="J687" s="194">
        <f>ROUND(I687*H687,2)</f>
        <v>0</v>
      </c>
      <c r="K687" s="190" t="s">
        <v>213</v>
      </c>
      <c r="L687" s="39"/>
      <c r="M687" s="195" t="s">
        <v>19</v>
      </c>
      <c r="N687" s="196" t="s">
        <v>45</v>
      </c>
      <c r="O687" s="64"/>
      <c r="P687" s="197">
        <f>O687*H687</f>
        <v>0</v>
      </c>
      <c r="Q687" s="197">
        <v>0</v>
      </c>
      <c r="R687" s="197">
        <f>Q687*H687</f>
        <v>0</v>
      </c>
      <c r="S687" s="197">
        <v>0</v>
      </c>
      <c r="T687" s="19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9" t="s">
        <v>236</v>
      </c>
      <c r="AT687" s="199" t="s">
        <v>159</v>
      </c>
      <c r="AU687" s="199" t="s">
        <v>82</v>
      </c>
      <c r="AY687" s="17" t="s">
        <v>158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7" t="s">
        <v>82</v>
      </c>
      <c r="BK687" s="200">
        <f>ROUND(I687*H687,2)</f>
        <v>0</v>
      </c>
      <c r="BL687" s="17" t="s">
        <v>236</v>
      </c>
      <c r="BM687" s="199" t="s">
        <v>1159</v>
      </c>
    </row>
    <row r="688" spans="1:65" s="2" customFormat="1" ht="19.2">
      <c r="A688" s="34"/>
      <c r="B688" s="35"/>
      <c r="C688" s="36"/>
      <c r="D688" s="201" t="s">
        <v>165</v>
      </c>
      <c r="E688" s="36"/>
      <c r="F688" s="202" t="s">
        <v>1158</v>
      </c>
      <c r="G688" s="36"/>
      <c r="H688" s="36"/>
      <c r="I688" s="108"/>
      <c r="J688" s="36"/>
      <c r="K688" s="36"/>
      <c r="L688" s="39"/>
      <c r="M688" s="203"/>
      <c r="N688" s="204"/>
      <c r="O688" s="64"/>
      <c r="P688" s="64"/>
      <c r="Q688" s="64"/>
      <c r="R688" s="64"/>
      <c r="S688" s="64"/>
      <c r="T688" s="65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165</v>
      </c>
      <c r="AU688" s="17" t="s">
        <v>82</v>
      </c>
    </row>
    <row r="689" spans="1:65" s="13" customFormat="1" ht="20.399999999999999">
      <c r="B689" s="205"/>
      <c r="C689" s="206"/>
      <c r="D689" s="201" t="s">
        <v>166</v>
      </c>
      <c r="E689" s="207" t="s">
        <v>19</v>
      </c>
      <c r="F689" s="208" t="s">
        <v>1160</v>
      </c>
      <c r="G689" s="206"/>
      <c r="H689" s="209">
        <v>7.1680000000000001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166</v>
      </c>
      <c r="AU689" s="215" t="s">
        <v>82</v>
      </c>
      <c r="AV689" s="13" t="s">
        <v>85</v>
      </c>
      <c r="AW689" s="13" t="s">
        <v>34</v>
      </c>
      <c r="AX689" s="13" t="s">
        <v>82</v>
      </c>
      <c r="AY689" s="215" t="s">
        <v>158</v>
      </c>
    </row>
    <row r="690" spans="1:65" s="2" customFormat="1" ht="28.2" customHeight="1">
      <c r="A690" s="34"/>
      <c r="B690" s="35"/>
      <c r="C690" s="188" t="s">
        <v>1161</v>
      </c>
      <c r="D690" s="188" t="s">
        <v>159</v>
      </c>
      <c r="E690" s="189" t="s">
        <v>1162</v>
      </c>
      <c r="F690" s="190" t="s">
        <v>1163</v>
      </c>
      <c r="G690" s="191" t="s">
        <v>1035</v>
      </c>
      <c r="H690" s="192">
        <v>7.1680000000000001</v>
      </c>
      <c r="I690" s="193"/>
      <c r="J690" s="194">
        <f>ROUND(I690*H690,2)</f>
        <v>0</v>
      </c>
      <c r="K690" s="190" t="s">
        <v>213</v>
      </c>
      <c r="L690" s="39"/>
      <c r="M690" s="195" t="s">
        <v>19</v>
      </c>
      <c r="N690" s="196" t="s">
        <v>45</v>
      </c>
      <c r="O690" s="64"/>
      <c r="P690" s="197">
        <f>O690*H690</f>
        <v>0</v>
      </c>
      <c r="Q690" s="197">
        <v>2.2563399999999998</v>
      </c>
      <c r="R690" s="197">
        <f>Q690*H690</f>
        <v>16.17344512</v>
      </c>
      <c r="S690" s="197">
        <v>0</v>
      </c>
      <c r="T690" s="198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9" t="s">
        <v>236</v>
      </c>
      <c r="AT690" s="199" t="s">
        <v>159</v>
      </c>
      <c r="AU690" s="199" t="s">
        <v>82</v>
      </c>
      <c r="AY690" s="17" t="s">
        <v>158</v>
      </c>
      <c r="BE690" s="200">
        <f>IF(N690="základní",J690,0)</f>
        <v>0</v>
      </c>
      <c r="BF690" s="200">
        <f>IF(N690="snížená",J690,0)</f>
        <v>0</v>
      </c>
      <c r="BG690" s="200">
        <f>IF(N690="zákl. přenesená",J690,0)</f>
        <v>0</v>
      </c>
      <c r="BH690" s="200">
        <f>IF(N690="sníž. přenesená",J690,0)</f>
        <v>0</v>
      </c>
      <c r="BI690" s="200">
        <f>IF(N690="nulová",J690,0)</f>
        <v>0</v>
      </c>
      <c r="BJ690" s="17" t="s">
        <v>82</v>
      </c>
      <c r="BK690" s="200">
        <f>ROUND(I690*H690,2)</f>
        <v>0</v>
      </c>
      <c r="BL690" s="17" t="s">
        <v>236</v>
      </c>
      <c r="BM690" s="199" t="s">
        <v>1164</v>
      </c>
    </row>
    <row r="691" spans="1:65" s="2" customFormat="1" ht="19.2">
      <c r="A691" s="34"/>
      <c r="B691" s="35"/>
      <c r="C691" s="36"/>
      <c r="D691" s="201" t="s">
        <v>165</v>
      </c>
      <c r="E691" s="36"/>
      <c r="F691" s="202" t="s">
        <v>1163</v>
      </c>
      <c r="G691" s="36"/>
      <c r="H691" s="36"/>
      <c r="I691" s="108"/>
      <c r="J691" s="36"/>
      <c r="K691" s="36"/>
      <c r="L691" s="39"/>
      <c r="M691" s="203"/>
      <c r="N691" s="204"/>
      <c r="O691" s="64"/>
      <c r="P691" s="64"/>
      <c r="Q691" s="64"/>
      <c r="R691" s="64"/>
      <c r="S691" s="64"/>
      <c r="T691" s="65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165</v>
      </c>
      <c r="AU691" s="17" t="s">
        <v>82</v>
      </c>
    </row>
    <row r="692" spans="1:65" s="13" customFormat="1" ht="20.399999999999999">
      <c r="B692" s="205"/>
      <c r="C692" s="206"/>
      <c r="D692" s="201" t="s">
        <v>166</v>
      </c>
      <c r="E692" s="207" t="s">
        <v>19</v>
      </c>
      <c r="F692" s="208" t="s">
        <v>1160</v>
      </c>
      <c r="G692" s="206"/>
      <c r="H692" s="209">
        <v>7.1680000000000001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166</v>
      </c>
      <c r="AU692" s="215" t="s">
        <v>82</v>
      </c>
      <c r="AV692" s="13" t="s">
        <v>85</v>
      </c>
      <c r="AW692" s="13" t="s">
        <v>34</v>
      </c>
      <c r="AX692" s="13" t="s">
        <v>82</v>
      </c>
      <c r="AY692" s="215" t="s">
        <v>158</v>
      </c>
    </row>
    <row r="693" spans="1:65" s="2" customFormat="1" ht="27.6" customHeight="1">
      <c r="A693" s="34"/>
      <c r="B693" s="35"/>
      <c r="C693" s="188" t="s">
        <v>1165</v>
      </c>
      <c r="D693" s="188" t="s">
        <v>159</v>
      </c>
      <c r="E693" s="189" t="s">
        <v>1166</v>
      </c>
      <c r="F693" s="190" t="s">
        <v>1167</v>
      </c>
      <c r="G693" s="191" t="s">
        <v>202</v>
      </c>
      <c r="H693" s="192">
        <v>1</v>
      </c>
      <c r="I693" s="193"/>
      <c r="J693" s="194">
        <f>ROUND(I693*H693,2)</f>
        <v>0</v>
      </c>
      <c r="K693" s="190" t="s">
        <v>213</v>
      </c>
      <c r="L693" s="39"/>
      <c r="M693" s="195" t="s">
        <v>19</v>
      </c>
      <c r="N693" s="196" t="s">
        <v>45</v>
      </c>
      <c r="O693" s="64"/>
      <c r="P693" s="197">
        <f>O693*H693</f>
        <v>0</v>
      </c>
      <c r="Q693" s="197">
        <v>0</v>
      </c>
      <c r="R693" s="197">
        <f>Q693*H693</f>
        <v>0</v>
      </c>
      <c r="S693" s="197">
        <v>0</v>
      </c>
      <c r="T693" s="198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9" t="s">
        <v>236</v>
      </c>
      <c r="AT693" s="199" t="s">
        <v>159</v>
      </c>
      <c r="AU693" s="199" t="s">
        <v>82</v>
      </c>
      <c r="AY693" s="17" t="s">
        <v>158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7" t="s">
        <v>82</v>
      </c>
      <c r="BK693" s="200">
        <f>ROUND(I693*H693,2)</f>
        <v>0</v>
      </c>
      <c r="BL693" s="17" t="s">
        <v>236</v>
      </c>
      <c r="BM693" s="199" t="s">
        <v>1168</v>
      </c>
    </row>
    <row r="694" spans="1:65" s="2" customFormat="1" ht="19.2">
      <c r="A694" s="34"/>
      <c r="B694" s="35"/>
      <c r="C694" s="36"/>
      <c r="D694" s="201" t="s">
        <v>165</v>
      </c>
      <c r="E694" s="36"/>
      <c r="F694" s="202" t="s">
        <v>1167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165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424</v>
      </c>
      <c r="G695" s="206"/>
      <c r="H695" s="209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2" customFormat="1" ht="31.2" customHeight="1">
      <c r="A696" s="34"/>
      <c r="B696" s="35"/>
      <c r="C696" s="188" t="s">
        <v>1169</v>
      </c>
      <c r="D696" s="188" t="s">
        <v>159</v>
      </c>
      <c r="E696" s="189" t="s">
        <v>1170</v>
      </c>
      <c r="F696" s="190" t="s">
        <v>1171</v>
      </c>
      <c r="G696" s="191" t="s">
        <v>1059</v>
      </c>
      <c r="H696" s="192">
        <v>0.06</v>
      </c>
      <c r="I696" s="193"/>
      <c r="J696" s="194">
        <f>ROUND(I696*H696,2)</f>
        <v>0</v>
      </c>
      <c r="K696" s="190" t="s">
        <v>213</v>
      </c>
      <c r="L696" s="39"/>
      <c r="M696" s="195" t="s">
        <v>19</v>
      </c>
      <c r="N696" s="196" t="s">
        <v>45</v>
      </c>
      <c r="O696" s="64"/>
      <c r="P696" s="197">
        <f>O696*H696</f>
        <v>0</v>
      </c>
      <c r="Q696" s="197">
        <v>1.0601700000000001</v>
      </c>
      <c r="R696" s="197">
        <f>Q696*H696</f>
        <v>6.3610200000000006E-2</v>
      </c>
      <c r="S696" s="197">
        <v>0</v>
      </c>
      <c r="T696" s="198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9" t="s">
        <v>236</v>
      </c>
      <c r="AT696" s="199" t="s">
        <v>159</v>
      </c>
      <c r="AU696" s="199" t="s">
        <v>82</v>
      </c>
      <c r="AY696" s="17" t="s">
        <v>158</v>
      </c>
      <c r="BE696" s="200">
        <f>IF(N696="základní",J696,0)</f>
        <v>0</v>
      </c>
      <c r="BF696" s="200">
        <f>IF(N696="snížená",J696,0)</f>
        <v>0</v>
      </c>
      <c r="BG696" s="200">
        <f>IF(N696="zákl. přenesená",J696,0)</f>
        <v>0</v>
      </c>
      <c r="BH696" s="200">
        <f>IF(N696="sníž. přenesená",J696,0)</f>
        <v>0</v>
      </c>
      <c r="BI696" s="200">
        <f>IF(N696="nulová",J696,0)</f>
        <v>0</v>
      </c>
      <c r="BJ696" s="17" t="s">
        <v>82</v>
      </c>
      <c r="BK696" s="200">
        <f>ROUND(I696*H696,2)</f>
        <v>0</v>
      </c>
      <c r="BL696" s="17" t="s">
        <v>236</v>
      </c>
      <c r="BM696" s="199" t="s">
        <v>1172</v>
      </c>
    </row>
    <row r="697" spans="1:65" s="2" customFormat="1" ht="10.199999999999999">
      <c r="A697" s="34"/>
      <c r="B697" s="35"/>
      <c r="C697" s="36"/>
      <c r="D697" s="201" t="s">
        <v>165</v>
      </c>
      <c r="E697" s="36"/>
      <c r="F697" s="202" t="s">
        <v>1171</v>
      </c>
      <c r="G697" s="36"/>
      <c r="H697" s="36"/>
      <c r="I697" s="108"/>
      <c r="J697" s="36"/>
      <c r="K697" s="36"/>
      <c r="L697" s="39"/>
      <c r="M697" s="203"/>
      <c r="N697" s="204"/>
      <c r="O697" s="64"/>
      <c r="P697" s="64"/>
      <c r="Q697" s="64"/>
      <c r="R697" s="64"/>
      <c r="S697" s="64"/>
      <c r="T697" s="65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165</v>
      </c>
      <c r="AU697" s="17" t="s">
        <v>82</v>
      </c>
    </row>
    <row r="698" spans="1:65" s="13" customFormat="1" ht="10.199999999999999">
      <c r="B698" s="205"/>
      <c r="C698" s="206"/>
      <c r="D698" s="201" t="s">
        <v>166</v>
      </c>
      <c r="E698" s="207" t="s">
        <v>19</v>
      </c>
      <c r="F698" s="208" t="s">
        <v>1173</v>
      </c>
      <c r="G698" s="206"/>
      <c r="H698" s="209">
        <v>0.06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166</v>
      </c>
      <c r="AU698" s="215" t="s">
        <v>82</v>
      </c>
      <c r="AV698" s="13" t="s">
        <v>85</v>
      </c>
      <c r="AW698" s="13" t="s">
        <v>34</v>
      </c>
      <c r="AX698" s="13" t="s">
        <v>82</v>
      </c>
      <c r="AY698" s="215" t="s">
        <v>158</v>
      </c>
    </row>
    <row r="699" spans="1:65" s="2" customFormat="1" ht="31.2" customHeight="1">
      <c r="A699" s="34"/>
      <c r="B699" s="35"/>
      <c r="C699" s="188" t="s">
        <v>1174</v>
      </c>
      <c r="D699" s="188" t="s">
        <v>159</v>
      </c>
      <c r="E699" s="189" t="s">
        <v>1175</v>
      </c>
      <c r="F699" s="190" t="s">
        <v>1176</v>
      </c>
      <c r="G699" s="191" t="s">
        <v>162</v>
      </c>
      <c r="H699" s="192">
        <v>95</v>
      </c>
      <c r="I699" s="193"/>
      <c r="J699" s="194">
        <f>ROUND(I699*H699,2)</f>
        <v>0</v>
      </c>
      <c r="K699" s="190" t="s">
        <v>213</v>
      </c>
      <c r="L699" s="39"/>
      <c r="M699" s="195" t="s">
        <v>19</v>
      </c>
      <c r="N699" s="196" t="s">
        <v>45</v>
      </c>
      <c r="O699" s="64"/>
      <c r="P699" s="197">
        <f>O699*H699</f>
        <v>0</v>
      </c>
      <c r="Q699" s="197">
        <v>0</v>
      </c>
      <c r="R699" s="197">
        <f>Q699*H699</f>
        <v>0</v>
      </c>
      <c r="S699" s="197">
        <v>0</v>
      </c>
      <c r="T699" s="198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9" t="s">
        <v>236</v>
      </c>
      <c r="AT699" s="199" t="s">
        <v>159</v>
      </c>
      <c r="AU699" s="199" t="s">
        <v>82</v>
      </c>
      <c r="AY699" s="17" t="s">
        <v>158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7" t="s">
        <v>82</v>
      </c>
      <c r="BK699" s="200">
        <f>ROUND(I699*H699,2)</f>
        <v>0</v>
      </c>
      <c r="BL699" s="17" t="s">
        <v>236</v>
      </c>
      <c r="BM699" s="199" t="s">
        <v>1177</v>
      </c>
    </row>
    <row r="700" spans="1:65" s="2" customFormat="1" ht="38.4">
      <c r="A700" s="34"/>
      <c r="B700" s="35"/>
      <c r="C700" s="36"/>
      <c r="D700" s="201" t="s">
        <v>165</v>
      </c>
      <c r="E700" s="36"/>
      <c r="F700" s="202" t="s">
        <v>1178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165</v>
      </c>
      <c r="AU700" s="17" t="s">
        <v>82</v>
      </c>
    </row>
    <row r="701" spans="1:65" s="2" customFormat="1" ht="48">
      <c r="A701" s="34"/>
      <c r="B701" s="35"/>
      <c r="C701" s="36"/>
      <c r="D701" s="201" t="s">
        <v>216</v>
      </c>
      <c r="E701" s="36"/>
      <c r="F701" s="227" t="s">
        <v>1179</v>
      </c>
      <c r="G701" s="36"/>
      <c r="H701" s="36"/>
      <c r="I701" s="108"/>
      <c r="J701" s="36"/>
      <c r="K701" s="36"/>
      <c r="L701" s="39"/>
      <c r="M701" s="203"/>
      <c r="N701" s="204"/>
      <c r="O701" s="64"/>
      <c r="P701" s="64"/>
      <c r="Q701" s="64"/>
      <c r="R701" s="64"/>
      <c r="S701" s="64"/>
      <c r="T701" s="65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216</v>
      </c>
      <c r="AU701" s="17" t="s">
        <v>82</v>
      </c>
    </row>
    <row r="702" spans="1:65" s="13" customFormat="1" ht="20.399999999999999">
      <c r="B702" s="205"/>
      <c r="C702" s="206"/>
      <c r="D702" s="201" t="s">
        <v>166</v>
      </c>
      <c r="E702" s="207" t="s">
        <v>19</v>
      </c>
      <c r="F702" s="208" t="s">
        <v>1180</v>
      </c>
      <c r="G702" s="206"/>
      <c r="H702" s="209">
        <v>95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166</v>
      </c>
      <c r="AU702" s="215" t="s">
        <v>82</v>
      </c>
      <c r="AV702" s="13" t="s">
        <v>85</v>
      </c>
      <c r="AW702" s="13" t="s">
        <v>34</v>
      </c>
      <c r="AX702" s="13" t="s">
        <v>82</v>
      </c>
      <c r="AY702" s="215" t="s">
        <v>158</v>
      </c>
    </row>
    <row r="703" spans="1:65" s="2" customFormat="1" ht="31.2" customHeight="1">
      <c r="A703" s="34"/>
      <c r="B703" s="35"/>
      <c r="C703" s="188" t="s">
        <v>1181</v>
      </c>
      <c r="D703" s="188" t="s">
        <v>159</v>
      </c>
      <c r="E703" s="189" t="s">
        <v>1182</v>
      </c>
      <c r="F703" s="190" t="s">
        <v>1183</v>
      </c>
      <c r="G703" s="191" t="s">
        <v>162</v>
      </c>
      <c r="H703" s="192">
        <v>95</v>
      </c>
      <c r="I703" s="193"/>
      <c r="J703" s="194">
        <f>ROUND(I703*H703,2)</f>
        <v>0</v>
      </c>
      <c r="K703" s="190" t="s">
        <v>213</v>
      </c>
      <c r="L703" s="39"/>
      <c r="M703" s="195" t="s">
        <v>19</v>
      </c>
      <c r="N703" s="196" t="s">
        <v>45</v>
      </c>
      <c r="O703" s="64"/>
      <c r="P703" s="197">
        <f>O703*H703</f>
        <v>0</v>
      </c>
      <c r="Q703" s="197">
        <v>0</v>
      </c>
      <c r="R703" s="197">
        <f>Q703*H703</f>
        <v>0</v>
      </c>
      <c r="S703" s="197">
        <v>0</v>
      </c>
      <c r="T703" s="198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9" t="s">
        <v>236</v>
      </c>
      <c r="AT703" s="199" t="s">
        <v>159</v>
      </c>
      <c r="AU703" s="199" t="s">
        <v>82</v>
      </c>
      <c r="AY703" s="17" t="s">
        <v>158</v>
      </c>
      <c r="BE703" s="200">
        <f>IF(N703="základní",J703,0)</f>
        <v>0</v>
      </c>
      <c r="BF703" s="200">
        <f>IF(N703="snížená",J703,0)</f>
        <v>0</v>
      </c>
      <c r="BG703" s="200">
        <f>IF(N703="zákl. přenesená",J703,0)</f>
        <v>0</v>
      </c>
      <c r="BH703" s="200">
        <f>IF(N703="sníž. přenesená",J703,0)</f>
        <v>0</v>
      </c>
      <c r="BI703" s="200">
        <f>IF(N703="nulová",J703,0)</f>
        <v>0</v>
      </c>
      <c r="BJ703" s="17" t="s">
        <v>82</v>
      </c>
      <c r="BK703" s="200">
        <f>ROUND(I703*H703,2)</f>
        <v>0</v>
      </c>
      <c r="BL703" s="17" t="s">
        <v>236</v>
      </c>
      <c r="BM703" s="199" t="s">
        <v>1184</v>
      </c>
    </row>
    <row r="704" spans="1:65" s="2" customFormat="1" ht="28.8">
      <c r="A704" s="34"/>
      <c r="B704" s="35"/>
      <c r="C704" s="36"/>
      <c r="D704" s="201" t="s">
        <v>165</v>
      </c>
      <c r="E704" s="36"/>
      <c r="F704" s="202" t="s">
        <v>1185</v>
      </c>
      <c r="G704" s="36"/>
      <c r="H704" s="36"/>
      <c r="I704" s="108"/>
      <c r="J704" s="36"/>
      <c r="K704" s="36"/>
      <c r="L704" s="39"/>
      <c r="M704" s="203"/>
      <c r="N704" s="204"/>
      <c r="O704" s="64"/>
      <c r="P704" s="64"/>
      <c r="Q704" s="64"/>
      <c r="R704" s="64"/>
      <c r="S704" s="64"/>
      <c r="T704" s="65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7" t="s">
        <v>165</v>
      </c>
      <c r="AU704" s="17" t="s">
        <v>82</v>
      </c>
    </row>
    <row r="705" spans="1:65" s="13" customFormat="1" ht="20.399999999999999">
      <c r="B705" s="205"/>
      <c r="C705" s="206"/>
      <c r="D705" s="201" t="s">
        <v>166</v>
      </c>
      <c r="E705" s="207" t="s">
        <v>19</v>
      </c>
      <c r="F705" s="208" t="s">
        <v>1180</v>
      </c>
      <c r="G705" s="206"/>
      <c r="H705" s="209">
        <v>95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166</v>
      </c>
      <c r="AU705" s="215" t="s">
        <v>82</v>
      </c>
      <c r="AV705" s="13" t="s">
        <v>85</v>
      </c>
      <c r="AW705" s="13" t="s">
        <v>34</v>
      </c>
      <c r="AX705" s="13" t="s">
        <v>82</v>
      </c>
      <c r="AY705" s="215" t="s">
        <v>158</v>
      </c>
    </row>
    <row r="706" spans="1:65" s="2" customFormat="1" ht="27.6" customHeight="1">
      <c r="A706" s="34"/>
      <c r="B706" s="35"/>
      <c r="C706" s="188" t="s">
        <v>1186</v>
      </c>
      <c r="D706" s="188" t="s">
        <v>159</v>
      </c>
      <c r="E706" s="189" t="s">
        <v>1187</v>
      </c>
      <c r="F706" s="190" t="s">
        <v>1188</v>
      </c>
      <c r="G706" s="191" t="s">
        <v>162</v>
      </c>
      <c r="H706" s="192">
        <v>20</v>
      </c>
      <c r="I706" s="193"/>
      <c r="J706" s="194">
        <f>ROUND(I706*H706,2)</f>
        <v>0</v>
      </c>
      <c r="K706" s="190" t="s">
        <v>213</v>
      </c>
      <c r="L706" s="39"/>
      <c r="M706" s="195" t="s">
        <v>19</v>
      </c>
      <c r="N706" s="196" t="s">
        <v>45</v>
      </c>
      <c r="O706" s="64"/>
      <c r="P706" s="197">
        <f>O706*H706</f>
        <v>0</v>
      </c>
      <c r="Q706" s="197">
        <v>0</v>
      </c>
      <c r="R706" s="197">
        <f>Q706*H706</f>
        <v>0</v>
      </c>
      <c r="S706" s="197">
        <v>0</v>
      </c>
      <c r="T706" s="198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9" t="s">
        <v>236</v>
      </c>
      <c r="AT706" s="199" t="s">
        <v>159</v>
      </c>
      <c r="AU706" s="199" t="s">
        <v>82</v>
      </c>
      <c r="AY706" s="17" t="s">
        <v>158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7" t="s">
        <v>82</v>
      </c>
      <c r="BK706" s="200">
        <f>ROUND(I706*H706,2)</f>
        <v>0</v>
      </c>
      <c r="BL706" s="17" t="s">
        <v>236</v>
      </c>
      <c r="BM706" s="199" t="s">
        <v>1189</v>
      </c>
    </row>
    <row r="707" spans="1:65" s="2" customFormat="1" ht="38.4">
      <c r="A707" s="34"/>
      <c r="B707" s="35"/>
      <c r="C707" s="36"/>
      <c r="D707" s="201" t="s">
        <v>165</v>
      </c>
      <c r="E707" s="36"/>
      <c r="F707" s="202" t="s">
        <v>1190</v>
      </c>
      <c r="G707" s="36"/>
      <c r="H707" s="36"/>
      <c r="I707" s="108"/>
      <c r="J707" s="36"/>
      <c r="K707" s="36"/>
      <c r="L707" s="39"/>
      <c r="M707" s="203"/>
      <c r="N707" s="204"/>
      <c r="O707" s="64"/>
      <c r="P707" s="64"/>
      <c r="Q707" s="64"/>
      <c r="R707" s="64"/>
      <c r="S707" s="64"/>
      <c r="T707" s="65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165</v>
      </c>
      <c r="AU707" s="17" t="s">
        <v>82</v>
      </c>
    </row>
    <row r="708" spans="1:65" s="2" customFormat="1" ht="48">
      <c r="A708" s="34"/>
      <c r="B708" s="35"/>
      <c r="C708" s="36"/>
      <c r="D708" s="201" t="s">
        <v>216</v>
      </c>
      <c r="E708" s="36"/>
      <c r="F708" s="227" t="s">
        <v>1179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216</v>
      </c>
      <c r="AU708" s="17" t="s">
        <v>82</v>
      </c>
    </row>
    <row r="709" spans="1:65" s="13" customFormat="1" ht="10.199999999999999">
      <c r="B709" s="205"/>
      <c r="C709" s="206"/>
      <c r="D709" s="201" t="s">
        <v>166</v>
      </c>
      <c r="E709" s="207" t="s">
        <v>19</v>
      </c>
      <c r="F709" s="208" t="s">
        <v>1191</v>
      </c>
      <c r="G709" s="206"/>
      <c r="H709" s="209">
        <v>20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166</v>
      </c>
      <c r="AU709" s="215" t="s">
        <v>82</v>
      </c>
      <c r="AV709" s="13" t="s">
        <v>85</v>
      </c>
      <c r="AW709" s="13" t="s">
        <v>34</v>
      </c>
      <c r="AX709" s="13" t="s">
        <v>82</v>
      </c>
      <c r="AY709" s="215" t="s">
        <v>158</v>
      </c>
    </row>
    <row r="710" spans="1:65" s="2" customFormat="1" ht="26.4" customHeight="1">
      <c r="A710" s="34"/>
      <c r="B710" s="35"/>
      <c r="C710" s="188" t="s">
        <v>1192</v>
      </c>
      <c r="D710" s="188" t="s">
        <v>159</v>
      </c>
      <c r="E710" s="189" t="s">
        <v>1193</v>
      </c>
      <c r="F710" s="190" t="s">
        <v>1194</v>
      </c>
      <c r="G710" s="191" t="s">
        <v>162</v>
      </c>
      <c r="H710" s="192">
        <v>20</v>
      </c>
      <c r="I710" s="193"/>
      <c r="J710" s="194">
        <f>ROUND(I710*H710,2)</f>
        <v>0</v>
      </c>
      <c r="K710" s="190" t="s">
        <v>213</v>
      </c>
      <c r="L710" s="39"/>
      <c r="M710" s="195" t="s">
        <v>19</v>
      </c>
      <c r="N710" s="196" t="s">
        <v>45</v>
      </c>
      <c r="O710" s="64"/>
      <c r="P710" s="197">
        <f>O710*H710</f>
        <v>0</v>
      </c>
      <c r="Q710" s="197">
        <v>0</v>
      </c>
      <c r="R710" s="197">
        <f>Q710*H710</f>
        <v>0</v>
      </c>
      <c r="S710" s="197">
        <v>0</v>
      </c>
      <c r="T710" s="198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9" t="s">
        <v>236</v>
      </c>
      <c r="AT710" s="199" t="s">
        <v>159</v>
      </c>
      <c r="AU710" s="199" t="s">
        <v>82</v>
      </c>
      <c r="AY710" s="17" t="s">
        <v>158</v>
      </c>
      <c r="BE710" s="200">
        <f>IF(N710="základní",J710,0)</f>
        <v>0</v>
      </c>
      <c r="BF710" s="200">
        <f>IF(N710="snížená",J710,0)</f>
        <v>0</v>
      </c>
      <c r="BG710" s="200">
        <f>IF(N710="zákl. přenesená",J710,0)</f>
        <v>0</v>
      </c>
      <c r="BH710" s="200">
        <f>IF(N710="sníž. přenesená",J710,0)</f>
        <v>0</v>
      </c>
      <c r="BI710" s="200">
        <f>IF(N710="nulová",J710,0)</f>
        <v>0</v>
      </c>
      <c r="BJ710" s="17" t="s">
        <v>82</v>
      </c>
      <c r="BK710" s="200">
        <f>ROUND(I710*H710,2)</f>
        <v>0</v>
      </c>
      <c r="BL710" s="17" t="s">
        <v>236</v>
      </c>
      <c r="BM710" s="199" t="s">
        <v>1195</v>
      </c>
    </row>
    <row r="711" spans="1:65" s="2" customFormat="1" ht="28.8">
      <c r="A711" s="34"/>
      <c r="B711" s="35"/>
      <c r="C711" s="36"/>
      <c r="D711" s="201" t="s">
        <v>165</v>
      </c>
      <c r="E711" s="36"/>
      <c r="F711" s="202" t="s">
        <v>1196</v>
      </c>
      <c r="G711" s="36"/>
      <c r="H711" s="36"/>
      <c r="I711" s="108"/>
      <c r="J711" s="36"/>
      <c r="K711" s="36"/>
      <c r="L711" s="39"/>
      <c r="M711" s="203"/>
      <c r="N711" s="204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165</v>
      </c>
      <c r="AU711" s="17" t="s">
        <v>82</v>
      </c>
    </row>
    <row r="712" spans="1:65" s="13" customFormat="1" ht="10.199999999999999">
      <c r="B712" s="205"/>
      <c r="C712" s="206"/>
      <c r="D712" s="201" t="s">
        <v>166</v>
      </c>
      <c r="E712" s="207" t="s">
        <v>19</v>
      </c>
      <c r="F712" s="208" t="s">
        <v>1191</v>
      </c>
      <c r="G712" s="206"/>
      <c r="H712" s="209">
        <v>20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166</v>
      </c>
      <c r="AU712" s="215" t="s">
        <v>82</v>
      </c>
      <c r="AV712" s="13" t="s">
        <v>85</v>
      </c>
      <c r="AW712" s="13" t="s">
        <v>34</v>
      </c>
      <c r="AX712" s="13" t="s">
        <v>82</v>
      </c>
      <c r="AY712" s="215" t="s">
        <v>158</v>
      </c>
    </row>
    <row r="713" spans="1:65" s="2" customFormat="1" ht="27" customHeight="1">
      <c r="A713" s="34"/>
      <c r="B713" s="35"/>
      <c r="C713" s="188" t="s">
        <v>1197</v>
      </c>
      <c r="D713" s="188" t="s">
        <v>159</v>
      </c>
      <c r="E713" s="189" t="s">
        <v>1198</v>
      </c>
      <c r="F713" s="190" t="s">
        <v>1199</v>
      </c>
      <c r="G713" s="191" t="s">
        <v>162</v>
      </c>
      <c r="H713" s="192">
        <v>40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236</v>
      </c>
      <c r="AT713" s="199" t="s">
        <v>159</v>
      </c>
      <c r="AU713" s="199" t="s">
        <v>82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236</v>
      </c>
      <c r="BM713" s="199" t="s">
        <v>1200</v>
      </c>
    </row>
    <row r="714" spans="1:65" s="2" customFormat="1" ht="38.4">
      <c r="A714" s="34"/>
      <c r="B714" s="35"/>
      <c r="C714" s="36"/>
      <c r="D714" s="201" t="s">
        <v>165</v>
      </c>
      <c r="E714" s="36"/>
      <c r="F714" s="202" t="s">
        <v>1201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82</v>
      </c>
    </row>
    <row r="715" spans="1:65" s="2" customFormat="1" ht="48">
      <c r="A715" s="34"/>
      <c r="B715" s="35"/>
      <c r="C715" s="36"/>
      <c r="D715" s="201" t="s">
        <v>216</v>
      </c>
      <c r="E715" s="36"/>
      <c r="F715" s="227" t="s">
        <v>1179</v>
      </c>
      <c r="G715" s="36"/>
      <c r="H715" s="36"/>
      <c r="I715" s="108"/>
      <c r="J715" s="36"/>
      <c r="K715" s="36"/>
      <c r="L715" s="39"/>
      <c r="M715" s="203"/>
      <c r="N715" s="204"/>
      <c r="O715" s="64"/>
      <c r="P715" s="64"/>
      <c r="Q715" s="64"/>
      <c r="R715" s="64"/>
      <c r="S715" s="64"/>
      <c r="T715" s="65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216</v>
      </c>
      <c r="AU715" s="17" t="s">
        <v>82</v>
      </c>
    </row>
    <row r="716" spans="1:65" s="13" customFormat="1" ht="20.399999999999999">
      <c r="B716" s="205"/>
      <c r="C716" s="206"/>
      <c r="D716" s="201" t="s">
        <v>166</v>
      </c>
      <c r="E716" s="207" t="s">
        <v>19</v>
      </c>
      <c r="F716" s="208" t="s">
        <v>1202</v>
      </c>
      <c r="G716" s="206"/>
      <c r="H716" s="209">
        <v>40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166</v>
      </c>
      <c r="AU716" s="215" t="s">
        <v>82</v>
      </c>
      <c r="AV716" s="13" t="s">
        <v>85</v>
      </c>
      <c r="AW716" s="13" t="s">
        <v>34</v>
      </c>
      <c r="AX716" s="13" t="s">
        <v>82</v>
      </c>
      <c r="AY716" s="215" t="s">
        <v>158</v>
      </c>
    </row>
    <row r="717" spans="1:65" s="2" customFormat="1" ht="30" customHeight="1">
      <c r="A717" s="34"/>
      <c r="B717" s="35"/>
      <c r="C717" s="188" t="s">
        <v>1203</v>
      </c>
      <c r="D717" s="188" t="s">
        <v>159</v>
      </c>
      <c r="E717" s="189" t="s">
        <v>1204</v>
      </c>
      <c r="F717" s="190" t="s">
        <v>1205</v>
      </c>
      <c r="G717" s="191" t="s">
        <v>162</v>
      </c>
      <c r="H717" s="192">
        <v>40</v>
      </c>
      <c r="I717" s="193"/>
      <c r="J717" s="194">
        <f>ROUND(I717*H717,2)</f>
        <v>0</v>
      </c>
      <c r="K717" s="190" t="s">
        <v>213</v>
      </c>
      <c r="L717" s="39"/>
      <c r="M717" s="195" t="s">
        <v>19</v>
      </c>
      <c r="N717" s="196" t="s">
        <v>45</v>
      </c>
      <c r="O717" s="64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9" t="s">
        <v>236</v>
      </c>
      <c r="AT717" s="199" t="s">
        <v>159</v>
      </c>
      <c r="AU717" s="199" t="s">
        <v>82</v>
      </c>
      <c r="AY717" s="17" t="s">
        <v>158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7" t="s">
        <v>82</v>
      </c>
      <c r="BK717" s="200">
        <f>ROUND(I717*H717,2)</f>
        <v>0</v>
      </c>
      <c r="BL717" s="17" t="s">
        <v>236</v>
      </c>
      <c r="BM717" s="199" t="s">
        <v>1206</v>
      </c>
    </row>
    <row r="718" spans="1:65" s="2" customFormat="1" ht="28.8">
      <c r="A718" s="34"/>
      <c r="B718" s="35"/>
      <c r="C718" s="36"/>
      <c r="D718" s="201" t="s">
        <v>165</v>
      </c>
      <c r="E718" s="36"/>
      <c r="F718" s="202" t="s">
        <v>1207</v>
      </c>
      <c r="G718" s="36"/>
      <c r="H718" s="36"/>
      <c r="I718" s="108"/>
      <c r="J718" s="36"/>
      <c r="K718" s="36"/>
      <c r="L718" s="39"/>
      <c r="M718" s="203"/>
      <c r="N718" s="204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165</v>
      </c>
      <c r="AU718" s="17" t="s">
        <v>82</v>
      </c>
    </row>
    <row r="719" spans="1:65" s="13" customFormat="1" ht="20.399999999999999">
      <c r="B719" s="205"/>
      <c r="C719" s="206"/>
      <c r="D719" s="201" t="s">
        <v>166</v>
      </c>
      <c r="E719" s="207" t="s">
        <v>19</v>
      </c>
      <c r="F719" s="208" t="s">
        <v>1202</v>
      </c>
      <c r="G719" s="206"/>
      <c r="H719" s="209">
        <v>40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166</v>
      </c>
      <c r="AU719" s="215" t="s">
        <v>82</v>
      </c>
      <c r="AV719" s="13" t="s">
        <v>85</v>
      </c>
      <c r="AW719" s="13" t="s">
        <v>34</v>
      </c>
      <c r="AX719" s="13" t="s">
        <v>82</v>
      </c>
      <c r="AY719" s="215" t="s">
        <v>158</v>
      </c>
    </row>
    <row r="720" spans="1:65" s="2" customFormat="1" ht="31.2" customHeight="1">
      <c r="A720" s="34"/>
      <c r="B720" s="35"/>
      <c r="C720" s="188" t="s">
        <v>1208</v>
      </c>
      <c r="D720" s="188" t="s">
        <v>159</v>
      </c>
      <c r="E720" s="189" t="s">
        <v>1209</v>
      </c>
      <c r="F720" s="190" t="s">
        <v>1210</v>
      </c>
      <c r="G720" s="191" t="s">
        <v>162</v>
      </c>
      <c r="H720" s="192">
        <v>155</v>
      </c>
      <c r="I720" s="193"/>
      <c r="J720" s="194">
        <f>ROUND(I720*H720,2)</f>
        <v>0</v>
      </c>
      <c r="K720" s="190" t="s">
        <v>213</v>
      </c>
      <c r="L720" s="39"/>
      <c r="M720" s="195" t="s">
        <v>19</v>
      </c>
      <c r="N720" s="196" t="s">
        <v>45</v>
      </c>
      <c r="O720" s="64"/>
      <c r="P720" s="197">
        <f>O720*H720</f>
        <v>0</v>
      </c>
      <c r="Q720" s="197">
        <v>1.3999999999999999E-4</v>
      </c>
      <c r="R720" s="197">
        <f>Q720*H720</f>
        <v>2.1699999999999997E-2</v>
      </c>
      <c r="S720" s="197">
        <v>0</v>
      </c>
      <c r="T720" s="198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9" t="s">
        <v>236</v>
      </c>
      <c r="AT720" s="199" t="s">
        <v>159</v>
      </c>
      <c r="AU720" s="199" t="s">
        <v>82</v>
      </c>
      <c r="AY720" s="17" t="s">
        <v>158</v>
      </c>
      <c r="BE720" s="200">
        <f>IF(N720="základní",J720,0)</f>
        <v>0</v>
      </c>
      <c r="BF720" s="200">
        <f>IF(N720="snížená",J720,0)</f>
        <v>0</v>
      </c>
      <c r="BG720" s="200">
        <f>IF(N720="zákl. přenesená",J720,0)</f>
        <v>0</v>
      </c>
      <c r="BH720" s="200">
        <f>IF(N720="sníž. přenesená",J720,0)</f>
        <v>0</v>
      </c>
      <c r="BI720" s="200">
        <f>IF(N720="nulová",J720,0)</f>
        <v>0</v>
      </c>
      <c r="BJ720" s="17" t="s">
        <v>82</v>
      </c>
      <c r="BK720" s="200">
        <f>ROUND(I720*H720,2)</f>
        <v>0</v>
      </c>
      <c r="BL720" s="17" t="s">
        <v>236</v>
      </c>
      <c r="BM720" s="199" t="s">
        <v>1211</v>
      </c>
    </row>
    <row r="721" spans="1:65" s="2" customFormat="1" ht="19.2">
      <c r="A721" s="34"/>
      <c r="B721" s="35"/>
      <c r="C721" s="36"/>
      <c r="D721" s="201" t="s">
        <v>165</v>
      </c>
      <c r="E721" s="36"/>
      <c r="F721" s="202" t="s">
        <v>1210</v>
      </c>
      <c r="G721" s="36"/>
      <c r="H721" s="36"/>
      <c r="I721" s="108"/>
      <c r="J721" s="36"/>
      <c r="K721" s="36"/>
      <c r="L721" s="39"/>
      <c r="M721" s="203"/>
      <c r="N721" s="204"/>
      <c r="O721" s="64"/>
      <c r="P721" s="64"/>
      <c r="Q721" s="64"/>
      <c r="R721" s="64"/>
      <c r="S721" s="64"/>
      <c r="T721" s="65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165</v>
      </c>
      <c r="AU721" s="17" t="s">
        <v>82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1212</v>
      </c>
      <c r="G722" s="206"/>
      <c r="H722" s="209">
        <v>155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82</v>
      </c>
      <c r="AY722" s="215" t="s">
        <v>158</v>
      </c>
    </row>
    <row r="723" spans="1:65" s="2" customFormat="1" ht="16.5" customHeight="1">
      <c r="A723" s="34"/>
      <c r="B723" s="35"/>
      <c r="C723" s="188" t="s">
        <v>1213</v>
      </c>
      <c r="D723" s="188" t="s">
        <v>159</v>
      </c>
      <c r="E723" s="189" t="s">
        <v>1214</v>
      </c>
      <c r="F723" s="190" t="s">
        <v>1215</v>
      </c>
      <c r="G723" s="191" t="s">
        <v>162</v>
      </c>
      <c r="H723" s="192">
        <v>200</v>
      </c>
      <c r="I723" s="193"/>
      <c r="J723" s="194">
        <f>ROUND(I723*H723,2)</f>
        <v>0</v>
      </c>
      <c r="K723" s="190" t="s">
        <v>213</v>
      </c>
      <c r="L723" s="39"/>
      <c r="M723" s="195" t="s">
        <v>19</v>
      </c>
      <c r="N723" s="196" t="s">
        <v>45</v>
      </c>
      <c r="O723" s="64"/>
      <c r="P723" s="197">
        <f>O723*H723</f>
        <v>0</v>
      </c>
      <c r="Q723" s="197">
        <v>9.0000000000000006E-5</v>
      </c>
      <c r="R723" s="197">
        <f>Q723*H723</f>
        <v>1.8000000000000002E-2</v>
      </c>
      <c r="S723" s="197">
        <v>0</v>
      </c>
      <c r="T723" s="198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9" t="s">
        <v>236</v>
      </c>
      <c r="AT723" s="199" t="s">
        <v>159</v>
      </c>
      <c r="AU723" s="199" t="s">
        <v>82</v>
      </c>
      <c r="AY723" s="17" t="s">
        <v>158</v>
      </c>
      <c r="BE723" s="200">
        <f>IF(N723="základní",J723,0)</f>
        <v>0</v>
      </c>
      <c r="BF723" s="200">
        <f>IF(N723="snížená",J723,0)</f>
        <v>0</v>
      </c>
      <c r="BG723" s="200">
        <f>IF(N723="zákl. přenesená",J723,0)</f>
        <v>0</v>
      </c>
      <c r="BH723" s="200">
        <f>IF(N723="sníž. přenesená",J723,0)</f>
        <v>0</v>
      </c>
      <c r="BI723" s="200">
        <f>IF(N723="nulová",J723,0)</f>
        <v>0</v>
      </c>
      <c r="BJ723" s="17" t="s">
        <v>82</v>
      </c>
      <c r="BK723" s="200">
        <f>ROUND(I723*H723,2)</f>
        <v>0</v>
      </c>
      <c r="BL723" s="17" t="s">
        <v>236</v>
      </c>
      <c r="BM723" s="199" t="s">
        <v>1216</v>
      </c>
    </row>
    <row r="724" spans="1:65" s="2" customFormat="1" ht="10.199999999999999">
      <c r="A724" s="34"/>
      <c r="B724" s="35"/>
      <c r="C724" s="36"/>
      <c r="D724" s="201" t="s">
        <v>165</v>
      </c>
      <c r="E724" s="36"/>
      <c r="F724" s="202" t="s">
        <v>1215</v>
      </c>
      <c r="G724" s="36"/>
      <c r="H724" s="36"/>
      <c r="I724" s="108"/>
      <c r="J724" s="36"/>
      <c r="K724" s="36"/>
      <c r="L724" s="39"/>
      <c r="M724" s="203"/>
      <c r="N724" s="204"/>
      <c r="O724" s="64"/>
      <c r="P724" s="64"/>
      <c r="Q724" s="64"/>
      <c r="R724" s="64"/>
      <c r="S724" s="64"/>
      <c r="T724" s="65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165</v>
      </c>
      <c r="AU724" s="17" t="s">
        <v>82</v>
      </c>
    </row>
    <row r="725" spans="1:65" s="2" customFormat="1" ht="24" customHeight="1">
      <c r="A725" s="34"/>
      <c r="B725" s="35"/>
      <c r="C725" s="228" t="s">
        <v>1217</v>
      </c>
      <c r="D725" s="228" t="s">
        <v>199</v>
      </c>
      <c r="E725" s="229" t="s">
        <v>1218</v>
      </c>
      <c r="F725" s="230" t="s">
        <v>1219</v>
      </c>
      <c r="G725" s="231" t="s">
        <v>1220</v>
      </c>
      <c r="H725" s="232">
        <v>200</v>
      </c>
      <c r="I725" s="233"/>
      <c r="J725" s="234">
        <f>ROUND(I725*H725,2)</f>
        <v>0</v>
      </c>
      <c r="K725" s="230" t="s">
        <v>213</v>
      </c>
      <c r="L725" s="235"/>
      <c r="M725" s="236" t="s">
        <v>19</v>
      </c>
      <c r="N725" s="237" t="s">
        <v>45</v>
      </c>
      <c r="O725" s="64"/>
      <c r="P725" s="197">
        <f>O725*H725</f>
        <v>0</v>
      </c>
      <c r="Q725" s="197">
        <v>4.2999999999999999E-4</v>
      </c>
      <c r="R725" s="197">
        <f>Q725*H725</f>
        <v>8.5999999999999993E-2</v>
      </c>
      <c r="S725" s="197">
        <v>0</v>
      </c>
      <c r="T725" s="198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9" t="s">
        <v>241</v>
      </c>
      <c r="AT725" s="199" t="s">
        <v>199</v>
      </c>
      <c r="AU725" s="199" t="s">
        <v>82</v>
      </c>
      <c r="AY725" s="17" t="s">
        <v>158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17" t="s">
        <v>82</v>
      </c>
      <c r="BK725" s="200">
        <f>ROUND(I725*H725,2)</f>
        <v>0</v>
      </c>
      <c r="BL725" s="17" t="s">
        <v>236</v>
      </c>
      <c r="BM725" s="199" t="s">
        <v>1221</v>
      </c>
    </row>
    <row r="726" spans="1:65" s="2" customFormat="1" ht="10.199999999999999">
      <c r="A726" s="34"/>
      <c r="B726" s="35"/>
      <c r="C726" s="36"/>
      <c r="D726" s="201" t="s">
        <v>165</v>
      </c>
      <c r="E726" s="36"/>
      <c r="F726" s="202" t="s">
        <v>1219</v>
      </c>
      <c r="G726" s="36"/>
      <c r="H726" s="36"/>
      <c r="I726" s="108"/>
      <c r="J726" s="36"/>
      <c r="K726" s="36"/>
      <c r="L726" s="39"/>
      <c r="M726" s="203"/>
      <c r="N726" s="204"/>
      <c r="O726" s="64"/>
      <c r="P726" s="64"/>
      <c r="Q726" s="64"/>
      <c r="R726" s="64"/>
      <c r="S726" s="64"/>
      <c r="T726" s="65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7" t="s">
        <v>165</v>
      </c>
      <c r="AU726" s="17" t="s">
        <v>82</v>
      </c>
    </row>
    <row r="727" spans="1:65" s="13" customFormat="1" ht="10.199999999999999">
      <c r="B727" s="205"/>
      <c r="C727" s="206"/>
      <c r="D727" s="201" t="s">
        <v>166</v>
      </c>
      <c r="E727" s="207" t="s">
        <v>19</v>
      </c>
      <c r="F727" s="208" t="s">
        <v>1222</v>
      </c>
      <c r="G727" s="206"/>
      <c r="H727" s="209">
        <v>200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166</v>
      </c>
      <c r="AU727" s="215" t="s">
        <v>82</v>
      </c>
      <c r="AV727" s="13" t="s">
        <v>85</v>
      </c>
      <c r="AW727" s="13" t="s">
        <v>34</v>
      </c>
      <c r="AX727" s="13" t="s">
        <v>82</v>
      </c>
      <c r="AY727" s="215" t="s">
        <v>158</v>
      </c>
    </row>
    <row r="728" spans="1:65" s="2" customFormat="1" ht="31.2" customHeight="1">
      <c r="A728" s="34"/>
      <c r="B728" s="35"/>
      <c r="C728" s="188" t="s">
        <v>1223</v>
      </c>
      <c r="D728" s="188" t="s">
        <v>159</v>
      </c>
      <c r="E728" s="189" t="s">
        <v>1224</v>
      </c>
      <c r="F728" s="190" t="s">
        <v>1225</v>
      </c>
      <c r="G728" s="191" t="s">
        <v>202</v>
      </c>
      <c r="H728" s="192">
        <v>34</v>
      </c>
      <c r="I728" s="193"/>
      <c r="J728" s="194">
        <f>ROUND(I728*H728,2)</f>
        <v>0</v>
      </c>
      <c r="K728" s="190" t="s">
        <v>213</v>
      </c>
      <c r="L728" s="39"/>
      <c r="M728" s="195" t="s">
        <v>19</v>
      </c>
      <c r="N728" s="196" t="s">
        <v>45</v>
      </c>
      <c r="O728" s="64"/>
      <c r="P728" s="197">
        <f>O728*H728</f>
        <v>0</v>
      </c>
      <c r="Q728" s="197">
        <v>0.37640000000000001</v>
      </c>
      <c r="R728" s="197">
        <f>Q728*H728</f>
        <v>12.797600000000001</v>
      </c>
      <c r="S728" s="197">
        <v>0</v>
      </c>
      <c r="T728" s="198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199" t="s">
        <v>236</v>
      </c>
      <c r="AT728" s="199" t="s">
        <v>159</v>
      </c>
      <c r="AU728" s="199" t="s">
        <v>82</v>
      </c>
      <c r="AY728" s="17" t="s">
        <v>158</v>
      </c>
      <c r="BE728" s="200">
        <f>IF(N728="základní",J728,0)</f>
        <v>0</v>
      </c>
      <c r="BF728" s="200">
        <f>IF(N728="snížená",J728,0)</f>
        <v>0</v>
      </c>
      <c r="BG728" s="200">
        <f>IF(N728="zákl. přenesená",J728,0)</f>
        <v>0</v>
      </c>
      <c r="BH728" s="200">
        <f>IF(N728="sníž. přenesená",J728,0)</f>
        <v>0</v>
      </c>
      <c r="BI728" s="200">
        <f>IF(N728="nulová",J728,0)</f>
        <v>0</v>
      </c>
      <c r="BJ728" s="17" t="s">
        <v>82</v>
      </c>
      <c r="BK728" s="200">
        <f>ROUND(I728*H728,2)</f>
        <v>0</v>
      </c>
      <c r="BL728" s="17" t="s">
        <v>236</v>
      </c>
      <c r="BM728" s="199" t="s">
        <v>1226</v>
      </c>
    </row>
    <row r="729" spans="1:65" s="2" customFormat="1" ht="19.2">
      <c r="A729" s="34"/>
      <c r="B729" s="35"/>
      <c r="C729" s="36"/>
      <c r="D729" s="201" t="s">
        <v>165</v>
      </c>
      <c r="E729" s="36"/>
      <c r="F729" s="202" t="s">
        <v>1225</v>
      </c>
      <c r="G729" s="36"/>
      <c r="H729" s="36"/>
      <c r="I729" s="108"/>
      <c r="J729" s="36"/>
      <c r="K729" s="36"/>
      <c r="L729" s="39"/>
      <c r="M729" s="203"/>
      <c r="N729" s="204"/>
      <c r="O729" s="64"/>
      <c r="P729" s="64"/>
      <c r="Q729" s="64"/>
      <c r="R729" s="64"/>
      <c r="S729" s="64"/>
      <c r="T729" s="65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165</v>
      </c>
      <c r="AU729" s="17" t="s">
        <v>82</v>
      </c>
    </row>
    <row r="730" spans="1:65" s="13" customFormat="1" ht="10.199999999999999">
      <c r="B730" s="205"/>
      <c r="C730" s="206"/>
      <c r="D730" s="201" t="s">
        <v>166</v>
      </c>
      <c r="E730" s="207" t="s">
        <v>19</v>
      </c>
      <c r="F730" s="208" t="s">
        <v>1227</v>
      </c>
      <c r="G730" s="206"/>
      <c r="H730" s="209">
        <v>34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166</v>
      </c>
      <c r="AU730" s="215" t="s">
        <v>82</v>
      </c>
      <c r="AV730" s="13" t="s">
        <v>85</v>
      </c>
      <c r="AW730" s="13" t="s">
        <v>34</v>
      </c>
      <c r="AX730" s="13" t="s">
        <v>82</v>
      </c>
      <c r="AY730" s="215" t="s">
        <v>158</v>
      </c>
    </row>
    <row r="731" spans="1:65" s="2" customFormat="1" ht="29.4" customHeight="1">
      <c r="A731" s="34"/>
      <c r="B731" s="35"/>
      <c r="C731" s="188" t="s">
        <v>1228</v>
      </c>
      <c r="D731" s="188" t="s">
        <v>159</v>
      </c>
      <c r="E731" s="189" t="s">
        <v>1229</v>
      </c>
      <c r="F731" s="190" t="s">
        <v>1230</v>
      </c>
      <c r="G731" s="191" t="s">
        <v>1035</v>
      </c>
      <c r="H731" s="192">
        <v>7.1680000000000001</v>
      </c>
      <c r="I731" s="193"/>
      <c r="J731" s="194">
        <f>ROUND(I731*H731,2)</f>
        <v>0</v>
      </c>
      <c r="K731" s="190" t="s">
        <v>19</v>
      </c>
      <c r="L731" s="39"/>
      <c r="M731" s="195" t="s">
        <v>19</v>
      </c>
      <c r="N731" s="196" t="s">
        <v>45</v>
      </c>
      <c r="O731" s="64"/>
      <c r="P731" s="197">
        <f>O731*H731</f>
        <v>0</v>
      </c>
      <c r="Q731" s="197">
        <v>2.2563399999999998</v>
      </c>
      <c r="R731" s="197">
        <f>Q731*H731</f>
        <v>16.17344512</v>
      </c>
      <c r="S731" s="197">
        <v>0</v>
      </c>
      <c r="T731" s="198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9" t="s">
        <v>236</v>
      </c>
      <c r="AT731" s="199" t="s">
        <v>159</v>
      </c>
      <c r="AU731" s="199" t="s">
        <v>82</v>
      </c>
      <c r="AY731" s="17" t="s">
        <v>158</v>
      </c>
      <c r="BE731" s="200">
        <f>IF(N731="základní",J731,0)</f>
        <v>0</v>
      </c>
      <c r="BF731" s="200">
        <f>IF(N731="snížená",J731,0)</f>
        <v>0</v>
      </c>
      <c r="BG731" s="200">
        <f>IF(N731="zákl. přenesená",J731,0)</f>
        <v>0</v>
      </c>
      <c r="BH731" s="200">
        <f>IF(N731="sníž. přenesená",J731,0)</f>
        <v>0</v>
      </c>
      <c r="BI731" s="200">
        <f>IF(N731="nulová",J731,0)</f>
        <v>0</v>
      </c>
      <c r="BJ731" s="17" t="s">
        <v>82</v>
      </c>
      <c r="BK731" s="200">
        <f>ROUND(I731*H731,2)</f>
        <v>0</v>
      </c>
      <c r="BL731" s="17" t="s">
        <v>236</v>
      </c>
      <c r="BM731" s="199" t="s">
        <v>1231</v>
      </c>
    </row>
    <row r="732" spans="1:65" s="2" customFormat="1" ht="19.2">
      <c r="A732" s="34"/>
      <c r="B732" s="35"/>
      <c r="C732" s="36"/>
      <c r="D732" s="201" t="s">
        <v>165</v>
      </c>
      <c r="E732" s="36"/>
      <c r="F732" s="202" t="s">
        <v>1230</v>
      </c>
      <c r="G732" s="36"/>
      <c r="H732" s="36"/>
      <c r="I732" s="108"/>
      <c r="J732" s="36"/>
      <c r="K732" s="36"/>
      <c r="L732" s="39"/>
      <c r="M732" s="203"/>
      <c r="N732" s="204"/>
      <c r="O732" s="64"/>
      <c r="P732" s="64"/>
      <c r="Q732" s="64"/>
      <c r="R732" s="64"/>
      <c r="S732" s="64"/>
      <c r="T732" s="65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T732" s="17" t="s">
        <v>165</v>
      </c>
      <c r="AU732" s="17" t="s">
        <v>82</v>
      </c>
    </row>
    <row r="733" spans="1:65" s="13" customFormat="1" ht="10.199999999999999">
      <c r="B733" s="205"/>
      <c r="C733" s="206"/>
      <c r="D733" s="201" t="s">
        <v>166</v>
      </c>
      <c r="E733" s="207" t="s">
        <v>19</v>
      </c>
      <c r="F733" s="208" t="s">
        <v>1232</v>
      </c>
      <c r="G733" s="206"/>
      <c r="H733" s="209">
        <v>7.1680000000000001</v>
      </c>
      <c r="I733" s="210"/>
      <c r="J733" s="206"/>
      <c r="K733" s="206"/>
      <c r="L733" s="211"/>
      <c r="M733" s="212"/>
      <c r="N733" s="213"/>
      <c r="O733" s="213"/>
      <c r="P733" s="213"/>
      <c r="Q733" s="213"/>
      <c r="R733" s="213"/>
      <c r="S733" s="213"/>
      <c r="T733" s="214"/>
      <c r="AT733" s="215" t="s">
        <v>166</v>
      </c>
      <c r="AU733" s="215" t="s">
        <v>82</v>
      </c>
      <c r="AV733" s="13" t="s">
        <v>85</v>
      </c>
      <c r="AW733" s="13" t="s">
        <v>34</v>
      </c>
      <c r="AX733" s="13" t="s">
        <v>82</v>
      </c>
      <c r="AY733" s="215" t="s">
        <v>158</v>
      </c>
    </row>
    <row r="734" spans="1:65" s="2" customFormat="1" ht="33" customHeight="1">
      <c r="A734" s="34"/>
      <c r="B734" s="35"/>
      <c r="C734" s="188" t="s">
        <v>1233</v>
      </c>
      <c r="D734" s="188" t="s">
        <v>159</v>
      </c>
      <c r="E734" s="189" t="s">
        <v>1234</v>
      </c>
      <c r="F734" s="190" t="s">
        <v>1235</v>
      </c>
      <c r="G734" s="191" t="s">
        <v>1059</v>
      </c>
      <c r="H734" s="192">
        <v>15.053000000000001</v>
      </c>
      <c r="I734" s="193"/>
      <c r="J734" s="194">
        <f>ROUND(I734*H734,2)</f>
        <v>0</v>
      </c>
      <c r="K734" s="190" t="s">
        <v>213</v>
      </c>
      <c r="L734" s="39"/>
      <c r="M734" s="195" t="s">
        <v>19</v>
      </c>
      <c r="N734" s="196" t="s">
        <v>45</v>
      </c>
      <c r="O734" s="64"/>
      <c r="P734" s="197">
        <f>O734*H734</f>
        <v>0</v>
      </c>
      <c r="Q734" s="197">
        <v>0</v>
      </c>
      <c r="R734" s="197">
        <f>Q734*H734</f>
        <v>0</v>
      </c>
      <c r="S734" s="197">
        <v>0</v>
      </c>
      <c r="T734" s="198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9" t="s">
        <v>236</v>
      </c>
      <c r="AT734" s="199" t="s">
        <v>159</v>
      </c>
      <c r="AU734" s="199" t="s">
        <v>82</v>
      </c>
      <c r="AY734" s="17" t="s">
        <v>158</v>
      </c>
      <c r="BE734" s="200">
        <f>IF(N734="základní",J734,0)</f>
        <v>0</v>
      </c>
      <c r="BF734" s="200">
        <f>IF(N734="snížená",J734,0)</f>
        <v>0</v>
      </c>
      <c r="BG734" s="200">
        <f>IF(N734="zákl. přenesená",J734,0)</f>
        <v>0</v>
      </c>
      <c r="BH734" s="200">
        <f>IF(N734="sníž. přenesená",J734,0)</f>
        <v>0</v>
      </c>
      <c r="BI734" s="200">
        <f>IF(N734="nulová",J734,0)</f>
        <v>0</v>
      </c>
      <c r="BJ734" s="17" t="s">
        <v>82</v>
      </c>
      <c r="BK734" s="200">
        <f>ROUND(I734*H734,2)</f>
        <v>0</v>
      </c>
      <c r="BL734" s="17" t="s">
        <v>236</v>
      </c>
      <c r="BM734" s="199" t="s">
        <v>1236</v>
      </c>
    </row>
    <row r="735" spans="1:65" s="2" customFormat="1" ht="19.2">
      <c r="A735" s="34"/>
      <c r="B735" s="35"/>
      <c r="C735" s="36"/>
      <c r="D735" s="201" t="s">
        <v>165</v>
      </c>
      <c r="E735" s="36"/>
      <c r="F735" s="202" t="s">
        <v>1235</v>
      </c>
      <c r="G735" s="36"/>
      <c r="H735" s="36"/>
      <c r="I735" s="108"/>
      <c r="J735" s="36"/>
      <c r="K735" s="36"/>
      <c r="L735" s="39"/>
      <c r="M735" s="203"/>
      <c r="N735" s="204"/>
      <c r="O735" s="64"/>
      <c r="P735" s="64"/>
      <c r="Q735" s="64"/>
      <c r="R735" s="64"/>
      <c r="S735" s="64"/>
      <c r="T735" s="65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165</v>
      </c>
      <c r="AU735" s="17" t="s">
        <v>82</v>
      </c>
    </row>
    <row r="736" spans="1:65" s="13" customFormat="1" ht="20.399999999999999">
      <c r="B736" s="205"/>
      <c r="C736" s="206"/>
      <c r="D736" s="201" t="s">
        <v>166</v>
      </c>
      <c r="E736" s="207" t="s">
        <v>19</v>
      </c>
      <c r="F736" s="208" t="s">
        <v>1237</v>
      </c>
      <c r="G736" s="206"/>
      <c r="H736" s="209">
        <v>15.053000000000001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166</v>
      </c>
      <c r="AU736" s="215" t="s">
        <v>82</v>
      </c>
      <c r="AV736" s="13" t="s">
        <v>85</v>
      </c>
      <c r="AW736" s="13" t="s">
        <v>34</v>
      </c>
      <c r="AX736" s="13" t="s">
        <v>82</v>
      </c>
      <c r="AY736" s="215" t="s">
        <v>158</v>
      </c>
    </row>
    <row r="737" spans="1:65" s="2" customFormat="1" ht="27.6" customHeight="1">
      <c r="A737" s="34"/>
      <c r="B737" s="35"/>
      <c r="C737" s="188" t="s">
        <v>1238</v>
      </c>
      <c r="D737" s="188" t="s">
        <v>159</v>
      </c>
      <c r="E737" s="189" t="s">
        <v>1239</v>
      </c>
      <c r="F737" s="190" t="s">
        <v>1240</v>
      </c>
      <c r="G737" s="191" t="s">
        <v>1059</v>
      </c>
      <c r="H737" s="192">
        <v>15.053000000000001</v>
      </c>
      <c r="I737" s="193"/>
      <c r="J737" s="194">
        <f>ROUND(I737*H737,2)</f>
        <v>0</v>
      </c>
      <c r="K737" s="190" t="s">
        <v>213</v>
      </c>
      <c r="L737" s="39"/>
      <c r="M737" s="195" t="s">
        <v>19</v>
      </c>
      <c r="N737" s="196" t="s">
        <v>45</v>
      </c>
      <c r="O737" s="64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9" t="s">
        <v>236</v>
      </c>
      <c r="AT737" s="199" t="s">
        <v>159</v>
      </c>
      <c r="AU737" s="199" t="s">
        <v>82</v>
      </c>
      <c r="AY737" s="17" t="s">
        <v>158</v>
      </c>
      <c r="BE737" s="200">
        <f>IF(N737="základní",J737,0)</f>
        <v>0</v>
      </c>
      <c r="BF737" s="200">
        <f>IF(N737="snížená",J737,0)</f>
        <v>0</v>
      </c>
      <c r="BG737" s="200">
        <f>IF(N737="zákl. přenesená",J737,0)</f>
        <v>0</v>
      </c>
      <c r="BH737" s="200">
        <f>IF(N737="sníž. přenesená",J737,0)</f>
        <v>0</v>
      </c>
      <c r="BI737" s="200">
        <f>IF(N737="nulová",J737,0)</f>
        <v>0</v>
      </c>
      <c r="BJ737" s="17" t="s">
        <v>82</v>
      </c>
      <c r="BK737" s="200">
        <f>ROUND(I737*H737,2)</f>
        <v>0</v>
      </c>
      <c r="BL737" s="17" t="s">
        <v>236</v>
      </c>
      <c r="BM737" s="199" t="s">
        <v>1241</v>
      </c>
    </row>
    <row r="738" spans="1:65" s="2" customFormat="1" ht="19.2">
      <c r="A738" s="34"/>
      <c r="B738" s="35"/>
      <c r="C738" s="36"/>
      <c r="D738" s="201" t="s">
        <v>165</v>
      </c>
      <c r="E738" s="36"/>
      <c r="F738" s="202" t="s">
        <v>1240</v>
      </c>
      <c r="G738" s="36"/>
      <c r="H738" s="36"/>
      <c r="I738" s="108"/>
      <c r="J738" s="36"/>
      <c r="K738" s="36"/>
      <c r="L738" s="39"/>
      <c r="M738" s="203"/>
      <c r="N738" s="204"/>
      <c r="O738" s="64"/>
      <c r="P738" s="64"/>
      <c r="Q738" s="64"/>
      <c r="R738" s="64"/>
      <c r="S738" s="64"/>
      <c r="T738" s="65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7" t="s">
        <v>165</v>
      </c>
      <c r="AU738" s="17" t="s">
        <v>82</v>
      </c>
    </row>
    <row r="739" spans="1:65" s="13" customFormat="1" ht="20.399999999999999">
      <c r="B739" s="205"/>
      <c r="C739" s="206"/>
      <c r="D739" s="201" t="s">
        <v>166</v>
      </c>
      <c r="E739" s="207" t="s">
        <v>19</v>
      </c>
      <c r="F739" s="208" t="s">
        <v>1237</v>
      </c>
      <c r="G739" s="206"/>
      <c r="H739" s="209">
        <v>15.053000000000001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166</v>
      </c>
      <c r="AU739" s="215" t="s">
        <v>82</v>
      </c>
      <c r="AV739" s="13" t="s">
        <v>85</v>
      </c>
      <c r="AW739" s="13" t="s">
        <v>34</v>
      </c>
      <c r="AX739" s="13" t="s">
        <v>82</v>
      </c>
      <c r="AY739" s="215" t="s">
        <v>158</v>
      </c>
    </row>
    <row r="740" spans="1:65" s="2" customFormat="1" ht="30" customHeight="1">
      <c r="A740" s="34"/>
      <c r="B740" s="35"/>
      <c r="C740" s="188" t="s">
        <v>1242</v>
      </c>
      <c r="D740" s="188" t="s">
        <v>159</v>
      </c>
      <c r="E740" s="189" t="s">
        <v>1243</v>
      </c>
      <c r="F740" s="190" t="s">
        <v>1244</v>
      </c>
      <c r="G740" s="191" t="s">
        <v>194</v>
      </c>
      <c r="H740" s="192">
        <v>279</v>
      </c>
      <c r="I740" s="193"/>
      <c r="J740" s="194">
        <f>ROUND(I740*H740,2)</f>
        <v>0</v>
      </c>
      <c r="K740" s="190" t="s">
        <v>213</v>
      </c>
      <c r="L740" s="39"/>
      <c r="M740" s="195" t="s">
        <v>19</v>
      </c>
      <c r="N740" s="196" t="s">
        <v>45</v>
      </c>
      <c r="O740" s="64"/>
      <c r="P740" s="197">
        <f>O740*H740</f>
        <v>0</v>
      </c>
      <c r="Q740" s="197">
        <v>0</v>
      </c>
      <c r="R740" s="197">
        <f>Q740*H740</f>
        <v>0</v>
      </c>
      <c r="S740" s="197">
        <v>0</v>
      </c>
      <c r="T740" s="198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9" t="s">
        <v>236</v>
      </c>
      <c r="AT740" s="199" t="s">
        <v>159</v>
      </c>
      <c r="AU740" s="199" t="s">
        <v>82</v>
      </c>
      <c r="AY740" s="17" t="s">
        <v>158</v>
      </c>
      <c r="BE740" s="200">
        <f>IF(N740="základní",J740,0)</f>
        <v>0</v>
      </c>
      <c r="BF740" s="200">
        <f>IF(N740="snížená",J740,0)</f>
        <v>0</v>
      </c>
      <c r="BG740" s="200">
        <f>IF(N740="zákl. přenesená",J740,0)</f>
        <v>0</v>
      </c>
      <c r="BH740" s="200">
        <f>IF(N740="sníž. přenesená",J740,0)</f>
        <v>0</v>
      </c>
      <c r="BI740" s="200">
        <f>IF(N740="nulová",J740,0)</f>
        <v>0</v>
      </c>
      <c r="BJ740" s="17" t="s">
        <v>82</v>
      </c>
      <c r="BK740" s="200">
        <f>ROUND(I740*H740,2)</f>
        <v>0</v>
      </c>
      <c r="BL740" s="17" t="s">
        <v>236</v>
      </c>
      <c r="BM740" s="199" t="s">
        <v>1245</v>
      </c>
    </row>
    <row r="741" spans="1:65" s="2" customFormat="1" ht="10.199999999999999">
      <c r="A741" s="34"/>
      <c r="B741" s="35"/>
      <c r="C741" s="36"/>
      <c r="D741" s="201" t="s">
        <v>165</v>
      </c>
      <c r="E741" s="36"/>
      <c r="F741" s="202" t="s">
        <v>1244</v>
      </c>
      <c r="G741" s="36"/>
      <c r="H741" s="36"/>
      <c r="I741" s="108"/>
      <c r="J741" s="36"/>
      <c r="K741" s="36"/>
      <c r="L741" s="39"/>
      <c r="M741" s="203"/>
      <c r="N741" s="204"/>
      <c r="O741" s="64"/>
      <c r="P741" s="64"/>
      <c r="Q741" s="64"/>
      <c r="R741" s="64"/>
      <c r="S741" s="64"/>
      <c r="T741" s="65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7" t="s">
        <v>165</v>
      </c>
      <c r="AU741" s="17" t="s">
        <v>82</v>
      </c>
    </row>
    <row r="742" spans="1:65" s="13" customFormat="1" ht="10.199999999999999">
      <c r="B742" s="205"/>
      <c r="C742" s="206"/>
      <c r="D742" s="201" t="s">
        <v>166</v>
      </c>
      <c r="E742" s="207" t="s">
        <v>19</v>
      </c>
      <c r="F742" s="208" t="s">
        <v>1246</v>
      </c>
      <c r="G742" s="206"/>
      <c r="H742" s="209">
        <v>279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166</v>
      </c>
      <c r="AU742" s="215" t="s">
        <v>82</v>
      </c>
      <c r="AV742" s="13" t="s">
        <v>85</v>
      </c>
      <c r="AW742" s="13" t="s">
        <v>34</v>
      </c>
      <c r="AX742" s="13" t="s">
        <v>82</v>
      </c>
      <c r="AY742" s="215" t="s">
        <v>158</v>
      </c>
    </row>
    <row r="743" spans="1:65" s="12" customFormat="1" ht="25.95" customHeight="1">
      <c r="B743" s="174"/>
      <c r="C743" s="175"/>
      <c r="D743" s="176" t="s">
        <v>73</v>
      </c>
      <c r="E743" s="177" t="s">
        <v>1247</v>
      </c>
      <c r="F743" s="177" t="s">
        <v>1248</v>
      </c>
      <c r="G743" s="175"/>
      <c r="H743" s="175"/>
      <c r="I743" s="178"/>
      <c r="J743" s="179">
        <f>BK743</f>
        <v>0</v>
      </c>
      <c r="K743" s="175"/>
      <c r="L743" s="180"/>
      <c r="M743" s="181"/>
      <c r="N743" s="182"/>
      <c r="O743" s="182"/>
      <c r="P743" s="183">
        <f>SUM(P744:P751)</f>
        <v>0</v>
      </c>
      <c r="Q743" s="182"/>
      <c r="R743" s="183">
        <f>SUM(R744:R751)</f>
        <v>0</v>
      </c>
      <c r="S743" s="182"/>
      <c r="T743" s="184">
        <f>SUM(T744:T751)</f>
        <v>0</v>
      </c>
      <c r="AR743" s="185" t="s">
        <v>163</v>
      </c>
      <c r="AT743" s="186" t="s">
        <v>73</v>
      </c>
      <c r="AU743" s="186" t="s">
        <v>74</v>
      </c>
      <c r="AY743" s="185" t="s">
        <v>158</v>
      </c>
      <c r="BK743" s="187">
        <f>SUM(BK744:BK751)</f>
        <v>0</v>
      </c>
    </row>
    <row r="744" spans="1:65" s="2" customFormat="1" ht="16.5" customHeight="1">
      <c r="A744" s="34"/>
      <c r="B744" s="35"/>
      <c r="C744" s="188" t="s">
        <v>1249</v>
      </c>
      <c r="D744" s="188" t="s">
        <v>159</v>
      </c>
      <c r="E744" s="189" t="s">
        <v>1250</v>
      </c>
      <c r="F744" s="190" t="s">
        <v>1251</v>
      </c>
      <c r="G744" s="191" t="s">
        <v>1252</v>
      </c>
      <c r="H744" s="192">
        <v>32</v>
      </c>
      <c r="I744" s="193"/>
      <c r="J744" s="194">
        <f>ROUND(I744*H744,2)</f>
        <v>0</v>
      </c>
      <c r="K744" s="190" t="s">
        <v>213</v>
      </c>
      <c r="L744" s="39"/>
      <c r="M744" s="195" t="s">
        <v>19</v>
      </c>
      <c r="N744" s="196" t="s">
        <v>45</v>
      </c>
      <c r="O744" s="64"/>
      <c r="P744" s="197">
        <f>O744*H744</f>
        <v>0</v>
      </c>
      <c r="Q744" s="197">
        <v>0</v>
      </c>
      <c r="R744" s="197">
        <f>Q744*H744</f>
        <v>0</v>
      </c>
      <c r="S744" s="197">
        <v>0</v>
      </c>
      <c r="T744" s="198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9" t="s">
        <v>249</v>
      </c>
      <c r="AT744" s="199" t="s">
        <v>159</v>
      </c>
      <c r="AU744" s="199" t="s">
        <v>82</v>
      </c>
      <c r="AY744" s="17" t="s">
        <v>158</v>
      </c>
      <c r="BE744" s="200">
        <f>IF(N744="základní",J744,0)</f>
        <v>0</v>
      </c>
      <c r="BF744" s="200">
        <f>IF(N744="snížená",J744,0)</f>
        <v>0</v>
      </c>
      <c r="BG744" s="200">
        <f>IF(N744="zákl. přenesená",J744,0)</f>
        <v>0</v>
      </c>
      <c r="BH744" s="200">
        <f>IF(N744="sníž. přenesená",J744,0)</f>
        <v>0</v>
      </c>
      <c r="BI744" s="200">
        <f>IF(N744="nulová",J744,0)</f>
        <v>0</v>
      </c>
      <c r="BJ744" s="17" t="s">
        <v>82</v>
      </c>
      <c r="BK744" s="200">
        <f>ROUND(I744*H744,2)</f>
        <v>0</v>
      </c>
      <c r="BL744" s="17" t="s">
        <v>249</v>
      </c>
      <c r="BM744" s="199" t="s">
        <v>1253</v>
      </c>
    </row>
    <row r="745" spans="1:65" s="2" customFormat="1" ht="19.2">
      <c r="A745" s="34"/>
      <c r="B745" s="35"/>
      <c r="C745" s="36"/>
      <c r="D745" s="201" t="s">
        <v>165</v>
      </c>
      <c r="E745" s="36"/>
      <c r="F745" s="202" t="s">
        <v>1254</v>
      </c>
      <c r="G745" s="36"/>
      <c r="H745" s="36"/>
      <c r="I745" s="108"/>
      <c r="J745" s="36"/>
      <c r="K745" s="36"/>
      <c r="L745" s="39"/>
      <c r="M745" s="203"/>
      <c r="N745" s="204"/>
      <c r="O745" s="64"/>
      <c r="P745" s="64"/>
      <c r="Q745" s="64"/>
      <c r="R745" s="64"/>
      <c r="S745" s="64"/>
      <c r="T745" s="65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165</v>
      </c>
      <c r="AU745" s="17" t="s">
        <v>82</v>
      </c>
    </row>
    <row r="746" spans="1:65" s="2" customFormat="1" ht="19.2">
      <c r="A746" s="34"/>
      <c r="B746" s="35"/>
      <c r="C746" s="36"/>
      <c r="D746" s="201" t="s">
        <v>181</v>
      </c>
      <c r="E746" s="36"/>
      <c r="F746" s="227" t="s">
        <v>1255</v>
      </c>
      <c r="G746" s="36"/>
      <c r="H746" s="36"/>
      <c r="I746" s="108"/>
      <c r="J746" s="36"/>
      <c r="K746" s="36"/>
      <c r="L746" s="39"/>
      <c r="M746" s="203"/>
      <c r="N746" s="204"/>
      <c r="O746" s="64"/>
      <c r="P746" s="64"/>
      <c r="Q746" s="64"/>
      <c r="R746" s="64"/>
      <c r="S746" s="64"/>
      <c r="T746" s="65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181</v>
      </c>
      <c r="AU746" s="17" t="s">
        <v>82</v>
      </c>
    </row>
    <row r="747" spans="1:65" s="13" customFormat="1" ht="10.199999999999999">
      <c r="B747" s="205"/>
      <c r="C747" s="206"/>
      <c r="D747" s="201" t="s">
        <v>166</v>
      </c>
      <c r="E747" s="207" t="s">
        <v>19</v>
      </c>
      <c r="F747" s="208" t="s">
        <v>1256</v>
      </c>
      <c r="G747" s="206"/>
      <c r="H747" s="209">
        <v>32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166</v>
      </c>
      <c r="AU747" s="215" t="s">
        <v>82</v>
      </c>
      <c r="AV747" s="13" t="s">
        <v>85</v>
      </c>
      <c r="AW747" s="13" t="s">
        <v>34</v>
      </c>
      <c r="AX747" s="13" t="s">
        <v>82</v>
      </c>
      <c r="AY747" s="215" t="s">
        <v>158</v>
      </c>
    </row>
    <row r="748" spans="1:65" s="2" customFormat="1" ht="16.5" customHeight="1">
      <c r="A748" s="34"/>
      <c r="B748" s="35"/>
      <c r="C748" s="188" t="s">
        <v>1257</v>
      </c>
      <c r="D748" s="188" t="s">
        <v>159</v>
      </c>
      <c r="E748" s="189" t="s">
        <v>1258</v>
      </c>
      <c r="F748" s="190" t="s">
        <v>1259</v>
      </c>
      <c r="G748" s="191" t="s">
        <v>1252</v>
      </c>
      <c r="H748" s="192">
        <v>32</v>
      </c>
      <c r="I748" s="193"/>
      <c r="J748" s="194">
        <f>ROUND(I748*H748,2)</f>
        <v>0</v>
      </c>
      <c r="K748" s="190" t="s">
        <v>213</v>
      </c>
      <c r="L748" s="39"/>
      <c r="M748" s="195" t="s">
        <v>19</v>
      </c>
      <c r="N748" s="196" t="s">
        <v>45</v>
      </c>
      <c r="O748" s="64"/>
      <c r="P748" s="197">
        <f>O748*H748</f>
        <v>0</v>
      </c>
      <c r="Q748" s="197">
        <v>0</v>
      </c>
      <c r="R748" s="197">
        <f>Q748*H748</f>
        <v>0</v>
      </c>
      <c r="S748" s="197">
        <v>0</v>
      </c>
      <c r="T748" s="198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9" t="s">
        <v>249</v>
      </c>
      <c r="AT748" s="199" t="s">
        <v>159</v>
      </c>
      <c r="AU748" s="199" t="s">
        <v>82</v>
      </c>
      <c r="AY748" s="17" t="s">
        <v>158</v>
      </c>
      <c r="BE748" s="200">
        <f>IF(N748="základní",J748,0)</f>
        <v>0</v>
      </c>
      <c r="BF748" s="200">
        <f>IF(N748="snížená",J748,0)</f>
        <v>0</v>
      </c>
      <c r="BG748" s="200">
        <f>IF(N748="zákl. přenesená",J748,0)</f>
        <v>0</v>
      </c>
      <c r="BH748" s="200">
        <f>IF(N748="sníž. přenesená",J748,0)</f>
        <v>0</v>
      </c>
      <c r="BI748" s="200">
        <f>IF(N748="nulová",J748,0)</f>
        <v>0</v>
      </c>
      <c r="BJ748" s="17" t="s">
        <v>82</v>
      </c>
      <c r="BK748" s="200">
        <f>ROUND(I748*H748,2)</f>
        <v>0</v>
      </c>
      <c r="BL748" s="17" t="s">
        <v>249</v>
      </c>
      <c r="BM748" s="199" t="s">
        <v>1260</v>
      </c>
    </row>
    <row r="749" spans="1:65" s="2" customFormat="1" ht="19.2">
      <c r="A749" s="34"/>
      <c r="B749" s="35"/>
      <c r="C749" s="36"/>
      <c r="D749" s="201" t="s">
        <v>165</v>
      </c>
      <c r="E749" s="36"/>
      <c r="F749" s="202" t="s">
        <v>1261</v>
      </c>
      <c r="G749" s="36"/>
      <c r="H749" s="36"/>
      <c r="I749" s="108"/>
      <c r="J749" s="36"/>
      <c r="K749" s="36"/>
      <c r="L749" s="39"/>
      <c r="M749" s="203"/>
      <c r="N749" s="204"/>
      <c r="O749" s="64"/>
      <c r="P749" s="64"/>
      <c r="Q749" s="64"/>
      <c r="R749" s="64"/>
      <c r="S749" s="64"/>
      <c r="T749" s="65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165</v>
      </c>
      <c r="AU749" s="17" t="s">
        <v>82</v>
      </c>
    </row>
    <row r="750" spans="1:65" s="2" customFormat="1" ht="19.2">
      <c r="A750" s="34"/>
      <c r="B750" s="35"/>
      <c r="C750" s="36"/>
      <c r="D750" s="201" t="s">
        <v>181</v>
      </c>
      <c r="E750" s="36"/>
      <c r="F750" s="227" t="s">
        <v>1255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181</v>
      </c>
      <c r="AU750" s="17" t="s">
        <v>82</v>
      </c>
    </row>
    <row r="751" spans="1:65" s="13" customFormat="1" ht="10.199999999999999">
      <c r="B751" s="205"/>
      <c r="C751" s="206"/>
      <c r="D751" s="201" t="s">
        <v>166</v>
      </c>
      <c r="E751" s="207" t="s">
        <v>19</v>
      </c>
      <c r="F751" s="208" t="s">
        <v>1256</v>
      </c>
      <c r="G751" s="206"/>
      <c r="H751" s="209">
        <v>32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12" customFormat="1" ht="25.95" customHeight="1">
      <c r="B752" s="174"/>
      <c r="C752" s="175"/>
      <c r="D752" s="176" t="s">
        <v>73</v>
      </c>
      <c r="E752" s="177" t="s">
        <v>1262</v>
      </c>
      <c r="F752" s="177" t="s">
        <v>1263</v>
      </c>
      <c r="G752" s="175"/>
      <c r="H752" s="175"/>
      <c r="I752" s="178"/>
      <c r="J752" s="179">
        <f>BK752</f>
        <v>0</v>
      </c>
      <c r="K752" s="175"/>
      <c r="L752" s="180"/>
      <c r="M752" s="181"/>
      <c r="N752" s="182"/>
      <c r="O752" s="182"/>
      <c r="P752" s="183">
        <f>P753</f>
        <v>0</v>
      </c>
      <c r="Q752" s="182"/>
      <c r="R752" s="183">
        <f>R753</f>
        <v>0</v>
      </c>
      <c r="S752" s="182"/>
      <c r="T752" s="184">
        <f>T753</f>
        <v>0</v>
      </c>
      <c r="AR752" s="185" t="s">
        <v>191</v>
      </c>
      <c r="AT752" s="186" t="s">
        <v>73</v>
      </c>
      <c r="AU752" s="186" t="s">
        <v>74</v>
      </c>
      <c r="AY752" s="185" t="s">
        <v>158</v>
      </c>
      <c r="BK752" s="187">
        <f>BK753</f>
        <v>0</v>
      </c>
    </row>
    <row r="753" spans="1:65" s="12" customFormat="1" ht="22.8" customHeight="1">
      <c r="B753" s="174"/>
      <c r="C753" s="175"/>
      <c r="D753" s="176" t="s">
        <v>73</v>
      </c>
      <c r="E753" s="238" t="s">
        <v>1264</v>
      </c>
      <c r="F753" s="238" t="s">
        <v>1265</v>
      </c>
      <c r="G753" s="175"/>
      <c r="H753" s="175"/>
      <c r="I753" s="178"/>
      <c r="J753" s="239">
        <f>BK753</f>
        <v>0</v>
      </c>
      <c r="K753" s="175"/>
      <c r="L753" s="180"/>
      <c r="M753" s="181"/>
      <c r="N753" s="182"/>
      <c r="O753" s="182"/>
      <c r="P753" s="183">
        <f>SUM(P754:P765)</f>
        <v>0</v>
      </c>
      <c r="Q753" s="182"/>
      <c r="R753" s="183">
        <f>SUM(R754:R765)</f>
        <v>0</v>
      </c>
      <c r="S753" s="182"/>
      <c r="T753" s="184">
        <f>SUM(T754:T765)</f>
        <v>0</v>
      </c>
      <c r="AR753" s="185" t="s">
        <v>191</v>
      </c>
      <c r="AT753" s="186" t="s">
        <v>73</v>
      </c>
      <c r="AU753" s="186" t="s">
        <v>82</v>
      </c>
      <c r="AY753" s="185" t="s">
        <v>158</v>
      </c>
      <c r="BK753" s="187">
        <f>SUM(BK754:BK765)</f>
        <v>0</v>
      </c>
    </row>
    <row r="754" spans="1:65" s="2" customFormat="1" ht="16.5" customHeight="1">
      <c r="A754" s="34"/>
      <c r="B754" s="35"/>
      <c r="C754" s="188" t="s">
        <v>1266</v>
      </c>
      <c r="D754" s="188" t="s">
        <v>159</v>
      </c>
      <c r="E754" s="189" t="s">
        <v>1267</v>
      </c>
      <c r="F754" s="190" t="s">
        <v>1268</v>
      </c>
      <c r="G754" s="191" t="s">
        <v>1269</v>
      </c>
      <c r="H754" s="192">
        <v>1</v>
      </c>
      <c r="I754" s="193"/>
      <c r="J754" s="194">
        <f>ROUND(I754*H754,2)</f>
        <v>0</v>
      </c>
      <c r="K754" s="190" t="s">
        <v>213</v>
      </c>
      <c r="L754" s="39"/>
      <c r="M754" s="195" t="s">
        <v>19</v>
      </c>
      <c r="N754" s="196" t="s">
        <v>45</v>
      </c>
      <c r="O754" s="64"/>
      <c r="P754" s="197">
        <f>O754*H754</f>
        <v>0</v>
      </c>
      <c r="Q754" s="197">
        <v>0</v>
      </c>
      <c r="R754" s="197">
        <f>Q754*H754</f>
        <v>0</v>
      </c>
      <c r="S754" s="197">
        <v>0</v>
      </c>
      <c r="T754" s="198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99" t="s">
        <v>1270</v>
      </c>
      <c r="AT754" s="199" t="s">
        <v>159</v>
      </c>
      <c r="AU754" s="199" t="s">
        <v>85</v>
      </c>
      <c r="AY754" s="17" t="s">
        <v>158</v>
      </c>
      <c r="BE754" s="200">
        <f>IF(N754="základní",J754,0)</f>
        <v>0</v>
      </c>
      <c r="BF754" s="200">
        <f>IF(N754="snížená",J754,0)</f>
        <v>0</v>
      </c>
      <c r="BG754" s="200">
        <f>IF(N754="zákl. přenesená",J754,0)</f>
        <v>0</v>
      </c>
      <c r="BH754" s="200">
        <f>IF(N754="sníž. přenesená",J754,0)</f>
        <v>0</v>
      </c>
      <c r="BI754" s="200">
        <f>IF(N754="nulová",J754,0)</f>
        <v>0</v>
      </c>
      <c r="BJ754" s="17" t="s">
        <v>82</v>
      </c>
      <c r="BK754" s="200">
        <f>ROUND(I754*H754,2)</f>
        <v>0</v>
      </c>
      <c r="BL754" s="17" t="s">
        <v>1270</v>
      </c>
      <c r="BM754" s="199" t="s">
        <v>1271</v>
      </c>
    </row>
    <row r="755" spans="1:65" s="2" customFormat="1" ht="19.2">
      <c r="A755" s="34"/>
      <c r="B755" s="35"/>
      <c r="C755" s="36"/>
      <c r="D755" s="201" t="s">
        <v>165</v>
      </c>
      <c r="E755" s="36"/>
      <c r="F755" s="202" t="s">
        <v>1272</v>
      </c>
      <c r="G755" s="36"/>
      <c r="H755" s="36"/>
      <c r="I755" s="108"/>
      <c r="J755" s="36"/>
      <c r="K755" s="36"/>
      <c r="L755" s="39"/>
      <c r="M755" s="203"/>
      <c r="N755" s="204"/>
      <c r="O755" s="64"/>
      <c r="P755" s="64"/>
      <c r="Q755" s="64"/>
      <c r="R755" s="64"/>
      <c r="S755" s="64"/>
      <c r="T755" s="65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7" t="s">
        <v>165</v>
      </c>
      <c r="AU755" s="17" t="s">
        <v>85</v>
      </c>
    </row>
    <row r="756" spans="1:65" s="2" customFormat="1" ht="16.5" customHeight="1">
      <c r="A756" s="34"/>
      <c r="B756" s="35"/>
      <c r="C756" s="188" t="s">
        <v>1273</v>
      </c>
      <c r="D756" s="188" t="s">
        <v>159</v>
      </c>
      <c r="E756" s="189" t="s">
        <v>1274</v>
      </c>
      <c r="F756" s="190" t="s">
        <v>1275</v>
      </c>
      <c r="G756" s="191" t="s">
        <v>1269</v>
      </c>
      <c r="H756" s="192">
        <v>1</v>
      </c>
      <c r="I756" s="193"/>
      <c r="J756" s="194">
        <f>ROUND(I756*H756,2)</f>
        <v>0</v>
      </c>
      <c r="K756" s="190" t="s">
        <v>213</v>
      </c>
      <c r="L756" s="39"/>
      <c r="M756" s="195" t="s">
        <v>19</v>
      </c>
      <c r="N756" s="196" t="s">
        <v>45</v>
      </c>
      <c r="O756" s="64"/>
      <c r="P756" s="197">
        <f>O756*H756</f>
        <v>0</v>
      </c>
      <c r="Q756" s="197">
        <v>0</v>
      </c>
      <c r="R756" s="197">
        <f>Q756*H756</f>
        <v>0</v>
      </c>
      <c r="S756" s="197">
        <v>0</v>
      </c>
      <c r="T756" s="198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9" t="s">
        <v>1270</v>
      </c>
      <c r="AT756" s="199" t="s">
        <v>159</v>
      </c>
      <c r="AU756" s="199" t="s">
        <v>85</v>
      </c>
      <c r="AY756" s="17" t="s">
        <v>158</v>
      </c>
      <c r="BE756" s="200">
        <f>IF(N756="základní",J756,0)</f>
        <v>0</v>
      </c>
      <c r="BF756" s="200">
        <f>IF(N756="snížená",J756,0)</f>
        <v>0</v>
      </c>
      <c r="BG756" s="200">
        <f>IF(N756="zákl. přenesená",J756,0)</f>
        <v>0</v>
      </c>
      <c r="BH756" s="200">
        <f>IF(N756="sníž. přenesená",J756,0)</f>
        <v>0</v>
      </c>
      <c r="BI756" s="200">
        <f>IF(N756="nulová",J756,0)</f>
        <v>0</v>
      </c>
      <c r="BJ756" s="17" t="s">
        <v>82</v>
      </c>
      <c r="BK756" s="200">
        <f>ROUND(I756*H756,2)</f>
        <v>0</v>
      </c>
      <c r="BL756" s="17" t="s">
        <v>1270</v>
      </c>
      <c r="BM756" s="199" t="s">
        <v>1276</v>
      </c>
    </row>
    <row r="757" spans="1:65" s="2" customFormat="1" ht="10.199999999999999">
      <c r="A757" s="34"/>
      <c r="B757" s="35"/>
      <c r="C757" s="36"/>
      <c r="D757" s="201" t="s">
        <v>165</v>
      </c>
      <c r="E757" s="36"/>
      <c r="F757" s="202" t="s">
        <v>1275</v>
      </c>
      <c r="G757" s="36"/>
      <c r="H757" s="36"/>
      <c r="I757" s="108"/>
      <c r="J757" s="36"/>
      <c r="K757" s="36"/>
      <c r="L757" s="39"/>
      <c r="M757" s="203"/>
      <c r="N757" s="204"/>
      <c r="O757" s="64"/>
      <c r="P757" s="64"/>
      <c r="Q757" s="64"/>
      <c r="R757" s="64"/>
      <c r="S757" s="64"/>
      <c r="T757" s="65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165</v>
      </c>
      <c r="AU757" s="17" t="s">
        <v>85</v>
      </c>
    </row>
    <row r="758" spans="1:65" s="2" customFormat="1" ht="16.5" customHeight="1">
      <c r="A758" s="34"/>
      <c r="B758" s="35"/>
      <c r="C758" s="188" t="s">
        <v>1277</v>
      </c>
      <c r="D758" s="188" t="s">
        <v>159</v>
      </c>
      <c r="E758" s="189" t="s">
        <v>1278</v>
      </c>
      <c r="F758" s="190" t="s">
        <v>1279</v>
      </c>
      <c r="G758" s="191" t="s">
        <v>1269</v>
      </c>
      <c r="H758" s="192">
        <v>1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1270</v>
      </c>
      <c r="AT758" s="199" t="s">
        <v>159</v>
      </c>
      <c r="AU758" s="199" t="s">
        <v>85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1270</v>
      </c>
      <c r="BM758" s="199" t="s">
        <v>1280</v>
      </c>
    </row>
    <row r="759" spans="1:65" s="2" customFormat="1" ht="10.199999999999999">
      <c r="A759" s="34"/>
      <c r="B759" s="35"/>
      <c r="C759" s="36"/>
      <c r="D759" s="201" t="s">
        <v>165</v>
      </c>
      <c r="E759" s="36"/>
      <c r="F759" s="202" t="s">
        <v>1279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85</v>
      </c>
    </row>
    <row r="760" spans="1:65" s="2" customFormat="1" ht="30" customHeight="1">
      <c r="A760" s="34"/>
      <c r="B760" s="35"/>
      <c r="C760" s="188" t="s">
        <v>1281</v>
      </c>
      <c r="D760" s="188" t="s">
        <v>159</v>
      </c>
      <c r="E760" s="189" t="s">
        <v>1282</v>
      </c>
      <c r="F760" s="190" t="s">
        <v>1283</v>
      </c>
      <c r="G760" s="191" t="s">
        <v>1269</v>
      </c>
      <c r="H760" s="192">
        <v>1</v>
      </c>
      <c r="I760" s="193"/>
      <c r="J760" s="194">
        <f>ROUND(I760*H760,2)</f>
        <v>0</v>
      </c>
      <c r="K760" s="190" t="s">
        <v>213</v>
      </c>
      <c r="L760" s="39"/>
      <c r="M760" s="195" t="s">
        <v>19</v>
      </c>
      <c r="N760" s="196" t="s">
        <v>45</v>
      </c>
      <c r="O760" s="64"/>
      <c r="P760" s="197">
        <f>O760*H760</f>
        <v>0</v>
      </c>
      <c r="Q760" s="197">
        <v>0</v>
      </c>
      <c r="R760" s="197">
        <f>Q760*H760</f>
        <v>0</v>
      </c>
      <c r="S760" s="197">
        <v>0</v>
      </c>
      <c r="T760" s="198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99" t="s">
        <v>1270</v>
      </c>
      <c r="AT760" s="199" t="s">
        <v>159</v>
      </c>
      <c r="AU760" s="199" t="s">
        <v>85</v>
      </c>
      <c r="AY760" s="17" t="s">
        <v>158</v>
      </c>
      <c r="BE760" s="200">
        <f>IF(N760="základní",J760,0)</f>
        <v>0</v>
      </c>
      <c r="BF760" s="200">
        <f>IF(N760="snížená",J760,0)</f>
        <v>0</v>
      </c>
      <c r="BG760" s="200">
        <f>IF(N760="zákl. přenesená",J760,0)</f>
        <v>0</v>
      </c>
      <c r="BH760" s="200">
        <f>IF(N760="sníž. přenesená",J760,0)</f>
        <v>0</v>
      </c>
      <c r="BI760" s="200">
        <f>IF(N760="nulová",J760,0)</f>
        <v>0</v>
      </c>
      <c r="BJ760" s="17" t="s">
        <v>82</v>
      </c>
      <c r="BK760" s="200">
        <f>ROUND(I760*H760,2)</f>
        <v>0</v>
      </c>
      <c r="BL760" s="17" t="s">
        <v>1270</v>
      </c>
      <c r="BM760" s="199" t="s">
        <v>1284</v>
      </c>
    </row>
    <row r="761" spans="1:65" s="2" customFormat="1" ht="19.2">
      <c r="A761" s="34"/>
      <c r="B761" s="35"/>
      <c r="C761" s="36"/>
      <c r="D761" s="201" t="s">
        <v>165</v>
      </c>
      <c r="E761" s="36"/>
      <c r="F761" s="202" t="s">
        <v>1283</v>
      </c>
      <c r="G761" s="36"/>
      <c r="H761" s="36"/>
      <c r="I761" s="108"/>
      <c r="J761" s="36"/>
      <c r="K761" s="36"/>
      <c r="L761" s="39"/>
      <c r="M761" s="203"/>
      <c r="N761" s="204"/>
      <c r="O761" s="64"/>
      <c r="P761" s="64"/>
      <c r="Q761" s="64"/>
      <c r="R761" s="64"/>
      <c r="S761" s="64"/>
      <c r="T761" s="65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165</v>
      </c>
      <c r="AU761" s="17" t="s">
        <v>85</v>
      </c>
    </row>
    <row r="762" spans="1:65" s="2" customFormat="1" ht="16.5" customHeight="1">
      <c r="A762" s="34"/>
      <c r="B762" s="35"/>
      <c r="C762" s="188" t="s">
        <v>1285</v>
      </c>
      <c r="D762" s="188" t="s">
        <v>159</v>
      </c>
      <c r="E762" s="189" t="s">
        <v>1286</v>
      </c>
      <c r="F762" s="190" t="s">
        <v>1287</v>
      </c>
      <c r="G762" s="191" t="s">
        <v>1269</v>
      </c>
      <c r="H762" s="192">
        <v>1</v>
      </c>
      <c r="I762" s="193"/>
      <c r="J762" s="194">
        <f>ROUND(I762*H762,2)</f>
        <v>0</v>
      </c>
      <c r="K762" s="190" t="s">
        <v>213</v>
      </c>
      <c r="L762" s="39"/>
      <c r="M762" s="195" t="s">
        <v>19</v>
      </c>
      <c r="N762" s="196" t="s">
        <v>45</v>
      </c>
      <c r="O762" s="64"/>
      <c r="P762" s="197">
        <f>O762*H762</f>
        <v>0</v>
      </c>
      <c r="Q762" s="197">
        <v>0</v>
      </c>
      <c r="R762" s="197">
        <f>Q762*H762</f>
        <v>0</v>
      </c>
      <c r="S762" s="197">
        <v>0</v>
      </c>
      <c r="T762" s="198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9" t="s">
        <v>1270</v>
      </c>
      <c r="AT762" s="199" t="s">
        <v>159</v>
      </c>
      <c r="AU762" s="199" t="s">
        <v>85</v>
      </c>
      <c r="AY762" s="17" t="s">
        <v>158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7" t="s">
        <v>82</v>
      </c>
      <c r="BK762" s="200">
        <f>ROUND(I762*H762,2)</f>
        <v>0</v>
      </c>
      <c r="BL762" s="17" t="s">
        <v>1270</v>
      </c>
      <c r="BM762" s="199" t="s">
        <v>1288</v>
      </c>
    </row>
    <row r="763" spans="1:65" s="2" customFormat="1" ht="10.199999999999999">
      <c r="A763" s="34"/>
      <c r="B763" s="35"/>
      <c r="C763" s="36"/>
      <c r="D763" s="201" t="s">
        <v>165</v>
      </c>
      <c r="E763" s="36"/>
      <c r="F763" s="202" t="s">
        <v>1287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165</v>
      </c>
      <c r="AU763" s="17" t="s">
        <v>85</v>
      </c>
    </row>
    <row r="764" spans="1:65" s="2" customFormat="1" ht="16.5" customHeight="1">
      <c r="A764" s="34"/>
      <c r="B764" s="35"/>
      <c r="C764" s="188" t="s">
        <v>1289</v>
      </c>
      <c r="D764" s="188" t="s">
        <v>159</v>
      </c>
      <c r="E764" s="189" t="s">
        <v>1290</v>
      </c>
      <c r="F764" s="190" t="s">
        <v>1291</v>
      </c>
      <c r="G764" s="191" t="s">
        <v>1269</v>
      </c>
      <c r="H764" s="192">
        <v>1</v>
      </c>
      <c r="I764" s="193"/>
      <c r="J764" s="194">
        <f>ROUND(I764*H764,2)</f>
        <v>0</v>
      </c>
      <c r="K764" s="190" t="s">
        <v>213</v>
      </c>
      <c r="L764" s="39"/>
      <c r="M764" s="195" t="s">
        <v>19</v>
      </c>
      <c r="N764" s="196" t="s">
        <v>45</v>
      </c>
      <c r="O764" s="64"/>
      <c r="P764" s="197">
        <f>O764*H764</f>
        <v>0</v>
      </c>
      <c r="Q764" s="197">
        <v>0</v>
      </c>
      <c r="R764" s="197">
        <f>Q764*H764</f>
        <v>0</v>
      </c>
      <c r="S764" s="197">
        <v>0</v>
      </c>
      <c r="T764" s="198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99" t="s">
        <v>1270</v>
      </c>
      <c r="AT764" s="199" t="s">
        <v>159</v>
      </c>
      <c r="AU764" s="199" t="s">
        <v>85</v>
      </c>
      <c r="AY764" s="17" t="s">
        <v>158</v>
      </c>
      <c r="BE764" s="200">
        <f>IF(N764="základní",J764,0)</f>
        <v>0</v>
      </c>
      <c r="BF764" s="200">
        <f>IF(N764="snížená",J764,0)</f>
        <v>0</v>
      </c>
      <c r="BG764" s="200">
        <f>IF(N764="zákl. přenesená",J764,0)</f>
        <v>0</v>
      </c>
      <c r="BH764" s="200">
        <f>IF(N764="sníž. přenesená",J764,0)</f>
        <v>0</v>
      </c>
      <c r="BI764" s="200">
        <f>IF(N764="nulová",J764,0)</f>
        <v>0</v>
      </c>
      <c r="BJ764" s="17" t="s">
        <v>82</v>
      </c>
      <c r="BK764" s="200">
        <f>ROUND(I764*H764,2)</f>
        <v>0</v>
      </c>
      <c r="BL764" s="17" t="s">
        <v>1270</v>
      </c>
      <c r="BM764" s="199" t="s">
        <v>1292</v>
      </c>
    </row>
    <row r="765" spans="1:65" s="2" customFormat="1" ht="10.199999999999999">
      <c r="A765" s="34"/>
      <c r="B765" s="35"/>
      <c r="C765" s="36"/>
      <c r="D765" s="201" t="s">
        <v>165</v>
      </c>
      <c r="E765" s="36"/>
      <c r="F765" s="202" t="s">
        <v>1291</v>
      </c>
      <c r="G765" s="36"/>
      <c r="H765" s="36"/>
      <c r="I765" s="108"/>
      <c r="J765" s="36"/>
      <c r="K765" s="36"/>
      <c r="L765" s="39"/>
      <c r="M765" s="240"/>
      <c r="N765" s="241"/>
      <c r="O765" s="242"/>
      <c r="P765" s="242"/>
      <c r="Q765" s="242"/>
      <c r="R765" s="242"/>
      <c r="S765" s="242"/>
      <c r="T765" s="243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165</v>
      </c>
      <c r="AU765" s="17" t="s">
        <v>85</v>
      </c>
    </row>
    <row r="766" spans="1:65" s="2" customFormat="1" ht="6.9" customHeight="1">
      <c r="A766" s="34"/>
      <c r="B766" s="47"/>
      <c r="C766" s="48"/>
      <c r="D766" s="48"/>
      <c r="E766" s="48"/>
      <c r="F766" s="48"/>
      <c r="G766" s="48"/>
      <c r="H766" s="48"/>
      <c r="I766" s="139"/>
      <c r="J766" s="48"/>
      <c r="K766" s="48"/>
      <c r="L766" s="39"/>
      <c r="M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</sheetData>
  <sheetProtection algorithmName="SHA-512" hashValue="U38nU3sqXMGuISTCxc4KugJTG3md/UE/O9MYTGIxypXWumgZU/WqxMamRpjzs9+AWxs91OUehthLz50Rx6ivyw==" saltValue="bh7U0+sFYebbs9MFFz80EiNgcI88DujxTZ8b4/Db+4aZ3Uc3sNhrN0w6mGX27DirJdBcaXW+Wx+mOWZTvjRMnw==" spinCount="100000" sheet="1" objects="1" scenarios="1" formatColumns="0" formatRows="0" autoFilter="0"/>
  <autoFilter ref="C91:K765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47"/>
  <sheetViews>
    <sheetView showGridLines="0" workbookViewId="0">
      <selection activeCell="B1" sqref="B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88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1293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ROUND((SUM(BE92:BE746)),  2)</f>
        <v>0</v>
      </c>
      <c r="G33" s="34"/>
      <c r="H33" s="34"/>
      <c r="I33" s="128">
        <v>0.21</v>
      </c>
      <c r="J33" s="127">
        <f>ROUND(((SUM(BE92:BE746))*I33),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ROUND((SUM(BF92:BF746)),  2)</f>
        <v>0</v>
      </c>
      <c r="G34" s="34"/>
      <c r="H34" s="34"/>
      <c r="I34" s="128">
        <v>0.15</v>
      </c>
      <c r="J34" s="127">
        <f>ROUND(((SUM(BF92:BF746))*I34),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ROUND((SUM(BG92:BG746)),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ROUND((SUM(BH92:BH746)),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ROUND((SUM(BI92:BI746)),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D.a - Masarykovo nám.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J113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J120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J121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J140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J239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J567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J627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J631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J644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J728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J733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J734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D.a - Masarykovo nám.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25. 5. 2021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P93+P113+P120+P140+P239+P644+P728+P733</f>
        <v>0</v>
      </c>
      <c r="Q92" s="72"/>
      <c r="R92" s="171">
        <f>R93+R113+R120+R140+R239+R644+R728+R733</f>
        <v>352.65836122000007</v>
      </c>
      <c r="S92" s="72"/>
      <c r="T92" s="172">
        <f>T93+T113+T120+T140+T239+T644+T728+T733</f>
        <v>109.20000000000002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BK93+BK113+BK120+BK140+BK239+BK644+BK728+BK733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SUM(P94:P112)</f>
        <v>0</v>
      </c>
      <c r="Q93" s="182"/>
      <c r="R93" s="183">
        <f>SUM(R94:R112)</f>
        <v>0</v>
      </c>
      <c r="S93" s="182"/>
      <c r="T93" s="184">
        <f>SUM(T94:T112)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SUM(BK94:BK112)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124.3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1294</v>
      </c>
      <c r="G96" s="206"/>
      <c r="H96" s="209">
        <v>113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1295</v>
      </c>
      <c r="G97" s="206"/>
      <c r="H97" s="209">
        <v>124.3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4.6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7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1296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4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1297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3" customFormat="1" ht="10.199999999999999">
      <c r="B107" s="205"/>
      <c r="C107" s="206"/>
      <c r="D107" s="201" t="s">
        <v>166</v>
      </c>
      <c r="E107" s="207" t="s">
        <v>19</v>
      </c>
      <c r="F107" s="208" t="s">
        <v>1298</v>
      </c>
      <c r="G107" s="206"/>
      <c r="H107" s="209">
        <v>2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166</v>
      </c>
      <c r="AU107" s="215" t="s">
        <v>82</v>
      </c>
      <c r="AV107" s="13" t="s">
        <v>85</v>
      </c>
      <c r="AW107" s="13" t="s">
        <v>34</v>
      </c>
      <c r="AX107" s="13" t="s">
        <v>74</v>
      </c>
      <c r="AY107" s="215" t="s">
        <v>158</v>
      </c>
    </row>
    <row r="108" spans="1:65" s="14" customFormat="1" ht="10.199999999999999">
      <c r="B108" s="216"/>
      <c r="C108" s="217"/>
      <c r="D108" s="201" t="s">
        <v>166</v>
      </c>
      <c r="E108" s="218" t="s">
        <v>19</v>
      </c>
      <c r="F108" s="219" t="s">
        <v>175</v>
      </c>
      <c r="G108" s="217"/>
      <c r="H108" s="220">
        <v>4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166</v>
      </c>
      <c r="AU108" s="226" t="s">
        <v>82</v>
      </c>
      <c r="AV108" s="14" t="s">
        <v>163</v>
      </c>
      <c r="AW108" s="14" t="s">
        <v>34</v>
      </c>
      <c r="AX108" s="14" t="s">
        <v>82</v>
      </c>
      <c r="AY108" s="226" t="s">
        <v>158</v>
      </c>
    </row>
    <row r="109" spans="1:65" s="2" customFormat="1" ht="16.5" customHeight="1">
      <c r="A109" s="34"/>
      <c r="B109" s="35"/>
      <c r="C109" s="188" t="s">
        <v>163</v>
      </c>
      <c r="D109" s="188" t="s">
        <v>159</v>
      </c>
      <c r="E109" s="189" t="s">
        <v>184</v>
      </c>
      <c r="F109" s="190" t="s">
        <v>185</v>
      </c>
      <c r="G109" s="191" t="s">
        <v>179</v>
      </c>
      <c r="H109" s="192">
        <v>3</v>
      </c>
      <c r="I109" s="193"/>
      <c r="J109" s="194">
        <f>ROUND(I109*H109,2)</f>
        <v>0</v>
      </c>
      <c r="K109" s="190" t="s">
        <v>19</v>
      </c>
      <c r="L109" s="39"/>
      <c r="M109" s="195" t="s">
        <v>19</v>
      </c>
      <c r="N109" s="196" t="s">
        <v>45</v>
      </c>
      <c r="O109" s="64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163</v>
      </c>
      <c r="AT109" s="199" t="s">
        <v>159</v>
      </c>
      <c r="AU109" s="199" t="s">
        <v>82</v>
      </c>
      <c r="AY109" s="17" t="s">
        <v>158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82</v>
      </c>
      <c r="BK109" s="200">
        <f>ROUND(I109*H109,2)</f>
        <v>0</v>
      </c>
      <c r="BL109" s="17" t="s">
        <v>163</v>
      </c>
      <c r="BM109" s="199" t="s">
        <v>186</v>
      </c>
    </row>
    <row r="110" spans="1:65" s="2" customFormat="1" ht="10.199999999999999">
      <c r="A110" s="34"/>
      <c r="B110" s="35"/>
      <c r="C110" s="36"/>
      <c r="D110" s="201" t="s">
        <v>165</v>
      </c>
      <c r="E110" s="36"/>
      <c r="F110" s="202" t="s">
        <v>185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165</v>
      </c>
      <c r="AU110" s="17" t="s">
        <v>82</v>
      </c>
    </row>
    <row r="111" spans="1:65" s="2" customFormat="1" ht="19.2">
      <c r="A111" s="34"/>
      <c r="B111" s="35"/>
      <c r="C111" s="36"/>
      <c r="D111" s="201" t="s">
        <v>181</v>
      </c>
      <c r="E111" s="36"/>
      <c r="F111" s="227" t="s">
        <v>187</v>
      </c>
      <c r="G111" s="36"/>
      <c r="H111" s="36"/>
      <c r="I111" s="108"/>
      <c r="J111" s="36"/>
      <c r="K111" s="36"/>
      <c r="L111" s="39"/>
      <c r="M111" s="203"/>
      <c r="N111" s="204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181</v>
      </c>
      <c r="AU111" s="17" t="s">
        <v>82</v>
      </c>
    </row>
    <row r="112" spans="1:65" s="13" customFormat="1" ht="20.399999999999999">
      <c r="B112" s="205"/>
      <c r="C112" s="206"/>
      <c r="D112" s="201" t="s">
        <v>166</v>
      </c>
      <c r="E112" s="207" t="s">
        <v>19</v>
      </c>
      <c r="F112" s="208" t="s">
        <v>1299</v>
      </c>
      <c r="G112" s="206"/>
      <c r="H112" s="209">
        <v>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166</v>
      </c>
      <c r="AU112" s="215" t="s">
        <v>82</v>
      </c>
      <c r="AV112" s="13" t="s">
        <v>85</v>
      </c>
      <c r="AW112" s="13" t="s">
        <v>34</v>
      </c>
      <c r="AX112" s="13" t="s">
        <v>82</v>
      </c>
      <c r="AY112" s="215" t="s">
        <v>158</v>
      </c>
    </row>
    <row r="113" spans="1:65" s="12" customFormat="1" ht="25.95" customHeight="1">
      <c r="B113" s="174"/>
      <c r="C113" s="175"/>
      <c r="D113" s="176" t="s">
        <v>73</v>
      </c>
      <c r="E113" s="177" t="s">
        <v>189</v>
      </c>
      <c r="F113" s="177" t="s">
        <v>190</v>
      </c>
      <c r="G113" s="175"/>
      <c r="H113" s="175"/>
      <c r="I113" s="178"/>
      <c r="J113" s="179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5.1704999999999994E-2</v>
      </c>
      <c r="S113" s="182"/>
      <c r="T113" s="184">
        <f>SUM(T114:T119)</f>
        <v>0</v>
      </c>
      <c r="AR113" s="185" t="s">
        <v>85</v>
      </c>
      <c r="AT113" s="186" t="s">
        <v>73</v>
      </c>
      <c r="AU113" s="186" t="s">
        <v>74</v>
      </c>
      <c r="AY113" s="185" t="s">
        <v>158</v>
      </c>
      <c r="BK113" s="187">
        <f>SUM(BK114:BK119)</f>
        <v>0</v>
      </c>
    </row>
    <row r="114" spans="1:65" s="2" customFormat="1" ht="28.2" customHeight="1">
      <c r="A114" s="34"/>
      <c r="B114" s="35"/>
      <c r="C114" s="188" t="s">
        <v>191</v>
      </c>
      <c r="D114" s="188" t="s">
        <v>159</v>
      </c>
      <c r="E114" s="189" t="s">
        <v>192</v>
      </c>
      <c r="F114" s="190" t="s">
        <v>193</v>
      </c>
      <c r="G114" s="191" t="s">
        <v>194</v>
      </c>
      <c r="H114" s="192">
        <v>1.02</v>
      </c>
      <c r="I114" s="193"/>
      <c r="J114" s="194">
        <f>ROUND(I114*H114,2)</f>
        <v>0</v>
      </c>
      <c r="K114" s="190" t="s">
        <v>19</v>
      </c>
      <c r="L114" s="39"/>
      <c r="M114" s="195" t="s">
        <v>19</v>
      </c>
      <c r="N114" s="196" t="s">
        <v>45</v>
      </c>
      <c r="O114" s="64"/>
      <c r="P114" s="197">
        <f>O114*H114</f>
        <v>0</v>
      </c>
      <c r="Q114" s="197">
        <v>2.5000000000000001E-4</v>
      </c>
      <c r="R114" s="197">
        <f>Q114*H114</f>
        <v>2.5500000000000002E-4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195</v>
      </c>
      <c r="AT114" s="199" t="s">
        <v>159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196</v>
      </c>
    </row>
    <row r="115" spans="1:65" s="2" customFormat="1" ht="19.2">
      <c r="A115" s="34"/>
      <c r="B115" s="35"/>
      <c r="C115" s="36"/>
      <c r="D115" s="201" t="s">
        <v>165</v>
      </c>
      <c r="E115" s="36"/>
      <c r="F115" s="202" t="s">
        <v>193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197</v>
      </c>
      <c r="G116" s="206"/>
      <c r="H116" s="209">
        <v>1.02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25.8" customHeight="1">
      <c r="A117" s="34"/>
      <c r="B117" s="35"/>
      <c r="C117" s="228" t="s">
        <v>198</v>
      </c>
      <c r="D117" s="228" t="s">
        <v>199</v>
      </c>
      <c r="E117" s="229" t="s">
        <v>200</v>
      </c>
      <c r="F117" s="230" t="s">
        <v>201</v>
      </c>
      <c r="G117" s="231" t="s">
        <v>202</v>
      </c>
      <c r="H117" s="232">
        <v>3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45</v>
      </c>
      <c r="O117" s="64"/>
      <c r="P117" s="197">
        <f>O117*H117</f>
        <v>0</v>
      </c>
      <c r="Q117" s="197">
        <v>1.7149999999999999E-2</v>
      </c>
      <c r="R117" s="197">
        <f>Q117*H117</f>
        <v>5.1449999999999996E-2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203</v>
      </c>
      <c r="AT117" s="199" t="s">
        <v>199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195</v>
      </c>
      <c r="BM117" s="199" t="s">
        <v>204</v>
      </c>
    </row>
    <row r="118" spans="1:65" s="2" customFormat="1" ht="10.199999999999999">
      <c r="A118" s="34"/>
      <c r="B118" s="35"/>
      <c r="C118" s="36"/>
      <c r="D118" s="201" t="s">
        <v>165</v>
      </c>
      <c r="E118" s="36"/>
      <c r="F118" s="202" t="s">
        <v>201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176</v>
      </c>
      <c r="G119" s="206"/>
      <c r="H119" s="209">
        <v>3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12" customFormat="1" ht="25.95" customHeight="1">
      <c r="B120" s="174"/>
      <c r="C120" s="175"/>
      <c r="D120" s="176" t="s">
        <v>73</v>
      </c>
      <c r="E120" s="177" t="s">
        <v>206</v>
      </c>
      <c r="F120" s="177" t="s">
        <v>207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3.16E-3</v>
      </c>
      <c r="S120" s="182"/>
      <c r="T120" s="184">
        <f>T121</f>
        <v>0</v>
      </c>
      <c r="AR120" s="185" t="s">
        <v>85</v>
      </c>
      <c r="AT120" s="186" t="s">
        <v>73</v>
      </c>
      <c r="AU120" s="186" t="s">
        <v>74</v>
      </c>
      <c r="AY120" s="185" t="s">
        <v>158</v>
      </c>
      <c r="BK120" s="187">
        <f>BK121</f>
        <v>0</v>
      </c>
    </row>
    <row r="121" spans="1:65" s="12" customFormat="1" ht="22.8" customHeight="1">
      <c r="B121" s="174"/>
      <c r="C121" s="175"/>
      <c r="D121" s="176" t="s">
        <v>73</v>
      </c>
      <c r="E121" s="238" t="s">
        <v>208</v>
      </c>
      <c r="F121" s="238" t="s">
        <v>209</v>
      </c>
      <c r="G121" s="175"/>
      <c r="H121" s="175"/>
      <c r="I121" s="178"/>
      <c r="J121" s="239">
        <f>BK121</f>
        <v>0</v>
      </c>
      <c r="K121" s="175"/>
      <c r="L121" s="180"/>
      <c r="M121" s="181"/>
      <c r="N121" s="182"/>
      <c r="O121" s="182"/>
      <c r="P121" s="183">
        <f>SUM(P122:P139)</f>
        <v>0</v>
      </c>
      <c r="Q121" s="182"/>
      <c r="R121" s="183">
        <f>SUM(R122:R139)</f>
        <v>3.16E-3</v>
      </c>
      <c r="S121" s="182"/>
      <c r="T121" s="184">
        <f>SUM(T122:T139)</f>
        <v>0</v>
      </c>
      <c r="AR121" s="185" t="s">
        <v>85</v>
      </c>
      <c r="AT121" s="186" t="s">
        <v>73</v>
      </c>
      <c r="AU121" s="186" t="s">
        <v>82</v>
      </c>
      <c r="AY121" s="185" t="s">
        <v>158</v>
      </c>
      <c r="BK121" s="187">
        <f>SUM(BK122:BK139)</f>
        <v>0</v>
      </c>
    </row>
    <row r="122" spans="1:65" s="2" customFormat="1" ht="27" customHeight="1">
      <c r="A122" s="34"/>
      <c r="B122" s="35"/>
      <c r="C122" s="188" t="s">
        <v>210</v>
      </c>
      <c r="D122" s="188" t="s">
        <v>159</v>
      </c>
      <c r="E122" s="189" t="s">
        <v>211</v>
      </c>
      <c r="F122" s="190" t="s">
        <v>212</v>
      </c>
      <c r="G122" s="191" t="s">
        <v>162</v>
      </c>
      <c r="H122" s="192">
        <v>45</v>
      </c>
      <c r="I122" s="193"/>
      <c r="J122" s="194">
        <f>ROUND(I122*H122,2)</f>
        <v>0</v>
      </c>
      <c r="K122" s="190" t="s">
        <v>213</v>
      </c>
      <c r="L122" s="39"/>
      <c r="M122" s="195" t="s">
        <v>19</v>
      </c>
      <c r="N122" s="196" t="s">
        <v>45</v>
      </c>
      <c r="O122" s="64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195</v>
      </c>
      <c r="AT122" s="199" t="s">
        <v>159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214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215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2" customFormat="1" ht="28.8">
      <c r="A124" s="34"/>
      <c r="B124" s="35"/>
      <c r="C124" s="36"/>
      <c r="D124" s="201" t="s">
        <v>216</v>
      </c>
      <c r="E124" s="36"/>
      <c r="F124" s="227" t="s">
        <v>217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216</v>
      </c>
      <c r="AU124" s="17" t="s">
        <v>85</v>
      </c>
    </row>
    <row r="125" spans="1:65" s="2" customFormat="1" ht="16.5" customHeight="1">
      <c r="A125" s="34"/>
      <c r="B125" s="35"/>
      <c r="C125" s="228" t="s">
        <v>218</v>
      </c>
      <c r="D125" s="228" t="s">
        <v>199</v>
      </c>
      <c r="E125" s="229" t="s">
        <v>219</v>
      </c>
      <c r="F125" s="230" t="s">
        <v>220</v>
      </c>
      <c r="G125" s="231" t="s">
        <v>162</v>
      </c>
      <c r="H125" s="232">
        <v>54</v>
      </c>
      <c r="I125" s="233"/>
      <c r="J125" s="234">
        <f>ROUND(I125*H125,2)</f>
        <v>0</v>
      </c>
      <c r="K125" s="230" t="s">
        <v>213</v>
      </c>
      <c r="L125" s="235"/>
      <c r="M125" s="236" t="s">
        <v>19</v>
      </c>
      <c r="N125" s="237" t="s">
        <v>45</v>
      </c>
      <c r="O125" s="64"/>
      <c r="P125" s="197">
        <f>O125*H125</f>
        <v>0</v>
      </c>
      <c r="Q125" s="197">
        <v>4.0000000000000003E-5</v>
      </c>
      <c r="R125" s="197">
        <f>Q125*H125</f>
        <v>2.16E-3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203</v>
      </c>
      <c r="AT125" s="199" t="s">
        <v>199</v>
      </c>
      <c r="AU125" s="199" t="s">
        <v>85</v>
      </c>
      <c r="AY125" s="17" t="s">
        <v>158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82</v>
      </c>
      <c r="BK125" s="200">
        <f>ROUND(I125*H125,2)</f>
        <v>0</v>
      </c>
      <c r="BL125" s="17" t="s">
        <v>195</v>
      </c>
      <c r="BM125" s="199" t="s">
        <v>221</v>
      </c>
    </row>
    <row r="126" spans="1:65" s="2" customFormat="1" ht="10.199999999999999">
      <c r="A126" s="34"/>
      <c r="B126" s="35"/>
      <c r="C126" s="36"/>
      <c r="D126" s="201" t="s">
        <v>165</v>
      </c>
      <c r="E126" s="36"/>
      <c r="F126" s="202" t="s">
        <v>220</v>
      </c>
      <c r="G126" s="36"/>
      <c r="H126" s="36"/>
      <c r="I126" s="108"/>
      <c r="J126" s="36"/>
      <c r="K126" s="36"/>
      <c r="L126" s="39"/>
      <c r="M126" s="203"/>
      <c r="N126" s="204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165</v>
      </c>
      <c r="AU126" s="17" t="s">
        <v>85</v>
      </c>
    </row>
    <row r="127" spans="1:65" s="13" customFormat="1" ht="10.199999999999999">
      <c r="B127" s="205"/>
      <c r="C127" s="206"/>
      <c r="D127" s="201" t="s">
        <v>166</v>
      </c>
      <c r="E127" s="207" t="s">
        <v>19</v>
      </c>
      <c r="F127" s="208" t="s">
        <v>222</v>
      </c>
      <c r="G127" s="206"/>
      <c r="H127" s="209">
        <v>45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34</v>
      </c>
      <c r="AX127" s="13" t="s">
        <v>82</v>
      </c>
      <c r="AY127" s="215" t="s">
        <v>158</v>
      </c>
    </row>
    <row r="128" spans="1:65" s="13" customFormat="1" ht="10.199999999999999">
      <c r="B128" s="205"/>
      <c r="C128" s="206"/>
      <c r="D128" s="201" t="s">
        <v>166</v>
      </c>
      <c r="E128" s="206"/>
      <c r="F128" s="208" t="s">
        <v>223</v>
      </c>
      <c r="G128" s="206"/>
      <c r="H128" s="209">
        <v>54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4</v>
      </c>
      <c r="AX128" s="13" t="s">
        <v>82</v>
      </c>
      <c r="AY128" s="215" t="s">
        <v>158</v>
      </c>
    </row>
    <row r="129" spans="1:65" s="2" customFormat="1" ht="27" customHeight="1">
      <c r="A129" s="34"/>
      <c r="B129" s="35"/>
      <c r="C129" s="188" t="s">
        <v>156</v>
      </c>
      <c r="D129" s="188" t="s">
        <v>159</v>
      </c>
      <c r="E129" s="189" t="s">
        <v>224</v>
      </c>
      <c r="F129" s="190" t="s">
        <v>225</v>
      </c>
      <c r="G129" s="191" t="s">
        <v>202</v>
      </c>
      <c r="H129" s="192">
        <v>1</v>
      </c>
      <c r="I129" s="193"/>
      <c r="J129" s="194">
        <f>ROUND(I129*H129,2)</f>
        <v>0</v>
      </c>
      <c r="K129" s="190" t="s">
        <v>213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195</v>
      </c>
      <c r="AT129" s="199" t="s">
        <v>159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226</v>
      </c>
    </row>
    <row r="130" spans="1:65" s="2" customFormat="1" ht="19.2">
      <c r="A130" s="34"/>
      <c r="B130" s="35"/>
      <c r="C130" s="36"/>
      <c r="D130" s="201" t="s">
        <v>165</v>
      </c>
      <c r="E130" s="36"/>
      <c r="F130" s="202" t="s">
        <v>225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227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16.5" customHeight="1">
      <c r="A132" s="34"/>
      <c r="B132" s="35"/>
      <c r="C132" s="228" t="s">
        <v>228</v>
      </c>
      <c r="D132" s="228" t="s">
        <v>199</v>
      </c>
      <c r="E132" s="229" t="s">
        <v>229</v>
      </c>
      <c r="F132" s="230" t="s">
        <v>230</v>
      </c>
      <c r="G132" s="231" t="s">
        <v>202</v>
      </c>
      <c r="H132" s="232">
        <v>1</v>
      </c>
      <c r="I132" s="233"/>
      <c r="J132" s="234">
        <f>ROUND(I132*H132,2)</f>
        <v>0</v>
      </c>
      <c r="K132" s="230" t="s">
        <v>19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1E-3</v>
      </c>
      <c r="R132" s="197">
        <f>Q132*H132</f>
        <v>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231</v>
      </c>
    </row>
    <row r="133" spans="1:65" s="2" customFormat="1" ht="409.6">
      <c r="A133" s="34"/>
      <c r="B133" s="35"/>
      <c r="C133" s="36"/>
      <c r="D133" s="201" t="s">
        <v>165</v>
      </c>
      <c r="E133" s="36"/>
      <c r="F133" s="202" t="s">
        <v>232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13" customFormat="1" ht="10.199999999999999">
      <c r="B134" s="205"/>
      <c r="C134" s="206"/>
      <c r="D134" s="201" t="s">
        <v>166</v>
      </c>
      <c r="E134" s="207" t="s">
        <v>19</v>
      </c>
      <c r="F134" s="208" t="s">
        <v>227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166</v>
      </c>
      <c r="AU134" s="215" t="s">
        <v>85</v>
      </c>
      <c r="AV134" s="13" t="s">
        <v>85</v>
      </c>
      <c r="AW134" s="13" t="s">
        <v>34</v>
      </c>
      <c r="AX134" s="13" t="s">
        <v>82</v>
      </c>
      <c r="AY134" s="215" t="s">
        <v>158</v>
      </c>
    </row>
    <row r="135" spans="1:65" s="2" customFormat="1" ht="28.2" customHeight="1">
      <c r="A135" s="34"/>
      <c r="B135" s="35"/>
      <c r="C135" s="188" t="s">
        <v>233</v>
      </c>
      <c r="D135" s="188" t="s">
        <v>159</v>
      </c>
      <c r="E135" s="189" t="s">
        <v>234</v>
      </c>
      <c r="F135" s="190" t="s">
        <v>235</v>
      </c>
      <c r="G135" s="191" t="s">
        <v>202</v>
      </c>
      <c r="H135" s="192">
        <v>1</v>
      </c>
      <c r="I135" s="193"/>
      <c r="J135" s="194">
        <f>ROUND(I135*H135,2)</f>
        <v>0</v>
      </c>
      <c r="K135" s="190" t="s">
        <v>19</v>
      </c>
      <c r="L135" s="39"/>
      <c r="M135" s="195" t="s">
        <v>19</v>
      </c>
      <c r="N135" s="196" t="s">
        <v>45</v>
      </c>
      <c r="O135" s="6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236</v>
      </c>
      <c r="AT135" s="199" t="s">
        <v>159</v>
      </c>
      <c r="AU135" s="199" t="s">
        <v>85</v>
      </c>
      <c r="AY135" s="17" t="s">
        <v>158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236</v>
      </c>
      <c r="BM135" s="199" t="s">
        <v>237</v>
      </c>
    </row>
    <row r="136" spans="1:65" s="2" customFormat="1" ht="19.2">
      <c r="A136" s="34"/>
      <c r="B136" s="35"/>
      <c r="C136" s="36"/>
      <c r="D136" s="201" t="s">
        <v>165</v>
      </c>
      <c r="E136" s="36"/>
      <c r="F136" s="202" t="s">
        <v>235</v>
      </c>
      <c r="G136" s="36"/>
      <c r="H136" s="36"/>
      <c r="I136" s="108"/>
      <c r="J136" s="36"/>
      <c r="K136" s="36"/>
      <c r="L136" s="39"/>
      <c r="M136" s="203"/>
      <c r="N136" s="204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85</v>
      </c>
    </row>
    <row r="137" spans="1:65" s="2" customFormat="1" ht="16.5" customHeight="1">
      <c r="A137" s="34"/>
      <c r="B137" s="35"/>
      <c r="C137" s="228" t="s">
        <v>238</v>
      </c>
      <c r="D137" s="228" t="s">
        <v>199</v>
      </c>
      <c r="E137" s="229" t="s">
        <v>239</v>
      </c>
      <c r="F137" s="230" t="s">
        <v>240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45</v>
      </c>
      <c r="O137" s="6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241</v>
      </c>
      <c r="AT137" s="199" t="s">
        <v>199</v>
      </c>
      <c r="AU137" s="199" t="s">
        <v>85</v>
      </c>
      <c r="AY137" s="17" t="s">
        <v>158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236</v>
      </c>
      <c r="BM137" s="199" t="s">
        <v>242</v>
      </c>
    </row>
    <row r="138" spans="1:65" s="2" customFormat="1" ht="10.199999999999999">
      <c r="A138" s="34"/>
      <c r="B138" s="35"/>
      <c r="C138" s="36"/>
      <c r="D138" s="201" t="s">
        <v>165</v>
      </c>
      <c r="E138" s="36"/>
      <c r="F138" s="202" t="s">
        <v>240</v>
      </c>
      <c r="G138" s="36"/>
      <c r="H138" s="36"/>
      <c r="I138" s="108"/>
      <c r="J138" s="36"/>
      <c r="K138" s="36"/>
      <c r="L138" s="39"/>
      <c r="M138" s="203"/>
      <c r="N138" s="204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85</v>
      </c>
    </row>
    <row r="139" spans="1:65" s="13" customFormat="1" ht="10.199999999999999">
      <c r="B139" s="205"/>
      <c r="C139" s="206"/>
      <c r="D139" s="201" t="s">
        <v>166</v>
      </c>
      <c r="E139" s="207" t="s">
        <v>19</v>
      </c>
      <c r="F139" s="208" t="s">
        <v>243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85</v>
      </c>
      <c r="AV139" s="13" t="s">
        <v>85</v>
      </c>
      <c r="AW139" s="13" t="s">
        <v>34</v>
      </c>
      <c r="AX139" s="13" t="s">
        <v>82</v>
      </c>
      <c r="AY139" s="215" t="s">
        <v>158</v>
      </c>
    </row>
    <row r="140" spans="1:65" s="12" customFormat="1" ht="25.95" customHeight="1">
      <c r="B140" s="174"/>
      <c r="C140" s="175"/>
      <c r="D140" s="176" t="s">
        <v>73</v>
      </c>
      <c r="E140" s="177" t="s">
        <v>244</v>
      </c>
      <c r="F140" s="177" t="s">
        <v>245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SUM(P141:P238)</f>
        <v>0</v>
      </c>
      <c r="Q140" s="182"/>
      <c r="R140" s="183">
        <f>SUM(R141:R238)</f>
        <v>0.17903000000000002</v>
      </c>
      <c r="S140" s="182"/>
      <c r="T140" s="184">
        <f>SUM(T141:T238)</f>
        <v>0</v>
      </c>
      <c r="AR140" s="185" t="s">
        <v>176</v>
      </c>
      <c r="AT140" s="186" t="s">
        <v>73</v>
      </c>
      <c r="AU140" s="186" t="s">
        <v>74</v>
      </c>
      <c r="AY140" s="185" t="s">
        <v>158</v>
      </c>
      <c r="BK140" s="187">
        <f>SUM(BK141:BK238)</f>
        <v>0</v>
      </c>
    </row>
    <row r="141" spans="1:65" s="2" customFormat="1" ht="36.6" customHeight="1">
      <c r="A141" s="34"/>
      <c r="B141" s="35"/>
      <c r="C141" s="188" t="s">
        <v>246</v>
      </c>
      <c r="D141" s="188" t="s">
        <v>159</v>
      </c>
      <c r="E141" s="189" t="s">
        <v>247</v>
      </c>
      <c r="F141" s="190" t="s">
        <v>248</v>
      </c>
      <c r="G141" s="191" t="s">
        <v>202</v>
      </c>
      <c r="H141" s="192">
        <v>1</v>
      </c>
      <c r="I141" s="193"/>
      <c r="J141" s="194">
        <f>ROUND(I141*H141,2)</f>
        <v>0</v>
      </c>
      <c r="K141" s="190" t="s">
        <v>213</v>
      </c>
      <c r="L141" s="39"/>
      <c r="M141" s="195" t="s">
        <v>19</v>
      </c>
      <c r="N141" s="196" t="s">
        <v>45</v>
      </c>
      <c r="O141" s="64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249</v>
      </c>
      <c r="AT141" s="199" t="s">
        <v>159</v>
      </c>
      <c r="AU141" s="199" t="s">
        <v>82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249</v>
      </c>
      <c r="BM141" s="199" t="s">
        <v>250</v>
      </c>
    </row>
    <row r="142" spans="1:65" s="2" customFormat="1" ht="28.8">
      <c r="A142" s="34"/>
      <c r="B142" s="35"/>
      <c r="C142" s="36"/>
      <c r="D142" s="201" t="s">
        <v>165</v>
      </c>
      <c r="E142" s="36"/>
      <c r="F142" s="202" t="s">
        <v>251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82</v>
      </c>
    </row>
    <row r="143" spans="1:65" s="2" customFormat="1" ht="39" customHeight="1">
      <c r="A143" s="34"/>
      <c r="B143" s="35"/>
      <c r="C143" s="228" t="s">
        <v>252</v>
      </c>
      <c r="D143" s="228" t="s">
        <v>199</v>
      </c>
      <c r="E143" s="229" t="s">
        <v>253</v>
      </c>
      <c r="F143" s="230" t="s">
        <v>254</v>
      </c>
      <c r="G143" s="231" t="s">
        <v>202</v>
      </c>
      <c r="H143" s="232">
        <v>1</v>
      </c>
      <c r="I143" s="233"/>
      <c r="J143" s="234">
        <f>ROUND(I143*H143,2)</f>
        <v>0</v>
      </c>
      <c r="K143" s="230" t="s">
        <v>213</v>
      </c>
      <c r="L143" s="235"/>
      <c r="M143" s="236" t="s">
        <v>19</v>
      </c>
      <c r="N143" s="237" t="s">
        <v>45</v>
      </c>
      <c r="O143" s="64"/>
      <c r="P143" s="197">
        <f>O143*H143</f>
        <v>0</v>
      </c>
      <c r="Q143" s="197">
        <v>8.0999999999999996E-3</v>
      </c>
      <c r="R143" s="197">
        <f>Q143*H143</f>
        <v>8.0999999999999996E-3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255</v>
      </c>
      <c r="AT143" s="199" t="s">
        <v>199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255</v>
      </c>
      <c r="BM143" s="199" t="s">
        <v>1300</v>
      </c>
    </row>
    <row r="144" spans="1:65" s="2" customFormat="1" ht="28.8">
      <c r="A144" s="34"/>
      <c r="B144" s="35"/>
      <c r="C144" s="36"/>
      <c r="D144" s="201" t="s">
        <v>165</v>
      </c>
      <c r="E144" s="36"/>
      <c r="F144" s="202" t="s">
        <v>254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13" customFormat="1" ht="10.199999999999999">
      <c r="B145" s="205"/>
      <c r="C145" s="206"/>
      <c r="D145" s="201" t="s">
        <v>166</v>
      </c>
      <c r="E145" s="207" t="s">
        <v>19</v>
      </c>
      <c r="F145" s="208" t="s">
        <v>82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82</v>
      </c>
      <c r="AV145" s="13" t="s">
        <v>85</v>
      </c>
      <c r="AW145" s="13" t="s">
        <v>34</v>
      </c>
      <c r="AX145" s="13" t="s">
        <v>82</v>
      </c>
      <c r="AY145" s="215" t="s">
        <v>158</v>
      </c>
    </row>
    <row r="146" spans="1:65" s="2" customFormat="1" ht="61.8" customHeight="1">
      <c r="A146" s="34"/>
      <c r="B146" s="35"/>
      <c r="C146" s="188" t="s">
        <v>8</v>
      </c>
      <c r="D146" s="188" t="s">
        <v>159</v>
      </c>
      <c r="E146" s="189" t="s">
        <v>1301</v>
      </c>
      <c r="F146" s="190" t="s">
        <v>1302</v>
      </c>
      <c r="G146" s="191" t="s">
        <v>1303</v>
      </c>
      <c r="H146" s="192">
        <v>1</v>
      </c>
      <c r="I146" s="193"/>
      <c r="J146" s="194">
        <f>ROUND(I146*H146,2)</f>
        <v>0</v>
      </c>
      <c r="K146" s="190" t="s">
        <v>19</v>
      </c>
      <c r="L146" s="39"/>
      <c r="M146" s="195" t="s">
        <v>19</v>
      </c>
      <c r="N146" s="196" t="s">
        <v>45</v>
      </c>
      <c r="O146" s="6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163</v>
      </c>
      <c r="AT146" s="199" t="s">
        <v>159</v>
      </c>
      <c r="AU146" s="199" t="s">
        <v>82</v>
      </c>
      <c r="AY146" s="17" t="s">
        <v>158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163</v>
      </c>
      <c r="BM146" s="199" t="s">
        <v>1304</v>
      </c>
    </row>
    <row r="147" spans="1:65" s="2" customFormat="1" ht="38.4">
      <c r="A147" s="34"/>
      <c r="B147" s="35"/>
      <c r="C147" s="36"/>
      <c r="D147" s="201" t="s">
        <v>165</v>
      </c>
      <c r="E147" s="36"/>
      <c r="F147" s="202" t="s">
        <v>1305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82</v>
      </c>
    </row>
    <row r="148" spans="1:65" s="2" customFormat="1" ht="28.8">
      <c r="A148" s="34"/>
      <c r="B148" s="35"/>
      <c r="C148" s="36"/>
      <c r="D148" s="201" t="s">
        <v>181</v>
      </c>
      <c r="E148" s="36"/>
      <c r="F148" s="227" t="s">
        <v>1306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181</v>
      </c>
      <c r="AU148" s="17" t="s">
        <v>82</v>
      </c>
    </row>
    <row r="149" spans="1:65" s="13" customFormat="1" ht="10.199999999999999">
      <c r="B149" s="205"/>
      <c r="C149" s="206"/>
      <c r="D149" s="201" t="s">
        <v>166</v>
      </c>
      <c r="E149" s="207" t="s">
        <v>19</v>
      </c>
      <c r="F149" s="208" t="s">
        <v>1307</v>
      </c>
      <c r="G149" s="206"/>
      <c r="H149" s="209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166</v>
      </c>
      <c r="AU149" s="215" t="s">
        <v>82</v>
      </c>
      <c r="AV149" s="13" t="s">
        <v>85</v>
      </c>
      <c r="AW149" s="13" t="s">
        <v>34</v>
      </c>
      <c r="AX149" s="13" t="s">
        <v>82</v>
      </c>
      <c r="AY149" s="215" t="s">
        <v>158</v>
      </c>
    </row>
    <row r="150" spans="1:65" s="2" customFormat="1" ht="29.4" customHeight="1">
      <c r="A150" s="34"/>
      <c r="B150" s="35"/>
      <c r="C150" s="188" t="s">
        <v>195</v>
      </c>
      <c r="D150" s="188" t="s">
        <v>159</v>
      </c>
      <c r="E150" s="189" t="s">
        <v>257</v>
      </c>
      <c r="F150" s="190" t="s">
        <v>258</v>
      </c>
      <c r="G150" s="191" t="s">
        <v>202</v>
      </c>
      <c r="H150" s="192">
        <v>1</v>
      </c>
      <c r="I150" s="193"/>
      <c r="J150" s="194">
        <f>ROUND(I150*H150,2)</f>
        <v>0</v>
      </c>
      <c r="K150" s="190" t="s">
        <v>213</v>
      </c>
      <c r="L150" s="39"/>
      <c r="M150" s="195" t="s">
        <v>19</v>
      </c>
      <c r="N150" s="196" t="s">
        <v>45</v>
      </c>
      <c r="O150" s="6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236</v>
      </c>
      <c r="AT150" s="199" t="s">
        <v>159</v>
      </c>
      <c r="AU150" s="199" t="s">
        <v>82</v>
      </c>
      <c r="AY150" s="17" t="s">
        <v>158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236</v>
      </c>
      <c r="BM150" s="199" t="s">
        <v>259</v>
      </c>
    </row>
    <row r="151" spans="1:65" s="2" customFormat="1" ht="28.8">
      <c r="A151" s="34"/>
      <c r="B151" s="35"/>
      <c r="C151" s="36"/>
      <c r="D151" s="201" t="s">
        <v>165</v>
      </c>
      <c r="E151" s="36"/>
      <c r="F151" s="202" t="s">
        <v>260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165</v>
      </c>
      <c r="AU151" s="17" t="s">
        <v>82</v>
      </c>
    </row>
    <row r="152" spans="1:65" s="2" customFormat="1" ht="38.4">
      <c r="A152" s="34"/>
      <c r="B152" s="35"/>
      <c r="C152" s="36"/>
      <c r="D152" s="201" t="s">
        <v>216</v>
      </c>
      <c r="E152" s="36"/>
      <c r="F152" s="227" t="s">
        <v>261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216</v>
      </c>
      <c r="AU152" s="17" t="s">
        <v>82</v>
      </c>
    </row>
    <row r="153" spans="1:65" s="2" customFormat="1" ht="30" customHeight="1">
      <c r="A153" s="34"/>
      <c r="B153" s="35"/>
      <c r="C153" s="188" t="s">
        <v>266</v>
      </c>
      <c r="D153" s="188" t="s">
        <v>159</v>
      </c>
      <c r="E153" s="189" t="s">
        <v>262</v>
      </c>
      <c r="F153" s="190" t="s">
        <v>263</v>
      </c>
      <c r="G153" s="191" t="s">
        <v>202</v>
      </c>
      <c r="H153" s="192">
        <v>6</v>
      </c>
      <c r="I153" s="193"/>
      <c r="J153" s="194">
        <f>ROUND(I153*H153,2)</f>
        <v>0</v>
      </c>
      <c r="K153" s="190" t="s">
        <v>213</v>
      </c>
      <c r="L153" s="39"/>
      <c r="M153" s="195" t="s">
        <v>19</v>
      </c>
      <c r="N153" s="196" t="s">
        <v>45</v>
      </c>
      <c r="O153" s="64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236</v>
      </c>
      <c r="AT153" s="199" t="s">
        <v>159</v>
      </c>
      <c r="AU153" s="199" t="s">
        <v>82</v>
      </c>
      <c r="AY153" s="17" t="s">
        <v>158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236</v>
      </c>
      <c r="BM153" s="199" t="s">
        <v>264</v>
      </c>
    </row>
    <row r="154" spans="1:65" s="2" customFormat="1" ht="38.4">
      <c r="A154" s="34"/>
      <c r="B154" s="35"/>
      <c r="C154" s="36"/>
      <c r="D154" s="201" t="s">
        <v>165</v>
      </c>
      <c r="E154" s="36"/>
      <c r="F154" s="202" t="s">
        <v>265</v>
      </c>
      <c r="G154" s="36"/>
      <c r="H154" s="36"/>
      <c r="I154" s="108"/>
      <c r="J154" s="36"/>
      <c r="K154" s="36"/>
      <c r="L154" s="39"/>
      <c r="M154" s="203"/>
      <c r="N154" s="204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165</v>
      </c>
      <c r="AU154" s="17" t="s">
        <v>82</v>
      </c>
    </row>
    <row r="155" spans="1:65" s="2" customFormat="1" ht="38.4">
      <c r="A155" s="34"/>
      <c r="B155" s="35"/>
      <c r="C155" s="36"/>
      <c r="D155" s="201" t="s">
        <v>216</v>
      </c>
      <c r="E155" s="36"/>
      <c r="F155" s="227" t="s">
        <v>261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216</v>
      </c>
      <c r="AU155" s="17" t="s">
        <v>82</v>
      </c>
    </row>
    <row r="156" spans="1:65" s="2" customFormat="1" ht="33" customHeight="1">
      <c r="A156" s="34"/>
      <c r="B156" s="35"/>
      <c r="C156" s="188" t="s">
        <v>271</v>
      </c>
      <c r="D156" s="188" t="s">
        <v>159</v>
      </c>
      <c r="E156" s="189" t="s">
        <v>267</v>
      </c>
      <c r="F156" s="190" t="s">
        <v>268</v>
      </c>
      <c r="G156" s="191" t="s">
        <v>202</v>
      </c>
      <c r="H156" s="192">
        <v>1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236</v>
      </c>
      <c r="AT156" s="199" t="s">
        <v>159</v>
      </c>
      <c r="AU156" s="199" t="s">
        <v>82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236</v>
      </c>
      <c r="BM156" s="199" t="s">
        <v>269</v>
      </c>
    </row>
    <row r="157" spans="1:65" s="2" customFormat="1" ht="10.199999999999999">
      <c r="A157" s="34"/>
      <c r="B157" s="35"/>
      <c r="C157" s="36"/>
      <c r="D157" s="201" t="s">
        <v>165</v>
      </c>
      <c r="E157" s="36"/>
      <c r="F157" s="202" t="s">
        <v>268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13" customFormat="1" ht="10.199999999999999">
      <c r="B158" s="205"/>
      <c r="C158" s="206"/>
      <c r="D158" s="201" t="s">
        <v>166</v>
      </c>
      <c r="E158" s="207" t="s">
        <v>19</v>
      </c>
      <c r="F158" s="208" t="s">
        <v>1308</v>
      </c>
      <c r="G158" s="206"/>
      <c r="H158" s="209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82</v>
      </c>
      <c r="AV158" s="13" t="s">
        <v>85</v>
      </c>
      <c r="AW158" s="13" t="s">
        <v>34</v>
      </c>
      <c r="AX158" s="13" t="s">
        <v>82</v>
      </c>
      <c r="AY158" s="215" t="s">
        <v>158</v>
      </c>
    </row>
    <row r="159" spans="1:65" s="2" customFormat="1" ht="27.6" customHeight="1">
      <c r="A159" s="34"/>
      <c r="B159" s="35"/>
      <c r="C159" s="188" t="s">
        <v>277</v>
      </c>
      <c r="D159" s="188" t="s">
        <v>159</v>
      </c>
      <c r="E159" s="189" t="s">
        <v>272</v>
      </c>
      <c r="F159" s="190" t="s">
        <v>273</v>
      </c>
      <c r="G159" s="191" t="s">
        <v>202</v>
      </c>
      <c r="H159" s="192">
        <v>9</v>
      </c>
      <c r="I159" s="193"/>
      <c r="J159" s="194">
        <f>ROUND(I159*H159,2)</f>
        <v>0</v>
      </c>
      <c r="K159" s="190" t="s">
        <v>213</v>
      </c>
      <c r="L159" s="39"/>
      <c r="M159" s="195" t="s">
        <v>19</v>
      </c>
      <c r="N159" s="196" t="s">
        <v>45</v>
      </c>
      <c r="O159" s="64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236</v>
      </c>
      <c r="AT159" s="199" t="s">
        <v>159</v>
      </c>
      <c r="AU159" s="199" t="s">
        <v>82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236</v>
      </c>
      <c r="BM159" s="199" t="s">
        <v>274</v>
      </c>
    </row>
    <row r="160" spans="1:65" s="2" customFormat="1" ht="19.2">
      <c r="A160" s="34"/>
      <c r="B160" s="35"/>
      <c r="C160" s="36"/>
      <c r="D160" s="201" t="s">
        <v>165</v>
      </c>
      <c r="E160" s="36"/>
      <c r="F160" s="202" t="s">
        <v>275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82</v>
      </c>
    </row>
    <row r="161" spans="1:65" s="13" customFormat="1" ht="10.199999999999999">
      <c r="B161" s="205"/>
      <c r="C161" s="206"/>
      <c r="D161" s="201" t="s">
        <v>166</v>
      </c>
      <c r="E161" s="207" t="s">
        <v>19</v>
      </c>
      <c r="F161" s="208" t="s">
        <v>1309</v>
      </c>
      <c r="G161" s="206"/>
      <c r="H161" s="209">
        <v>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82</v>
      </c>
      <c r="AV161" s="13" t="s">
        <v>85</v>
      </c>
      <c r="AW161" s="13" t="s">
        <v>34</v>
      </c>
      <c r="AX161" s="13" t="s">
        <v>82</v>
      </c>
      <c r="AY161" s="215" t="s">
        <v>158</v>
      </c>
    </row>
    <row r="162" spans="1:65" s="2" customFormat="1" ht="24.6" customHeight="1">
      <c r="A162" s="34"/>
      <c r="B162" s="35"/>
      <c r="C162" s="188" t="s">
        <v>282</v>
      </c>
      <c r="D162" s="188" t="s">
        <v>159</v>
      </c>
      <c r="E162" s="189" t="s">
        <v>1310</v>
      </c>
      <c r="F162" s="190" t="s">
        <v>1311</v>
      </c>
      <c r="G162" s="191" t="s">
        <v>202</v>
      </c>
      <c r="H162" s="192">
        <v>2</v>
      </c>
      <c r="I162" s="193"/>
      <c r="J162" s="194">
        <f>ROUND(I162*H162,2)</f>
        <v>0</v>
      </c>
      <c r="K162" s="190" t="s">
        <v>213</v>
      </c>
      <c r="L162" s="39"/>
      <c r="M162" s="195" t="s">
        <v>19</v>
      </c>
      <c r="N162" s="196" t="s">
        <v>45</v>
      </c>
      <c r="O162" s="64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236</v>
      </c>
      <c r="AT162" s="199" t="s">
        <v>159</v>
      </c>
      <c r="AU162" s="199" t="s">
        <v>82</v>
      </c>
      <c r="AY162" s="17" t="s">
        <v>158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236</v>
      </c>
      <c r="BM162" s="199" t="s">
        <v>280</v>
      </c>
    </row>
    <row r="163" spans="1:65" s="2" customFormat="1" ht="10.199999999999999">
      <c r="A163" s="34"/>
      <c r="B163" s="35"/>
      <c r="C163" s="36"/>
      <c r="D163" s="201" t="s">
        <v>165</v>
      </c>
      <c r="E163" s="36"/>
      <c r="F163" s="202" t="s">
        <v>1311</v>
      </c>
      <c r="G163" s="36"/>
      <c r="H163" s="36"/>
      <c r="I163" s="108"/>
      <c r="J163" s="36"/>
      <c r="K163" s="36"/>
      <c r="L163" s="39"/>
      <c r="M163" s="203"/>
      <c r="N163" s="204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82</v>
      </c>
    </row>
    <row r="164" spans="1:65" s="13" customFormat="1" ht="10.199999999999999">
      <c r="B164" s="205"/>
      <c r="C164" s="206"/>
      <c r="D164" s="201" t="s">
        <v>166</v>
      </c>
      <c r="E164" s="207" t="s">
        <v>19</v>
      </c>
      <c r="F164" s="208" t="s">
        <v>1312</v>
      </c>
      <c r="G164" s="206"/>
      <c r="H164" s="209">
        <v>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82</v>
      </c>
      <c r="AV164" s="13" t="s">
        <v>85</v>
      </c>
      <c r="AW164" s="13" t="s">
        <v>34</v>
      </c>
      <c r="AX164" s="13" t="s">
        <v>82</v>
      </c>
      <c r="AY164" s="215" t="s">
        <v>158</v>
      </c>
    </row>
    <row r="165" spans="1:65" s="2" customFormat="1" ht="30.6" customHeight="1">
      <c r="A165" s="34"/>
      <c r="B165" s="35"/>
      <c r="C165" s="188" t="s">
        <v>7</v>
      </c>
      <c r="D165" s="188" t="s">
        <v>159</v>
      </c>
      <c r="E165" s="189" t="s">
        <v>283</v>
      </c>
      <c r="F165" s="190" t="s">
        <v>284</v>
      </c>
      <c r="G165" s="191" t="s">
        <v>202</v>
      </c>
      <c r="H165" s="192">
        <v>1</v>
      </c>
      <c r="I165" s="193"/>
      <c r="J165" s="194">
        <f>ROUND(I165*H165,2)</f>
        <v>0</v>
      </c>
      <c r="K165" s="190" t="s">
        <v>213</v>
      </c>
      <c r="L165" s="39"/>
      <c r="M165" s="195" t="s">
        <v>19</v>
      </c>
      <c r="N165" s="196" t="s">
        <v>45</v>
      </c>
      <c r="O165" s="64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236</v>
      </c>
      <c r="AT165" s="199" t="s">
        <v>159</v>
      </c>
      <c r="AU165" s="199" t="s">
        <v>82</v>
      </c>
      <c r="AY165" s="17" t="s">
        <v>158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236</v>
      </c>
      <c r="BM165" s="199" t="s">
        <v>285</v>
      </c>
    </row>
    <row r="166" spans="1:65" s="2" customFormat="1" ht="19.2">
      <c r="A166" s="34"/>
      <c r="B166" s="35"/>
      <c r="C166" s="36"/>
      <c r="D166" s="201" t="s">
        <v>165</v>
      </c>
      <c r="E166" s="36"/>
      <c r="F166" s="202" t="s">
        <v>286</v>
      </c>
      <c r="G166" s="36"/>
      <c r="H166" s="36"/>
      <c r="I166" s="108"/>
      <c r="J166" s="36"/>
      <c r="K166" s="36"/>
      <c r="L166" s="39"/>
      <c r="M166" s="203"/>
      <c r="N166" s="204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165</v>
      </c>
      <c r="AU166" s="17" t="s">
        <v>82</v>
      </c>
    </row>
    <row r="167" spans="1:65" s="13" customFormat="1" ht="10.199999999999999">
      <c r="B167" s="205"/>
      <c r="C167" s="206"/>
      <c r="D167" s="201" t="s">
        <v>166</v>
      </c>
      <c r="E167" s="207" t="s">
        <v>19</v>
      </c>
      <c r="F167" s="208" t="s">
        <v>1313</v>
      </c>
      <c r="G167" s="206"/>
      <c r="H167" s="209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82</v>
      </c>
      <c r="AV167" s="13" t="s">
        <v>85</v>
      </c>
      <c r="AW167" s="13" t="s">
        <v>34</v>
      </c>
      <c r="AX167" s="13" t="s">
        <v>82</v>
      </c>
      <c r="AY167" s="215" t="s">
        <v>158</v>
      </c>
    </row>
    <row r="168" spans="1:65" s="2" customFormat="1" ht="16.5" customHeight="1">
      <c r="A168" s="34"/>
      <c r="B168" s="35"/>
      <c r="C168" s="188" t="s">
        <v>293</v>
      </c>
      <c r="D168" s="188" t="s">
        <v>159</v>
      </c>
      <c r="E168" s="189" t="s">
        <v>1314</v>
      </c>
      <c r="F168" s="190" t="s">
        <v>1315</v>
      </c>
      <c r="G168" s="191" t="s">
        <v>202</v>
      </c>
      <c r="H168" s="192">
        <v>1</v>
      </c>
      <c r="I168" s="193"/>
      <c r="J168" s="194">
        <f>ROUND(I168*H168,2)</f>
        <v>0</v>
      </c>
      <c r="K168" s="190" t="s">
        <v>213</v>
      </c>
      <c r="L168" s="39"/>
      <c r="M168" s="195" t="s">
        <v>19</v>
      </c>
      <c r="N168" s="196" t="s">
        <v>45</v>
      </c>
      <c r="O168" s="64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236</v>
      </c>
      <c r="AT168" s="199" t="s">
        <v>159</v>
      </c>
      <c r="AU168" s="199" t="s">
        <v>82</v>
      </c>
      <c r="AY168" s="17" t="s">
        <v>158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236</v>
      </c>
      <c r="BM168" s="199" t="s">
        <v>1316</v>
      </c>
    </row>
    <row r="169" spans="1:65" s="2" customFormat="1" ht="19.2">
      <c r="A169" s="34"/>
      <c r="B169" s="35"/>
      <c r="C169" s="36"/>
      <c r="D169" s="201" t="s">
        <v>165</v>
      </c>
      <c r="E169" s="36"/>
      <c r="F169" s="202" t="s">
        <v>1317</v>
      </c>
      <c r="G169" s="36"/>
      <c r="H169" s="36"/>
      <c r="I169" s="108"/>
      <c r="J169" s="36"/>
      <c r="K169" s="36"/>
      <c r="L169" s="39"/>
      <c r="M169" s="203"/>
      <c r="N169" s="20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82</v>
      </c>
    </row>
    <row r="170" spans="1:65" s="13" customFormat="1" ht="10.199999999999999">
      <c r="B170" s="205"/>
      <c r="C170" s="206"/>
      <c r="D170" s="201" t="s">
        <v>166</v>
      </c>
      <c r="E170" s="207" t="s">
        <v>19</v>
      </c>
      <c r="F170" s="208" t="s">
        <v>1313</v>
      </c>
      <c r="G170" s="206"/>
      <c r="H170" s="209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82</v>
      </c>
      <c r="AV170" s="13" t="s">
        <v>85</v>
      </c>
      <c r="AW170" s="13" t="s">
        <v>34</v>
      </c>
      <c r="AX170" s="13" t="s">
        <v>82</v>
      </c>
      <c r="AY170" s="215" t="s">
        <v>158</v>
      </c>
    </row>
    <row r="171" spans="1:65" s="2" customFormat="1" ht="16.5" customHeight="1">
      <c r="A171" s="34"/>
      <c r="B171" s="35"/>
      <c r="C171" s="188" t="s">
        <v>298</v>
      </c>
      <c r="D171" s="188" t="s">
        <v>159</v>
      </c>
      <c r="E171" s="189" t="s">
        <v>294</v>
      </c>
      <c r="F171" s="190" t="s">
        <v>295</v>
      </c>
      <c r="G171" s="191" t="s">
        <v>202</v>
      </c>
      <c r="H171" s="192">
        <v>1</v>
      </c>
      <c r="I171" s="193"/>
      <c r="J171" s="194">
        <f>ROUND(I171*H171,2)</f>
        <v>0</v>
      </c>
      <c r="K171" s="190" t="s">
        <v>213</v>
      </c>
      <c r="L171" s="39"/>
      <c r="M171" s="195" t="s">
        <v>19</v>
      </c>
      <c r="N171" s="196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236</v>
      </c>
      <c r="AT171" s="199" t="s">
        <v>159</v>
      </c>
      <c r="AU171" s="199" t="s">
        <v>82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290</v>
      </c>
    </row>
    <row r="172" spans="1:65" s="2" customFormat="1" ht="19.2">
      <c r="A172" s="34"/>
      <c r="B172" s="35"/>
      <c r="C172" s="36"/>
      <c r="D172" s="201" t="s">
        <v>165</v>
      </c>
      <c r="E172" s="36"/>
      <c r="F172" s="202" t="s">
        <v>297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82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1313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82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2" customFormat="1" ht="16.5" customHeight="1">
      <c r="A174" s="34"/>
      <c r="B174" s="35"/>
      <c r="C174" s="188" t="s">
        <v>304</v>
      </c>
      <c r="D174" s="188" t="s">
        <v>159</v>
      </c>
      <c r="E174" s="189" t="s">
        <v>299</v>
      </c>
      <c r="F174" s="190" t="s">
        <v>300</v>
      </c>
      <c r="G174" s="191" t="s">
        <v>202</v>
      </c>
      <c r="H174" s="192">
        <v>4</v>
      </c>
      <c r="I174" s="193"/>
      <c r="J174" s="194">
        <f>ROUND(I174*H174,2)</f>
        <v>0</v>
      </c>
      <c r="K174" s="190" t="s">
        <v>213</v>
      </c>
      <c r="L174" s="39"/>
      <c r="M174" s="195" t="s">
        <v>19</v>
      </c>
      <c r="N174" s="196" t="s">
        <v>45</v>
      </c>
      <c r="O174" s="64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236</v>
      </c>
      <c r="AT174" s="199" t="s">
        <v>159</v>
      </c>
      <c r="AU174" s="199" t="s">
        <v>82</v>
      </c>
      <c r="AY174" s="17" t="s">
        <v>158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236</v>
      </c>
      <c r="BM174" s="199" t="s">
        <v>1318</v>
      </c>
    </row>
    <row r="175" spans="1:65" s="2" customFormat="1" ht="19.2">
      <c r="A175" s="34"/>
      <c r="B175" s="35"/>
      <c r="C175" s="36"/>
      <c r="D175" s="201" t="s">
        <v>165</v>
      </c>
      <c r="E175" s="36"/>
      <c r="F175" s="202" t="s">
        <v>302</v>
      </c>
      <c r="G175" s="36"/>
      <c r="H175" s="36"/>
      <c r="I175" s="108"/>
      <c r="J175" s="36"/>
      <c r="K175" s="36"/>
      <c r="L175" s="39"/>
      <c r="M175" s="203"/>
      <c r="N175" s="204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165</v>
      </c>
      <c r="AU175" s="17" t="s">
        <v>82</v>
      </c>
    </row>
    <row r="176" spans="1:65" s="13" customFormat="1" ht="10.199999999999999">
      <c r="B176" s="205"/>
      <c r="C176" s="206"/>
      <c r="D176" s="201" t="s">
        <v>166</v>
      </c>
      <c r="E176" s="207" t="s">
        <v>19</v>
      </c>
      <c r="F176" s="208" t="s">
        <v>1319</v>
      </c>
      <c r="G176" s="206"/>
      <c r="H176" s="209">
        <v>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82</v>
      </c>
      <c r="AV176" s="13" t="s">
        <v>85</v>
      </c>
      <c r="AW176" s="13" t="s">
        <v>34</v>
      </c>
      <c r="AX176" s="13" t="s">
        <v>82</v>
      </c>
      <c r="AY176" s="215" t="s">
        <v>158</v>
      </c>
    </row>
    <row r="177" spans="1:65" s="2" customFormat="1" ht="16.5" customHeight="1">
      <c r="A177" s="34"/>
      <c r="B177" s="35"/>
      <c r="C177" s="188" t="s">
        <v>309</v>
      </c>
      <c r="D177" s="188" t="s">
        <v>159</v>
      </c>
      <c r="E177" s="189" t="s">
        <v>305</v>
      </c>
      <c r="F177" s="190" t="s">
        <v>306</v>
      </c>
      <c r="G177" s="191" t="s">
        <v>202</v>
      </c>
      <c r="H177" s="192">
        <v>1</v>
      </c>
      <c r="I177" s="193"/>
      <c r="J177" s="194">
        <f>ROUND(I177*H177,2)</f>
        <v>0</v>
      </c>
      <c r="K177" s="190" t="s">
        <v>213</v>
      </c>
      <c r="L177" s="39"/>
      <c r="M177" s="195" t="s">
        <v>19</v>
      </c>
      <c r="N177" s="196" t="s">
        <v>45</v>
      </c>
      <c r="O177" s="64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236</v>
      </c>
      <c r="AT177" s="199" t="s">
        <v>159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236</v>
      </c>
      <c r="BM177" s="199" t="s">
        <v>307</v>
      </c>
    </row>
    <row r="178" spans="1:65" s="2" customFormat="1" ht="19.2">
      <c r="A178" s="34"/>
      <c r="B178" s="35"/>
      <c r="C178" s="36"/>
      <c r="D178" s="201" t="s">
        <v>165</v>
      </c>
      <c r="E178" s="36"/>
      <c r="F178" s="202" t="s">
        <v>308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1313</v>
      </c>
      <c r="G179" s="206"/>
      <c r="H179" s="209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25.2" customHeight="1">
      <c r="A180" s="34"/>
      <c r="B180" s="35"/>
      <c r="C180" s="188" t="s">
        <v>314</v>
      </c>
      <c r="D180" s="188" t="s">
        <v>159</v>
      </c>
      <c r="E180" s="189" t="s">
        <v>1320</v>
      </c>
      <c r="F180" s="190" t="s">
        <v>1321</v>
      </c>
      <c r="G180" s="191" t="s">
        <v>202</v>
      </c>
      <c r="H180" s="192">
        <v>1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1322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1323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13" customFormat="1" ht="10.199999999999999">
      <c r="B182" s="205"/>
      <c r="C182" s="206"/>
      <c r="D182" s="201" t="s">
        <v>166</v>
      </c>
      <c r="E182" s="207" t="s">
        <v>19</v>
      </c>
      <c r="F182" s="208" t="s">
        <v>1313</v>
      </c>
      <c r="G182" s="206"/>
      <c r="H182" s="209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82</v>
      </c>
      <c r="AV182" s="13" t="s">
        <v>85</v>
      </c>
      <c r="AW182" s="13" t="s">
        <v>34</v>
      </c>
      <c r="AX182" s="13" t="s">
        <v>82</v>
      </c>
      <c r="AY182" s="215" t="s">
        <v>158</v>
      </c>
    </row>
    <row r="183" spans="1:65" s="2" customFormat="1" ht="30" customHeight="1">
      <c r="A183" s="34"/>
      <c r="B183" s="35"/>
      <c r="C183" s="188" t="s">
        <v>319</v>
      </c>
      <c r="D183" s="188" t="s">
        <v>159</v>
      </c>
      <c r="E183" s="189" t="s">
        <v>315</v>
      </c>
      <c r="F183" s="190" t="s">
        <v>316</v>
      </c>
      <c r="G183" s="191" t="s">
        <v>202</v>
      </c>
      <c r="H183" s="192">
        <v>8</v>
      </c>
      <c r="I183" s="193"/>
      <c r="J183" s="194">
        <f>ROUND(I183*H183,2)</f>
        <v>0</v>
      </c>
      <c r="K183" s="190" t="s">
        <v>213</v>
      </c>
      <c r="L183" s="39"/>
      <c r="M183" s="195" t="s">
        <v>19</v>
      </c>
      <c r="N183" s="196" t="s">
        <v>45</v>
      </c>
      <c r="O183" s="64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236</v>
      </c>
      <c r="AT183" s="199" t="s">
        <v>159</v>
      </c>
      <c r="AU183" s="199" t="s">
        <v>82</v>
      </c>
      <c r="AY183" s="17" t="s">
        <v>158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236</v>
      </c>
      <c r="BM183" s="199" t="s">
        <v>317</v>
      </c>
    </row>
    <row r="184" spans="1:65" s="2" customFormat="1" ht="19.2">
      <c r="A184" s="34"/>
      <c r="B184" s="35"/>
      <c r="C184" s="36"/>
      <c r="D184" s="201" t="s">
        <v>165</v>
      </c>
      <c r="E184" s="36"/>
      <c r="F184" s="202" t="s">
        <v>316</v>
      </c>
      <c r="G184" s="36"/>
      <c r="H184" s="36"/>
      <c r="I184" s="108"/>
      <c r="J184" s="36"/>
      <c r="K184" s="36"/>
      <c r="L184" s="39"/>
      <c r="M184" s="203"/>
      <c r="N184" s="20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165</v>
      </c>
      <c r="AU184" s="17" t="s">
        <v>82</v>
      </c>
    </row>
    <row r="185" spans="1:65" s="13" customFormat="1" ht="10.199999999999999">
      <c r="B185" s="205"/>
      <c r="C185" s="206"/>
      <c r="D185" s="201" t="s">
        <v>166</v>
      </c>
      <c r="E185" s="207" t="s">
        <v>19</v>
      </c>
      <c r="F185" s="208" t="s">
        <v>1324</v>
      </c>
      <c r="G185" s="206"/>
      <c r="H185" s="209">
        <v>8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166</v>
      </c>
      <c r="AU185" s="215" t="s">
        <v>82</v>
      </c>
      <c r="AV185" s="13" t="s">
        <v>85</v>
      </c>
      <c r="AW185" s="13" t="s">
        <v>34</v>
      </c>
      <c r="AX185" s="13" t="s">
        <v>82</v>
      </c>
      <c r="AY185" s="215" t="s">
        <v>158</v>
      </c>
    </row>
    <row r="186" spans="1:65" s="2" customFormat="1" ht="38.4" customHeight="1">
      <c r="A186" s="34"/>
      <c r="B186" s="35"/>
      <c r="C186" s="188" t="s">
        <v>324</v>
      </c>
      <c r="D186" s="188" t="s">
        <v>159</v>
      </c>
      <c r="E186" s="189" t="s">
        <v>320</v>
      </c>
      <c r="F186" s="190" t="s">
        <v>321</v>
      </c>
      <c r="G186" s="191" t="s">
        <v>202</v>
      </c>
      <c r="H186" s="192">
        <v>2</v>
      </c>
      <c r="I186" s="193"/>
      <c r="J186" s="194">
        <f>ROUND(I186*H186,2)</f>
        <v>0</v>
      </c>
      <c r="K186" s="190" t="s">
        <v>213</v>
      </c>
      <c r="L186" s="39"/>
      <c r="M186" s="195" t="s">
        <v>19</v>
      </c>
      <c r="N186" s="196" t="s">
        <v>45</v>
      </c>
      <c r="O186" s="64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236</v>
      </c>
      <c r="AT186" s="199" t="s">
        <v>159</v>
      </c>
      <c r="AU186" s="199" t="s">
        <v>82</v>
      </c>
      <c r="AY186" s="17" t="s">
        <v>158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236</v>
      </c>
      <c r="BM186" s="199" t="s">
        <v>322</v>
      </c>
    </row>
    <row r="187" spans="1:65" s="2" customFormat="1" ht="19.2">
      <c r="A187" s="34"/>
      <c r="B187" s="35"/>
      <c r="C187" s="36"/>
      <c r="D187" s="201" t="s">
        <v>165</v>
      </c>
      <c r="E187" s="36"/>
      <c r="F187" s="202" t="s">
        <v>321</v>
      </c>
      <c r="G187" s="36"/>
      <c r="H187" s="36"/>
      <c r="I187" s="108"/>
      <c r="J187" s="36"/>
      <c r="K187" s="36"/>
      <c r="L187" s="39"/>
      <c r="M187" s="203"/>
      <c r="N187" s="204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82</v>
      </c>
    </row>
    <row r="188" spans="1:65" s="13" customFormat="1" ht="10.199999999999999">
      <c r="B188" s="205"/>
      <c r="C188" s="206"/>
      <c r="D188" s="201" t="s">
        <v>166</v>
      </c>
      <c r="E188" s="207" t="s">
        <v>19</v>
      </c>
      <c r="F188" s="208" t="s">
        <v>1325</v>
      </c>
      <c r="G188" s="206"/>
      <c r="H188" s="209">
        <v>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34</v>
      </c>
      <c r="AX188" s="13" t="s">
        <v>82</v>
      </c>
      <c r="AY188" s="215" t="s">
        <v>158</v>
      </c>
    </row>
    <row r="189" spans="1:65" s="2" customFormat="1" ht="37.799999999999997" customHeight="1">
      <c r="A189" s="34"/>
      <c r="B189" s="35"/>
      <c r="C189" s="188" t="s">
        <v>328</v>
      </c>
      <c r="D189" s="188" t="s">
        <v>159</v>
      </c>
      <c r="E189" s="189" t="s">
        <v>325</v>
      </c>
      <c r="F189" s="190" t="s">
        <v>326</v>
      </c>
      <c r="G189" s="191" t="s">
        <v>202</v>
      </c>
      <c r="H189" s="192">
        <v>2</v>
      </c>
      <c r="I189" s="193"/>
      <c r="J189" s="194">
        <f>ROUND(I189*H189,2)</f>
        <v>0</v>
      </c>
      <c r="K189" s="190" t="s">
        <v>213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327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326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2" customFormat="1" ht="28.2" customHeight="1">
      <c r="A191" s="34"/>
      <c r="B191" s="35"/>
      <c r="C191" s="228" t="s">
        <v>332</v>
      </c>
      <c r="D191" s="228" t="s">
        <v>199</v>
      </c>
      <c r="E191" s="229" t="s">
        <v>329</v>
      </c>
      <c r="F191" s="230" t="s">
        <v>330</v>
      </c>
      <c r="G191" s="231" t="s">
        <v>202</v>
      </c>
      <c r="H191" s="232">
        <v>2</v>
      </c>
      <c r="I191" s="233"/>
      <c r="J191" s="234">
        <f>ROUND(I191*H191,2)</f>
        <v>0</v>
      </c>
      <c r="K191" s="230" t="s">
        <v>213</v>
      </c>
      <c r="L191" s="235"/>
      <c r="M191" s="236" t="s">
        <v>19</v>
      </c>
      <c r="N191" s="237" t="s">
        <v>45</v>
      </c>
      <c r="O191" s="64"/>
      <c r="P191" s="197">
        <f>O191*H191</f>
        <v>0</v>
      </c>
      <c r="Q191" s="197">
        <v>3.7000000000000002E-3</v>
      </c>
      <c r="R191" s="197">
        <f>Q191*H191</f>
        <v>7.4000000000000003E-3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241</v>
      </c>
      <c r="AT191" s="199" t="s">
        <v>199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331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330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1325</v>
      </c>
      <c r="G193" s="206"/>
      <c r="H193" s="209">
        <v>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2" customFormat="1" ht="42" customHeight="1">
      <c r="A194" s="34"/>
      <c r="B194" s="35"/>
      <c r="C194" s="188" t="s">
        <v>336</v>
      </c>
      <c r="D194" s="188" t="s">
        <v>159</v>
      </c>
      <c r="E194" s="189" t="s">
        <v>333</v>
      </c>
      <c r="F194" s="190" t="s">
        <v>334</v>
      </c>
      <c r="G194" s="191" t="s">
        <v>162</v>
      </c>
      <c r="H194" s="192">
        <v>350</v>
      </c>
      <c r="I194" s="193"/>
      <c r="J194" s="194">
        <f>ROUND(I194*H194,2)</f>
        <v>0</v>
      </c>
      <c r="K194" s="190" t="s">
        <v>213</v>
      </c>
      <c r="L194" s="39"/>
      <c r="M194" s="195" t="s">
        <v>19</v>
      </c>
      <c r="N194" s="196" t="s">
        <v>45</v>
      </c>
      <c r="O194" s="64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236</v>
      </c>
      <c r="AT194" s="199" t="s">
        <v>159</v>
      </c>
      <c r="AU194" s="199" t="s">
        <v>82</v>
      </c>
      <c r="AY194" s="17" t="s">
        <v>158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82</v>
      </c>
      <c r="BK194" s="200">
        <f>ROUND(I194*H194,2)</f>
        <v>0</v>
      </c>
      <c r="BL194" s="17" t="s">
        <v>236</v>
      </c>
      <c r="BM194" s="199" t="s">
        <v>335</v>
      </c>
    </row>
    <row r="195" spans="1:65" s="2" customFormat="1" ht="19.2">
      <c r="A195" s="34"/>
      <c r="B195" s="35"/>
      <c r="C195" s="36"/>
      <c r="D195" s="201" t="s">
        <v>165</v>
      </c>
      <c r="E195" s="36"/>
      <c r="F195" s="202" t="s">
        <v>334</v>
      </c>
      <c r="G195" s="36"/>
      <c r="H195" s="36"/>
      <c r="I195" s="108"/>
      <c r="J195" s="36"/>
      <c r="K195" s="36"/>
      <c r="L195" s="39"/>
      <c r="M195" s="203"/>
      <c r="N195" s="204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165</v>
      </c>
      <c r="AU195" s="17" t="s">
        <v>82</v>
      </c>
    </row>
    <row r="196" spans="1:65" s="2" customFormat="1" ht="16.5" customHeight="1">
      <c r="A196" s="34"/>
      <c r="B196" s="35"/>
      <c r="C196" s="228" t="s">
        <v>203</v>
      </c>
      <c r="D196" s="228" t="s">
        <v>199</v>
      </c>
      <c r="E196" s="229" t="s">
        <v>337</v>
      </c>
      <c r="F196" s="230" t="s">
        <v>338</v>
      </c>
      <c r="G196" s="231" t="s">
        <v>162</v>
      </c>
      <c r="H196" s="232">
        <v>402.5</v>
      </c>
      <c r="I196" s="233"/>
      <c r="J196" s="234">
        <f>ROUND(I196*H196,2)</f>
        <v>0</v>
      </c>
      <c r="K196" s="230" t="s">
        <v>19</v>
      </c>
      <c r="L196" s="235"/>
      <c r="M196" s="236" t="s">
        <v>19</v>
      </c>
      <c r="N196" s="237" t="s">
        <v>45</v>
      </c>
      <c r="O196" s="64"/>
      <c r="P196" s="197">
        <f>O196*H196</f>
        <v>0</v>
      </c>
      <c r="Q196" s="197">
        <v>1.2999999999999999E-4</v>
      </c>
      <c r="R196" s="197">
        <f>Q196*H196</f>
        <v>5.2324999999999997E-2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241</v>
      </c>
      <c r="AT196" s="199" t="s">
        <v>199</v>
      </c>
      <c r="AU196" s="199" t="s">
        <v>82</v>
      </c>
      <c r="AY196" s="17" t="s">
        <v>158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236</v>
      </c>
      <c r="BM196" s="199" t="s">
        <v>339</v>
      </c>
    </row>
    <row r="197" spans="1:65" s="2" customFormat="1" ht="10.199999999999999">
      <c r="A197" s="34"/>
      <c r="B197" s="35"/>
      <c r="C197" s="36"/>
      <c r="D197" s="201" t="s">
        <v>165</v>
      </c>
      <c r="E197" s="36"/>
      <c r="F197" s="202" t="s">
        <v>338</v>
      </c>
      <c r="G197" s="36"/>
      <c r="H197" s="36"/>
      <c r="I197" s="108"/>
      <c r="J197" s="36"/>
      <c r="K197" s="36"/>
      <c r="L197" s="39"/>
      <c r="M197" s="203"/>
      <c r="N197" s="204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165</v>
      </c>
      <c r="AU197" s="17" t="s">
        <v>82</v>
      </c>
    </row>
    <row r="198" spans="1:65" s="13" customFormat="1" ht="10.199999999999999">
      <c r="B198" s="205"/>
      <c r="C198" s="206"/>
      <c r="D198" s="201" t="s">
        <v>166</v>
      </c>
      <c r="E198" s="207" t="s">
        <v>19</v>
      </c>
      <c r="F198" s="208" t="s">
        <v>1326</v>
      </c>
      <c r="G198" s="206"/>
      <c r="H198" s="209">
        <v>350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166</v>
      </c>
      <c r="AU198" s="215" t="s">
        <v>82</v>
      </c>
      <c r="AV198" s="13" t="s">
        <v>85</v>
      </c>
      <c r="AW198" s="13" t="s">
        <v>34</v>
      </c>
      <c r="AX198" s="13" t="s">
        <v>82</v>
      </c>
      <c r="AY198" s="215" t="s">
        <v>158</v>
      </c>
    </row>
    <row r="199" spans="1:65" s="13" customFormat="1" ht="10.199999999999999">
      <c r="B199" s="205"/>
      <c r="C199" s="206"/>
      <c r="D199" s="201" t="s">
        <v>166</v>
      </c>
      <c r="E199" s="206"/>
      <c r="F199" s="208" t="s">
        <v>1327</v>
      </c>
      <c r="G199" s="206"/>
      <c r="H199" s="209">
        <v>402.5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4</v>
      </c>
      <c r="AX199" s="13" t="s">
        <v>82</v>
      </c>
      <c r="AY199" s="215" t="s">
        <v>158</v>
      </c>
    </row>
    <row r="200" spans="1:65" s="2" customFormat="1" ht="36.6" customHeight="1">
      <c r="A200" s="34"/>
      <c r="B200" s="35"/>
      <c r="C200" s="188" t="s">
        <v>345</v>
      </c>
      <c r="D200" s="188" t="s">
        <v>159</v>
      </c>
      <c r="E200" s="189" t="s">
        <v>342</v>
      </c>
      <c r="F200" s="190" t="s">
        <v>343</v>
      </c>
      <c r="G200" s="191" t="s">
        <v>162</v>
      </c>
      <c r="H200" s="192">
        <v>300</v>
      </c>
      <c r="I200" s="193"/>
      <c r="J200" s="194">
        <f>ROUND(I200*H200,2)</f>
        <v>0</v>
      </c>
      <c r="K200" s="190" t="s">
        <v>19</v>
      </c>
      <c r="L200" s="39"/>
      <c r="M200" s="195" t="s">
        <v>19</v>
      </c>
      <c r="N200" s="196" t="s">
        <v>45</v>
      </c>
      <c r="O200" s="64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236</v>
      </c>
      <c r="AT200" s="199" t="s">
        <v>159</v>
      </c>
      <c r="AU200" s="199" t="s">
        <v>82</v>
      </c>
      <c r="AY200" s="17" t="s">
        <v>158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82</v>
      </c>
      <c r="BK200" s="200">
        <f>ROUND(I200*H200,2)</f>
        <v>0</v>
      </c>
      <c r="BL200" s="17" t="s">
        <v>236</v>
      </c>
      <c r="BM200" s="199" t="s">
        <v>344</v>
      </c>
    </row>
    <row r="201" spans="1:65" s="2" customFormat="1" ht="19.2">
      <c r="A201" s="34"/>
      <c r="B201" s="35"/>
      <c r="C201" s="36"/>
      <c r="D201" s="201" t="s">
        <v>165</v>
      </c>
      <c r="E201" s="36"/>
      <c r="F201" s="202" t="s">
        <v>343</v>
      </c>
      <c r="G201" s="36"/>
      <c r="H201" s="36"/>
      <c r="I201" s="108"/>
      <c r="J201" s="36"/>
      <c r="K201" s="36"/>
      <c r="L201" s="39"/>
      <c r="M201" s="203"/>
      <c r="N201" s="204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82</v>
      </c>
    </row>
    <row r="202" spans="1:65" s="2" customFormat="1" ht="16.5" customHeight="1">
      <c r="A202" s="34"/>
      <c r="B202" s="35"/>
      <c r="C202" s="228" t="s">
        <v>351</v>
      </c>
      <c r="D202" s="228" t="s">
        <v>199</v>
      </c>
      <c r="E202" s="229" t="s">
        <v>346</v>
      </c>
      <c r="F202" s="230" t="s">
        <v>347</v>
      </c>
      <c r="G202" s="231" t="s">
        <v>162</v>
      </c>
      <c r="H202" s="232">
        <v>345</v>
      </c>
      <c r="I202" s="233"/>
      <c r="J202" s="234">
        <f>ROUND(I202*H202,2)</f>
        <v>0</v>
      </c>
      <c r="K202" s="230" t="s">
        <v>19</v>
      </c>
      <c r="L202" s="235"/>
      <c r="M202" s="236" t="s">
        <v>19</v>
      </c>
      <c r="N202" s="237" t="s">
        <v>45</v>
      </c>
      <c r="O202" s="64"/>
      <c r="P202" s="197">
        <f>O202*H202</f>
        <v>0</v>
      </c>
      <c r="Q202" s="197">
        <v>2.4000000000000001E-4</v>
      </c>
      <c r="R202" s="197">
        <f>Q202*H202</f>
        <v>8.2799999999999999E-2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241</v>
      </c>
      <c r="AT202" s="199" t="s">
        <v>199</v>
      </c>
      <c r="AU202" s="199" t="s">
        <v>82</v>
      </c>
      <c r="AY202" s="17" t="s">
        <v>158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236</v>
      </c>
      <c r="BM202" s="199" t="s">
        <v>348</v>
      </c>
    </row>
    <row r="203" spans="1:65" s="2" customFormat="1" ht="10.199999999999999">
      <c r="A203" s="34"/>
      <c r="B203" s="35"/>
      <c r="C203" s="36"/>
      <c r="D203" s="201" t="s">
        <v>165</v>
      </c>
      <c r="E203" s="36"/>
      <c r="F203" s="202" t="s">
        <v>347</v>
      </c>
      <c r="G203" s="36"/>
      <c r="H203" s="36"/>
      <c r="I203" s="108"/>
      <c r="J203" s="36"/>
      <c r="K203" s="36"/>
      <c r="L203" s="39"/>
      <c r="M203" s="203"/>
      <c r="N203" s="204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165</v>
      </c>
      <c r="AU203" s="17" t="s">
        <v>82</v>
      </c>
    </row>
    <row r="204" spans="1:65" s="13" customFormat="1" ht="10.199999999999999">
      <c r="B204" s="205"/>
      <c r="C204" s="206"/>
      <c r="D204" s="201" t="s">
        <v>166</v>
      </c>
      <c r="E204" s="207" t="s">
        <v>19</v>
      </c>
      <c r="F204" s="208" t="s">
        <v>1328</v>
      </c>
      <c r="G204" s="206"/>
      <c r="H204" s="209">
        <v>300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82</v>
      </c>
      <c r="AV204" s="13" t="s">
        <v>85</v>
      </c>
      <c r="AW204" s="13" t="s">
        <v>34</v>
      </c>
      <c r="AX204" s="13" t="s">
        <v>82</v>
      </c>
      <c r="AY204" s="215" t="s">
        <v>158</v>
      </c>
    </row>
    <row r="205" spans="1:65" s="13" customFormat="1" ht="10.199999999999999">
      <c r="B205" s="205"/>
      <c r="C205" s="206"/>
      <c r="D205" s="201" t="s">
        <v>166</v>
      </c>
      <c r="E205" s="206"/>
      <c r="F205" s="208" t="s">
        <v>1329</v>
      </c>
      <c r="G205" s="206"/>
      <c r="H205" s="209">
        <v>345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4</v>
      </c>
      <c r="AX205" s="13" t="s">
        <v>82</v>
      </c>
      <c r="AY205" s="215" t="s">
        <v>158</v>
      </c>
    </row>
    <row r="206" spans="1:65" s="2" customFormat="1" ht="27.6" customHeight="1">
      <c r="A206" s="34"/>
      <c r="B206" s="35"/>
      <c r="C206" s="188" t="s">
        <v>356</v>
      </c>
      <c r="D206" s="188" t="s">
        <v>159</v>
      </c>
      <c r="E206" s="189" t="s">
        <v>352</v>
      </c>
      <c r="F206" s="190" t="s">
        <v>353</v>
      </c>
      <c r="G206" s="191" t="s">
        <v>162</v>
      </c>
      <c r="H206" s="192">
        <v>10</v>
      </c>
      <c r="I206" s="193"/>
      <c r="J206" s="194">
        <f>ROUND(I206*H206,2)</f>
        <v>0</v>
      </c>
      <c r="K206" s="190" t="s">
        <v>213</v>
      </c>
      <c r="L206" s="39"/>
      <c r="M206" s="195" t="s">
        <v>19</v>
      </c>
      <c r="N206" s="196" t="s">
        <v>45</v>
      </c>
      <c r="O206" s="64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236</v>
      </c>
      <c r="AT206" s="199" t="s">
        <v>159</v>
      </c>
      <c r="AU206" s="199" t="s">
        <v>82</v>
      </c>
      <c r="AY206" s="17" t="s">
        <v>158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236</v>
      </c>
      <c r="BM206" s="199" t="s">
        <v>354</v>
      </c>
    </row>
    <row r="207" spans="1:65" s="2" customFormat="1" ht="28.8">
      <c r="A207" s="34"/>
      <c r="B207" s="35"/>
      <c r="C207" s="36"/>
      <c r="D207" s="201" t="s">
        <v>165</v>
      </c>
      <c r="E207" s="36"/>
      <c r="F207" s="202" t="s">
        <v>355</v>
      </c>
      <c r="G207" s="36"/>
      <c r="H207" s="36"/>
      <c r="I207" s="108"/>
      <c r="J207" s="36"/>
      <c r="K207" s="36"/>
      <c r="L207" s="39"/>
      <c r="M207" s="203"/>
      <c r="N207" s="204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165</v>
      </c>
      <c r="AU207" s="17" t="s">
        <v>82</v>
      </c>
    </row>
    <row r="208" spans="1:65" s="2" customFormat="1" ht="16.5" customHeight="1">
      <c r="A208" s="34"/>
      <c r="B208" s="35"/>
      <c r="C208" s="228" t="s">
        <v>361</v>
      </c>
      <c r="D208" s="228" t="s">
        <v>199</v>
      </c>
      <c r="E208" s="229" t="s">
        <v>357</v>
      </c>
      <c r="F208" s="230" t="s">
        <v>358</v>
      </c>
      <c r="G208" s="231" t="s">
        <v>162</v>
      </c>
      <c r="H208" s="232">
        <v>11.5</v>
      </c>
      <c r="I208" s="233"/>
      <c r="J208" s="234">
        <f>ROUND(I208*H208,2)</f>
        <v>0</v>
      </c>
      <c r="K208" s="230" t="s">
        <v>19</v>
      </c>
      <c r="L208" s="235"/>
      <c r="M208" s="236" t="s">
        <v>19</v>
      </c>
      <c r="N208" s="237" t="s">
        <v>45</v>
      </c>
      <c r="O208" s="64"/>
      <c r="P208" s="197">
        <f>O208*H208</f>
        <v>0</v>
      </c>
      <c r="Q208" s="197">
        <v>1.6199999999999999E-3</v>
      </c>
      <c r="R208" s="197">
        <f>Q208*H208</f>
        <v>1.8630000000000001E-2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241</v>
      </c>
      <c r="AT208" s="199" t="s">
        <v>199</v>
      </c>
      <c r="AU208" s="199" t="s">
        <v>82</v>
      </c>
      <c r="AY208" s="17" t="s">
        <v>158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236</v>
      </c>
      <c r="BM208" s="199" t="s">
        <v>359</v>
      </c>
    </row>
    <row r="209" spans="1:65" s="2" customFormat="1" ht="10.199999999999999">
      <c r="A209" s="34"/>
      <c r="B209" s="35"/>
      <c r="C209" s="36"/>
      <c r="D209" s="201" t="s">
        <v>165</v>
      </c>
      <c r="E209" s="36"/>
      <c r="F209" s="202" t="s">
        <v>358</v>
      </c>
      <c r="G209" s="36"/>
      <c r="H209" s="36"/>
      <c r="I209" s="108"/>
      <c r="J209" s="36"/>
      <c r="K209" s="36"/>
      <c r="L209" s="39"/>
      <c r="M209" s="203"/>
      <c r="N209" s="204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165</v>
      </c>
      <c r="AU209" s="17" t="s">
        <v>82</v>
      </c>
    </row>
    <row r="210" spans="1:65" s="13" customFormat="1" ht="10.199999999999999">
      <c r="B210" s="205"/>
      <c r="C210" s="206"/>
      <c r="D210" s="201" t="s">
        <v>166</v>
      </c>
      <c r="E210" s="207" t="s">
        <v>19</v>
      </c>
      <c r="F210" s="208" t="s">
        <v>1330</v>
      </c>
      <c r="G210" s="206"/>
      <c r="H210" s="209">
        <v>10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82</v>
      </c>
      <c r="AV210" s="13" t="s">
        <v>85</v>
      </c>
      <c r="AW210" s="13" t="s">
        <v>34</v>
      </c>
      <c r="AX210" s="13" t="s">
        <v>82</v>
      </c>
      <c r="AY210" s="215" t="s">
        <v>158</v>
      </c>
    </row>
    <row r="211" spans="1:65" s="13" customFormat="1" ht="10.199999999999999">
      <c r="B211" s="205"/>
      <c r="C211" s="206"/>
      <c r="D211" s="201" t="s">
        <v>166</v>
      </c>
      <c r="E211" s="206"/>
      <c r="F211" s="208" t="s">
        <v>1331</v>
      </c>
      <c r="G211" s="206"/>
      <c r="H211" s="209">
        <v>11.5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4</v>
      </c>
      <c r="AX211" s="13" t="s">
        <v>82</v>
      </c>
      <c r="AY211" s="215" t="s">
        <v>158</v>
      </c>
    </row>
    <row r="212" spans="1:65" s="2" customFormat="1" ht="30" customHeight="1">
      <c r="A212" s="34"/>
      <c r="B212" s="35"/>
      <c r="C212" s="188" t="s">
        <v>366</v>
      </c>
      <c r="D212" s="188" t="s">
        <v>159</v>
      </c>
      <c r="E212" s="189" t="s">
        <v>362</v>
      </c>
      <c r="F212" s="190" t="s">
        <v>363</v>
      </c>
      <c r="G212" s="191" t="s">
        <v>162</v>
      </c>
      <c r="H212" s="192">
        <v>50</v>
      </c>
      <c r="I212" s="193"/>
      <c r="J212" s="194">
        <f>ROUND(I212*H212,2)</f>
        <v>0</v>
      </c>
      <c r="K212" s="190" t="s">
        <v>213</v>
      </c>
      <c r="L212" s="39"/>
      <c r="M212" s="195" t="s">
        <v>19</v>
      </c>
      <c r="N212" s="196" t="s">
        <v>45</v>
      </c>
      <c r="O212" s="64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236</v>
      </c>
      <c r="AT212" s="199" t="s">
        <v>159</v>
      </c>
      <c r="AU212" s="199" t="s">
        <v>82</v>
      </c>
      <c r="AY212" s="17" t="s">
        <v>158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236</v>
      </c>
      <c r="BM212" s="199" t="s">
        <v>364</v>
      </c>
    </row>
    <row r="213" spans="1:65" s="2" customFormat="1" ht="28.8">
      <c r="A213" s="34"/>
      <c r="B213" s="35"/>
      <c r="C213" s="36"/>
      <c r="D213" s="201" t="s">
        <v>165</v>
      </c>
      <c r="E213" s="36"/>
      <c r="F213" s="202" t="s">
        <v>365</v>
      </c>
      <c r="G213" s="36"/>
      <c r="H213" s="36"/>
      <c r="I213" s="108"/>
      <c r="J213" s="36"/>
      <c r="K213" s="36"/>
      <c r="L213" s="39"/>
      <c r="M213" s="203"/>
      <c r="N213" s="204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82</v>
      </c>
    </row>
    <row r="214" spans="1:65" s="2" customFormat="1" ht="16.5" customHeight="1">
      <c r="A214" s="34"/>
      <c r="B214" s="35"/>
      <c r="C214" s="228" t="s">
        <v>372</v>
      </c>
      <c r="D214" s="228" t="s">
        <v>199</v>
      </c>
      <c r="E214" s="229" t="s">
        <v>1332</v>
      </c>
      <c r="F214" s="230" t="s">
        <v>1333</v>
      </c>
      <c r="G214" s="231" t="s">
        <v>162</v>
      </c>
      <c r="H214" s="232">
        <v>57.5</v>
      </c>
      <c r="I214" s="233"/>
      <c r="J214" s="234">
        <f>ROUND(I214*H214,2)</f>
        <v>0</v>
      </c>
      <c r="K214" s="230" t="s">
        <v>213</v>
      </c>
      <c r="L214" s="235"/>
      <c r="M214" s="236" t="s">
        <v>19</v>
      </c>
      <c r="N214" s="237" t="s">
        <v>45</v>
      </c>
      <c r="O214" s="64"/>
      <c r="P214" s="197">
        <f>O214*H214</f>
        <v>0</v>
      </c>
      <c r="Q214" s="197">
        <v>1.7000000000000001E-4</v>
      </c>
      <c r="R214" s="197">
        <f>Q214*H214</f>
        <v>9.7750000000000007E-3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255</v>
      </c>
      <c r="AT214" s="199" t="s">
        <v>199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255</v>
      </c>
      <c r="BM214" s="199" t="s">
        <v>1334</v>
      </c>
    </row>
    <row r="215" spans="1:65" s="2" customFormat="1" ht="10.199999999999999">
      <c r="A215" s="34"/>
      <c r="B215" s="35"/>
      <c r="C215" s="36"/>
      <c r="D215" s="201" t="s">
        <v>165</v>
      </c>
      <c r="E215" s="36"/>
      <c r="F215" s="202" t="s">
        <v>1333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0.199999999999999">
      <c r="B216" s="205"/>
      <c r="C216" s="206"/>
      <c r="D216" s="201" t="s">
        <v>166</v>
      </c>
      <c r="E216" s="207" t="s">
        <v>19</v>
      </c>
      <c r="F216" s="208" t="s">
        <v>1335</v>
      </c>
      <c r="G216" s="206"/>
      <c r="H216" s="209">
        <v>50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82</v>
      </c>
      <c r="AV216" s="13" t="s">
        <v>85</v>
      </c>
      <c r="AW216" s="13" t="s">
        <v>34</v>
      </c>
      <c r="AX216" s="13" t="s">
        <v>82</v>
      </c>
      <c r="AY216" s="215" t="s">
        <v>158</v>
      </c>
    </row>
    <row r="217" spans="1:65" s="13" customFormat="1" ht="10.199999999999999">
      <c r="B217" s="205"/>
      <c r="C217" s="206"/>
      <c r="D217" s="201" t="s">
        <v>166</v>
      </c>
      <c r="E217" s="206"/>
      <c r="F217" s="208" t="s">
        <v>1336</v>
      </c>
      <c r="G217" s="206"/>
      <c r="H217" s="209">
        <v>57.5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166</v>
      </c>
      <c r="AU217" s="215" t="s">
        <v>82</v>
      </c>
      <c r="AV217" s="13" t="s">
        <v>85</v>
      </c>
      <c r="AW217" s="13" t="s">
        <v>4</v>
      </c>
      <c r="AX217" s="13" t="s">
        <v>82</v>
      </c>
      <c r="AY217" s="215" t="s">
        <v>158</v>
      </c>
    </row>
    <row r="218" spans="1:65" s="2" customFormat="1" ht="16.5" customHeight="1">
      <c r="A218" s="34"/>
      <c r="B218" s="35"/>
      <c r="C218" s="188" t="s">
        <v>377</v>
      </c>
      <c r="D218" s="188" t="s">
        <v>159</v>
      </c>
      <c r="E218" s="189" t="s">
        <v>373</v>
      </c>
      <c r="F218" s="190" t="s">
        <v>374</v>
      </c>
      <c r="G218" s="191" t="s">
        <v>202</v>
      </c>
      <c r="H218" s="192">
        <v>4</v>
      </c>
      <c r="I218" s="193"/>
      <c r="J218" s="194">
        <f>ROUND(I218*H218,2)</f>
        <v>0</v>
      </c>
      <c r="K218" s="190" t="s">
        <v>213</v>
      </c>
      <c r="L218" s="39"/>
      <c r="M218" s="195" t="s">
        <v>19</v>
      </c>
      <c r="N218" s="196" t="s">
        <v>45</v>
      </c>
      <c r="O218" s="64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236</v>
      </c>
      <c r="AT218" s="199" t="s">
        <v>159</v>
      </c>
      <c r="AU218" s="199" t="s">
        <v>82</v>
      </c>
      <c r="AY218" s="17" t="s">
        <v>158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82</v>
      </c>
      <c r="BK218" s="200">
        <f>ROUND(I218*H218,2)</f>
        <v>0</v>
      </c>
      <c r="BL218" s="17" t="s">
        <v>236</v>
      </c>
      <c r="BM218" s="199" t="s">
        <v>375</v>
      </c>
    </row>
    <row r="219" spans="1:65" s="2" customFormat="1" ht="38.4">
      <c r="A219" s="34"/>
      <c r="B219" s="35"/>
      <c r="C219" s="36"/>
      <c r="D219" s="201" t="s">
        <v>165</v>
      </c>
      <c r="E219" s="36"/>
      <c r="F219" s="202" t="s">
        <v>376</v>
      </c>
      <c r="G219" s="36"/>
      <c r="H219" s="36"/>
      <c r="I219" s="108"/>
      <c r="J219" s="36"/>
      <c r="K219" s="36"/>
      <c r="L219" s="39"/>
      <c r="M219" s="203"/>
      <c r="N219" s="204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165</v>
      </c>
      <c r="AU219" s="17" t="s">
        <v>82</v>
      </c>
    </row>
    <row r="220" spans="1:65" s="13" customFormat="1" ht="10.199999999999999">
      <c r="B220" s="205"/>
      <c r="C220" s="206"/>
      <c r="D220" s="201" t="s">
        <v>166</v>
      </c>
      <c r="E220" s="207" t="s">
        <v>19</v>
      </c>
      <c r="F220" s="208" t="s">
        <v>1337</v>
      </c>
      <c r="G220" s="206"/>
      <c r="H220" s="209">
        <v>4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166</v>
      </c>
      <c r="AU220" s="215" t="s">
        <v>82</v>
      </c>
      <c r="AV220" s="13" t="s">
        <v>85</v>
      </c>
      <c r="AW220" s="13" t="s">
        <v>34</v>
      </c>
      <c r="AX220" s="13" t="s">
        <v>82</v>
      </c>
      <c r="AY220" s="215" t="s">
        <v>158</v>
      </c>
    </row>
    <row r="221" spans="1:65" s="2" customFormat="1" ht="16.5" customHeight="1">
      <c r="A221" s="34"/>
      <c r="B221" s="35"/>
      <c r="C221" s="188" t="s">
        <v>382</v>
      </c>
      <c r="D221" s="188" t="s">
        <v>159</v>
      </c>
      <c r="E221" s="189" t="s">
        <v>378</v>
      </c>
      <c r="F221" s="190" t="s">
        <v>379</v>
      </c>
      <c r="G221" s="191" t="s">
        <v>202</v>
      </c>
      <c r="H221" s="192">
        <v>2</v>
      </c>
      <c r="I221" s="193"/>
      <c r="J221" s="194">
        <f>ROUND(I221*H221,2)</f>
        <v>0</v>
      </c>
      <c r="K221" s="190" t="s">
        <v>213</v>
      </c>
      <c r="L221" s="39"/>
      <c r="M221" s="195" t="s">
        <v>19</v>
      </c>
      <c r="N221" s="196" t="s">
        <v>45</v>
      </c>
      <c r="O221" s="64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236</v>
      </c>
      <c r="AT221" s="199" t="s">
        <v>159</v>
      </c>
      <c r="AU221" s="199" t="s">
        <v>82</v>
      </c>
      <c r="AY221" s="17" t="s">
        <v>158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82</v>
      </c>
      <c r="BK221" s="200">
        <f>ROUND(I221*H221,2)</f>
        <v>0</v>
      </c>
      <c r="BL221" s="17" t="s">
        <v>236</v>
      </c>
      <c r="BM221" s="199" t="s">
        <v>380</v>
      </c>
    </row>
    <row r="222" spans="1:65" s="2" customFormat="1" ht="38.4">
      <c r="A222" s="34"/>
      <c r="B222" s="35"/>
      <c r="C222" s="36"/>
      <c r="D222" s="201" t="s">
        <v>165</v>
      </c>
      <c r="E222" s="36"/>
      <c r="F222" s="202" t="s">
        <v>381</v>
      </c>
      <c r="G222" s="36"/>
      <c r="H222" s="36"/>
      <c r="I222" s="108"/>
      <c r="J222" s="36"/>
      <c r="K222" s="36"/>
      <c r="L222" s="39"/>
      <c r="M222" s="203"/>
      <c r="N222" s="204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165</v>
      </c>
      <c r="AU222" s="17" t="s">
        <v>82</v>
      </c>
    </row>
    <row r="223" spans="1:65" s="13" customFormat="1" ht="10.199999999999999">
      <c r="B223" s="205"/>
      <c r="C223" s="206"/>
      <c r="D223" s="201" t="s">
        <v>166</v>
      </c>
      <c r="E223" s="207" t="s">
        <v>19</v>
      </c>
      <c r="F223" s="208" t="s">
        <v>1312</v>
      </c>
      <c r="G223" s="206"/>
      <c r="H223" s="209">
        <v>2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166</v>
      </c>
      <c r="AU223" s="215" t="s">
        <v>82</v>
      </c>
      <c r="AV223" s="13" t="s">
        <v>85</v>
      </c>
      <c r="AW223" s="13" t="s">
        <v>34</v>
      </c>
      <c r="AX223" s="13" t="s">
        <v>82</v>
      </c>
      <c r="AY223" s="215" t="s">
        <v>158</v>
      </c>
    </row>
    <row r="224" spans="1:65" s="2" customFormat="1" ht="27" customHeight="1">
      <c r="A224" s="34"/>
      <c r="B224" s="35"/>
      <c r="C224" s="228" t="s">
        <v>387</v>
      </c>
      <c r="D224" s="228" t="s">
        <v>199</v>
      </c>
      <c r="E224" s="229" t="s">
        <v>383</v>
      </c>
      <c r="F224" s="230" t="s">
        <v>384</v>
      </c>
      <c r="G224" s="231" t="s">
        <v>202</v>
      </c>
      <c r="H224" s="232">
        <v>3</v>
      </c>
      <c r="I224" s="233"/>
      <c r="J224" s="234">
        <f>ROUND(I224*H224,2)</f>
        <v>0</v>
      </c>
      <c r="K224" s="230" t="s">
        <v>19</v>
      </c>
      <c r="L224" s="235"/>
      <c r="M224" s="236" t="s">
        <v>19</v>
      </c>
      <c r="N224" s="237" t="s">
        <v>45</v>
      </c>
      <c r="O224" s="64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241</v>
      </c>
      <c r="AT224" s="199" t="s">
        <v>199</v>
      </c>
      <c r="AU224" s="199" t="s">
        <v>82</v>
      </c>
      <c r="AY224" s="17" t="s">
        <v>158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82</v>
      </c>
      <c r="BK224" s="200">
        <f>ROUND(I224*H224,2)</f>
        <v>0</v>
      </c>
      <c r="BL224" s="17" t="s">
        <v>236</v>
      </c>
      <c r="BM224" s="199" t="s">
        <v>385</v>
      </c>
    </row>
    <row r="225" spans="1:65" s="2" customFormat="1" ht="19.2">
      <c r="A225" s="34"/>
      <c r="B225" s="35"/>
      <c r="C225" s="36"/>
      <c r="D225" s="201" t="s">
        <v>165</v>
      </c>
      <c r="E225" s="36"/>
      <c r="F225" s="202" t="s">
        <v>384</v>
      </c>
      <c r="G225" s="36"/>
      <c r="H225" s="36"/>
      <c r="I225" s="108"/>
      <c r="J225" s="36"/>
      <c r="K225" s="36"/>
      <c r="L225" s="39"/>
      <c r="M225" s="203"/>
      <c r="N225" s="204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165</v>
      </c>
      <c r="AU225" s="17" t="s">
        <v>82</v>
      </c>
    </row>
    <row r="226" spans="1:65" s="13" customFormat="1" ht="10.199999999999999">
      <c r="B226" s="205"/>
      <c r="C226" s="206"/>
      <c r="D226" s="201" t="s">
        <v>166</v>
      </c>
      <c r="E226" s="207" t="s">
        <v>19</v>
      </c>
      <c r="F226" s="208" t="s">
        <v>1338</v>
      </c>
      <c r="G226" s="206"/>
      <c r="H226" s="209">
        <v>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166</v>
      </c>
      <c r="AU226" s="215" t="s">
        <v>82</v>
      </c>
      <c r="AV226" s="13" t="s">
        <v>85</v>
      </c>
      <c r="AW226" s="13" t="s">
        <v>34</v>
      </c>
      <c r="AX226" s="13" t="s">
        <v>82</v>
      </c>
      <c r="AY226" s="215" t="s">
        <v>158</v>
      </c>
    </row>
    <row r="227" spans="1:65" s="2" customFormat="1" ht="30" customHeight="1">
      <c r="A227" s="34"/>
      <c r="B227" s="35"/>
      <c r="C227" s="228" t="s">
        <v>392</v>
      </c>
      <c r="D227" s="228" t="s">
        <v>199</v>
      </c>
      <c r="E227" s="229" t="s">
        <v>388</v>
      </c>
      <c r="F227" s="230" t="s">
        <v>389</v>
      </c>
      <c r="G227" s="231" t="s">
        <v>202</v>
      </c>
      <c r="H227" s="232">
        <v>3</v>
      </c>
      <c r="I227" s="233"/>
      <c r="J227" s="234">
        <f>ROUND(I227*H227,2)</f>
        <v>0</v>
      </c>
      <c r="K227" s="230" t="s">
        <v>19</v>
      </c>
      <c r="L227" s="235"/>
      <c r="M227" s="236" t="s">
        <v>19</v>
      </c>
      <c r="N227" s="237" t="s">
        <v>45</v>
      </c>
      <c r="O227" s="64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241</v>
      </c>
      <c r="AT227" s="199" t="s">
        <v>199</v>
      </c>
      <c r="AU227" s="199" t="s">
        <v>82</v>
      </c>
      <c r="AY227" s="17" t="s">
        <v>158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82</v>
      </c>
      <c r="BK227" s="200">
        <f>ROUND(I227*H227,2)</f>
        <v>0</v>
      </c>
      <c r="BL227" s="17" t="s">
        <v>236</v>
      </c>
      <c r="BM227" s="199" t="s">
        <v>390</v>
      </c>
    </row>
    <row r="228" spans="1:65" s="2" customFormat="1" ht="19.2">
      <c r="A228" s="34"/>
      <c r="B228" s="35"/>
      <c r="C228" s="36"/>
      <c r="D228" s="201" t="s">
        <v>165</v>
      </c>
      <c r="E228" s="36"/>
      <c r="F228" s="202" t="s">
        <v>389</v>
      </c>
      <c r="G228" s="36"/>
      <c r="H228" s="36"/>
      <c r="I228" s="108"/>
      <c r="J228" s="36"/>
      <c r="K228" s="36"/>
      <c r="L228" s="39"/>
      <c r="M228" s="203"/>
      <c r="N228" s="204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165</v>
      </c>
      <c r="AU228" s="17" t="s">
        <v>82</v>
      </c>
    </row>
    <row r="229" spans="1:65" s="13" customFormat="1" ht="10.199999999999999">
      <c r="B229" s="205"/>
      <c r="C229" s="206"/>
      <c r="D229" s="201" t="s">
        <v>166</v>
      </c>
      <c r="E229" s="207" t="s">
        <v>19</v>
      </c>
      <c r="F229" s="208" t="s">
        <v>1338</v>
      </c>
      <c r="G229" s="206"/>
      <c r="H229" s="209">
        <v>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166</v>
      </c>
      <c r="AU229" s="215" t="s">
        <v>82</v>
      </c>
      <c r="AV229" s="13" t="s">
        <v>85</v>
      </c>
      <c r="AW229" s="13" t="s">
        <v>34</v>
      </c>
      <c r="AX229" s="13" t="s">
        <v>82</v>
      </c>
      <c r="AY229" s="215" t="s">
        <v>158</v>
      </c>
    </row>
    <row r="230" spans="1:65" s="2" customFormat="1" ht="42.6" customHeight="1">
      <c r="A230" s="34"/>
      <c r="B230" s="35"/>
      <c r="C230" s="228" t="s">
        <v>397</v>
      </c>
      <c r="D230" s="228" t="s">
        <v>199</v>
      </c>
      <c r="E230" s="229" t="s">
        <v>393</v>
      </c>
      <c r="F230" s="230" t="s">
        <v>394</v>
      </c>
      <c r="G230" s="231" t="s">
        <v>202</v>
      </c>
      <c r="H230" s="232">
        <v>6</v>
      </c>
      <c r="I230" s="233"/>
      <c r="J230" s="234">
        <f>ROUND(I230*H230,2)</f>
        <v>0</v>
      </c>
      <c r="K230" s="230" t="s">
        <v>19</v>
      </c>
      <c r="L230" s="235"/>
      <c r="M230" s="236" t="s">
        <v>19</v>
      </c>
      <c r="N230" s="237" t="s">
        <v>45</v>
      </c>
      <c r="O230" s="64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241</v>
      </c>
      <c r="AT230" s="199" t="s">
        <v>199</v>
      </c>
      <c r="AU230" s="199" t="s">
        <v>82</v>
      </c>
      <c r="AY230" s="17" t="s">
        <v>158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236</v>
      </c>
      <c r="BM230" s="199" t="s">
        <v>395</v>
      </c>
    </row>
    <row r="231" spans="1:65" s="2" customFormat="1" ht="28.8">
      <c r="A231" s="34"/>
      <c r="B231" s="35"/>
      <c r="C231" s="36"/>
      <c r="D231" s="201" t="s">
        <v>165</v>
      </c>
      <c r="E231" s="36"/>
      <c r="F231" s="202" t="s">
        <v>394</v>
      </c>
      <c r="G231" s="36"/>
      <c r="H231" s="36"/>
      <c r="I231" s="108"/>
      <c r="J231" s="36"/>
      <c r="K231" s="36"/>
      <c r="L231" s="39"/>
      <c r="M231" s="203"/>
      <c r="N231" s="204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165</v>
      </c>
      <c r="AU231" s="17" t="s">
        <v>82</v>
      </c>
    </row>
    <row r="232" spans="1:65" s="13" customFormat="1" ht="10.199999999999999">
      <c r="B232" s="205"/>
      <c r="C232" s="206"/>
      <c r="D232" s="201" t="s">
        <v>166</v>
      </c>
      <c r="E232" s="207" t="s">
        <v>19</v>
      </c>
      <c r="F232" s="208" t="s">
        <v>1339</v>
      </c>
      <c r="G232" s="206"/>
      <c r="H232" s="209">
        <v>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166</v>
      </c>
      <c r="AU232" s="215" t="s">
        <v>82</v>
      </c>
      <c r="AV232" s="13" t="s">
        <v>85</v>
      </c>
      <c r="AW232" s="13" t="s">
        <v>34</v>
      </c>
      <c r="AX232" s="13" t="s">
        <v>82</v>
      </c>
      <c r="AY232" s="215" t="s">
        <v>158</v>
      </c>
    </row>
    <row r="233" spans="1:65" s="2" customFormat="1" ht="29.4" customHeight="1">
      <c r="A233" s="34"/>
      <c r="B233" s="35"/>
      <c r="C233" s="188" t="s">
        <v>403</v>
      </c>
      <c r="D233" s="188" t="s">
        <v>159</v>
      </c>
      <c r="E233" s="189" t="s">
        <v>398</v>
      </c>
      <c r="F233" s="190" t="s">
        <v>399</v>
      </c>
      <c r="G233" s="191" t="s">
        <v>202</v>
      </c>
      <c r="H233" s="192">
        <v>6</v>
      </c>
      <c r="I233" s="193"/>
      <c r="J233" s="194">
        <f>ROUND(I233*H233,2)</f>
        <v>0</v>
      </c>
      <c r="K233" s="190" t="s">
        <v>19</v>
      </c>
      <c r="L233" s="39"/>
      <c r="M233" s="195" t="s">
        <v>19</v>
      </c>
      <c r="N233" s="196" t="s">
        <v>45</v>
      </c>
      <c r="O233" s="64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236</v>
      </c>
      <c r="AT233" s="199" t="s">
        <v>159</v>
      </c>
      <c r="AU233" s="199" t="s">
        <v>82</v>
      </c>
      <c r="AY233" s="17" t="s">
        <v>158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236</v>
      </c>
      <c r="BM233" s="199" t="s">
        <v>400</v>
      </c>
    </row>
    <row r="234" spans="1:65" s="2" customFormat="1" ht="19.2">
      <c r="A234" s="34"/>
      <c r="B234" s="35"/>
      <c r="C234" s="36"/>
      <c r="D234" s="201" t="s">
        <v>165</v>
      </c>
      <c r="E234" s="36"/>
      <c r="F234" s="202" t="s">
        <v>401</v>
      </c>
      <c r="G234" s="36"/>
      <c r="H234" s="36"/>
      <c r="I234" s="108"/>
      <c r="J234" s="36"/>
      <c r="K234" s="36"/>
      <c r="L234" s="39"/>
      <c r="M234" s="203"/>
      <c r="N234" s="204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165</v>
      </c>
      <c r="AU234" s="17" t="s">
        <v>82</v>
      </c>
    </row>
    <row r="235" spans="1:65" s="13" customFormat="1" ht="10.199999999999999">
      <c r="B235" s="205"/>
      <c r="C235" s="206"/>
      <c r="D235" s="201" t="s">
        <v>166</v>
      </c>
      <c r="E235" s="207" t="s">
        <v>19</v>
      </c>
      <c r="F235" s="208" t="s">
        <v>1340</v>
      </c>
      <c r="G235" s="206"/>
      <c r="H235" s="209">
        <v>6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166</v>
      </c>
      <c r="AU235" s="215" t="s">
        <v>82</v>
      </c>
      <c r="AV235" s="13" t="s">
        <v>85</v>
      </c>
      <c r="AW235" s="13" t="s">
        <v>34</v>
      </c>
      <c r="AX235" s="13" t="s">
        <v>82</v>
      </c>
      <c r="AY235" s="215" t="s">
        <v>158</v>
      </c>
    </row>
    <row r="236" spans="1:65" s="2" customFormat="1" ht="16.5" customHeight="1">
      <c r="A236" s="34"/>
      <c r="B236" s="35"/>
      <c r="C236" s="188" t="s">
        <v>222</v>
      </c>
      <c r="D236" s="188" t="s">
        <v>159</v>
      </c>
      <c r="E236" s="189" t="s">
        <v>404</v>
      </c>
      <c r="F236" s="190" t="s">
        <v>405</v>
      </c>
      <c r="G236" s="191" t="s">
        <v>202</v>
      </c>
      <c r="H236" s="192">
        <v>1</v>
      </c>
      <c r="I236" s="193"/>
      <c r="J236" s="194">
        <f>ROUND(I236*H236,2)</f>
        <v>0</v>
      </c>
      <c r="K236" s="190" t="s">
        <v>19</v>
      </c>
      <c r="L236" s="39"/>
      <c r="M236" s="195" t="s">
        <v>19</v>
      </c>
      <c r="N236" s="196" t="s">
        <v>45</v>
      </c>
      <c r="O236" s="64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236</v>
      </c>
      <c r="AT236" s="199" t="s">
        <v>159</v>
      </c>
      <c r="AU236" s="199" t="s">
        <v>82</v>
      </c>
      <c r="AY236" s="17" t="s">
        <v>158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82</v>
      </c>
      <c r="BK236" s="200">
        <f>ROUND(I236*H236,2)</f>
        <v>0</v>
      </c>
      <c r="BL236" s="17" t="s">
        <v>236</v>
      </c>
      <c r="BM236" s="199" t="s">
        <v>406</v>
      </c>
    </row>
    <row r="237" spans="1:65" s="2" customFormat="1" ht="10.199999999999999">
      <c r="A237" s="34"/>
      <c r="B237" s="35"/>
      <c r="C237" s="36"/>
      <c r="D237" s="201" t="s">
        <v>165</v>
      </c>
      <c r="E237" s="36"/>
      <c r="F237" s="202" t="s">
        <v>405</v>
      </c>
      <c r="G237" s="36"/>
      <c r="H237" s="36"/>
      <c r="I237" s="108"/>
      <c r="J237" s="36"/>
      <c r="K237" s="36"/>
      <c r="L237" s="39"/>
      <c r="M237" s="203"/>
      <c r="N237" s="204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165</v>
      </c>
      <c r="AU237" s="17" t="s">
        <v>82</v>
      </c>
    </row>
    <row r="238" spans="1:65" s="13" customFormat="1" ht="10.199999999999999">
      <c r="B238" s="205"/>
      <c r="C238" s="206"/>
      <c r="D238" s="201" t="s">
        <v>166</v>
      </c>
      <c r="E238" s="207" t="s">
        <v>19</v>
      </c>
      <c r="F238" s="208" t="s">
        <v>1307</v>
      </c>
      <c r="G238" s="206"/>
      <c r="H238" s="209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166</v>
      </c>
      <c r="AU238" s="215" t="s">
        <v>82</v>
      </c>
      <c r="AV238" s="13" t="s">
        <v>85</v>
      </c>
      <c r="AW238" s="13" t="s">
        <v>34</v>
      </c>
      <c r="AX238" s="13" t="s">
        <v>82</v>
      </c>
      <c r="AY238" s="215" t="s">
        <v>158</v>
      </c>
    </row>
    <row r="239" spans="1:65" s="12" customFormat="1" ht="25.95" customHeight="1">
      <c r="B239" s="174"/>
      <c r="C239" s="175"/>
      <c r="D239" s="176" t="s">
        <v>73</v>
      </c>
      <c r="E239" s="177" t="s">
        <v>408</v>
      </c>
      <c r="F239" s="177" t="s">
        <v>409</v>
      </c>
      <c r="G239" s="175"/>
      <c r="H239" s="175"/>
      <c r="I239" s="178"/>
      <c r="J239" s="179">
        <f>BK239</f>
        <v>0</v>
      </c>
      <c r="K239" s="175"/>
      <c r="L239" s="180"/>
      <c r="M239" s="181"/>
      <c r="N239" s="182"/>
      <c r="O239" s="182"/>
      <c r="P239" s="183">
        <f>P240+SUM(P241:P567)+P627+P631</f>
        <v>0</v>
      </c>
      <c r="Q239" s="182"/>
      <c r="R239" s="183">
        <f>R240+SUM(R241:R567)+R627+R631</f>
        <v>314.06514000000004</v>
      </c>
      <c r="S239" s="182"/>
      <c r="T239" s="184">
        <f>T240+SUM(T241:T567)+T627+T631</f>
        <v>109.20000000000002</v>
      </c>
      <c r="AR239" s="185" t="s">
        <v>176</v>
      </c>
      <c r="AT239" s="186" t="s">
        <v>73</v>
      </c>
      <c r="AU239" s="186" t="s">
        <v>74</v>
      </c>
      <c r="AY239" s="185" t="s">
        <v>158</v>
      </c>
      <c r="BK239" s="187">
        <f>BK240+SUM(BK241:BK567)+BK627+BK631</f>
        <v>0</v>
      </c>
    </row>
    <row r="240" spans="1:65" s="2" customFormat="1" ht="29.4" customHeight="1">
      <c r="A240" s="34"/>
      <c r="B240" s="35"/>
      <c r="C240" s="188" t="s">
        <v>415</v>
      </c>
      <c r="D240" s="188" t="s">
        <v>159</v>
      </c>
      <c r="E240" s="189" t="s">
        <v>426</v>
      </c>
      <c r="F240" s="190" t="s">
        <v>427</v>
      </c>
      <c r="G240" s="191" t="s">
        <v>162</v>
      </c>
      <c r="H240" s="192">
        <v>140</v>
      </c>
      <c r="I240" s="193"/>
      <c r="J240" s="194">
        <f>ROUND(I240*H240,2)</f>
        <v>0</v>
      </c>
      <c r="K240" s="190" t="s">
        <v>19</v>
      </c>
      <c r="L240" s="39"/>
      <c r="M240" s="195" t="s">
        <v>19</v>
      </c>
      <c r="N240" s="196" t="s">
        <v>45</v>
      </c>
      <c r="O240" s="64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236</v>
      </c>
      <c r="AT240" s="199" t="s">
        <v>159</v>
      </c>
      <c r="AU240" s="199" t="s">
        <v>82</v>
      </c>
      <c r="AY240" s="17" t="s">
        <v>158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82</v>
      </c>
      <c r="BK240" s="200">
        <f>ROUND(I240*H240,2)</f>
        <v>0</v>
      </c>
      <c r="BL240" s="17" t="s">
        <v>236</v>
      </c>
      <c r="BM240" s="199" t="s">
        <v>428</v>
      </c>
    </row>
    <row r="241" spans="1:65" s="2" customFormat="1" ht="19.2">
      <c r="A241" s="34"/>
      <c r="B241" s="35"/>
      <c r="C241" s="36"/>
      <c r="D241" s="201" t="s">
        <v>165</v>
      </c>
      <c r="E241" s="36"/>
      <c r="F241" s="202" t="s">
        <v>427</v>
      </c>
      <c r="G241" s="36"/>
      <c r="H241" s="36"/>
      <c r="I241" s="108"/>
      <c r="J241" s="36"/>
      <c r="K241" s="36"/>
      <c r="L241" s="39"/>
      <c r="M241" s="203"/>
      <c r="N241" s="204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165</v>
      </c>
      <c r="AU241" s="17" t="s">
        <v>82</v>
      </c>
    </row>
    <row r="242" spans="1:65" s="2" customFormat="1" ht="16.5" customHeight="1">
      <c r="A242" s="34"/>
      <c r="B242" s="35"/>
      <c r="C242" s="228" t="s">
        <v>420</v>
      </c>
      <c r="D242" s="228" t="s">
        <v>199</v>
      </c>
      <c r="E242" s="229" t="s">
        <v>430</v>
      </c>
      <c r="F242" s="230" t="s">
        <v>431</v>
      </c>
      <c r="G242" s="231" t="s">
        <v>162</v>
      </c>
      <c r="H242" s="232">
        <v>161</v>
      </c>
      <c r="I242" s="233"/>
      <c r="J242" s="234">
        <f>ROUND(I242*H242,2)</f>
        <v>0</v>
      </c>
      <c r="K242" s="230" t="s">
        <v>19</v>
      </c>
      <c r="L242" s="235"/>
      <c r="M242" s="236" t="s">
        <v>19</v>
      </c>
      <c r="N242" s="237" t="s">
        <v>45</v>
      </c>
      <c r="O242" s="64"/>
      <c r="P242" s="197">
        <f>O242*H242</f>
        <v>0</v>
      </c>
      <c r="Q242" s="197">
        <v>1.2E-4</v>
      </c>
      <c r="R242" s="197">
        <f>Q242*H242</f>
        <v>1.932E-2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241</v>
      </c>
      <c r="AT242" s="199" t="s">
        <v>199</v>
      </c>
      <c r="AU242" s="199" t="s">
        <v>82</v>
      </c>
      <c r="AY242" s="17" t="s">
        <v>158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82</v>
      </c>
      <c r="BK242" s="200">
        <f>ROUND(I242*H242,2)</f>
        <v>0</v>
      </c>
      <c r="BL242" s="17" t="s">
        <v>236</v>
      </c>
      <c r="BM242" s="199" t="s">
        <v>432</v>
      </c>
    </row>
    <row r="243" spans="1:65" s="2" customFormat="1" ht="10.199999999999999">
      <c r="A243" s="34"/>
      <c r="B243" s="35"/>
      <c r="C243" s="36"/>
      <c r="D243" s="201" t="s">
        <v>165</v>
      </c>
      <c r="E243" s="36"/>
      <c r="F243" s="202" t="s">
        <v>431</v>
      </c>
      <c r="G243" s="36"/>
      <c r="H243" s="36"/>
      <c r="I243" s="108"/>
      <c r="J243" s="36"/>
      <c r="K243" s="36"/>
      <c r="L243" s="39"/>
      <c r="M243" s="203"/>
      <c r="N243" s="204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165</v>
      </c>
      <c r="AU243" s="17" t="s">
        <v>82</v>
      </c>
    </row>
    <row r="244" spans="1:65" s="13" customFormat="1" ht="10.199999999999999">
      <c r="B244" s="205"/>
      <c r="C244" s="206"/>
      <c r="D244" s="201" t="s">
        <v>166</v>
      </c>
      <c r="E244" s="207" t="s">
        <v>19</v>
      </c>
      <c r="F244" s="208" t="s">
        <v>1341</v>
      </c>
      <c r="G244" s="206"/>
      <c r="H244" s="209">
        <v>140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34</v>
      </c>
      <c r="AX244" s="13" t="s">
        <v>82</v>
      </c>
      <c r="AY244" s="215" t="s">
        <v>158</v>
      </c>
    </row>
    <row r="245" spans="1:65" s="13" customFormat="1" ht="10.199999999999999">
      <c r="B245" s="205"/>
      <c r="C245" s="206"/>
      <c r="D245" s="201" t="s">
        <v>166</v>
      </c>
      <c r="E245" s="206"/>
      <c r="F245" s="208" t="s">
        <v>1342</v>
      </c>
      <c r="G245" s="206"/>
      <c r="H245" s="209">
        <v>161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166</v>
      </c>
      <c r="AU245" s="215" t="s">
        <v>82</v>
      </c>
      <c r="AV245" s="13" t="s">
        <v>85</v>
      </c>
      <c r="AW245" s="13" t="s">
        <v>4</v>
      </c>
      <c r="AX245" s="13" t="s">
        <v>82</v>
      </c>
      <c r="AY245" s="215" t="s">
        <v>158</v>
      </c>
    </row>
    <row r="246" spans="1:65" s="2" customFormat="1" ht="37.200000000000003" customHeight="1">
      <c r="A246" s="34"/>
      <c r="B246" s="35"/>
      <c r="C246" s="188" t="s">
        <v>425</v>
      </c>
      <c r="D246" s="188" t="s">
        <v>159</v>
      </c>
      <c r="E246" s="189" t="s">
        <v>436</v>
      </c>
      <c r="F246" s="190" t="s">
        <v>437</v>
      </c>
      <c r="G246" s="191" t="s">
        <v>162</v>
      </c>
      <c r="H246" s="192">
        <v>495</v>
      </c>
      <c r="I246" s="193"/>
      <c r="J246" s="194">
        <f>ROUND(I246*H246,2)</f>
        <v>0</v>
      </c>
      <c r="K246" s="190" t="s">
        <v>213</v>
      </c>
      <c r="L246" s="39"/>
      <c r="M246" s="195" t="s">
        <v>19</v>
      </c>
      <c r="N246" s="196" t="s">
        <v>45</v>
      </c>
      <c r="O246" s="64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236</v>
      </c>
      <c r="AT246" s="199" t="s">
        <v>159</v>
      </c>
      <c r="AU246" s="199" t="s">
        <v>82</v>
      </c>
      <c r="AY246" s="17" t="s">
        <v>158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82</v>
      </c>
      <c r="BK246" s="200">
        <f>ROUND(I246*H246,2)</f>
        <v>0</v>
      </c>
      <c r="BL246" s="17" t="s">
        <v>236</v>
      </c>
      <c r="BM246" s="199" t="s">
        <v>438</v>
      </c>
    </row>
    <row r="247" spans="1:65" s="2" customFormat="1" ht="19.2">
      <c r="A247" s="34"/>
      <c r="B247" s="35"/>
      <c r="C247" s="36"/>
      <c r="D247" s="201" t="s">
        <v>165</v>
      </c>
      <c r="E247" s="36"/>
      <c r="F247" s="202" t="s">
        <v>437</v>
      </c>
      <c r="G247" s="36"/>
      <c r="H247" s="36"/>
      <c r="I247" s="108"/>
      <c r="J247" s="36"/>
      <c r="K247" s="36"/>
      <c r="L247" s="39"/>
      <c r="M247" s="203"/>
      <c r="N247" s="204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165</v>
      </c>
      <c r="AU247" s="17" t="s">
        <v>82</v>
      </c>
    </row>
    <row r="248" spans="1:65" s="2" customFormat="1" ht="16.5" customHeight="1">
      <c r="A248" s="34"/>
      <c r="B248" s="35"/>
      <c r="C248" s="228" t="s">
        <v>429</v>
      </c>
      <c r="D248" s="228" t="s">
        <v>199</v>
      </c>
      <c r="E248" s="229" t="s">
        <v>440</v>
      </c>
      <c r="F248" s="230" t="s">
        <v>441</v>
      </c>
      <c r="G248" s="231" t="s">
        <v>162</v>
      </c>
      <c r="H248" s="232">
        <v>552</v>
      </c>
      <c r="I248" s="233"/>
      <c r="J248" s="234">
        <f>ROUND(I248*H248,2)</f>
        <v>0</v>
      </c>
      <c r="K248" s="230" t="s">
        <v>19</v>
      </c>
      <c r="L248" s="235"/>
      <c r="M248" s="236" t="s">
        <v>19</v>
      </c>
      <c r="N248" s="237" t="s">
        <v>45</v>
      </c>
      <c r="O248" s="64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241</v>
      </c>
      <c r="AT248" s="199" t="s">
        <v>199</v>
      </c>
      <c r="AU248" s="199" t="s">
        <v>82</v>
      </c>
      <c r="AY248" s="17" t="s">
        <v>158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82</v>
      </c>
      <c r="BK248" s="200">
        <f>ROUND(I248*H248,2)</f>
        <v>0</v>
      </c>
      <c r="BL248" s="17" t="s">
        <v>236</v>
      </c>
      <c r="BM248" s="199" t="s">
        <v>442</v>
      </c>
    </row>
    <row r="249" spans="1:65" s="2" customFormat="1" ht="10.199999999999999">
      <c r="A249" s="34"/>
      <c r="B249" s="35"/>
      <c r="C249" s="36"/>
      <c r="D249" s="201" t="s">
        <v>165</v>
      </c>
      <c r="E249" s="36"/>
      <c r="F249" s="202" t="s">
        <v>441</v>
      </c>
      <c r="G249" s="36"/>
      <c r="H249" s="36"/>
      <c r="I249" s="108"/>
      <c r="J249" s="36"/>
      <c r="K249" s="36"/>
      <c r="L249" s="39"/>
      <c r="M249" s="203"/>
      <c r="N249" s="204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165</v>
      </c>
      <c r="AU249" s="17" t="s">
        <v>82</v>
      </c>
    </row>
    <row r="250" spans="1:65" s="13" customFormat="1" ht="10.199999999999999">
      <c r="B250" s="205"/>
      <c r="C250" s="206"/>
      <c r="D250" s="201" t="s">
        <v>166</v>
      </c>
      <c r="E250" s="207" t="s">
        <v>19</v>
      </c>
      <c r="F250" s="208" t="s">
        <v>1343</v>
      </c>
      <c r="G250" s="206"/>
      <c r="H250" s="209">
        <v>480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34</v>
      </c>
      <c r="AX250" s="13" t="s">
        <v>82</v>
      </c>
      <c r="AY250" s="215" t="s">
        <v>158</v>
      </c>
    </row>
    <row r="251" spans="1:65" s="13" customFormat="1" ht="10.199999999999999">
      <c r="B251" s="205"/>
      <c r="C251" s="206"/>
      <c r="D251" s="201" t="s">
        <v>166</v>
      </c>
      <c r="E251" s="206"/>
      <c r="F251" s="208" t="s">
        <v>1344</v>
      </c>
      <c r="G251" s="206"/>
      <c r="H251" s="209">
        <v>552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166</v>
      </c>
      <c r="AU251" s="215" t="s">
        <v>82</v>
      </c>
      <c r="AV251" s="13" t="s">
        <v>85</v>
      </c>
      <c r="AW251" s="13" t="s">
        <v>4</v>
      </c>
      <c r="AX251" s="13" t="s">
        <v>82</v>
      </c>
      <c r="AY251" s="215" t="s">
        <v>158</v>
      </c>
    </row>
    <row r="252" spans="1:65" s="2" customFormat="1" ht="16.5" customHeight="1">
      <c r="A252" s="34"/>
      <c r="B252" s="35"/>
      <c r="C252" s="228" t="s">
        <v>435</v>
      </c>
      <c r="D252" s="228" t="s">
        <v>199</v>
      </c>
      <c r="E252" s="229" t="s">
        <v>446</v>
      </c>
      <c r="F252" s="230" t="s">
        <v>447</v>
      </c>
      <c r="G252" s="231" t="s">
        <v>162</v>
      </c>
      <c r="H252" s="232">
        <v>17.25</v>
      </c>
      <c r="I252" s="233"/>
      <c r="J252" s="234">
        <f>ROUND(I252*H252,2)</f>
        <v>0</v>
      </c>
      <c r="K252" s="230" t="s">
        <v>19</v>
      </c>
      <c r="L252" s="235"/>
      <c r="M252" s="236" t="s">
        <v>19</v>
      </c>
      <c r="N252" s="237" t="s">
        <v>45</v>
      </c>
      <c r="O252" s="64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241</v>
      </c>
      <c r="AT252" s="199" t="s">
        <v>199</v>
      </c>
      <c r="AU252" s="199" t="s">
        <v>82</v>
      </c>
      <c r="AY252" s="17" t="s">
        <v>158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82</v>
      </c>
      <c r="BK252" s="200">
        <f>ROUND(I252*H252,2)</f>
        <v>0</v>
      </c>
      <c r="BL252" s="17" t="s">
        <v>236</v>
      </c>
      <c r="BM252" s="199" t="s">
        <v>448</v>
      </c>
    </row>
    <row r="253" spans="1:65" s="2" customFormat="1" ht="10.199999999999999">
      <c r="A253" s="34"/>
      <c r="B253" s="35"/>
      <c r="C253" s="36"/>
      <c r="D253" s="201" t="s">
        <v>165</v>
      </c>
      <c r="E253" s="36"/>
      <c r="F253" s="202" t="s">
        <v>447</v>
      </c>
      <c r="G253" s="36"/>
      <c r="H253" s="36"/>
      <c r="I253" s="108"/>
      <c r="J253" s="36"/>
      <c r="K253" s="36"/>
      <c r="L253" s="39"/>
      <c r="M253" s="203"/>
      <c r="N253" s="204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165</v>
      </c>
      <c r="AU253" s="17" t="s">
        <v>82</v>
      </c>
    </row>
    <row r="254" spans="1:65" s="13" customFormat="1" ht="10.199999999999999">
      <c r="B254" s="205"/>
      <c r="C254" s="206"/>
      <c r="D254" s="201" t="s">
        <v>166</v>
      </c>
      <c r="E254" s="207" t="s">
        <v>19</v>
      </c>
      <c r="F254" s="208" t="s">
        <v>1345</v>
      </c>
      <c r="G254" s="206"/>
      <c r="H254" s="209">
        <v>15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34</v>
      </c>
      <c r="AX254" s="13" t="s">
        <v>82</v>
      </c>
      <c r="AY254" s="215" t="s">
        <v>158</v>
      </c>
    </row>
    <row r="255" spans="1:65" s="13" customFormat="1" ht="10.199999999999999">
      <c r="B255" s="205"/>
      <c r="C255" s="206"/>
      <c r="D255" s="201" t="s">
        <v>166</v>
      </c>
      <c r="E255" s="206"/>
      <c r="F255" s="208" t="s">
        <v>1346</v>
      </c>
      <c r="G255" s="206"/>
      <c r="H255" s="209">
        <v>17.25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166</v>
      </c>
      <c r="AU255" s="215" t="s">
        <v>82</v>
      </c>
      <c r="AV255" s="13" t="s">
        <v>85</v>
      </c>
      <c r="AW255" s="13" t="s">
        <v>4</v>
      </c>
      <c r="AX255" s="13" t="s">
        <v>82</v>
      </c>
      <c r="AY255" s="215" t="s">
        <v>158</v>
      </c>
    </row>
    <row r="256" spans="1:65" s="2" customFormat="1" ht="31.2" customHeight="1">
      <c r="A256" s="34"/>
      <c r="B256" s="35"/>
      <c r="C256" s="188" t="s">
        <v>439</v>
      </c>
      <c r="D256" s="188" t="s">
        <v>159</v>
      </c>
      <c r="E256" s="189" t="s">
        <v>451</v>
      </c>
      <c r="F256" s="190" t="s">
        <v>452</v>
      </c>
      <c r="G256" s="191" t="s">
        <v>162</v>
      </c>
      <c r="H256" s="192">
        <v>5</v>
      </c>
      <c r="I256" s="193"/>
      <c r="J256" s="194">
        <f>ROUND(I256*H256,2)</f>
        <v>0</v>
      </c>
      <c r="K256" s="190" t="s">
        <v>19</v>
      </c>
      <c r="L256" s="39"/>
      <c r="M256" s="195" t="s">
        <v>19</v>
      </c>
      <c r="N256" s="196" t="s">
        <v>45</v>
      </c>
      <c r="O256" s="64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236</v>
      </c>
      <c r="AT256" s="199" t="s">
        <v>159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453</v>
      </c>
    </row>
    <row r="257" spans="1:65" s="2" customFormat="1" ht="19.2">
      <c r="A257" s="34"/>
      <c r="B257" s="35"/>
      <c r="C257" s="36"/>
      <c r="D257" s="201" t="s">
        <v>165</v>
      </c>
      <c r="E257" s="36"/>
      <c r="F257" s="202" t="s">
        <v>452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2" customFormat="1" ht="30.6" customHeight="1">
      <c r="A258" s="34"/>
      <c r="B258" s="35"/>
      <c r="C258" s="228" t="s">
        <v>445</v>
      </c>
      <c r="D258" s="228" t="s">
        <v>199</v>
      </c>
      <c r="E258" s="229" t="s">
        <v>455</v>
      </c>
      <c r="F258" s="230" t="s">
        <v>456</v>
      </c>
      <c r="G258" s="231" t="s">
        <v>162</v>
      </c>
      <c r="H258" s="232">
        <v>5</v>
      </c>
      <c r="I258" s="233"/>
      <c r="J258" s="234">
        <f>ROUND(I258*H258,2)</f>
        <v>0</v>
      </c>
      <c r="K258" s="230" t="s">
        <v>19</v>
      </c>
      <c r="L258" s="235"/>
      <c r="M258" s="236" t="s">
        <v>19</v>
      </c>
      <c r="N258" s="237" t="s">
        <v>45</v>
      </c>
      <c r="O258" s="64"/>
      <c r="P258" s="197">
        <f>O258*H258</f>
        <v>0</v>
      </c>
      <c r="Q258" s="197">
        <v>4.2000000000000002E-4</v>
      </c>
      <c r="R258" s="197">
        <f>Q258*H258</f>
        <v>2.1000000000000003E-3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241</v>
      </c>
      <c r="AT258" s="199" t="s">
        <v>199</v>
      </c>
      <c r="AU258" s="199" t="s">
        <v>82</v>
      </c>
      <c r="AY258" s="17" t="s">
        <v>158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82</v>
      </c>
      <c r="BK258" s="200">
        <f>ROUND(I258*H258,2)</f>
        <v>0</v>
      </c>
      <c r="BL258" s="17" t="s">
        <v>236</v>
      </c>
      <c r="BM258" s="199" t="s">
        <v>457</v>
      </c>
    </row>
    <row r="259" spans="1:65" s="2" customFormat="1" ht="10.199999999999999">
      <c r="A259" s="34"/>
      <c r="B259" s="35"/>
      <c r="C259" s="36"/>
      <c r="D259" s="201" t="s">
        <v>165</v>
      </c>
      <c r="E259" s="36"/>
      <c r="F259" s="202" t="s">
        <v>456</v>
      </c>
      <c r="G259" s="36"/>
      <c r="H259" s="36"/>
      <c r="I259" s="108"/>
      <c r="J259" s="36"/>
      <c r="K259" s="36"/>
      <c r="L259" s="39"/>
      <c r="M259" s="203"/>
      <c r="N259" s="204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165</v>
      </c>
      <c r="AU259" s="17" t="s">
        <v>82</v>
      </c>
    </row>
    <row r="260" spans="1:65" s="13" customFormat="1" ht="10.199999999999999">
      <c r="B260" s="205"/>
      <c r="C260" s="206"/>
      <c r="D260" s="201" t="s">
        <v>166</v>
      </c>
      <c r="E260" s="207" t="s">
        <v>19</v>
      </c>
      <c r="F260" s="208" t="s">
        <v>1347</v>
      </c>
      <c r="G260" s="206"/>
      <c r="H260" s="209">
        <v>5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166</v>
      </c>
      <c r="AU260" s="215" t="s">
        <v>82</v>
      </c>
      <c r="AV260" s="13" t="s">
        <v>85</v>
      </c>
      <c r="AW260" s="13" t="s">
        <v>34</v>
      </c>
      <c r="AX260" s="13" t="s">
        <v>82</v>
      </c>
      <c r="AY260" s="215" t="s">
        <v>158</v>
      </c>
    </row>
    <row r="261" spans="1:65" s="2" customFormat="1" ht="30" customHeight="1">
      <c r="A261" s="34"/>
      <c r="B261" s="35"/>
      <c r="C261" s="228" t="s">
        <v>450</v>
      </c>
      <c r="D261" s="228" t="s">
        <v>199</v>
      </c>
      <c r="E261" s="229" t="s">
        <v>460</v>
      </c>
      <c r="F261" s="230" t="s">
        <v>461</v>
      </c>
      <c r="G261" s="231" t="s">
        <v>202</v>
      </c>
      <c r="H261" s="232">
        <v>2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4.2000000000000002E-4</v>
      </c>
      <c r="R261" s="197">
        <f>Q261*H261</f>
        <v>8.4000000000000003E-4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462</v>
      </c>
    </row>
    <row r="262" spans="1:65" s="2" customFormat="1" ht="19.2">
      <c r="A262" s="34"/>
      <c r="B262" s="35"/>
      <c r="C262" s="36"/>
      <c r="D262" s="201" t="s">
        <v>165</v>
      </c>
      <c r="E262" s="36"/>
      <c r="F262" s="202" t="s">
        <v>461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1348</v>
      </c>
      <c r="G263" s="206"/>
      <c r="H263" s="209">
        <v>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2" customFormat="1" ht="30.6" customHeight="1">
      <c r="A264" s="34"/>
      <c r="B264" s="35"/>
      <c r="C264" s="188" t="s">
        <v>454</v>
      </c>
      <c r="D264" s="188" t="s">
        <v>159</v>
      </c>
      <c r="E264" s="189" t="s">
        <v>1349</v>
      </c>
      <c r="F264" s="190" t="s">
        <v>1350</v>
      </c>
      <c r="G264" s="191" t="s">
        <v>162</v>
      </c>
      <c r="H264" s="192">
        <v>65</v>
      </c>
      <c r="I264" s="193"/>
      <c r="J264" s="194">
        <f>ROUND(I264*H264,2)</f>
        <v>0</v>
      </c>
      <c r="K264" s="190" t="s">
        <v>213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1351</v>
      </c>
    </row>
    <row r="265" spans="1:65" s="2" customFormat="1" ht="48">
      <c r="A265" s="34"/>
      <c r="B265" s="35"/>
      <c r="C265" s="36"/>
      <c r="D265" s="201" t="s">
        <v>165</v>
      </c>
      <c r="E265" s="36"/>
      <c r="F265" s="202" t="s">
        <v>1352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16.5" customHeight="1">
      <c r="A266" s="34"/>
      <c r="B266" s="35"/>
      <c r="C266" s="228" t="s">
        <v>459</v>
      </c>
      <c r="D266" s="228" t="s">
        <v>199</v>
      </c>
      <c r="E266" s="229" t="s">
        <v>1353</v>
      </c>
      <c r="F266" s="230" t="s">
        <v>1354</v>
      </c>
      <c r="G266" s="231" t="s">
        <v>162</v>
      </c>
      <c r="H266" s="232">
        <v>74.75</v>
      </c>
      <c r="I266" s="233"/>
      <c r="J266" s="234">
        <f>ROUND(I266*H266,2)</f>
        <v>0</v>
      </c>
      <c r="K266" s="230" t="s">
        <v>213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4.2000000000000002E-4</v>
      </c>
      <c r="R266" s="197">
        <f>Q266*H266</f>
        <v>3.1394999999999999E-2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241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236</v>
      </c>
      <c r="BM266" s="199" t="s">
        <v>1355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1354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13" customFormat="1" ht="10.199999999999999">
      <c r="B268" s="205"/>
      <c r="C268" s="206"/>
      <c r="D268" s="201" t="s">
        <v>166</v>
      </c>
      <c r="E268" s="207" t="s">
        <v>19</v>
      </c>
      <c r="F268" s="208" t="s">
        <v>1356</v>
      </c>
      <c r="G268" s="206"/>
      <c r="H268" s="209">
        <v>65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82</v>
      </c>
      <c r="AV268" s="13" t="s">
        <v>85</v>
      </c>
      <c r="AW268" s="13" t="s">
        <v>34</v>
      </c>
      <c r="AX268" s="13" t="s">
        <v>82</v>
      </c>
      <c r="AY268" s="215" t="s">
        <v>158</v>
      </c>
    </row>
    <row r="269" spans="1:65" s="13" customFormat="1" ht="10.199999999999999">
      <c r="B269" s="205"/>
      <c r="C269" s="206"/>
      <c r="D269" s="201" t="s">
        <v>166</v>
      </c>
      <c r="E269" s="206"/>
      <c r="F269" s="208" t="s">
        <v>1357</v>
      </c>
      <c r="G269" s="206"/>
      <c r="H269" s="209">
        <v>74.75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4</v>
      </c>
      <c r="AX269" s="13" t="s">
        <v>82</v>
      </c>
      <c r="AY269" s="215" t="s">
        <v>158</v>
      </c>
    </row>
    <row r="270" spans="1:65" s="2" customFormat="1" ht="27.6" customHeight="1">
      <c r="A270" s="34"/>
      <c r="B270" s="35"/>
      <c r="C270" s="188" t="s">
        <v>464</v>
      </c>
      <c r="D270" s="188" t="s">
        <v>159</v>
      </c>
      <c r="E270" s="189" t="s">
        <v>475</v>
      </c>
      <c r="F270" s="190" t="s">
        <v>476</v>
      </c>
      <c r="G270" s="191" t="s">
        <v>162</v>
      </c>
      <c r="H270" s="192">
        <v>275</v>
      </c>
      <c r="I270" s="193"/>
      <c r="J270" s="194">
        <f>ROUND(I270*H270,2)</f>
        <v>0</v>
      </c>
      <c r="K270" s="190" t="s">
        <v>213</v>
      </c>
      <c r="L270" s="39"/>
      <c r="M270" s="195" t="s">
        <v>19</v>
      </c>
      <c r="N270" s="196" t="s">
        <v>45</v>
      </c>
      <c r="O270" s="64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236</v>
      </c>
      <c r="AT270" s="199" t="s">
        <v>159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467</v>
      </c>
    </row>
    <row r="271" spans="1:65" s="2" customFormat="1" ht="48">
      <c r="A271" s="34"/>
      <c r="B271" s="35"/>
      <c r="C271" s="36"/>
      <c r="D271" s="201" t="s">
        <v>165</v>
      </c>
      <c r="E271" s="36"/>
      <c r="F271" s="202" t="s">
        <v>478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2" customFormat="1" ht="31.2" customHeight="1">
      <c r="A272" s="34"/>
      <c r="B272" s="35"/>
      <c r="C272" s="228" t="s">
        <v>469</v>
      </c>
      <c r="D272" s="228" t="s">
        <v>199</v>
      </c>
      <c r="E272" s="229" t="s">
        <v>480</v>
      </c>
      <c r="F272" s="230" t="s">
        <v>481</v>
      </c>
      <c r="G272" s="231" t="s">
        <v>162</v>
      </c>
      <c r="H272" s="232">
        <v>224.25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45</v>
      </c>
      <c r="O272" s="64"/>
      <c r="P272" s="197">
        <f>O272*H272</f>
        <v>0</v>
      </c>
      <c r="Q272" s="197">
        <v>7.6000000000000004E-4</v>
      </c>
      <c r="R272" s="197">
        <f>Q272*H272</f>
        <v>0.17043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241</v>
      </c>
      <c r="AT272" s="199" t="s">
        <v>199</v>
      </c>
      <c r="AU272" s="199" t="s">
        <v>82</v>
      </c>
      <c r="AY272" s="17" t="s">
        <v>158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236</v>
      </c>
      <c r="BM272" s="199" t="s">
        <v>1358</v>
      </c>
    </row>
    <row r="273" spans="1:65" s="2" customFormat="1" ht="10.199999999999999">
      <c r="A273" s="34"/>
      <c r="B273" s="35"/>
      <c r="C273" s="36"/>
      <c r="D273" s="201" t="s">
        <v>165</v>
      </c>
      <c r="E273" s="36"/>
      <c r="F273" s="202" t="s">
        <v>481</v>
      </c>
      <c r="G273" s="36"/>
      <c r="H273" s="36"/>
      <c r="I273" s="108"/>
      <c r="J273" s="36"/>
      <c r="K273" s="36"/>
      <c r="L273" s="39"/>
      <c r="M273" s="203"/>
      <c r="N273" s="204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165</v>
      </c>
      <c r="AU273" s="17" t="s">
        <v>82</v>
      </c>
    </row>
    <row r="274" spans="1:65" s="13" customFormat="1" ht="10.199999999999999">
      <c r="B274" s="205"/>
      <c r="C274" s="206"/>
      <c r="D274" s="201" t="s">
        <v>166</v>
      </c>
      <c r="E274" s="207" t="s">
        <v>19</v>
      </c>
      <c r="F274" s="208" t="s">
        <v>1359</v>
      </c>
      <c r="G274" s="206"/>
      <c r="H274" s="209">
        <v>195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166</v>
      </c>
      <c r="AU274" s="215" t="s">
        <v>82</v>
      </c>
      <c r="AV274" s="13" t="s">
        <v>85</v>
      </c>
      <c r="AW274" s="13" t="s">
        <v>34</v>
      </c>
      <c r="AX274" s="13" t="s">
        <v>82</v>
      </c>
      <c r="AY274" s="215" t="s">
        <v>158</v>
      </c>
    </row>
    <row r="275" spans="1:65" s="13" customFormat="1" ht="10.199999999999999">
      <c r="B275" s="205"/>
      <c r="C275" s="206"/>
      <c r="D275" s="201" t="s">
        <v>166</v>
      </c>
      <c r="E275" s="206"/>
      <c r="F275" s="208" t="s">
        <v>1360</v>
      </c>
      <c r="G275" s="206"/>
      <c r="H275" s="209">
        <v>224.25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82</v>
      </c>
      <c r="AV275" s="13" t="s">
        <v>85</v>
      </c>
      <c r="AW275" s="13" t="s">
        <v>4</v>
      </c>
      <c r="AX275" s="13" t="s">
        <v>82</v>
      </c>
      <c r="AY275" s="215" t="s">
        <v>158</v>
      </c>
    </row>
    <row r="276" spans="1:65" s="2" customFormat="1" ht="27.6" customHeight="1">
      <c r="A276" s="34"/>
      <c r="B276" s="35"/>
      <c r="C276" s="228" t="s">
        <v>474</v>
      </c>
      <c r="D276" s="228" t="s">
        <v>199</v>
      </c>
      <c r="E276" s="229" t="s">
        <v>486</v>
      </c>
      <c r="F276" s="230" t="s">
        <v>487</v>
      </c>
      <c r="G276" s="231" t="s">
        <v>162</v>
      </c>
      <c r="H276" s="232">
        <v>92</v>
      </c>
      <c r="I276" s="233"/>
      <c r="J276" s="234">
        <f>ROUND(I276*H276,2)</f>
        <v>0</v>
      </c>
      <c r="K276" s="230" t="s">
        <v>213</v>
      </c>
      <c r="L276" s="235"/>
      <c r="M276" s="236" t="s">
        <v>19</v>
      </c>
      <c r="N276" s="237" t="s">
        <v>45</v>
      </c>
      <c r="O276" s="64"/>
      <c r="P276" s="197">
        <f>O276*H276</f>
        <v>0</v>
      </c>
      <c r="Q276" s="197">
        <v>6.2E-4</v>
      </c>
      <c r="R276" s="197">
        <f>Q276*H276</f>
        <v>5.704E-2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241</v>
      </c>
      <c r="AT276" s="199" t="s">
        <v>199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236</v>
      </c>
      <c r="BM276" s="199" t="s">
        <v>472</v>
      </c>
    </row>
    <row r="277" spans="1:65" s="2" customFormat="1" ht="10.199999999999999">
      <c r="A277" s="34"/>
      <c r="B277" s="35"/>
      <c r="C277" s="36"/>
      <c r="D277" s="201" t="s">
        <v>165</v>
      </c>
      <c r="E277" s="36"/>
      <c r="F277" s="202" t="s">
        <v>487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10.199999999999999">
      <c r="B278" s="205"/>
      <c r="C278" s="206"/>
      <c r="D278" s="201" t="s">
        <v>166</v>
      </c>
      <c r="E278" s="207" t="s">
        <v>19</v>
      </c>
      <c r="F278" s="208" t="s">
        <v>1361</v>
      </c>
      <c r="G278" s="206"/>
      <c r="H278" s="209">
        <v>80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13" customFormat="1" ht="10.199999999999999">
      <c r="B279" s="205"/>
      <c r="C279" s="206"/>
      <c r="D279" s="201" t="s">
        <v>166</v>
      </c>
      <c r="E279" s="206"/>
      <c r="F279" s="208" t="s">
        <v>1362</v>
      </c>
      <c r="G279" s="206"/>
      <c r="H279" s="209">
        <v>92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4</v>
      </c>
      <c r="AX279" s="13" t="s">
        <v>82</v>
      </c>
      <c r="AY279" s="215" t="s">
        <v>158</v>
      </c>
    </row>
    <row r="280" spans="1:65" s="2" customFormat="1" ht="32.4" customHeight="1">
      <c r="A280" s="34"/>
      <c r="B280" s="35"/>
      <c r="C280" s="188" t="s">
        <v>479</v>
      </c>
      <c r="D280" s="188" t="s">
        <v>159</v>
      </c>
      <c r="E280" s="189" t="s">
        <v>492</v>
      </c>
      <c r="F280" s="190" t="s">
        <v>493</v>
      </c>
      <c r="G280" s="191" t="s">
        <v>162</v>
      </c>
      <c r="H280" s="192">
        <v>45</v>
      </c>
      <c r="I280" s="193"/>
      <c r="J280" s="194">
        <f>ROUND(I280*H280,2)</f>
        <v>0</v>
      </c>
      <c r="K280" s="190" t="s">
        <v>213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494</v>
      </c>
    </row>
    <row r="281" spans="1:65" s="2" customFormat="1" ht="48">
      <c r="A281" s="34"/>
      <c r="B281" s="35"/>
      <c r="C281" s="36"/>
      <c r="D281" s="201" t="s">
        <v>165</v>
      </c>
      <c r="E281" s="36"/>
      <c r="F281" s="202" t="s">
        <v>495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28.2" customHeight="1">
      <c r="A282" s="34"/>
      <c r="B282" s="35"/>
      <c r="C282" s="228" t="s">
        <v>485</v>
      </c>
      <c r="D282" s="228" t="s">
        <v>199</v>
      </c>
      <c r="E282" s="229" t="s">
        <v>497</v>
      </c>
      <c r="F282" s="230" t="s">
        <v>498</v>
      </c>
      <c r="G282" s="231" t="s">
        <v>162</v>
      </c>
      <c r="H282" s="232">
        <v>51.75</v>
      </c>
      <c r="I282" s="233"/>
      <c r="J282" s="234">
        <f>ROUND(I282*H282,2)</f>
        <v>0</v>
      </c>
      <c r="K282" s="230" t="s">
        <v>19</v>
      </c>
      <c r="L282" s="235"/>
      <c r="M282" s="236" t="s">
        <v>19</v>
      </c>
      <c r="N282" s="237" t="s">
        <v>45</v>
      </c>
      <c r="O282" s="64"/>
      <c r="P282" s="197">
        <f>O282*H282</f>
        <v>0</v>
      </c>
      <c r="Q282" s="197">
        <v>6.2E-4</v>
      </c>
      <c r="R282" s="197">
        <f>Q282*H282</f>
        <v>3.2085000000000002E-2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255</v>
      </c>
      <c r="AT282" s="199" t="s">
        <v>199</v>
      </c>
      <c r="AU282" s="199" t="s">
        <v>82</v>
      </c>
      <c r="AY282" s="17" t="s">
        <v>158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82</v>
      </c>
      <c r="BK282" s="200">
        <f>ROUND(I282*H282,2)</f>
        <v>0</v>
      </c>
      <c r="BL282" s="17" t="s">
        <v>255</v>
      </c>
      <c r="BM282" s="199" t="s">
        <v>499</v>
      </c>
    </row>
    <row r="283" spans="1:65" s="2" customFormat="1" ht="10.199999999999999">
      <c r="A283" s="34"/>
      <c r="B283" s="35"/>
      <c r="C283" s="36"/>
      <c r="D283" s="201" t="s">
        <v>165</v>
      </c>
      <c r="E283" s="36"/>
      <c r="F283" s="202" t="s">
        <v>498</v>
      </c>
      <c r="G283" s="36"/>
      <c r="H283" s="36"/>
      <c r="I283" s="108"/>
      <c r="J283" s="36"/>
      <c r="K283" s="36"/>
      <c r="L283" s="39"/>
      <c r="M283" s="203"/>
      <c r="N283" s="204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165</v>
      </c>
      <c r="AU283" s="17" t="s">
        <v>82</v>
      </c>
    </row>
    <row r="284" spans="1:65" s="13" customFormat="1" ht="10.199999999999999">
      <c r="B284" s="205"/>
      <c r="C284" s="206"/>
      <c r="D284" s="201" t="s">
        <v>166</v>
      </c>
      <c r="E284" s="207" t="s">
        <v>19</v>
      </c>
      <c r="F284" s="208" t="s">
        <v>1363</v>
      </c>
      <c r="G284" s="206"/>
      <c r="H284" s="209">
        <v>45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34</v>
      </c>
      <c r="AX284" s="13" t="s">
        <v>82</v>
      </c>
      <c r="AY284" s="215" t="s">
        <v>158</v>
      </c>
    </row>
    <row r="285" spans="1:65" s="13" customFormat="1" ht="10.199999999999999">
      <c r="B285" s="205"/>
      <c r="C285" s="206"/>
      <c r="D285" s="201" t="s">
        <v>166</v>
      </c>
      <c r="E285" s="206"/>
      <c r="F285" s="208" t="s">
        <v>371</v>
      </c>
      <c r="G285" s="206"/>
      <c r="H285" s="209">
        <v>51.75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82</v>
      </c>
      <c r="AV285" s="13" t="s">
        <v>85</v>
      </c>
      <c r="AW285" s="13" t="s">
        <v>4</v>
      </c>
      <c r="AX285" s="13" t="s">
        <v>82</v>
      </c>
      <c r="AY285" s="215" t="s">
        <v>158</v>
      </c>
    </row>
    <row r="286" spans="1:65" s="2" customFormat="1" ht="16.5" customHeight="1">
      <c r="A286" s="34"/>
      <c r="B286" s="35"/>
      <c r="C286" s="188" t="s">
        <v>491</v>
      </c>
      <c r="D286" s="188" t="s">
        <v>159</v>
      </c>
      <c r="E286" s="189" t="s">
        <v>503</v>
      </c>
      <c r="F286" s="190" t="s">
        <v>504</v>
      </c>
      <c r="G286" s="191" t="s">
        <v>202</v>
      </c>
      <c r="H286" s="192">
        <v>60</v>
      </c>
      <c r="I286" s="193"/>
      <c r="J286" s="194">
        <f>ROUND(I286*H286,2)</f>
        <v>0</v>
      </c>
      <c r="K286" s="190" t="s">
        <v>19</v>
      </c>
      <c r="L286" s="39"/>
      <c r="M286" s="195" t="s">
        <v>19</v>
      </c>
      <c r="N286" s="196" t="s">
        <v>45</v>
      </c>
      <c r="O286" s="64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236</v>
      </c>
      <c r="AT286" s="199" t="s">
        <v>159</v>
      </c>
      <c r="AU286" s="199" t="s">
        <v>82</v>
      </c>
      <c r="AY286" s="17" t="s">
        <v>158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0</v>
      </c>
      <c r="BL286" s="17" t="s">
        <v>236</v>
      </c>
      <c r="BM286" s="199" t="s">
        <v>505</v>
      </c>
    </row>
    <row r="287" spans="1:65" s="2" customFormat="1" ht="10.199999999999999">
      <c r="A287" s="34"/>
      <c r="B287" s="35"/>
      <c r="C287" s="36"/>
      <c r="D287" s="201" t="s">
        <v>165</v>
      </c>
      <c r="E287" s="36"/>
      <c r="F287" s="202" t="s">
        <v>504</v>
      </c>
      <c r="G287" s="36"/>
      <c r="H287" s="36"/>
      <c r="I287" s="108"/>
      <c r="J287" s="36"/>
      <c r="K287" s="36"/>
      <c r="L287" s="39"/>
      <c r="M287" s="203"/>
      <c r="N287" s="204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165</v>
      </c>
      <c r="AU287" s="17" t="s">
        <v>82</v>
      </c>
    </row>
    <row r="288" spans="1:65" s="2" customFormat="1" ht="16.5" customHeight="1">
      <c r="A288" s="34"/>
      <c r="B288" s="35"/>
      <c r="C288" s="228" t="s">
        <v>496</v>
      </c>
      <c r="D288" s="228" t="s">
        <v>199</v>
      </c>
      <c r="E288" s="229" t="s">
        <v>506</v>
      </c>
      <c r="F288" s="230" t="s">
        <v>507</v>
      </c>
      <c r="G288" s="231" t="s">
        <v>202</v>
      </c>
      <c r="H288" s="232">
        <v>60</v>
      </c>
      <c r="I288" s="233"/>
      <c r="J288" s="234">
        <f>ROUND(I288*H288,2)</f>
        <v>0</v>
      </c>
      <c r="K288" s="230" t="s">
        <v>19</v>
      </c>
      <c r="L288" s="235"/>
      <c r="M288" s="236" t="s">
        <v>19</v>
      </c>
      <c r="N288" s="237" t="s">
        <v>45</v>
      </c>
      <c r="O288" s="64"/>
      <c r="P288" s="197">
        <f>O288*H288</f>
        <v>0</v>
      </c>
      <c r="Q288" s="197">
        <v>6.2E-4</v>
      </c>
      <c r="R288" s="197">
        <f>Q288*H288</f>
        <v>3.7199999999999997E-2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241</v>
      </c>
      <c r="AT288" s="199" t="s">
        <v>199</v>
      </c>
      <c r="AU288" s="199" t="s">
        <v>82</v>
      </c>
      <c r="AY288" s="17" t="s">
        <v>158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236</v>
      </c>
      <c r="BM288" s="199" t="s">
        <v>509</v>
      </c>
    </row>
    <row r="289" spans="1:65" s="2" customFormat="1" ht="10.199999999999999">
      <c r="A289" s="34"/>
      <c r="B289" s="35"/>
      <c r="C289" s="36"/>
      <c r="D289" s="201" t="s">
        <v>165</v>
      </c>
      <c r="E289" s="36"/>
      <c r="F289" s="202" t="s">
        <v>507</v>
      </c>
      <c r="G289" s="36"/>
      <c r="H289" s="36"/>
      <c r="I289" s="108"/>
      <c r="J289" s="36"/>
      <c r="K289" s="36"/>
      <c r="L289" s="39"/>
      <c r="M289" s="203"/>
      <c r="N289" s="204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165</v>
      </c>
      <c r="AU289" s="17" t="s">
        <v>82</v>
      </c>
    </row>
    <row r="290" spans="1:65" s="13" customFormat="1" ht="10.199999999999999">
      <c r="B290" s="205"/>
      <c r="C290" s="206"/>
      <c r="D290" s="201" t="s">
        <v>166</v>
      </c>
      <c r="E290" s="207" t="s">
        <v>19</v>
      </c>
      <c r="F290" s="208" t="s">
        <v>1364</v>
      </c>
      <c r="G290" s="206"/>
      <c r="H290" s="209">
        <v>60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82</v>
      </c>
      <c r="AV290" s="13" t="s">
        <v>85</v>
      </c>
      <c r="AW290" s="13" t="s">
        <v>34</v>
      </c>
      <c r="AX290" s="13" t="s">
        <v>82</v>
      </c>
      <c r="AY290" s="215" t="s">
        <v>158</v>
      </c>
    </row>
    <row r="291" spans="1:65" s="2" customFormat="1" ht="29.4" customHeight="1">
      <c r="A291" s="34"/>
      <c r="B291" s="35"/>
      <c r="C291" s="228" t="s">
        <v>502</v>
      </c>
      <c r="D291" s="228" t="s">
        <v>199</v>
      </c>
      <c r="E291" s="229" t="s">
        <v>512</v>
      </c>
      <c r="F291" s="230" t="s">
        <v>513</v>
      </c>
      <c r="G291" s="231" t="s">
        <v>202</v>
      </c>
      <c r="H291" s="232">
        <v>10</v>
      </c>
      <c r="I291" s="233"/>
      <c r="J291" s="234">
        <f>ROUND(I291*H291,2)</f>
        <v>0</v>
      </c>
      <c r="K291" s="230" t="s">
        <v>19</v>
      </c>
      <c r="L291" s="235"/>
      <c r="M291" s="236" t="s">
        <v>19</v>
      </c>
      <c r="N291" s="237" t="s">
        <v>45</v>
      </c>
      <c r="O291" s="64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241</v>
      </c>
      <c r="AT291" s="199" t="s">
        <v>199</v>
      </c>
      <c r="AU291" s="199" t="s">
        <v>82</v>
      </c>
      <c r="AY291" s="17" t="s">
        <v>158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82</v>
      </c>
      <c r="BK291" s="200">
        <f>ROUND(I291*H291,2)</f>
        <v>0</v>
      </c>
      <c r="BL291" s="17" t="s">
        <v>236</v>
      </c>
      <c r="BM291" s="199" t="s">
        <v>514</v>
      </c>
    </row>
    <row r="292" spans="1:65" s="2" customFormat="1" ht="10.199999999999999">
      <c r="A292" s="34"/>
      <c r="B292" s="35"/>
      <c r="C292" s="36"/>
      <c r="D292" s="201" t="s">
        <v>165</v>
      </c>
      <c r="E292" s="36"/>
      <c r="F292" s="202" t="s">
        <v>513</v>
      </c>
      <c r="G292" s="36"/>
      <c r="H292" s="36"/>
      <c r="I292" s="108"/>
      <c r="J292" s="36"/>
      <c r="K292" s="36"/>
      <c r="L292" s="39"/>
      <c r="M292" s="203"/>
      <c r="N292" s="204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165</v>
      </c>
      <c r="AU292" s="17" t="s">
        <v>82</v>
      </c>
    </row>
    <row r="293" spans="1:65" s="13" customFormat="1" ht="10.199999999999999">
      <c r="B293" s="205"/>
      <c r="C293" s="206"/>
      <c r="D293" s="201" t="s">
        <v>166</v>
      </c>
      <c r="E293" s="207" t="s">
        <v>19</v>
      </c>
      <c r="F293" s="208" t="s">
        <v>1365</v>
      </c>
      <c r="G293" s="206"/>
      <c r="H293" s="209">
        <v>10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166</v>
      </c>
      <c r="AU293" s="215" t="s">
        <v>82</v>
      </c>
      <c r="AV293" s="13" t="s">
        <v>85</v>
      </c>
      <c r="AW293" s="13" t="s">
        <v>34</v>
      </c>
      <c r="AX293" s="13" t="s">
        <v>82</v>
      </c>
      <c r="AY293" s="215" t="s">
        <v>158</v>
      </c>
    </row>
    <row r="294" spans="1:65" s="2" customFormat="1" ht="30" customHeight="1">
      <c r="A294" s="34"/>
      <c r="B294" s="35"/>
      <c r="C294" s="188" t="s">
        <v>236</v>
      </c>
      <c r="D294" s="188" t="s">
        <v>159</v>
      </c>
      <c r="E294" s="189" t="s">
        <v>517</v>
      </c>
      <c r="F294" s="190" t="s">
        <v>518</v>
      </c>
      <c r="G294" s="191" t="s">
        <v>202</v>
      </c>
      <c r="H294" s="192">
        <v>196</v>
      </c>
      <c r="I294" s="193"/>
      <c r="J294" s="194">
        <f>ROUND(I294*H294,2)</f>
        <v>0</v>
      </c>
      <c r="K294" s="190" t="s">
        <v>213</v>
      </c>
      <c r="L294" s="39"/>
      <c r="M294" s="195" t="s">
        <v>19</v>
      </c>
      <c r="N294" s="196" t="s">
        <v>45</v>
      </c>
      <c r="O294" s="64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236</v>
      </c>
      <c r="AT294" s="199" t="s">
        <v>159</v>
      </c>
      <c r="AU294" s="199" t="s">
        <v>82</v>
      </c>
      <c r="AY294" s="17" t="s">
        <v>158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82</v>
      </c>
      <c r="BK294" s="200">
        <f>ROUND(I294*H294,2)</f>
        <v>0</v>
      </c>
      <c r="BL294" s="17" t="s">
        <v>236</v>
      </c>
      <c r="BM294" s="199" t="s">
        <v>519</v>
      </c>
    </row>
    <row r="295" spans="1:65" s="2" customFormat="1" ht="19.2">
      <c r="A295" s="34"/>
      <c r="B295" s="35"/>
      <c r="C295" s="36"/>
      <c r="D295" s="201" t="s">
        <v>165</v>
      </c>
      <c r="E295" s="36"/>
      <c r="F295" s="202" t="s">
        <v>518</v>
      </c>
      <c r="G295" s="36"/>
      <c r="H295" s="36"/>
      <c r="I295" s="108"/>
      <c r="J295" s="36"/>
      <c r="K295" s="36"/>
      <c r="L295" s="39"/>
      <c r="M295" s="203"/>
      <c r="N295" s="204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165</v>
      </c>
      <c r="AU295" s="17" t="s">
        <v>82</v>
      </c>
    </row>
    <row r="296" spans="1:65" s="13" customFormat="1" ht="10.199999999999999">
      <c r="B296" s="205"/>
      <c r="C296" s="206"/>
      <c r="D296" s="201" t="s">
        <v>166</v>
      </c>
      <c r="E296" s="207" t="s">
        <v>19</v>
      </c>
      <c r="F296" s="208" t="s">
        <v>1366</v>
      </c>
      <c r="G296" s="206"/>
      <c r="H296" s="209">
        <v>196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166</v>
      </c>
      <c r="AU296" s="215" t="s">
        <v>82</v>
      </c>
      <c r="AV296" s="13" t="s">
        <v>85</v>
      </c>
      <c r="AW296" s="13" t="s">
        <v>34</v>
      </c>
      <c r="AX296" s="13" t="s">
        <v>82</v>
      </c>
      <c r="AY296" s="215" t="s">
        <v>158</v>
      </c>
    </row>
    <row r="297" spans="1:65" s="2" customFormat="1" ht="16.5" customHeight="1">
      <c r="A297" s="34"/>
      <c r="B297" s="35"/>
      <c r="C297" s="188" t="s">
        <v>511</v>
      </c>
      <c r="D297" s="188" t="s">
        <v>159</v>
      </c>
      <c r="E297" s="189" t="s">
        <v>522</v>
      </c>
      <c r="F297" s="190" t="s">
        <v>523</v>
      </c>
      <c r="G297" s="191" t="s">
        <v>162</v>
      </c>
      <c r="H297" s="192">
        <v>120</v>
      </c>
      <c r="I297" s="193"/>
      <c r="J297" s="194">
        <f>ROUND(I297*H297,2)</f>
        <v>0</v>
      </c>
      <c r="K297" s="190" t="s">
        <v>213</v>
      </c>
      <c r="L297" s="39"/>
      <c r="M297" s="195" t="s">
        <v>19</v>
      </c>
      <c r="N297" s="196" t="s">
        <v>45</v>
      </c>
      <c r="O297" s="64"/>
      <c r="P297" s="197">
        <f>O297*H297</f>
        <v>0</v>
      </c>
      <c r="Q297" s="197">
        <v>5.0000000000000002E-5</v>
      </c>
      <c r="R297" s="197">
        <f>Q297*H297</f>
        <v>6.0000000000000001E-3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236</v>
      </c>
      <c r="AT297" s="199" t="s">
        <v>159</v>
      </c>
      <c r="AU297" s="199" t="s">
        <v>82</v>
      </c>
      <c r="AY297" s="17" t="s">
        <v>158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82</v>
      </c>
      <c r="BK297" s="200">
        <f>ROUND(I297*H297,2)</f>
        <v>0</v>
      </c>
      <c r="BL297" s="17" t="s">
        <v>236</v>
      </c>
      <c r="BM297" s="199" t="s">
        <v>524</v>
      </c>
    </row>
    <row r="298" spans="1:65" s="2" customFormat="1" ht="19.2">
      <c r="A298" s="34"/>
      <c r="B298" s="35"/>
      <c r="C298" s="36"/>
      <c r="D298" s="201" t="s">
        <v>165</v>
      </c>
      <c r="E298" s="36"/>
      <c r="F298" s="202" t="s">
        <v>525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165</v>
      </c>
      <c r="AU298" s="17" t="s">
        <v>82</v>
      </c>
    </row>
    <row r="299" spans="1:65" s="2" customFormat="1" ht="38.4">
      <c r="A299" s="34"/>
      <c r="B299" s="35"/>
      <c r="C299" s="36"/>
      <c r="D299" s="201" t="s">
        <v>216</v>
      </c>
      <c r="E299" s="36"/>
      <c r="F299" s="227" t="s">
        <v>526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216</v>
      </c>
      <c r="AU299" s="17" t="s">
        <v>82</v>
      </c>
    </row>
    <row r="300" spans="1:65" s="13" customFormat="1" ht="10.199999999999999">
      <c r="B300" s="205"/>
      <c r="C300" s="206"/>
      <c r="D300" s="201" t="s">
        <v>166</v>
      </c>
      <c r="E300" s="207" t="s">
        <v>19</v>
      </c>
      <c r="F300" s="208" t="s">
        <v>1367</v>
      </c>
      <c r="G300" s="206"/>
      <c r="H300" s="209">
        <v>40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82</v>
      </c>
      <c r="AV300" s="13" t="s">
        <v>85</v>
      </c>
      <c r="AW300" s="13" t="s">
        <v>34</v>
      </c>
      <c r="AX300" s="13" t="s">
        <v>74</v>
      </c>
      <c r="AY300" s="215" t="s">
        <v>158</v>
      </c>
    </row>
    <row r="301" spans="1:65" s="13" customFormat="1" ht="10.199999999999999">
      <c r="B301" s="205"/>
      <c r="C301" s="206"/>
      <c r="D301" s="201" t="s">
        <v>166</v>
      </c>
      <c r="E301" s="207" t="s">
        <v>19</v>
      </c>
      <c r="F301" s="208" t="s">
        <v>1368</v>
      </c>
      <c r="G301" s="206"/>
      <c r="H301" s="209">
        <v>80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82</v>
      </c>
      <c r="AV301" s="13" t="s">
        <v>85</v>
      </c>
      <c r="AW301" s="13" t="s">
        <v>34</v>
      </c>
      <c r="AX301" s="13" t="s">
        <v>74</v>
      </c>
      <c r="AY301" s="215" t="s">
        <v>158</v>
      </c>
    </row>
    <row r="302" spans="1:65" s="14" customFormat="1" ht="10.199999999999999">
      <c r="B302" s="216"/>
      <c r="C302" s="217"/>
      <c r="D302" s="201" t="s">
        <v>166</v>
      </c>
      <c r="E302" s="218" t="s">
        <v>19</v>
      </c>
      <c r="F302" s="219" t="s">
        <v>175</v>
      </c>
      <c r="G302" s="217"/>
      <c r="H302" s="220">
        <v>120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166</v>
      </c>
      <c r="AU302" s="226" t="s">
        <v>82</v>
      </c>
      <c r="AV302" s="14" t="s">
        <v>163</v>
      </c>
      <c r="AW302" s="14" t="s">
        <v>34</v>
      </c>
      <c r="AX302" s="14" t="s">
        <v>82</v>
      </c>
      <c r="AY302" s="226" t="s">
        <v>158</v>
      </c>
    </row>
    <row r="303" spans="1:65" s="2" customFormat="1" ht="16.5" customHeight="1">
      <c r="A303" s="34"/>
      <c r="B303" s="35"/>
      <c r="C303" s="228" t="s">
        <v>516</v>
      </c>
      <c r="D303" s="228" t="s">
        <v>199</v>
      </c>
      <c r="E303" s="229" t="s">
        <v>529</v>
      </c>
      <c r="F303" s="230" t="s">
        <v>530</v>
      </c>
      <c r="G303" s="231" t="s">
        <v>531</v>
      </c>
      <c r="H303" s="232">
        <v>89.28</v>
      </c>
      <c r="I303" s="233"/>
      <c r="J303" s="234">
        <f>ROUND(I303*H303,2)</f>
        <v>0</v>
      </c>
      <c r="K303" s="230" t="s">
        <v>213</v>
      </c>
      <c r="L303" s="235"/>
      <c r="M303" s="236" t="s">
        <v>19</v>
      </c>
      <c r="N303" s="237" t="s">
        <v>45</v>
      </c>
      <c r="O303" s="64"/>
      <c r="P303" s="197">
        <f>O303*H303</f>
        <v>0</v>
      </c>
      <c r="Q303" s="197">
        <v>1E-3</v>
      </c>
      <c r="R303" s="197">
        <f>Q303*H303</f>
        <v>8.9279999999999998E-2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241</v>
      </c>
      <c r="AT303" s="199" t="s">
        <v>199</v>
      </c>
      <c r="AU303" s="199" t="s">
        <v>82</v>
      </c>
      <c r="AY303" s="17" t="s">
        <v>158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82</v>
      </c>
      <c r="BK303" s="200">
        <f>ROUND(I303*H303,2)</f>
        <v>0</v>
      </c>
      <c r="BL303" s="17" t="s">
        <v>236</v>
      </c>
      <c r="BM303" s="199" t="s">
        <v>532</v>
      </c>
    </row>
    <row r="304" spans="1:65" s="2" customFormat="1" ht="10.199999999999999">
      <c r="A304" s="34"/>
      <c r="B304" s="35"/>
      <c r="C304" s="36"/>
      <c r="D304" s="201" t="s">
        <v>165</v>
      </c>
      <c r="E304" s="36"/>
      <c r="F304" s="202" t="s">
        <v>530</v>
      </c>
      <c r="G304" s="36"/>
      <c r="H304" s="36"/>
      <c r="I304" s="108"/>
      <c r="J304" s="36"/>
      <c r="K304" s="36"/>
      <c r="L304" s="39"/>
      <c r="M304" s="203"/>
      <c r="N304" s="204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165</v>
      </c>
      <c r="AU304" s="17" t="s">
        <v>82</v>
      </c>
    </row>
    <row r="305" spans="1:65" s="13" customFormat="1" ht="10.199999999999999">
      <c r="B305" s="205"/>
      <c r="C305" s="206"/>
      <c r="D305" s="201" t="s">
        <v>166</v>
      </c>
      <c r="E305" s="207" t="s">
        <v>19</v>
      </c>
      <c r="F305" s="208" t="s">
        <v>1369</v>
      </c>
      <c r="G305" s="206"/>
      <c r="H305" s="209">
        <v>74.400000000000006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166</v>
      </c>
      <c r="AU305" s="215" t="s">
        <v>82</v>
      </c>
      <c r="AV305" s="13" t="s">
        <v>85</v>
      </c>
      <c r="AW305" s="13" t="s">
        <v>34</v>
      </c>
      <c r="AX305" s="13" t="s">
        <v>82</v>
      </c>
      <c r="AY305" s="215" t="s">
        <v>158</v>
      </c>
    </row>
    <row r="306" spans="1:65" s="13" customFormat="1" ht="10.199999999999999">
      <c r="B306" s="205"/>
      <c r="C306" s="206"/>
      <c r="D306" s="201" t="s">
        <v>166</v>
      </c>
      <c r="E306" s="206"/>
      <c r="F306" s="208" t="s">
        <v>1370</v>
      </c>
      <c r="G306" s="206"/>
      <c r="H306" s="209">
        <v>89.28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82</v>
      </c>
      <c r="AV306" s="13" t="s">
        <v>85</v>
      </c>
      <c r="AW306" s="13" t="s">
        <v>4</v>
      </c>
      <c r="AX306" s="13" t="s">
        <v>82</v>
      </c>
      <c r="AY306" s="215" t="s">
        <v>158</v>
      </c>
    </row>
    <row r="307" spans="1:65" s="2" customFormat="1" ht="29.4" customHeight="1">
      <c r="A307" s="34"/>
      <c r="B307" s="35"/>
      <c r="C307" s="188" t="s">
        <v>521</v>
      </c>
      <c r="D307" s="188" t="s">
        <v>159</v>
      </c>
      <c r="E307" s="189" t="s">
        <v>536</v>
      </c>
      <c r="F307" s="190" t="s">
        <v>537</v>
      </c>
      <c r="G307" s="191" t="s">
        <v>162</v>
      </c>
      <c r="H307" s="192">
        <v>165</v>
      </c>
      <c r="I307" s="193"/>
      <c r="J307" s="194">
        <f>ROUND(I307*H307,2)</f>
        <v>0</v>
      </c>
      <c r="K307" s="190" t="s">
        <v>19</v>
      </c>
      <c r="L307" s="39"/>
      <c r="M307" s="195" t="s">
        <v>19</v>
      </c>
      <c r="N307" s="196" t="s">
        <v>45</v>
      </c>
      <c r="O307" s="64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236</v>
      </c>
      <c r="AT307" s="199" t="s">
        <v>159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538</v>
      </c>
    </row>
    <row r="308" spans="1:65" s="2" customFormat="1" ht="28.8">
      <c r="A308" s="34"/>
      <c r="B308" s="35"/>
      <c r="C308" s="36"/>
      <c r="D308" s="201" t="s">
        <v>165</v>
      </c>
      <c r="E308" s="36"/>
      <c r="F308" s="202" t="s">
        <v>539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13" customFormat="1" ht="10.199999999999999">
      <c r="B309" s="205"/>
      <c r="C309" s="206"/>
      <c r="D309" s="201" t="s">
        <v>166</v>
      </c>
      <c r="E309" s="207" t="s">
        <v>19</v>
      </c>
      <c r="F309" s="208" t="s">
        <v>1371</v>
      </c>
      <c r="G309" s="206"/>
      <c r="H309" s="209">
        <v>165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166</v>
      </c>
      <c r="AU309" s="215" t="s">
        <v>82</v>
      </c>
      <c r="AV309" s="13" t="s">
        <v>85</v>
      </c>
      <c r="AW309" s="13" t="s">
        <v>34</v>
      </c>
      <c r="AX309" s="13" t="s">
        <v>82</v>
      </c>
      <c r="AY309" s="215" t="s">
        <v>158</v>
      </c>
    </row>
    <row r="310" spans="1:65" s="2" customFormat="1" ht="16.5" customHeight="1">
      <c r="A310" s="34"/>
      <c r="B310" s="35"/>
      <c r="C310" s="228" t="s">
        <v>528</v>
      </c>
      <c r="D310" s="228" t="s">
        <v>199</v>
      </c>
      <c r="E310" s="229" t="s">
        <v>542</v>
      </c>
      <c r="F310" s="230" t="s">
        <v>543</v>
      </c>
      <c r="G310" s="231" t="s">
        <v>531</v>
      </c>
      <c r="H310" s="232">
        <v>207.9</v>
      </c>
      <c r="I310" s="233"/>
      <c r="J310" s="234">
        <f>ROUND(I310*H310,2)</f>
        <v>0</v>
      </c>
      <c r="K310" s="230" t="s">
        <v>213</v>
      </c>
      <c r="L310" s="235"/>
      <c r="M310" s="236" t="s">
        <v>19</v>
      </c>
      <c r="N310" s="237" t="s">
        <v>45</v>
      </c>
      <c r="O310" s="64"/>
      <c r="P310" s="197">
        <f>O310*H310</f>
        <v>0</v>
      </c>
      <c r="Q310" s="197">
        <v>1E-3</v>
      </c>
      <c r="R310" s="197">
        <f>Q310*H310</f>
        <v>0.2079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241</v>
      </c>
      <c r="AT310" s="199" t="s">
        <v>199</v>
      </c>
      <c r="AU310" s="199" t="s">
        <v>82</v>
      </c>
      <c r="AY310" s="17" t="s">
        <v>158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82</v>
      </c>
      <c r="BK310" s="200">
        <f>ROUND(I310*H310,2)</f>
        <v>0</v>
      </c>
      <c r="BL310" s="17" t="s">
        <v>236</v>
      </c>
      <c r="BM310" s="199" t="s">
        <v>544</v>
      </c>
    </row>
    <row r="311" spans="1:65" s="2" customFormat="1" ht="10.199999999999999">
      <c r="A311" s="34"/>
      <c r="B311" s="35"/>
      <c r="C311" s="36"/>
      <c r="D311" s="201" t="s">
        <v>165</v>
      </c>
      <c r="E311" s="36"/>
      <c r="F311" s="202" t="s">
        <v>543</v>
      </c>
      <c r="G311" s="36"/>
      <c r="H311" s="36"/>
      <c r="I311" s="108"/>
      <c r="J311" s="36"/>
      <c r="K311" s="36"/>
      <c r="L311" s="39"/>
      <c r="M311" s="203"/>
      <c r="N311" s="204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165</v>
      </c>
      <c r="AU311" s="17" t="s">
        <v>82</v>
      </c>
    </row>
    <row r="312" spans="1:65" s="2" customFormat="1" ht="19.2">
      <c r="A312" s="34"/>
      <c r="B312" s="35"/>
      <c r="C312" s="36"/>
      <c r="D312" s="201" t="s">
        <v>181</v>
      </c>
      <c r="E312" s="36"/>
      <c r="F312" s="227" t="s">
        <v>545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181</v>
      </c>
      <c r="AU312" s="17" t="s">
        <v>82</v>
      </c>
    </row>
    <row r="313" spans="1:65" s="13" customFormat="1" ht="10.199999999999999">
      <c r="B313" s="205"/>
      <c r="C313" s="206"/>
      <c r="D313" s="201" t="s">
        <v>166</v>
      </c>
      <c r="E313" s="207" t="s">
        <v>19</v>
      </c>
      <c r="F313" s="208" t="s">
        <v>1372</v>
      </c>
      <c r="G313" s="206"/>
      <c r="H313" s="209">
        <v>173.25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166</v>
      </c>
      <c r="AU313" s="215" t="s">
        <v>82</v>
      </c>
      <c r="AV313" s="13" t="s">
        <v>85</v>
      </c>
      <c r="AW313" s="13" t="s">
        <v>34</v>
      </c>
      <c r="AX313" s="13" t="s">
        <v>82</v>
      </c>
      <c r="AY313" s="215" t="s">
        <v>158</v>
      </c>
    </row>
    <row r="314" spans="1:65" s="13" customFormat="1" ht="10.199999999999999">
      <c r="B314" s="205"/>
      <c r="C314" s="206"/>
      <c r="D314" s="201" t="s">
        <v>166</v>
      </c>
      <c r="E314" s="206"/>
      <c r="F314" s="208" t="s">
        <v>1373</v>
      </c>
      <c r="G314" s="206"/>
      <c r="H314" s="209">
        <v>207.9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166</v>
      </c>
      <c r="AU314" s="215" t="s">
        <v>82</v>
      </c>
      <c r="AV314" s="13" t="s">
        <v>85</v>
      </c>
      <c r="AW314" s="13" t="s">
        <v>4</v>
      </c>
      <c r="AX314" s="13" t="s">
        <v>82</v>
      </c>
      <c r="AY314" s="215" t="s">
        <v>158</v>
      </c>
    </row>
    <row r="315" spans="1:65" s="2" customFormat="1" ht="16.5" customHeight="1">
      <c r="A315" s="34"/>
      <c r="B315" s="35"/>
      <c r="C315" s="188" t="s">
        <v>535</v>
      </c>
      <c r="D315" s="188" t="s">
        <v>159</v>
      </c>
      <c r="E315" s="189" t="s">
        <v>549</v>
      </c>
      <c r="F315" s="190" t="s">
        <v>550</v>
      </c>
      <c r="G315" s="191" t="s">
        <v>202</v>
      </c>
      <c r="H315" s="192">
        <v>10</v>
      </c>
      <c r="I315" s="193"/>
      <c r="J315" s="194">
        <f>ROUND(I315*H315,2)</f>
        <v>0</v>
      </c>
      <c r="K315" s="190" t="s">
        <v>213</v>
      </c>
      <c r="L315" s="39"/>
      <c r="M315" s="195" t="s">
        <v>19</v>
      </c>
      <c r="N315" s="196" t="s">
        <v>45</v>
      </c>
      <c r="O315" s="64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195</v>
      </c>
      <c r="AT315" s="199" t="s">
        <v>159</v>
      </c>
      <c r="AU315" s="199" t="s">
        <v>82</v>
      </c>
      <c r="AY315" s="17" t="s">
        <v>158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195</v>
      </c>
      <c r="BM315" s="199" t="s">
        <v>551</v>
      </c>
    </row>
    <row r="316" spans="1:65" s="2" customFormat="1" ht="10.199999999999999">
      <c r="A316" s="34"/>
      <c r="B316" s="35"/>
      <c r="C316" s="36"/>
      <c r="D316" s="201" t="s">
        <v>165</v>
      </c>
      <c r="E316" s="36"/>
      <c r="F316" s="202" t="s">
        <v>552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165</v>
      </c>
      <c r="AU316" s="17" t="s">
        <v>82</v>
      </c>
    </row>
    <row r="317" spans="1:65" s="2" customFormat="1" ht="28.8">
      <c r="A317" s="34"/>
      <c r="B317" s="35"/>
      <c r="C317" s="36"/>
      <c r="D317" s="201" t="s">
        <v>216</v>
      </c>
      <c r="E317" s="36"/>
      <c r="F317" s="227" t="s">
        <v>553</v>
      </c>
      <c r="G317" s="36"/>
      <c r="H317" s="36"/>
      <c r="I317" s="108"/>
      <c r="J317" s="36"/>
      <c r="K317" s="36"/>
      <c r="L317" s="39"/>
      <c r="M317" s="203"/>
      <c r="N317" s="204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216</v>
      </c>
      <c r="AU317" s="17" t="s">
        <v>82</v>
      </c>
    </row>
    <row r="318" spans="1:65" s="2" customFormat="1" ht="16.5" customHeight="1">
      <c r="A318" s="34"/>
      <c r="B318" s="35"/>
      <c r="C318" s="228" t="s">
        <v>541</v>
      </c>
      <c r="D318" s="228" t="s">
        <v>199</v>
      </c>
      <c r="E318" s="229" t="s">
        <v>555</v>
      </c>
      <c r="F318" s="230" t="s">
        <v>556</v>
      </c>
      <c r="G318" s="231" t="s">
        <v>202</v>
      </c>
      <c r="H318" s="232">
        <v>10</v>
      </c>
      <c r="I318" s="233"/>
      <c r="J318" s="234">
        <f>ROUND(I318*H318,2)</f>
        <v>0</v>
      </c>
      <c r="K318" s="230" t="s">
        <v>213</v>
      </c>
      <c r="L318" s="235"/>
      <c r="M318" s="236" t="s">
        <v>19</v>
      </c>
      <c r="N318" s="237" t="s">
        <v>45</v>
      </c>
      <c r="O318" s="64"/>
      <c r="P318" s="197">
        <f>O318*H318</f>
        <v>0</v>
      </c>
      <c r="Q318" s="197">
        <v>1.6000000000000001E-4</v>
      </c>
      <c r="R318" s="197">
        <f>Q318*H318</f>
        <v>1.6000000000000001E-3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241</v>
      </c>
      <c r="AT318" s="199" t="s">
        <v>199</v>
      </c>
      <c r="AU318" s="199" t="s">
        <v>82</v>
      </c>
      <c r="AY318" s="17" t="s">
        <v>158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82</v>
      </c>
      <c r="BK318" s="200">
        <f>ROUND(I318*H318,2)</f>
        <v>0</v>
      </c>
      <c r="BL318" s="17" t="s">
        <v>236</v>
      </c>
      <c r="BM318" s="199" t="s">
        <v>557</v>
      </c>
    </row>
    <row r="319" spans="1:65" s="2" customFormat="1" ht="10.199999999999999">
      <c r="A319" s="34"/>
      <c r="B319" s="35"/>
      <c r="C319" s="36"/>
      <c r="D319" s="201" t="s">
        <v>165</v>
      </c>
      <c r="E319" s="36"/>
      <c r="F319" s="202" t="s">
        <v>556</v>
      </c>
      <c r="G319" s="36"/>
      <c r="H319" s="36"/>
      <c r="I319" s="108"/>
      <c r="J319" s="36"/>
      <c r="K319" s="36"/>
      <c r="L319" s="39"/>
      <c r="M319" s="203"/>
      <c r="N319" s="204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165</v>
      </c>
      <c r="AU319" s="17" t="s">
        <v>82</v>
      </c>
    </row>
    <row r="320" spans="1:65" s="13" customFormat="1" ht="10.199999999999999">
      <c r="B320" s="205"/>
      <c r="C320" s="206"/>
      <c r="D320" s="201" t="s">
        <v>166</v>
      </c>
      <c r="E320" s="207" t="s">
        <v>19</v>
      </c>
      <c r="F320" s="208" t="s">
        <v>1365</v>
      </c>
      <c r="G320" s="206"/>
      <c r="H320" s="209">
        <v>10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166</v>
      </c>
      <c r="AU320" s="215" t="s">
        <v>82</v>
      </c>
      <c r="AV320" s="13" t="s">
        <v>85</v>
      </c>
      <c r="AW320" s="13" t="s">
        <v>34</v>
      </c>
      <c r="AX320" s="13" t="s">
        <v>82</v>
      </c>
      <c r="AY320" s="215" t="s">
        <v>158</v>
      </c>
    </row>
    <row r="321" spans="1:65" s="2" customFormat="1" ht="16.5" customHeight="1">
      <c r="A321" s="34"/>
      <c r="B321" s="35"/>
      <c r="C321" s="188" t="s">
        <v>548</v>
      </c>
      <c r="D321" s="188" t="s">
        <v>159</v>
      </c>
      <c r="E321" s="189" t="s">
        <v>559</v>
      </c>
      <c r="F321" s="190" t="s">
        <v>560</v>
      </c>
      <c r="G321" s="191" t="s">
        <v>202</v>
      </c>
      <c r="H321" s="192">
        <v>64</v>
      </c>
      <c r="I321" s="193"/>
      <c r="J321" s="194">
        <f>ROUND(I321*H321,2)</f>
        <v>0</v>
      </c>
      <c r="K321" s="190" t="s">
        <v>213</v>
      </c>
      <c r="L321" s="39"/>
      <c r="M321" s="195" t="s">
        <v>19</v>
      </c>
      <c r="N321" s="196" t="s">
        <v>45</v>
      </c>
      <c r="O321" s="64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195</v>
      </c>
      <c r="AT321" s="199" t="s">
        <v>159</v>
      </c>
      <c r="AU321" s="199" t="s">
        <v>82</v>
      </c>
      <c r="AY321" s="17" t="s">
        <v>158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82</v>
      </c>
      <c r="BK321" s="200">
        <f>ROUND(I321*H321,2)</f>
        <v>0</v>
      </c>
      <c r="BL321" s="17" t="s">
        <v>195</v>
      </c>
      <c r="BM321" s="199" t="s">
        <v>561</v>
      </c>
    </row>
    <row r="322" spans="1:65" s="2" customFormat="1" ht="10.199999999999999">
      <c r="A322" s="34"/>
      <c r="B322" s="35"/>
      <c r="C322" s="36"/>
      <c r="D322" s="201" t="s">
        <v>165</v>
      </c>
      <c r="E322" s="36"/>
      <c r="F322" s="202" t="s">
        <v>562</v>
      </c>
      <c r="G322" s="36"/>
      <c r="H322" s="36"/>
      <c r="I322" s="108"/>
      <c r="J322" s="36"/>
      <c r="K322" s="36"/>
      <c r="L322" s="39"/>
      <c r="M322" s="203"/>
      <c r="N322" s="204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165</v>
      </c>
      <c r="AU322" s="17" t="s">
        <v>82</v>
      </c>
    </row>
    <row r="323" spans="1:65" s="2" customFormat="1" ht="28.8">
      <c r="A323" s="34"/>
      <c r="B323" s="35"/>
      <c r="C323" s="36"/>
      <c r="D323" s="201" t="s">
        <v>216</v>
      </c>
      <c r="E323" s="36"/>
      <c r="F323" s="227" t="s">
        <v>553</v>
      </c>
      <c r="G323" s="36"/>
      <c r="H323" s="36"/>
      <c r="I323" s="108"/>
      <c r="J323" s="36"/>
      <c r="K323" s="36"/>
      <c r="L323" s="39"/>
      <c r="M323" s="203"/>
      <c r="N323" s="204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216</v>
      </c>
      <c r="AU323" s="17" t="s">
        <v>82</v>
      </c>
    </row>
    <row r="324" spans="1:65" s="2" customFormat="1" ht="32.4" customHeight="1">
      <c r="A324" s="34"/>
      <c r="B324" s="35"/>
      <c r="C324" s="228" t="s">
        <v>554</v>
      </c>
      <c r="D324" s="228" t="s">
        <v>199</v>
      </c>
      <c r="E324" s="229" t="s">
        <v>564</v>
      </c>
      <c r="F324" s="230" t="s">
        <v>565</v>
      </c>
      <c r="G324" s="231" t="s">
        <v>202</v>
      </c>
      <c r="H324" s="232">
        <v>38</v>
      </c>
      <c r="I324" s="233"/>
      <c r="J324" s="234">
        <f>ROUND(I324*H324,2)</f>
        <v>0</v>
      </c>
      <c r="K324" s="230" t="s">
        <v>213</v>
      </c>
      <c r="L324" s="235"/>
      <c r="M324" s="236" t="s">
        <v>19</v>
      </c>
      <c r="N324" s="237" t="s">
        <v>45</v>
      </c>
      <c r="O324" s="64"/>
      <c r="P324" s="197">
        <f>O324*H324</f>
        <v>0</v>
      </c>
      <c r="Q324" s="197">
        <v>2.5999999999999998E-4</v>
      </c>
      <c r="R324" s="197">
        <f>Q324*H324</f>
        <v>9.8799999999999999E-3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241</v>
      </c>
      <c r="AT324" s="199" t="s">
        <v>199</v>
      </c>
      <c r="AU324" s="199" t="s">
        <v>82</v>
      </c>
      <c r="AY324" s="17" t="s">
        <v>158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82</v>
      </c>
      <c r="BK324" s="200">
        <f>ROUND(I324*H324,2)</f>
        <v>0</v>
      </c>
      <c r="BL324" s="17" t="s">
        <v>236</v>
      </c>
      <c r="BM324" s="199" t="s">
        <v>566</v>
      </c>
    </row>
    <row r="325" spans="1:65" s="2" customFormat="1" ht="10.199999999999999">
      <c r="A325" s="34"/>
      <c r="B325" s="35"/>
      <c r="C325" s="36"/>
      <c r="D325" s="201" t="s">
        <v>165</v>
      </c>
      <c r="E325" s="36"/>
      <c r="F325" s="202" t="s">
        <v>565</v>
      </c>
      <c r="G325" s="36"/>
      <c r="H325" s="36"/>
      <c r="I325" s="108"/>
      <c r="J325" s="36"/>
      <c r="K325" s="36"/>
      <c r="L325" s="39"/>
      <c r="M325" s="203"/>
      <c r="N325" s="204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165</v>
      </c>
      <c r="AU325" s="17" t="s">
        <v>82</v>
      </c>
    </row>
    <row r="326" spans="1:65" s="2" customFormat="1" ht="32.4" customHeight="1">
      <c r="A326" s="34"/>
      <c r="B326" s="35"/>
      <c r="C326" s="228" t="s">
        <v>558</v>
      </c>
      <c r="D326" s="228" t="s">
        <v>199</v>
      </c>
      <c r="E326" s="229" t="s">
        <v>568</v>
      </c>
      <c r="F326" s="230" t="s">
        <v>569</v>
      </c>
      <c r="G326" s="231" t="s">
        <v>202</v>
      </c>
      <c r="H326" s="232">
        <v>26</v>
      </c>
      <c r="I326" s="233"/>
      <c r="J326" s="234">
        <f>ROUND(I326*H326,2)</f>
        <v>0</v>
      </c>
      <c r="K326" s="230" t="s">
        <v>213</v>
      </c>
      <c r="L326" s="235"/>
      <c r="M326" s="236" t="s">
        <v>19</v>
      </c>
      <c r="N326" s="237" t="s">
        <v>45</v>
      </c>
      <c r="O326" s="64"/>
      <c r="P326" s="197">
        <f>O326*H326</f>
        <v>0</v>
      </c>
      <c r="Q326" s="197">
        <v>6.9999999999999999E-4</v>
      </c>
      <c r="R326" s="197">
        <f>Q326*H326</f>
        <v>1.8200000000000001E-2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241</v>
      </c>
      <c r="AT326" s="199" t="s">
        <v>199</v>
      </c>
      <c r="AU326" s="199" t="s">
        <v>82</v>
      </c>
      <c r="AY326" s="17" t="s">
        <v>158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82</v>
      </c>
      <c r="BK326" s="200">
        <f>ROUND(I326*H326,2)</f>
        <v>0</v>
      </c>
      <c r="BL326" s="17" t="s">
        <v>236</v>
      </c>
      <c r="BM326" s="199" t="s">
        <v>570</v>
      </c>
    </row>
    <row r="327" spans="1:65" s="2" customFormat="1" ht="19.2">
      <c r="A327" s="34"/>
      <c r="B327" s="35"/>
      <c r="C327" s="36"/>
      <c r="D327" s="201" t="s">
        <v>165</v>
      </c>
      <c r="E327" s="36"/>
      <c r="F327" s="202" t="s">
        <v>569</v>
      </c>
      <c r="G327" s="36"/>
      <c r="H327" s="36"/>
      <c r="I327" s="108"/>
      <c r="J327" s="36"/>
      <c r="K327" s="36"/>
      <c r="L327" s="39"/>
      <c r="M327" s="203"/>
      <c r="N327" s="204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165</v>
      </c>
      <c r="AU327" s="17" t="s">
        <v>82</v>
      </c>
    </row>
    <row r="328" spans="1:65" s="2" customFormat="1" ht="33" customHeight="1">
      <c r="A328" s="34"/>
      <c r="B328" s="35"/>
      <c r="C328" s="188" t="s">
        <v>563</v>
      </c>
      <c r="D328" s="188" t="s">
        <v>159</v>
      </c>
      <c r="E328" s="189" t="s">
        <v>572</v>
      </c>
      <c r="F328" s="190" t="s">
        <v>573</v>
      </c>
      <c r="G328" s="191" t="s">
        <v>202</v>
      </c>
      <c r="H328" s="192">
        <v>2</v>
      </c>
      <c r="I328" s="193"/>
      <c r="J328" s="194">
        <f>ROUND(I328*H328,2)</f>
        <v>0</v>
      </c>
      <c r="K328" s="190" t="s">
        <v>19</v>
      </c>
      <c r="L328" s="39"/>
      <c r="M328" s="195" t="s">
        <v>19</v>
      </c>
      <c r="N328" s="196" t="s">
        <v>45</v>
      </c>
      <c r="O328" s="64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236</v>
      </c>
      <c r="AT328" s="199" t="s">
        <v>159</v>
      </c>
      <c r="AU328" s="199" t="s">
        <v>82</v>
      </c>
      <c r="AY328" s="17" t="s">
        <v>158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236</v>
      </c>
      <c r="BM328" s="199" t="s">
        <v>574</v>
      </c>
    </row>
    <row r="329" spans="1:65" s="2" customFormat="1" ht="10.199999999999999">
      <c r="A329" s="34"/>
      <c r="B329" s="35"/>
      <c r="C329" s="36"/>
      <c r="D329" s="201" t="s">
        <v>165</v>
      </c>
      <c r="E329" s="36"/>
      <c r="F329" s="202" t="s">
        <v>573</v>
      </c>
      <c r="G329" s="36"/>
      <c r="H329" s="36"/>
      <c r="I329" s="108"/>
      <c r="J329" s="36"/>
      <c r="K329" s="36"/>
      <c r="L329" s="39"/>
      <c r="M329" s="203"/>
      <c r="N329" s="204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165</v>
      </c>
      <c r="AU329" s="17" t="s">
        <v>82</v>
      </c>
    </row>
    <row r="330" spans="1:65" s="13" customFormat="1" ht="10.199999999999999">
      <c r="B330" s="205"/>
      <c r="C330" s="206"/>
      <c r="D330" s="201" t="s">
        <v>166</v>
      </c>
      <c r="E330" s="207" t="s">
        <v>19</v>
      </c>
      <c r="F330" s="208" t="s">
        <v>1374</v>
      </c>
      <c r="G330" s="206"/>
      <c r="H330" s="209">
        <v>2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166</v>
      </c>
      <c r="AU330" s="215" t="s">
        <v>82</v>
      </c>
      <c r="AV330" s="13" t="s">
        <v>85</v>
      </c>
      <c r="AW330" s="13" t="s">
        <v>34</v>
      </c>
      <c r="AX330" s="13" t="s">
        <v>82</v>
      </c>
      <c r="AY330" s="215" t="s">
        <v>158</v>
      </c>
    </row>
    <row r="331" spans="1:65" s="2" customFormat="1" ht="33.6" customHeight="1">
      <c r="A331" s="34"/>
      <c r="B331" s="35"/>
      <c r="C331" s="188" t="s">
        <v>567</v>
      </c>
      <c r="D331" s="188" t="s">
        <v>159</v>
      </c>
      <c r="E331" s="189" t="s">
        <v>576</v>
      </c>
      <c r="F331" s="190" t="s">
        <v>577</v>
      </c>
      <c r="G331" s="191" t="s">
        <v>162</v>
      </c>
      <c r="H331" s="192">
        <v>1045</v>
      </c>
      <c r="I331" s="193"/>
      <c r="J331" s="194">
        <f>ROUND(I331*H331,2)</f>
        <v>0</v>
      </c>
      <c r="K331" s="190" t="s">
        <v>19</v>
      </c>
      <c r="L331" s="39"/>
      <c r="M331" s="195" t="s">
        <v>19</v>
      </c>
      <c r="N331" s="196" t="s">
        <v>45</v>
      </c>
      <c r="O331" s="64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236</v>
      </c>
      <c r="AT331" s="199" t="s">
        <v>159</v>
      </c>
      <c r="AU331" s="199" t="s">
        <v>82</v>
      </c>
      <c r="AY331" s="17" t="s">
        <v>158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82</v>
      </c>
      <c r="BK331" s="200">
        <f>ROUND(I331*H331,2)</f>
        <v>0</v>
      </c>
      <c r="BL331" s="17" t="s">
        <v>236</v>
      </c>
      <c r="BM331" s="199" t="s">
        <v>578</v>
      </c>
    </row>
    <row r="332" spans="1:65" s="2" customFormat="1" ht="10.199999999999999">
      <c r="A332" s="34"/>
      <c r="B332" s="35"/>
      <c r="C332" s="36"/>
      <c r="D332" s="201" t="s">
        <v>165</v>
      </c>
      <c r="E332" s="36"/>
      <c r="F332" s="202" t="s">
        <v>577</v>
      </c>
      <c r="G332" s="36"/>
      <c r="H332" s="36"/>
      <c r="I332" s="108"/>
      <c r="J332" s="36"/>
      <c r="K332" s="36"/>
      <c r="L332" s="39"/>
      <c r="M332" s="203"/>
      <c r="N332" s="204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165</v>
      </c>
      <c r="AU332" s="17" t="s">
        <v>82</v>
      </c>
    </row>
    <row r="333" spans="1:65" s="13" customFormat="1" ht="10.199999999999999">
      <c r="B333" s="205"/>
      <c r="C333" s="206"/>
      <c r="D333" s="201" t="s">
        <v>166</v>
      </c>
      <c r="E333" s="207" t="s">
        <v>19</v>
      </c>
      <c r="F333" s="208" t="s">
        <v>1375</v>
      </c>
      <c r="G333" s="206"/>
      <c r="H333" s="209">
        <v>1045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166</v>
      </c>
      <c r="AU333" s="215" t="s">
        <v>82</v>
      </c>
      <c r="AV333" s="13" t="s">
        <v>85</v>
      </c>
      <c r="AW333" s="13" t="s">
        <v>34</v>
      </c>
      <c r="AX333" s="13" t="s">
        <v>82</v>
      </c>
      <c r="AY333" s="215" t="s">
        <v>158</v>
      </c>
    </row>
    <row r="334" spans="1:65" s="2" customFormat="1" ht="16.5" customHeight="1">
      <c r="A334" s="34"/>
      <c r="B334" s="35"/>
      <c r="C334" s="188" t="s">
        <v>571</v>
      </c>
      <c r="D334" s="188" t="s">
        <v>159</v>
      </c>
      <c r="E334" s="189" t="s">
        <v>582</v>
      </c>
      <c r="F334" s="190" t="s">
        <v>583</v>
      </c>
      <c r="G334" s="191" t="s">
        <v>162</v>
      </c>
      <c r="H334" s="192">
        <v>1045</v>
      </c>
      <c r="I334" s="193"/>
      <c r="J334" s="194">
        <f>ROUND(I334*H334,2)</f>
        <v>0</v>
      </c>
      <c r="K334" s="190" t="s">
        <v>19</v>
      </c>
      <c r="L334" s="39"/>
      <c r="M334" s="195" t="s">
        <v>19</v>
      </c>
      <c r="N334" s="196" t="s">
        <v>45</v>
      </c>
      <c r="O334" s="64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236</v>
      </c>
      <c r="AT334" s="199" t="s">
        <v>159</v>
      </c>
      <c r="AU334" s="199" t="s">
        <v>82</v>
      </c>
      <c r="AY334" s="17" t="s">
        <v>158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82</v>
      </c>
      <c r="BK334" s="200">
        <f>ROUND(I334*H334,2)</f>
        <v>0</v>
      </c>
      <c r="BL334" s="17" t="s">
        <v>236</v>
      </c>
      <c r="BM334" s="199" t="s">
        <v>584</v>
      </c>
    </row>
    <row r="335" spans="1:65" s="2" customFormat="1" ht="10.199999999999999">
      <c r="A335" s="34"/>
      <c r="B335" s="35"/>
      <c r="C335" s="36"/>
      <c r="D335" s="201" t="s">
        <v>165</v>
      </c>
      <c r="E335" s="36"/>
      <c r="F335" s="202" t="s">
        <v>583</v>
      </c>
      <c r="G335" s="36"/>
      <c r="H335" s="36"/>
      <c r="I335" s="108"/>
      <c r="J335" s="36"/>
      <c r="K335" s="36"/>
      <c r="L335" s="39"/>
      <c r="M335" s="203"/>
      <c r="N335" s="204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165</v>
      </c>
      <c r="AU335" s="17" t="s">
        <v>82</v>
      </c>
    </row>
    <row r="336" spans="1:65" s="13" customFormat="1" ht="10.199999999999999">
      <c r="B336" s="205"/>
      <c r="C336" s="206"/>
      <c r="D336" s="201" t="s">
        <v>166</v>
      </c>
      <c r="E336" s="207" t="s">
        <v>19</v>
      </c>
      <c r="F336" s="208" t="s">
        <v>1375</v>
      </c>
      <c r="G336" s="206"/>
      <c r="H336" s="209">
        <v>1045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82</v>
      </c>
      <c r="AV336" s="13" t="s">
        <v>85</v>
      </c>
      <c r="AW336" s="13" t="s">
        <v>34</v>
      </c>
      <c r="AX336" s="13" t="s">
        <v>82</v>
      </c>
      <c r="AY336" s="215" t="s">
        <v>158</v>
      </c>
    </row>
    <row r="337" spans="1:65" s="2" customFormat="1" ht="33" customHeight="1">
      <c r="A337" s="34"/>
      <c r="B337" s="35"/>
      <c r="C337" s="188" t="s">
        <v>575</v>
      </c>
      <c r="D337" s="188" t="s">
        <v>159</v>
      </c>
      <c r="E337" s="189" t="s">
        <v>586</v>
      </c>
      <c r="F337" s="190" t="s">
        <v>587</v>
      </c>
      <c r="G337" s="191" t="s">
        <v>162</v>
      </c>
      <c r="H337" s="192">
        <v>315</v>
      </c>
      <c r="I337" s="193"/>
      <c r="J337" s="194">
        <f>ROUND(I337*H337,2)</f>
        <v>0</v>
      </c>
      <c r="K337" s="190" t="s">
        <v>213</v>
      </c>
      <c r="L337" s="39"/>
      <c r="M337" s="195" t="s">
        <v>19</v>
      </c>
      <c r="N337" s="196" t="s">
        <v>45</v>
      </c>
      <c r="O337" s="64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236</v>
      </c>
      <c r="AT337" s="199" t="s">
        <v>159</v>
      </c>
      <c r="AU337" s="199" t="s">
        <v>82</v>
      </c>
      <c r="AY337" s="17" t="s">
        <v>158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82</v>
      </c>
      <c r="BK337" s="200">
        <f>ROUND(I337*H337,2)</f>
        <v>0</v>
      </c>
      <c r="BL337" s="17" t="s">
        <v>236</v>
      </c>
      <c r="BM337" s="199" t="s">
        <v>588</v>
      </c>
    </row>
    <row r="338" spans="1:65" s="2" customFormat="1" ht="19.2">
      <c r="A338" s="34"/>
      <c r="B338" s="35"/>
      <c r="C338" s="36"/>
      <c r="D338" s="201" t="s">
        <v>165</v>
      </c>
      <c r="E338" s="36"/>
      <c r="F338" s="202" t="s">
        <v>589</v>
      </c>
      <c r="G338" s="36"/>
      <c r="H338" s="36"/>
      <c r="I338" s="108"/>
      <c r="J338" s="36"/>
      <c r="K338" s="36"/>
      <c r="L338" s="39"/>
      <c r="M338" s="203"/>
      <c r="N338" s="204"/>
      <c r="O338" s="64"/>
      <c r="P338" s="64"/>
      <c r="Q338" s="64"/>
      <c r="R338" s="64"/>
      <c r="S338" s="64"/>
      <c r="T338" s="65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165</v>
      </c>
      <c r="AU338" s="17" t="s">
        <v>82</v>
      </c>
    </row>
    <row r="339" spans="1:65" s="2" customFormat="1" ht="41.4" customHeight="1">
      <c r="A339" s="34"/>
      <c r="B339" s="35"/>
      <c r="C339" s="228" t="s">
        <v>581</v>
      </c>
      <c r="D339" s="228" t="s">
        <v>199</v>
      </c>
      <c r="E339" s="229" t="s">
        <v>591</v>
      </c>
      <c r="F339" s="230" t="s">
        <v>592</v>
      </c>
      <c r="G339" s="231" t="s">
        <v>162</v>
      </c>
      <c r="H339" s="232">
        <v>378</v>
      </c>
      <c r="I339" s="233"/>
      <c r="J339" s="234">
        <f>ROUND(I339*H339,2)</f>
        <v>0</v>
      </c>
      <c r="K339" s="230" t="s">
        <v>213</v>
      </c>
      <c r="L339" s="235"/>
      <c r="M339" s="236" t="s">
        <v>19</v>
      </c>
      <c r="N339" s="237" t="s">
        <v>45</v>
      </c>
      <c r="O339" s="64"/>
      <c r="P339" s="197">
        <f>O339*H339</f>
        <v>0</v>
      </c>
      <c r="Q339" s="197">
        <v>6.8999999999999997E-4</v>
      </c>
      <c r="R339" s="197">
        <f>Q339*H339</f>
        <v>0.26082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241</v>
      </c>
      <c r="AT339" s="199" t="s">
        <v>199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593</v>
      </c>
    </row>
    <row r="340" spans="1:65" s="2" customFormat="1" ht="19.2">
      <c r="A340" s="34"/>
      <c r="B340" s="35"/>
      <c r="C340" s="36"/>
      <c r="D340" s="201" t="s">
        <v>165</v>
      </c>
      <c r="E340" s="36"/>
      <c r="F340" s="202" t="s">
        <v>592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13" customFormat="1" ht="10.199999999999999">
      <c r="B341" s="205"/>
      <c r="C341" s="206"/>
      <c r="D341" s="201" t="s">
        <v>166</v>
      </c>
      <c r="E341" s="207" t="s">
        <v>19</v>
      </c>
      <c r="F341" s="208" t="s">
        <v>1376</v>
      </c>
      <c r="G341" s="206"/>
      <c r="H341" s="209">
        <v>315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166</v>
      </c>
      <c r="AU341" s="215" t="s">
        <v>82</v>
      </c>
      <c r="AV341" s="13" t="s">
        <v>85</v>
      </c>
      <c r="AW341" s="13" t="s">
        <v>34</v>
      </c>
      <c r="AX341" s="13" t="s">
        <v>82</v>
      </c>
      <c r="AY341" s="215" t="s">
        <v>158</v>
      </c>
    </row>
    <row r="342" spans="1:65" s="13" customFormat="1" ht="10.199999999999999">
      <c r="B342" s="205"/>
      <c r="C342" s="206"/>
      <c r="D342" s="201" t="s">
        <v>166</v>
      </c>
      <c r="E342" s="206"/>
      <c r="F342" s="208" t="s">
        <v>1377</v>
      </c>
      <c r="G342" s="206"/>
      <c r="H342" s="209">
        <v>378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4</v>
      </c>
      <c r="AX342" s="13" t="s">
        <v>82</v>
      </c>
      <c r="AY342" s="215" t="s">
        <v>158</v>
      </c>
    </row>
    <row r="343" spans="1:65" s="2" customFormat="1" ht="27.6" customHeight="1">
      <c r="A343" s="34"/>
      <c r="B343" s="35"/>
      <c r="C343" s="188" t="s">
        <v>585</v>
      </c>
      <c r="D343" s="188" t="s">
        <v>159</v>
      </c>
      <c r="E343" s="189" t="s">
        <v>597</v>
      </c>
      <c r="F343" s="190" t="s">
        <v>598</v>
      </c>
      <c r="G343" s="191" t="s">
        <v>162</v>
      </c>
      <c r="H343" s="192">
        <v>190</v>
      </c>
      <c r="I343" s="193"/>
      <c r="J343" s="194">
        <f>ROUND(I343*H343,2)</f>
        <v>0</v>
      </c>
      <c r="K343" s="190" t="s">
        <v>213</v>
      </c>
      <c r="L343" s="39"/>
      <c r="M343" s="195" t="s">
        <v>19</v>
      </c>
      <c r="N343" s="196" t="s">
        <v>45</v>
      </c>
      <c r="O343" s="64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236</v>
      </c>
      <c r="AT343" s="199" t="s">
        <v>159</v>
      </c>
      <c r="AU343" s="199" t="s">
        <v>82</v>
      </c>
      <c r="AY343" s="17" t="s">
        <v>158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236</v>
      </c>
      <c r="BM343" s="199" t="s">
        <v>599</v>
      </c>
    </row>
    <row r="344" spans="1:65" s="2" customFormat="1" ht="19.2">
      <c r="A344" s="34"/>
      <c r="B344" s="35"/>
      <c r="C344" s="36"/>
      <c r="D344" s="201" t="s">
        <v>165</v>
      </c>
      <c r="E344" s="36"/>
      <c r="F344" s="202" t="s">
        <v>600</v>
      </c>
      <c r="G344" s="36"/>
      <c r="H344" s="36"/>
      <c r="I344" s="108"/>
      <c r="J344" s="36"/>
      <c r="K344" s="36"/>
      <c r="L344" s="39"/>
      <c r="M344" s="203"/>
      <c r="N344" s="204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165</v>
      </c>
      <c r="AU344" s="17" t="s">
        <v>82</v>
      </c>
    </row>
    <row r="345" spans="1:65" s="2" customFormat="1" ht="31.2" customHeight="1">
      <c r="A345" s="34"/>
      <c r="B345" s="35"/>
      <c r="C345" s="228" t="s">
        <v>590</v>
      </c>
      <c r="D345" s="228" t="s">
        <v>199</v>
      </c>
      <c r="E345" s="229" t="s">
        <v>602</v>
      </c>
      <c r="F345" s="230" t="s">
        <v>603</v>
      </c>
      <c r="G345" s="231" t="s">
        <v>162</v>
      </c>
      <c r="H345" s="232">
        <v>228</v>
      </c>
      <c r="I345" s="233"/>
      <c r="J345" s="234">
        <f>ROUND(I345*H345,2)</f>
        <v>0</v>
      </c>
      <c r="K345" s="230" t="s">
        <v>213</v>
      </c>
      <c r="L345" s="235"/>
      <c r="M345" s="236" t="s">
        <v>19</v>
      </c>
      <c r="N345" s="237" t="s">
        <v>45</v>
      </c>
      <c r="O345" s="64"/>
      <c r="P345" s="197">
        <f>O345*H345</f>
        <v>0</v>
      </c>
      <c r="Q345" s="197">
        <v>5.5000000000000003E-4</v>
      </c>
      <c r="R345" s="197">
        <f>Q345*H345</f>
        <v>0.12540000000000001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241</v>
      </c>
      <c r="AT345" s="199" t="s">
        <v>199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604</v>
      </c>
    </row>
    <row r="346" spans="1:65" s="2" customFormat="1" ht="19.2">
      <c r="A346" s="34"/>
      <c r="B346" s="35"/>
      <c r="C346" s="36"/>
      <c r="D346" s="201" t="s">
        <v>165</v>
      </c>
      <c r="E346" s="36"/>
      <c r="F346" s="202" t="s">
        <v>603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13" customFormat="1" ht="10.199999999999999">
      <c r="B347" s="205"/>
      <c r="C347" s="206"/>
      <c r="D347" s="201" t="s">
        <v>166</v>
      </c>
      <c r="E347" s="207" t="s">
        <v>19</v>
      </c>
      <c r="F347" s="208" t="s">
        <v>1378</v>
      </c>
      <c r="G347" s="206"/>
      <c r="H347" s="209">
        <v>190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34</v>
      </c>
      <c r="AX347" s="13" t="s">
        <v>82</v>
      </c>
      <c r="AY347" s="215" t="s">
        <v>158</v>
      </c>
    </row>
    <row r="348" spans="1:65" s="13" customFormat="1" ht="10.199999999999999">
      <c r="B348" s="205"/>
      <c r="C348" s="206"/>
      <c r="D348" s="201" t="s">
        <v>166</v>
      </c>
      <c r="E348" s="206"/>
      <c r="F348" s="208" t="s">
        <v>1379</v>
      </c>
      <c r="G348" s="206"/>
      <c r="H348" s="209">
        <v>228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4</v>
      </c>
      <c r="AX348" s="13" t="s">
        <v>82</v>
      </c>
      <c r="AY348" s="215" t="s">
        <v>158</v>
      </c>
    </row>
    <row r="349" spans="1:65" s="2" customFormat="1" ht="30" customHeight="1">
      <c r="A349" s="34"/>
      <c r="B349" s="35"/>
      <c r="C349" s="188" t="s">
        <v>596</v>
      </c>
      <c r="D349" s="188" t="s">
        <v>159</v>
      </c>
      <c r="E349" s="189" t="s">
        <v>608</v>
      </c>
      <c r="F349" s="190" t="s">
        <v>609</v>
      </c>
      <c r="G349" s="191" t="s">
        <v>162</v>
      </c>
      <c r="H349" s="192">
        <v>500</v>
      </c>
      <c r="I349" s="193"/>
      <c r="J349" s="194">
        <f>ROUND(I349*H349,2)</f>
        <v>0</v>
      </c>
      <c r="K349" s="190" t="s">
        <v>213</v>
      </c>
      <c r="L349" s="39"/>
      <c r="M349" s="195" t="s">
        <v>19</v>
      </c>
      <c r="N349" s="196" t="s">
        <v>45</v>
      </c>
      <c r="O349" s="64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236</v>
      </c>
      <c r="AT349" s="199" t="s">
        <v>159</v>
      </c>
      <c r="AU349" s="199" t="s">
        <v>82</v>
      </c>
      <c r="AY349" s="17" t="s">
        <v>158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236</v>
      </c>
      <c r="BM349" s="199" t="s">
        <v>610</v>
      </c>
    </row>
    <row r="350" spans="1:65" s="2" customFormat="1" ht="19.2">
      <c r="A350" s="34"/>
      <c r="B350" s="35"/>
      <c r="C350" s="36"/>
      <c r="D350" s="201" t="s">
        <v>165</v>
      </c>
      <c r="E350" s="36"/>
      <c r="F350" s="202" t="s">
        <v>611</v>
      </c>
      <c r="G350" s="36"/>
      <c r="H350" s="36"/>
      <c r="I350" s="108"/>
      <c r="J350" s="36"/>
      <c r="K350" s="36"/>
      <c r="L350" s="39"/>
      <c r="M350" s="203"/>
      <c r="N350" s="204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165</v>
      </c>
      <c r="AU350" s="17" t="s">
        <v>82</v>
      </c>
    </row>
    <row r="351" spans="1:65" s="2" customFormat="1" ht="32.4" customHeight="1">
      <c r="A351" s="34"/>
      <c r="B351" s="35"/>
      <c r="C351" s="228" t="s">
        <v>601</v>
      </c>
      <c r="D351" s="228" t="s">
        <v>199</v>
      </c>
      <c r="E351" s="229" t="s">
        <v>613</v>
      </c>
      <c r="F351" s="230" t="s">
        <v>614</v>
      </c>
      <c r="G351" s="231" t="s">
        <v>162</v>
      </c>
      <c r="H351" s="232">
        <v>600</v>
      </c>
      <c r="I351" s="233"/>
      <c r="J351" s="234">
        <f>ROUND(I351*H351,2)</f>
        <v>0</v>
      </c>
      <c r="K351" s="230" t="s">
        <v>213</v>
      </c>
      <c r="L351" s="235"/>
      <c r="M351" s="236" t="s">
        <v>19</v>
      </c>
      <c r="N351" s="237" t="s">
        <v>45</v>
      </c>
      <c r="O351" s="64"/>
      <c r="P351" s="197">
        <f>O351*H351</f>
        <v>0</v>
      </c>
      <c r="Q351" s="197">
        <v>2.5999999999999998E-4</v>
      </c>
      <c r="R351" s="197">
        <f>Q351*H351</f>
        <v>0.156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241</v>
      </c>
      <c r="AT351" s="199" t="s">
        <v>199</v>
      </c>
      <c r="AU351" s="199" t="s">
        <v>82</v>
      </c>
      <c r="AY351" s="17" t="s">
        <v>158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82</v>
      </c>
      <c r="BK351" s="200">
        <f>ROUND(I351*H351,2)</f>
        <v>0</v>
      </c>
      <c r="BL351" s="17" t="s">
        <v>236</v>
      </c>
      <c r="BM351" s="199" t="s">
        <v>615</v>
      </c>
    </row>
    <row r="352" spans="1:65" s="2" customFormat="1" ht="19.2">
      <c r="A352" s="34"/>
      <c r="B352" s="35"/>
      <c r="C352" s="36"/>
      <c r="D352" s="201" t="s">
        <v>165</v>
      </c>
      <c r="E352" s="36"/>
      <c r="F352" s="202" t="s">
        <v>614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165</v>
      </c>
      <c r="AU352" s="17" t="s">
        <v>82</v>
      </c>
    </row>
    <row r="353" spans="1:65" s="13" customFormat="1" ht="20.399999999999999">
      <c r="B353" s="205"/>
      <c r="C353" s="206"/>
      <c r="D353" s="201" t="s">
        <v>166</v>
      </c>
      <c r="E353" s="207" t="s">
        <v>19</v>
      </c>
      <c r="F353" s="208" t="s">
        <v>1380</v>
      </c>
      <c r="G353" s="206"/>
      <c r="H353" s="209">
        <v>500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34</v>
      </c>
      <c r="AX353" s="13" t="s">
        <v>82</v>
      </c>
      <c r="AY353" s="215" t="s">
        <v>158</v>
      </c>
    </row>
    <row r="354" spans="1:65" s="13" customFormat="1" ht="10.199999999999999">
      <c r="B354" s="205"/>
      <c r="C354" s="206"/>
      <c r="D354" s="201" t="s">
        <v>166</v>
      </c>
      <c r="E354" s="206"/>
      <c r="F354" s="208" t="s">
        <v>1381</v>
      </c>
      <c r="G354" s="206"/>
      <c r="H354" s="209">
        <v>600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82</v>
      </c>
      <c r="AV354" s="13" t="s">
        <v>85</v>
      </c>
      <c r="AW354" s="13" t="s">
        <v>4</v>
      </c>
      <c r="AX354" s="13" t="s">
        <v>82</v>
      </c>
      <c r="AY354" s="215" t="s">
        <v>158</v>
      </c>
    </row>
    <row r="355" spans="1:65" s="2" customFormat="1" ht="16.5" customHeight="1">
      <c r="A355" s="34"/>
      <c r="B355" s="35"/>
      <c r="C355" s="188" t="s">
        <v>607</v>
      </c>
      <c r="D355" s="188" t="s">
        <v>159</v>
      </c>
      <c r="E355" s="189" t="s">
        <v>619</v>
      </c>
      <c r="F355" s="190" t="s">
        <v>620</v>
      </c>
      <c r="G355" s="191" t="s">
        <v>162</v>
      </c>
      <c r="H355" s="192">
        <v>40</v>
      </c>
      <c r="I355" s="193"/>
      <c r="J355" s="194">
        <f>ROUND(I355*H355,2)</f>
        <v>0</v>
      </c>
      <c r="K355" s="190" t="s">
        <v>213</v>
      </c>
      <c r="L355" s="39"/>
      <c r="M355" s="195" t="s">
        <v>19</v>
      </c>
      <c r="N355" s="196" t="s">
        <v>45</v>
      </c>
      <c r="O355" s="64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236</v>
      </c>
      <c r="AT355" s="199" t="s">
        <v>159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621</v>
      </c>
    </row>
    <row r="356" spans="1:65" s="2" customFormat="1" ht="10.199999999999999">
      <c r="A356" s="34"/>
      <c r="B356" s="35"/>
      <c r="C356" s="36"/>
      <c r="D356" s="201" t="s">
        <v>165</v>
      </c>
      <c r="E356" s="36"/>
      <c r="F356" s="202" t="s">
        <v>622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2" customFormat="1" ht="26.4" customHeight="1">
      <c r="A357" s="34"/>
      <c r="B357" s="35"/>
      <c r="C357" s="228" t="s">
        <v>612</v>
      </c>
      <c r="D357" s="228" t="s">
        <v>199</v>
      </c>
      <c r="E357" s="229" t="s">
        <v>624</v>
      </c>
      <c r="F357" s="230" t="s">
        <v>625</v>
      </c>
      <c r="G357" s="231" t="s">
        <v>162</v>
      </c>
      <c r="H357" s="232">
        <v>46</v>
      </c>
      <c r="I357" s="233"/>
      <c r="J357" s="234">
        <f>ROUND(I357*H357,2)</f>
        <v>0</v>
      </c>
      <c r="K357" s="230" t="s">
        <v>19</v>
      </c>
      <c r="L357" s="235"/>
      <c r="M357" s="236" t="s">
        <v>19</v>
      </c>
      <c r="N357" s="237" t="s">
        <v>45</v>
      </c>
      <c r="O357" s="64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241</v>
      </c>
      <c r="AT357" s="199" t="s">
        <v>199</v>
      </c>
      <c r="AU357" s="199" t="s">
        <v>82</v>
      </c>
      <c r="AY357" s="17" t="s">
        <v>158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82</v>
      </c>
      <c r="BK357" s="200">
        <f>ROUND(I357*H357,2)</f>
        <v>0</v>
      </c>
      <c r="BL357" s="17" t="s">
        <v>236</v>
      </c>
      <c r="BM357" s="199" t="s">
        <v>626</v>
      </c>
    </row>
    <row r="358" spans="1:65" s="2" customFormat="1" ht="19.2">
      <c r="A358" s="34"/>
      <c r="B358" s="35"/>
      <c r="C358" s="36"/>
      <c r="D358" s="201" t="s">
        <v>165</v>
      </c>
      <c r="E358" s="36"/>
      <c r="F358" s="202" t="s">
        <v>625</v>
      </c>
      <c r="G358" s="36"/>
      <c r="H358" s="36"/>
      <c r="I358" s="108"/>
      <c r="J358" s="36"/>
      <c r="K358" s="36"/>
      <c r="L358" s="39"/>
      <c r="M358" s="203"/>
      <c r="N358" s="204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165</v>
      </c>
      <c r="AU358" s="17" t="s">
        <v>82</v>
      </c>
    </row>
    <row r="359" spans="1:65" s="13" customFormat="1" ht="10.199999999999999">
      <c r="B359" s="205"/>
      <c r="C359" s="206"/>
      <c r="D359" s="201" t="s">
        <v>166</v>
      </c>
      <c r="E359" s="207" t="s">
        <v>19</v>
      </c>
      <c r="F359" s="208" t="s">
        <v>1382</v>
      </c>
      <c r="G359" s="206"/>
      <c r="H359" s="209">
        <v>40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34</v>
      </c>
      <c r="AX359" s="13" t="s">
        <v>82</v>
      </c>
      <c r="AY359" s="215" t="s">
        <v>158</v>
      </c>
    </row>
    <row r="360" spans="1:65" s="13" customFormat="1" ht="10.199999999999999">
      <c r="B360" s="205"/>
      <c r="C360" s="206"/>
      <c r="D360" s="201" t="s">
        <v>166</v>
      </c>
      <c r="E360" s="206"/>
      <c r="F360" s="208" t="s">
        <v>1383</v>
      </c>
      <c r="G360" s="206"/>
      <c r="H360" s="209">
        <v>46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166</v>
      </c>
      <c r="AU360" s="215" t="s">
        <v>82</v>
      </c>
      <c r="AV360" s="13" t="s">
        <v>85</v>
      </c>
      <c r="AW360" s="13" t="s">
        <v>4</v>
      </c>
      <c r="AX360" s="13" t="s">
        <v>82</v>
      </c>
      <c r="AY360" s="215" t="s">
        <v>158</v>
      </c>
    </row>
    <row r="361" spans="1:65" s="2" customFormat="1" ht="30.6" customHeight="1">
      <c r="A361" s="34"/>
      <c r="B361" s="35"/>
      <c r="C361" s="188" t="s">
        <v>618</v>
      </c>
      <c r="D361" s="188" t="s">
        <v>159</v>
      </c>
      <c r="E361" s="189" t="s">
        <v>630</v>
      </c>
      <c r="F361" s="190" t="s">
        <v>631</v>
      </c>
      <c r="G361" s="191" t="s">
        <v>202</v>
      </c>
      <c r="H361" s="192">
        <v>320</v>
      </c>
      <c r="I361" s="193"/>
      <c r="J361" s="194">
        <f>ROUND(I361*H361,2)</f>
        <v>0</v>
      </c>
      <c r="K361" s="190" t="s">
        <v>19</v>
      </c>
      <c r="L361" s="39"/>
      <c r="M361" s="195" t="s">
        <v>19</v>
      </c>
      <c r="N361" s="196" t="s">
        <v>45</v>
      </c>
      <c r="O361" s="64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236</v>
      </c>
      <c r="AT361" s="199" t="s">
        <v>159</v>
      </c>
      <c r="AU361" s="199" t="s">
        <v>82</v>
      </c>
      <c r="AY361" s="17" t="s">
        <v>158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7" t="s">
        <v>82</v>
      </c>
      <c r="BK361" s="200">
        <f>ROUND(I361*H361,2)</f>
        <v>0</v>
      </c>
      <c r="BL361" s="17" t="s">
        <v>236</v>
      </c>
      <c r="BM361" s="199" t="s">
        <v>632</v>
      </c>
    </row>
    <row r="362" spans="1:65" s="2" customFormat="1" ht="19.2">
      <c r="A362" s="34"/>
      <c r="B362" s="35"/>
      <c r="C362" s="36"/>
      <c r="D362" s="201" t="s">
        <v>165</v>
      </c>
      <c r="E362" s="36"/>
      <c r="F362" s="202" t="s">
        <v>631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165</v>
      </c>
      <c r="AU362" s="17" t="s">
        <v>82</v>
      </c>
    </row>
    <row r="363" spans="1:65" s="2" customFormat="1" ht="19.2">
      <c r="A363" s="34"/>
      <c r="B363" s="35"/>
      <c r="C363" s="36"/>
      <c r="D363" s="201" t="s">
        <v>181</v>
      </c>
      <c r="E363" s="36"/>
      <c r="F363" s="227" t="s">
        <v>633</v>
      </c>
      <c r="G363" s="36"/>
      <c r="H363" s="36"/>
      <c r="I363" s="108"/>
      <c r="J363" s="36"/>
      <c r="K363" s="36"/>
      <c r="L363" s="39"/>
      <c r="M363" s="203"/>
      <c r="N363" s="204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181</v>
      </c>
      <c r="AU363" s="17" t="s">
        <v>82</v>
      </c>
    </row>
    <row r="364" spans="1:65" s="13" customFormat="1" ht="10.199999999999999">
      <c r="B364" s="205"/>
      <c r="C364" s="206"/>
      <c r="D364" s="201" t="s">
        <v>166</v>
      </c>
      <c r="E364" s="207" t="s">
        <v>19</v>
      </c>
      <c r="F364" s="208" t="s">
        <v>1384</v>
      </c>
      <c r="G364" s="206"/>
      <c r="H364" s="209">
        <v>320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166</v>
      </c>
      <c r="AU364" s="215" t="s">
        <v>82</v>
      </c>
      <c r="AV364" s="13" t="s">
        <v>85</v>
      </c>
      <c r="AW364" s="13" t="s">
        <v>34</v>
      </c>
      <c r="AX364" s="13" t="s">
        <v>82</v>
      </c>
      <c r="AY364" s="215" t="s">
        <v>158</v>
      </c>
    </row>
    <row r="365" spans="1:65" s="2" customFormat="1" ht="29.4" customHeight="1">
      <c r="A365" s="34"/>
      <c r="B365" s="35"/>
      <c r="C365" s="188" t="s">
        <v>623</v>
      </c>
      <c r="D365" s="188" t="s">
        <v>159</v>
      </c>
      <c r="E365" s="189" t="s">
        <v>636</v>
      </c>
      <c r="F365" s="190" t="s">
        <v>637</v>
      </c>
      <c r="G365" s="191" t="s">
        <v>202</v>
      </c>
      <c r="H365" s="192">
        <v>36</v>
      </c>
      <c r="I365" s="193"/>
      <c r="J365" s="194">
        <f>ROUND(I365*H365,2)</f>
        <v>0</v>
      </c>
      <c r="K365" s="190" t="s">
        <v>19</v>
      </c>
      <c r="L365" s="39"/>
      <c r="M365" s="195" t="s">
        <v>19</v>
      </c>
      <c r="N365" s="196" t="s">
        <v>45</v>
      </c>
      <c r="O365" s="64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236</v>
      </c>
      <c r="AT365" s="199" t="s">
        <v>159</v>
      </c>
      <c r="AU365" s="199" t="s">
        <v>82</v>
      </c>
      <c r="AY365" s="17" t="s">
        <v>158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82</v>
      </c>
      <c r="BK365" s="200">
        <f>ROUND(I365*H365,2)</f>
        <v>0</v>
      </c>
      <c r="BL365" s="17" t="s">
        <v>236</v>
      </c>
      <c r="BM365" s="199" t="s">
        <v>638</v>
      </c>
    </row>
    <row r="366" spans="1:65" s="2" customFormat="1" ht="10.199999999999999">
      <c r="A366" s="34"/>
      <c r="B366" s="35"/>
      <c r="C366" s="36"/>
      <c r="D366" s="201" t="s">
        <v>165</v>
      </c>
      <c r="E366" s="36"/>
      <c r="F366" s="202" t="s">
        <v>637</v>
      </c>
      <c r="G366" s="36"/>
      <c r="H366" s="36"/>
      <c r="I366" s="108"/>
      <c r="J366" s="36"/>
      <c r="K366" s="36"/>
      <c r="L366" s="39"/>
      <c r="M366" s="203"/>
      <c r="N366" s="204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165</v>
      </c>
      <c r="AU366" s="17" t="s">
        <v>82</v>
      </c>
    </row>
    <row r="367" spans="1:65" s="2" customFormat="1" ht="29.4" customHeight="1">
      <c r="A367" s="34"/>
      <c r="B367" s="35"/>
      <c r="C367" s="188" t="s">
        <v>629</v>
      </c>
      <c r="D367" s="188" t="s">
        <v>159</v>
      </c>
      <c r="E367" s="189" t="s">
        <v>640</v>
      </c>
      <c r="F367" s="190" t="s">
        <v>641</v>
      </c>
      <c r="G367" s="191" t="s">
        <v>202</v>
      </c>
      <c r="H367" s="192">
        <v>36</v>
      </c>
      <c r="I367" s="193"/>
      <c r="J367" s="194">
        <f>ROUND(I367*H367,2)</f>
        <v>0</v>
      </c>
      <c r="K367" s="190" t="s">
        <v>213</v>
      </c>
      <c r="L367" s="39"/>
      <c r="M367" s="195" t="s">
        <v>19</v>
      </c>
      <c r="N367" s="196" t="s">
        <v>45</v>
      </c>
      <c r="O367" s="64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236</v>
      </c>
      <c r="AT367" s="199" t="s">
        <v>159</v>
      </c>
      <c r="AU367" s="199" t="s">
        <v>82</v>
      </c>
      <c r="AY367" s="17" t="s">
        <v>158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82</v>
      </c>
      <c r="BK367" s="200">
        <f>ROUND(I367*H367,2)</f>
        <v>0</v>
      </c>
      <c r="BL367" s="17" t="s">
        <v>236</v>
      </c>
      <c r="BM367" s="199" t="s">
        <v>642</v>
      </c>
    </row>
    <row r="368" spans="1:65" s="2" customFormat="1" ht="28.8">
      <c r="A368" s="34"/>
      <c r="B368" s="35"/>
      <c r="C368" s="36"/>
      <c r="D368" s="201" t="s">
        <v>165</v>
      </c>
      <c r="E368" s="36"/>
      <c r="F368" s="202" t="s">
        <v>643</v>
      </c>
      <c r="G368" s="36"/>
      <c r="H368" s="36"/>
      <c r="I368" s="108"/>
      <c r="J368" s="36"/>
      <c r="K368" s="36"/>
      <c r="L368" s="39"/>
      <c r="M368" s="203"/>
      <c r="N368" s="204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165</v>
      </c>
      <c r="AU368" s="17" t="s">
        <v>82</v>
      </c>
    </row>
    <row r="369" spans="1:65" s="13" customFormat="1" ht="10.199999999999999">
      <c r="B369" s="205"/>
      <c r="C369" s="206"/>
      <c r="D369" s="201" t="s">
        <v>166</v>
      </c>
      <c r="E369" s="207" t="s">
        <v>19</v>
      </c>
      <c r="F369" s="208" t="s">
        <v>1385</v>
      </c>
      <c r="G369" s="206"/>
      <c r="H369" s="209">
        <v>36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166</v>
      </c>
      <c r="AU369" s="215" t="s">
        <v>82</v>
      </c>
      <c r="AV369" s="13" t="s">
        <v>85</v>
      </c>
      <c r="AW369" s="13" t="s">
        <v>34</v>
      </c>
      <c r="AX369" s="13" t="s">
        <v>82</v>
      </c>
      <c r="AY369" s="215" t="s">
        <v>158</v>
      </c>
    </row>
    <row r="370" spans="1:65" s="2" customFormat="1" ht="29.4" customHeight="1">
      <c r="A370" s="34"/>
      <c r="B370" s="35"/>
      <c r="C370" s="188" t="s">
        <v>635</v>
      </c>
      <c r="D370" s="188" t="s">
        <v>159</v>
      </c>
      <c r="E370" s="189" t="s">
        <v>646</v>
      </c>
      <c r="F370" s="190" t="s">
        <v>647</v>
      </c>
      <c r="G370" s="191" t="s">
        <v>202</v>
      </c>
      <c r="H370" s="192">
        <v>20</v>
      </c>
      <c r="I370" s="193"/>
      <c r="J370" s="194">
        <f>ROUND(I370*H370,2)</f>
        <v>0</v>
      </c>
      <c r="K370" s="190" t="s">
        <v>19</v>
      </c>
      <c r="L370" s="39"/>
      <c r="M370" s="195" t="s">
        <v>19</v>
      </c>
      <c r="N370" s="196" t="s">
        <v>45</v>
      </c>
      <c r="O370" s="64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236</v>
      </c>
      <c r="AT370" s="199" t="s">
        <v>159</v>
      </c>
      <c r="AU370" s="199" t="s">
        <v>82</v>
      </c>
      <c r="AY370" s="17" t="s">
        <v>158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7" t="s">
        <v>82</v>
      </c>
      <c r="BK370" s="200">
        <f>ROUND(I370*H370,2)</f>
        <v>0</v>
      </c>
      <c r="BL370" s="17" t="s">
        <v>236</v>
      </c>
      <c r="BM370" s="199" t="s">
        <v>648</v>
      </c>
    </row>
    <row r="371" spans="1:65" s="2" customFormat="1" ht="10.199999999999999">
      <c r="A371" s="34"/>
      <c r="B371" s="35"/>
      <c r="C371" s="36"/>
      <c r="D371" s="201" t="s">
        <v>165</v>
      </c>
      <c r="E371" s="36"/>
      <c r="F371" s="202" t="s">
        <v>647</v>
      </c>
      <c r="G371" s="36"/>
      <c r="H371" s="36"/>
      <c r="I371" s="108"/>
      <c r="J371" s="36"/>
      <c r="K371" s="36"/>
      <c r="L371" s="39"/>
      <c r="M371" s="203"/>
      <c r="N371" s="204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165</v>
      </c>
      <c r="AU371" s="17" t="s">
        <v>82</v>
      </c>
    </row>
    <row r="372" spans="1:65" s="2" customFormat="1" ht="27" customHeight="1">
      <c r="A372" s="34"/>
      <c r="B372" s="35"/>
      <c r="C372" s="188" t="s">
        <v>639</v>
      </c>
      <c r="D372" s="188" t="s">
        <v>159</v>
      </c>
      <c r="E372" s="189" t="s">
        <v>650</v>
      </c>
      <c r="F372" s="190" t="s">
        <v>651</v>
      </c>
      <c r="G372" s="191" t="s">
        <v>202</v>
      </c>
      <c r="H372" s="192">
        <v>20</v>
      </c>
      <c r="I372" s="193"/>
      <c r="J372" s="194">
        <f>ROUND(I372*H372,2)</f>
        <v>0</v>
      </c>
      <c r="K372" s="190" t="s">
        <v>213</v>
      </c>
      <c r="L372" s="39"/>
      <c r="M372" s="195" t="s">
        <v>19</v>
      </c>
      <c r="N372" s="196" t="s">
        <v>45</v>
      </c>
      <c r="O372" s="64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236</v>
      </c>
      <c r="AT372" s="199" t="s">
        <v>159</v>
      </c>
      <c r="AU372" s="199" t="s">
        <v>82</v>
      </c>
      <c r="AY372" s="17" t="s">
        <v>158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82</v>
      </c>
      <c r="BK372" s="200">
        <f>ROUND(I372*H372,2)</f>
        <v>0</v>
      </c>
      <c r="BL372" s="17" t="s">
        <v>236</v>
      </c>
      <c r="BM372" s="199" t="s">
        <v>652</v>
      </c>
    </row>
    <row r="373" spans="1:65" s="2" customFormat="1" ht="28.8">
      <c r="A373" s="34"/>
      <c r="B373" s="35"/>
      <c r="C373" s="36"/>
      <c r="D373" s="201" t="s">
        <v>165</v>
      </c>
      <c r="E373" s="36"/>
      <c r="F373" s="202" t="s">
        <v>653</v>
      </c>
      <c r="G373" s="36"/>
      <c r="H373" s="36"/>
      <c r="I373" s="108"/>
      <c r="J373" s="36"/>
      <c r="K373" s="36"/>
      <c r="L373" s="39"/>
      <c r="M373" s="203"/>
      <c r="N373" s="204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165</v>
      </c>
      <c r="AU373" s="17" t="s">
        <v>82</v>
      </c>
    </row>
    <row r="374" spans="1:65" s="13" customFormat="1" ht="10.199999999999999">
      <c r="B374" s="205"/>
      <c r="C374" s="206"/>
      <c r="D374" s="201" t="s">
        <v>166</v>
      </c>
      <c r="E374" s="207" t="s">
        <v>19</v>
      </c>
      <c r="F374" s="208" t="s">
        <v>1386</v>
      </c>
      <c r="G374" s="206"/>
      <c r="H374" s="209">
        <v>20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166</v>
      </c>
      <c r="AU374" s="215" t="s">
        <v>82</v>
      </c>
      <c r="AV374" s="13" t="s">
        <v>85</v>
      </c>
      <c r="AW374" s="13" t="s">
        <v>34</v>
      </c>
      <c r="AX374" s="13" t="s">
        <v>82</v>
      </c>
      <c r="AY374" s="215" t="s">
        <v>158</v>
      </c>
    </row>
    <row r="375" spans="1:65" s="2" customFormat="1" ht="27.6" customHeight="1">
      <c r="A375" s="34"/>
      <c r="B375" s="35"/>
      <c r="C375" s="188" t="s">
        <v>645</v>
      </c>
      <c r="D375" s="188" t="s">
        <v>159</v>
      </c>
      <c r="E375" s="189" t="s">
        <v>1387</v>
      </c>
      <c r="F375" s="190" t="s">
        <v>1388</v>
      </c>
      <c r="G375" s="191" t="s">
        <v>202</v>
      </c>
      <c r="H375" s="192">
        <v>2</v>
      </c>
      <c r="I375" s="193"/>
      <c r="J375" s="194">
        <f>ROUND(I375*H375,2)</f>
        <v>0</v>
      </c>
      <c r="K375" s="190" t="s">
        <v>19</v>
      </c>
      <c r="L375" s="39"/>
      <c r="M375" s="195" t="s">
        <v>19</v>
      </c>
      <c r="N375" s="196" t="s">
        <v>45</v>
      </c>
      <c r="O375" s="64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236</v>
      </c>
      <c r="AT375" s="199" t="s">
        <v>159</v>
      </c>
      <c r="AU375" s="199" t="s">
        <v>82</v>
      </c>
      <c r="AY375" s="17" t="s">
        <v>158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82</v>
      </c>
      <c r="BK375" s="200">
        <f>ROUND(I375*H375,2)</f>
        <v>0</v>
      </c>
      <c r="BL375" s="17" t="s">
        <v>236</v>
      </c>
      <c r="BM375" s="199" t="s">
        <v>658</v>
      </c>
    </row>
    <row r="376" spans="1:65" s="2" customFormat="1" ht="10.199999999999999">
      <c r="A376" s="34"/>
      <c r="B376" s="35"/>
      <c r="C376" s="36"/>
      <c r="D376" s="201" t="s">
        <v>165</v>
      </c>
      <c r="E376" s="36"/>
      <c r="F376" s="202" t="s">
        <v>1388</v>
      </c>
      <c r="G376" s="36"/>
      <c r="H376" s="36"/>
      <c r="I376" s="108"/>
      <c r="J376" s="36"/>
      <c r="K376" s="36"/>
      <c r="L376" s="39"/>
      <c r="M376" s="203"/>
      <c r="N376" s="204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165</v>
      </c>
      <c r="AU376" s="17" t="s">
        <v>82</v>
      </c>
    </row>
    <row r="377" spans="1:65" s="2" customFormat="1" ht="29.4" customHeight="1">
      <c r="A377" s="34"/>
      <c r="B377" s="35"/>
      <c r="C377" s="188" t="s">
        <v>649</v>
      </c>
      <c r="D377" s="188" t="s">
        <v>159</v>
      </c>
      <c r="E377" s="189" t="s">
        <v>1389</v>
      </c>
      <c r="F377" s="190" t="s">
        <v>1390</v>
      </c>
      <c r="G377" s="191" t="s">
        <v>202</v>
      </c>
      <c r="H377" s="192">
        <v>2</v>
      </c>
      <c r="I377" s="193"/>
      <c r="J377" s="194">
        <f>ROUND(I377*H377,2)</f>
        <v>0</v>
      </c>
      <c r="K377" s="190" t="s">
        <v>213</v>
      </c>
      <c r="L377" s="39"/>
      <c r="M377" s="195" t="s">
        <v>19</v>
      </c>
      <c r="N377" s="196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236</v>
      </c>
      <c r="AT377" s="199" t="s">
        <v>159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662</v>
      </c>
    </row>
    <row r="378" spans="1:65" s="2" customFormat="1" ht="28.8">
      <c r="A378" s="34"/>
      <c r="B378" s="35"/>
      <c r="C378" s="36"/>
      <c r="D378" s="201" t="s">
        <v>165</v>
      </c>
      <c r="E378" s="36"/>
      <c r="F378" s="202" t="s">
        <v>1391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1325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27" customHeight="1">
      <c r="A380" s="34"/>
      <c r="B380" s="35"/>
      <c r="C380" s="188" t="s">
        <v>655</v>
      </c>
      <c r="D380" s="188" t="s">
        <v>159</v>
      </c>
      <c r="E380" s="189" t="s">
        <v>666</v>
      </c>
      <c r="F380" s="190" t="s">
        <v>667</v>
      </c>
      <c r="G380" s="191" t="s">
        <v>202</v>
      </c>
      <c r="H380" s="192">
        <v>8</v>
      </c>
      <c r="I380" s="193"/>
      <c r="J380" s="194">
        <f>ROUND(I380*H380,2)</f>
        <v>0</v>
      </c>
      <c r="K380" s="190" t="s">
        <v>19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1392</v>
      </c>
    </row>
    <row r="381" spans="1:65" s="2" customFormat="1" ht="10.199999999999999">
      <c r="A381" s="34"/>
      <c r="B381" s="35"/>
      <c r="C381" s="36"/>
      <c r="D381" s="201" t="s">
        <v>165</v>
      </c>
      <c r="E381" s="36"/>
      <c r="F381" s="202" t="s">
        <v>667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27" customHeight="1">
      <c r="A382" s="34"/>
      <c r="B382" s="35"/>
      <c r="C382" s="188" t="s">
        <v>659</v>
      </c>
      <c r="D382" s="188" t="s">
        <v>159</v>
      </c>
      <c r="E382" s="189" t="s">
        <v>670</v>
      </c>
      <c r="F382" s="190" t="s">
        <v>671</v>
      </c>
      <c r="G382" s="191" t="s">
        <v>202</v>
      </c>
      <c r="H382" s="192">
        <v>8</v>
      </c>
      <c r="I382" s="193"/>
      <c r="J382" s="194">
        <f>ROUND(I382*H382,2)</f>
        <v>0</v>
      </c>
      <c r="K382" s="190" t="s">
        <v>213</v>
      </c>
      <c r="L382" s="39"/>
      <c r="M382" s="195" t="s">
        <v>19</v>
      </c>
      <c r="N382" s="196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236</v>
      </c>
      <c r="AT382" s="199" t="s">
        <v>159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1393</v>
      </c>
    </row>
    <row r="383" spans="1:65" s="2" customFormat="1" ht="28.8">
      <c r="A383" s="34"/>
      <c r="B383" s="35"/>
      <c r="C383" s="36"/>
      <c r="D383" s="201" t="s">
        <v>165</v>
      </c>
      <c r="E383" s="36"/>
      <c r="F383" s="202" t="s">
        <v>673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1394</v>
      </c>
      <c r="G384" s="206"/>
      <c r="H384" s="209">
        <v>8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27" customHeight="1">
      <c r="A385" s="34"/>
      <c r="B385" s="35"/>
      <c r="C385" s="188" t="s">
        <v>665</v>
      </c>
      <c r="D385" s="188" t="s">
        <v>159</v>
      </c>
      <c r="E385" s="189" t="s">
        <v>676</v>
      </c>
      <c r="F385" s="190" t="s">
        <v>677</v>
      </c>
      <c r="G385" s="191" t="s">
        <v>202</v>
      </c>
      <c r="H385" s="192">
        <v>2</v>
      </c>
      <c r="I385" s="193"/>
      <c r="J385" s="194">
        <f>ROUND(I385*H385,2)</f>
        <v>0</v>
      </c>
      <c r="K385" s="190" t="s">
        <v>19</v>
      </c>
      <c r="L385" s="39"/>
      <c r="M385" s="195" t="s">
        <v>19</v>
      </c>
      <c r="N385" s="196" t="s">
        <v>45</v>
      </c>
      <c r="O385" s="64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236</v>
      </c>
      <c r="AT385" s="199" t="s">
        <v>159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678</v>
      </c>
    </row>
    <row r="386" spans="1:65" s="2" customFormat="1" ht="10.199999999999999">
      <c r="A386" s="34"/>
      <c r="B386" s="35"/>
      <c r="C386" s="36"/>
      <c r="D386" s="201" t="s">
        <v>165</v>
      </c>
      <c r="E386" s="36"/>
      <c r="F386" s="202" t="s">
        <v>677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2" customFormat="1" ht="27" customHeight="1">
      <c r="A387" s="34"/>
      <c r="B387" s="35"/>
      <c r="C387" s="188" t="s">
        <v>669</v>
      </c>
      <c r="D387" s="188" t="s">
        <v>159</v>
      </c>
      <c r="E387" s="189" t="s">
        <v>680</v>
      </c>
      <c r="F387" s="190" t="s">
        <v>681</v>
      </c>
      <c r="G387" s="191" t="s">
        <v>202</v>
      </c>
      <c r="H387" s="192">
        <v>2</v>
      </c>
      <c r="I387" s="193"/>
      <c r="J387" s="194">
        <f>ROUND(I387*H387,2)</f>
        <v>0</v>
      </c>
      <c r="K387" s="190" t="s">
        <v>213</v>
      </c>
      <c r="L387" s="39"/>
      <c r="M387" s="195" t="s">
        <v>19</v>
      </c>
      <c r="N387" s="196" t="s">
        <v>45</v>
      </c>
      <c r="O387" s="64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236</v>
      </c>
      <c r="AT387" s="199" t="s">
        <v>159</v>
      </c>
      <c r="AU387" s="199" t="s">
        <v>82</v>
      </c>
      <c r="AY387" s="17" t="s">
        <v>158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82</v>
      </c>
      <c r="BK387" s="200">
        <f>ROUND(I387*H387,2)</f>
        <v>0</v>
      </c>
      <c r="BL387" s="17" t="s">
        <v>236</v>
      </c>
      <c r="BM387" s="199" t="s">
        <v>682</v>
      </c>
    </row>
    <row r="388" spans="1:65" s="2" customFormat="1" ht="28.8">
      <c r="A388" s="34"/>
      <c r="B388" s="35"/>
      <c r="C388" s="36"/>
      <c r="D388" s="201" t="s">
        <v>165</v>
      </c>
      <c r="E388" s="36"/>
      <c r="F388" s="202" t="s">
        <v>683</v>
      </c>
      <c r="G388" s="36"/>
      <c r="H388" s="36"/>
      <c r="I388" s="108"/>
      <c r="J388" s="36"/>
      <c r="K388" s="36"/>
      <c r="L388" s="39"/>
      <c r="M388" s="203"/>
      <c r="N388" s="204"/>
      <c r="O388" s="64"/>
      <c r="P388" s="64"/>
      <c r="Q388" s="64"/>
      <c r="R388" s="64"/>
      <c r="S388" s="64"/>
      <c r="T388" s="65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165</v>
      </c>
      <c r="AU388" s="17" t="s">
        <v>82</v>
      </c>
    </row>
    <row r="389" spans="1:65" s="13" customFormat="1" ht="10.199999999999999">
      <c r="B389" s="205"/>
      <c r="C389" s="206"/>
      <c r="D389" s="201" t="s">
        <v>166</v>
      </c>
      <c r="E389" s="207" t="s">
        <v>19</v>
      </c>
      <c r="F389" s="208" t="s">
        <v>1325</v>
      </c>
      <c r="G389" s="206"/>
      <c r="H389" s="209">
        <v>2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166</v>
      </c>
      <c r="AU389" s="215" t="s">
        <v>82</v>
      </c>
      <c r="AV389" s="13" t="s">
        <v>85</v>
      </c>
      <c r="AW389" s="13" t="s">
        <v>34</v>
      </c>
      <c r="AX389" s="13" t="s">
        <v>82</v>
      </c>
      <c r="AY389" s="215" t="s">
        <v>158</v>
      </c>
    </row>
    <row r="390" spans="1:65" s="2" customFormat="1" ht="27" customHeight="1">
      <c r="A390" s="34"/>
      <c r="B390" s="35"/>
      <c r="C390" s="188" t="s">
        <v>675</v>
      </c>
      <c r="D390" s="188" t="s">
        <v>159</v>
      </c>
      <c r="E390" s="189" t="s">
        <v>686</v>
      </c>
      <c r="F390" s="190" t="s">
        <v>687</v>
      </c>
      <c r="G390" s="191" t="s">
        <v>202</v>
      </c>
      <c r="H390" s="192">
        <v>6</v>
      </c>
      <c r="I390" s="193"/>
      <c r="J390" s="194">
        <f>ROUND(I390*H390,2)</f>
        <v>0</v>
      </c>
      <c r="K390" s="190" t="s">
        <v>213</v>
      </c>
      <c r="L390" s="39"/>
      <c r="M390" s="195" t="s">
        <v>19</v>
      </c>
      <c r="N390" s="196" t="s">
        <v>45</v>
      </c>
      <c r="O390" s="64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236</v>
      </c>
      <c r="AT390" s="199" t="s">
        <v>159</v>
      </c>
      <c r="AU390" s="199" t="s">
        <v>82</v>
      </c>
      <c r="AY390" s="17" t="s">
        <v>158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82</v>
      </c>
      <c r="BK390" s="200">
        <f>ROUND(I390*H390,2)</f>
        <v>0</v>
      </c>
      <c r="BL390" s="17" t="s">
        <v>236</v>
      </c>
      <c r="BM390" s="199" t="s">
        <v>688</v>
      </c>
    </row>
    <row r="391" spans="1:65" s="2" customFormat="1" ht="19.2">
      <c r="A391" s="34"/>
      <c r="B391" s="35"/>
      <c r="C391" s="36"/>
      <c r="D391" s="201" t="s">
        <v>165</v>
      </c>
      <c r="E391" s="36"/>
      <c r="F391" s="202" t="s">
        <v>687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165</v>
      </c>
      <c r="AU391" s="17" t="s">
        <v>82</v>
      </c>
    </row>
    <row r="392" spans="1:65" s="2" customFormat="1" ht="16.5" customHeight="1">
      <c r="A392" s="34"/>
      <c r="B392" s="35"/>
      <c r="C392" s="228" t="s">
        <v>679</v>
      </c>
      <c r="D392" s="228" t="s">
        <v>199</v>
      </c>
      <c r="E392" s="229" t="s">
        <v>690</v>
      </c>
      <c r="F392" s="230" t="s">
        <v>691</v>
      </c>
      <c r="G392" s="231" t="s">
        <v>202</v>
      </c>
      <c r="H392" s="232">
        <v>6</v>
      </c>
      <c r="I392" s="233"/>
      <c r="J392" s="234">
        <f>ROUND(I392*H392,2)</f>
        <v>0</v>
      </c>
      <c r="K392" s="230" t="s">
        <v>19</v>
      </c>
      <c r="L392" s="235"/>
      <c r="M392" s="236" t="s">
        <v>19</v>
      </c>
      <c r="N392" s="237" t="s">
        <v>45</v>
      </c>
      <c r="O392" s="64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241</v>
      </c>
      <c r="AT392" s="199" t="s">
        <v>199</v>
      </c>
      <c r="AU392" s="199" t="s">
        <v>82</v>
      </c>
      <c r="AY392" s="17" t="s">
        <v>158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82</v>
      </c>
      <c r="BK392" s="200">
        <f>ROUND(I392*H392,2)</f>
        <v>0</v>
      </c>
      <c r="BL392" s="17" t="s">
        <v>236</v>
      </c>
      <c r="BM392" s="199" t="s">
        <v>692</v>
      </c>
    </row>
    <row r="393" spans="1:65" s="2" customFormat="1" ht="10.199999999999999">
      <c r="A393" s="34"/>
      <c r="B393" s="35"/>
      <c r="C393" s="36"/>
      <c r="D393" s="201" t="s">
        <v>165</v>
      </c>
      <c r="E393" s="36"/>
      <c r="F393" s="202" t="s">
        <v>691</v>
      </c>
      <c r="G393" s="36"/>
      <c r="H393" s="36"/>
      <c r="I393" s="108"/>
      <c r="J393" s="36"/>
      <c r="K393" s="36"/>
      <c r="L393" s="39"/>
      <c r="M393" s="203"/>
      <c r="N393" s="204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165</v>
      </c>
      <c r="AU393" s="17" t="s">
        <v>82</v>
      </c>
    </row>
    <row r="394" spans="1:65" s="13" customFormat="1" ht="10.199999999999999">
      <c r="B394" s="205"/>
      <c r="C394" s="206"/>
      <c r="D394" s="201" t="s">
        <v>166</v>
      </c>
      <c r="E394" s="207" t="s">
        <v>19</v>
      </c>
      <c r="F394" s="208" t="s">
        <v>1395</v>
      </c>
      <c r="G394" s="206"/>
      <c r="H394" s="209">
        <v>6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166</v>
      </c>
      <c r="AU394" s="215" t="s">
        <v>82</v>
      </c>
      <c r="AV394" s="13" t="s">
        <v>85</v>
      </c>
      <c r="AW394" s="13" t="s">
        <v>34</v>
      </c>
      <c r="AX394" s="13" t="s">
        <v>82</v>
      </c>
      <c r="AY394" s="215" t="s">
        <v>158</v>
      </c>
    </row>
    <row r="395" spans="1:65" s="2" customFormat="1" ht="30" customHeight="1">
      <c r="A395" s="34"/>
      <c r="B395" s="35"/>
      <c r="C395" s="188" t="s">
        <v>685</v>
      </c>
      <c r="D395" s="188" t="s">
        <v>159</v>
      </c>
      <c r="E395" s="189" t="s">
        <v>694</v>
      </c>
      <c r="F395" s="190" t="s">
        <v>695</v>
      </c>
      <c r="G395" s="191" t="s">
        <v>202</v>
      </c>
      <c r="H395" s="192">
        <v>4</v>
      </c>
      <c r="I395" s="193"/>
      <c r="J395" s="194">
        <f>ROUND(I395*H395,2)</f>
        <v>0</v>
      </c>
      <c r="K395" s="190" t="s">
        <v>213</v>
      </c>
      <c r="L395" s="39"/>
      <c r="M395" s="195" t="s">
        <v>19</v>
      </c>
      <c r="N395" s="196" t="s">
        <v>45</v>
      </c>
      <c r="O395" s="64"/>
      <c r="P395" s="197">
        <f>O395*H395</f>
        <v>0</v>
      </c>
      <c r="Q395" s="197">
        <v>0.57010000000000005</v>
      </c>
      <c r="R395" s="197">
        <f>Q395*H395</f>
        <v>2.2804000000000002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236</v>
      </c>
      <c r="AT395" s="199" t="s">
        <v>159</v>
      </c>
      <c r="AU395" s="199" t="s">
        <v>82</v>
      </c>
      <c r="AY395" s="17" t="s">
        <v>158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82</v>
      </c>
      <c r="BK395" s="200">
        <f>ROUND(I395*H395,2)</f>
        <v>0</v>
      </c>
      <c r="BL395" s="17" t="s">
        <v>236</v>
      </c>
      <c r="BM395" s="199" t="s">
        <v>696</v>
      </c>
    </row>
    <row r="396" spans="1:65" s="2" customFormat="1" ht="38.4">
      <c r="A396" s="34"/>
      <c r="B396" s="35"/>
      <c r="C396" s="36"/>
      <c r="D396" s="201" t="s">
        <v>165</v>
      </c>
      <c r="E396" s="36"/>
      <c r="F396" s="202" t="s">
        <v>697</v>
      </c>
      <c r="G396" s="36"/>
      <c r="H396" s="36"/>
      <c r="I396" s="108"/>
      <c r="J396" s="36"/>
      <c r="K396" s="36"/>
      <c r="L396" s="39"/>
      <c r="M396" s="203"/>
      <c r="N396" s="204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165</v>
      </c>
      <c r="AU396" s="17" t="s">
        <v>82</v>
      </c>
    </row>
    <row r="397" spans="1:65" s="2" customFormat="1" ht="38.4">
      <c r="A397" s="34"/>
      <c r="B397" s="35"/>
      <c r="C397" s="36"/>
      <c r="D397" s="201" t="s">
        <v>216</v>
      </c>
      <c r="E397" s="36"/>
      <c r="F397" s="227" t="s">
        <v>413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216</v>
      </c>
      <c r="AU397" s="17" t="s">
        <v>82</v>
      </c>
    </row>
    <row r="398" spans="1:65" s="2" customFormat="1" ht="16.5" customHeight="1">
      <c r="A398" s="34"/>
      <c r="B398" s="35"/>
      <c r="C398" s="228" t="s">
        <v>689</v>
      </c>
      <c r="D398" s="228" t="s">
        <v>199</v>
      </c>
      <c r="E398" s="229" t="s">
        <v>699</v>
      </c>
      <c r="F398" s="230" t="s">
        <v>700</v>
      </c>
      <c r="G398" s="231" t="s">
        <v>202</v>
      </c>
      <c r="H398" s="232">
        <v>2</v>
      </c>
      <c r="I398" s="233"/>
      <c r="J398" s="234">
        <f>ROUND(I398*H398,2)</f>
        <v>0</v>
      </c>
      <c r="K398" s="230" t="s">
        <v>19</v>
      </c>
      <c r="L398" s="235"/>
      <c r="M398" s="236" t="s">
        <v>19</v>
      </c>
      <c r="N398" s="237" t="s">
        <v>45</v>
      </c>
      <c r="O398" s="64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9" t="s">
        <v>241</v>
      </c>
      <c r="AT398" s="199" t="s">
        <v>199</v>
      </c>
      <c r="AU398" s="199" t="s">
        <v>82</v>
      </c>
      <c r="AY398" s="17" t="s">
        <v>158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7" t="s">
        <v>82</v>
      </c>
      <c r="BK398" s="200">
        <f>ROUND(I398*H398,2)</f>
        <v>0</v>
      </c>
      <c r="BL398" s="17" t="s">
        <v>236</v>
      </c>
      <c r="BM398" s="199" t="s">
        <v>701</v>
      </c>
    </row>
    <row r="399" spans="1:65" s="2" customFormat="1" ht="10.199999999999999">
      <c r="A399" s="34"/>
      <c r="B399" s="35"/>
      <c r="C399" s="36"/>
      <c r="D399" s="201" t="s">
        <v>165</v>
      </c>
      <c r="E399" s="36"/>
      <c r="F399" s="202" t="s">
        <v>700</v>
      </c>
      <c r="G399" s="36"/>
      <c r="H399" s="36"/>
      <c r="I399" s="108"/>
      <c r="J399" s="36"/>
      <c r="K399" s="36"/>
      <c r="L399" s="39"/>
      <c r="M399" s="203"/>
      <c r="N399" s="204"/>
      <c r="O399" s="64"/>
      <c r="P399" s="64"/>
      <c r="Q399" s="64"/>
      <c r="R399" s="64"/>
      <c r="S399" s="64"/>
      <c r="T399" s="65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165</v>
      </c>
      <c r="AU399" s="17" t="s">
        <v>82</v>
      </c>
    </row>
    <row r="400" spans="1:65" s="13" customFormat="1" ht="10.199999999999999">
      <c r="B400" s="205"/>
      <c r="C400" s="206"/>
      <c r="D400" s="201" t="s">
        <v>166</v>
      </c>
      <c r="E400" s="207" t="s">
        <v>19</v>
      </c>
      <c r="F400" s="208" t="s">
        <v>1396</v>
      </c>
      <c r="G400" s="206"/>
      <c r="H400" s="209">
        <v>2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166</v>
      </c>
      <c r="AU400" s="215" t="s">
        <v>82</v>
      </c>
      <c r="AV400" s="13" t="s">
        <v>85</v>
      </c>
      <c r="AW400" s="13" t="s">
        <v>34</v>
      </c>
      <c r="AX400" s="13" t="s">
        <v>82</v>
      </c>
      <c r="AY400" s="215" t="s">
        <v>158</v>
      </c>
    </row>
    <row r="401" spans="1:65" s="2" customFormat="1" ht="16.5" customHeight="1">
      <c r="A401" s="34"/>
      <c r="B401" s="35"/>
      <c r="C401" s="228" t="s">
        <v>693</v>
      </c>
      <c r="D401" s="228" t="s">
        <v>199</v>
      </c>
      <c r="E401" s="229" t="s">
        <v>704</v>
      </c>
      <c r="F401" s="230" t="s">
        <v>705</v>
      </c>
      <c r="G401" s="231" t="s">
        <v>202</v>
      </c>
      <c r="H401" s="232">
        <v>2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706</v>
      </c>
    </row>
    <row r="402" spans="1:65" s="2" customFormat="1" ht="10.199999999999999">
      <c r="A402" s="34"/>
      <c r="B402" s="35"/>
      <c r="C402" s="36"/>
      <c r="D402" s="201" t="s">
        <v>165</v>
      </c>
      <c r="E402" s="36"/>
      <c r="F402" s="202" t="s">
        <v>705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1396</v>
      </c>
      <c r="G403" s="206"/>
      <c r="H403" s="209">
        <v>2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16.5" customHeight="1">
      <c r="A404" s="34"/>
      <c r="B404" s="35"/>
      <c r="C404" s="188" t="s">
        <v>698</v>
      </c>
      <c r="D404" s="188" t="s">
        <v>159</v>
      </c>
      <c r="E404" s="189" t="s">
        <v>709</v>
      </c>
      <c r="F404" s="190" t="s">
        <v>710</v>
      </c>
      <c r="G404" s="191" t="s">
        <v>202</v>
      </c>
      <c r="H404" s="192">
        <v>1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711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710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2" customFormat="1" ht="16.5" customHeight="1">
      <c r="A406" s="34"/>
      <c r="B406" s="35"/>
      <c r="C406" s="228" t="s">
        <v>703</v>
      </c>
      <c r="D406" s="228" t="s">
        <v>199</v>
      </c>
      <c r="E406" s="229" t="s">
        <v>713</v>
      </c>
      <c r="F406" s="230" t="s">
        <v>714</v>
      </c>
      <c r="G406" s="231" t="s">
        <v>202</v>
      </c>
      <c r="H406" s="232">
        <v>1</v>
      </c>
      <c r="I406" s="233"/>
      <c r="J406" s="234">
        <f>ROUND(I406*H406,2)</f>
        <v>0</v>
      </c>
      <c r="K406" s="230" t="s">
        <v>19</v>
      </c>
      <c r="L406" s="235"/>
      <c r="M406" s="236" t="s">
        <v>19</v>
      </c>
      <c r="N406" s="237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241</v>
      </c>
      <c r="AT406" s="199" t="s">
        <v>199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715</v>
      </c>
    </row>
    <row r="407" spans="1:65" s="2" customFormat="1" ht="10.199999999999999">
      <c r="A407" s="34"/>
      <c r="B407" s="35"/>
      <c r="C407" s="36"/>
      <c r="D407" s="201" t="s">
        <v>165</v>
      </c>
      <c r="E407" s="36"/>
      <c r="F407" s="202" t="s">
        <v>714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13" customFormat="1" ht="10.199999999999999">
      <c r="B408" s="205"/>
      <c r="C408" s="206"/>
      <c r="D408" s="201" t="s">
        <v>166</v>
      </c>
      <c r="E408" s="207" t="s">
        <v>19</v>
      </c>
      <c r="F408" s="208" t="s">
        <v>1307</v>
      </c>
      <c r="G408" s="206"/>
      <c r="H408" s="209">
        <v>1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166</v>
      </c>
      <c r="AU408" s="215" t="s">
        <v>82</v>
      </c>
      <c r="AV408" s="13" t="s">
        <v>85</v>
      </c>
      <c r="AW408" s="13" t="s">
        <v>34</v>
      </c>
      <c r="AX408" s="13" t="s">
        <v>82</v>
      </c>
      <c r="AY408" s="215" t="s">
        <v>158</v>
      </c>
    </row>
    <row r="409" spans="1:65" s="2" customFormat="1" ht="16.5" customHeight="1">
      <c r="A409" s="34"/>
      <c r="B409" s="35"/>
      <c r="C409" s="228" t="s">
        <v>708</v>
      </c>
      <c r="D409" s="228" t="s">
        <v>199</v>
      </c>
      <c r="E409" s="229" t="s">
        <v>717</v>
      </c>
      <c r="F409" s="230" t="s">
        <v>718</v>
      </c>
      <c r="G409" s="231" t="s">
        <v>202</v>
      </c>
      <c r="H409" s="232">
        <v>5</v>
      </c>
      <c r="I409" s="233"/>
      <c r="J409" s="234">
        <f>ROUND(I409*H409,2)</f>
        <v>0</v>
      </c>
      <c r="K409" s="230" t="s">
        <v>19</v>
      </c>
      <c r="L409" s="235"/>
      <c r="M409" s="236" t="s">
        <v>19</v>
      </c>
      <c r="N409" s="237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241</v>
      </c>
      <c r="AT409" s="199" t="s">
        <v>199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1397</v>
      </c>
    </row>
    <row r="410" spans="1:65" s="2" customFormat="1" ht="10.199999999999999">
      <c r="A410" s="34"/>
      <c r="B410" s="35"/>
      <c r="C410" s="36"/>
      <c r="D410" s="201" t="s">
        <v>165</v>
      </c>
      <c r="E410" s="36"/>
      <c r="F410" s="202" t="s">
        <v>718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1398</v>
      </c>
      <c r="G411" s="206"/>
      <c r="H411" s="209">
        <v>5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30" customHeight="1">
      <c r="A412" s="34"/>
      <c r="B412" s="35"/>
      <c r="C412" s="188" t="s">
        <v>712</v>
      </c>
      <c r="D412" s="188" t="s">
        <v>159</v>
      </c>
      <c r="E412" s="189" t="s">
        <v>722</v>
      </c>
      <c r="F412" s="190" t="s">
        <v>723</v>
      </c>
      <c r="G412" s="191" t="s">
        <v>202</v>
      </c>
      <c r="H412" s="192">
        <v>3</v>
      </c>
      <c r="I412" s="193"/>
      <c r="J412" s="194">
        <f>ROUND(I412*H412,2)</f>
        <v>0</v>
      </c>
      <c r="K412" s="190" t="s">
        <v>213</v>
      </c>
      <c r="L412" s="39"/>
      <c r="M412" s="195" t="s">
        <v>19</v>
      </c>
      <c r="N412" s="196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236</v>
      </c>
      <c r="AT412" s="199" t="s">
        <v>159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724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723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2" customFormat="1" ht="16.5" customHeight="1">
      <c r="A414" s="34"/>
      <c r="B414" s="35"/>
      <c r="C414" s="228" t="s">
        <v>716</v>
      </c>
      <c r="D414" s="228" t="s">
        <v>199</v>
      </c>
      <c r="E414" s="229" t="s">
        <v>730</v>
      </c>
      <c r="F414" s="230" t="s">
        <v>731</v>
      </c>
      <c r="G414" s="231" t="s">
        <v>202</v>
      </c>
      <c r="H414" s="232">
        <v>1</v>
      </c>
      <c r="I414" s="233"/>
      <c r="J414" s="234">
        <f>ROUND(I414*H414,2)</f>
        <v>0</v>
      </c>
      <c r="K414" s="230" t="s">
        <v>19</v>
      </c>
      <c r="L414" s="235"/>
      <c r="M414" s="236" t="s">
        <v>19</v>
      </c>
      <c r="N414" s="237" t="s">
        <v>45</v>
      </c>
      <c r="O414" s="64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241</v>
      </c>
      <c r="AT414" s="199" t="s">
        <v>199</v>
      </c>
      <c r="AU414" s="199" t="s">
        <v>82</v>
      </c>
      <c r="AY414" s="17" t="s">
        <v>158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82</v>
      </c>
      <c r="BK414" s="200">
        <f>ROUND(I414*H414,2)</f>
        <v>0</v>
      </c>
      <c r="BL414" s="17" t="s">
        <v>236</v>
      </c>
      <c r="BM414" s="199" t="s">
        <v>1399</v>
      </c>
    </row>
    <row r="415" spans="1:65" s="2" customFormat="1" ht="10.199999999999999">
      <c r="A415" s="34"/>
      <c r="B415" s="35"/>
      <c r="C415" s="36"/>
      <c r="D415" s="201" t="s">
        <v>165</v>
      </c>
      <c r="E415" s="36"/>
      <c r="F415" s="202" t="s">
        <v>731</v>
      </c>
      <c r="G415" s="36"/>
      <c r="H415" s="36"/>
      <c r="I415" s="108"/>
      <c r="J415" s="36"/>
      <c r="K415" s="36"/>
      <c r="L415" s="39"/>
      <c r="M415" s="203"/>
      <c r="N415" s="204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165</v>
      </c>
      <c r="AU415" s="17" t="s">
        <v>82</v>
      </c>
    </row>
    <row r="416" spans="1:65" s="13" customFormat="1" ht="10.199999999999999">
      <c r="B416" s="205"/>
      <c r="C416" s="206"/>
      <c r="D416" s="201" t="s">
        <v>166</v>
      </c>
      <c r="E416" s="207" t="s">
        <v>19</v>
      </c>
      <c r="F416" s="208" t="s">
        <v>1307</v>
      </c>
      <c r="G416" s="206"/>
      <c r="H416" s="209">
        <v>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166</v>
      </c>
      <c r="AU416" s="215" t="s">
        <v>82</v>
      </c>
      <c r="AV416" s="13" t="s">
        <v>85</v>
      </c>
      <c r="AW416" s="13" t="s">
        <v>34</v>
      </c>
      <c r="AX416" s="13" t="s">
        <v>82</v>
      </c>
      <c r="AY416" s="215" t="s">
        <v>158</v>
      </c>
    </row>
    <row r="417" spans="1:65" s="2" customFormat="1" ht="16.5" customHeight="1">
      <c r="A417" s="34"/>
      <c r="B417" s="35"/>
      <c r="C417" s="228" t="s">
        <v>721</v>
      </c>
      <c r="D417" s="228" t="s">
        <v>199</v>
      </c>
      <c r="E417" s="229" t="s">
        <v>1400</v>
      </c>
      <c r="F417" s="230" t="s">
        <v>1401</v>
      </c>
      <c r="G417" s="231" t="s">
        <v>202</v>
      </c>
      <c r="H417" s="232">
        <v>1</v>
      </c>
      <c r="I417" s="233"/>
      <c r="J417" s="234">
        <f>ROUND(I417*H417,2)</f>
        <v>0</v>
      </c>
      <c r="K417" s="230" t="s">
        <v>19</v>
      </c>
      <c r="L417" s="235"/>
      <c r="M417" s="236" t="s">
        <v>19</v>
      </c>
      <c r="N417" s="237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241</v>
      </c>
      <c r="AT417" s="199" t="s">
        <v>199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728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1401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13" customFormat="1" ht="10.199999999999999">
      <c r="B419" s="205"/>
      <c r="C419" s="206"/>
      <c r="D419" s="201" t="s">
        <v>166</v>
      </c>
      <c r="E419" s="207" t="s">
        <v>19</v>
      </c>
      <c r="F419" s="208" t="s">
        <v>1307</v>
      </c>
      <c r="G419" s="206"/>
      <c r="H419" s="209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166</v>
      </c>
      <c r="AU419" s="215" t="s">
        <v>82</v>
      </c>
      <c r="AV419" s="13" t="s">
        <v>85</v>
      </c>
      <c r="AW419" s="13" t="s">
        <v>34</v>
      </c>
      <c r="AX419" s="13" t="s">
        <v>82</v>
      </c>
      <c r="AY419" s="215" t="s">
        <v>158</v>
      </c>
    </row>
    <row r="420" spans="1:65" s="2" customFormat="1" ht="16.5" customHeight="1">
      <c r="A420" s="34"/>
      <c r="B420" s="35"/>
      <c r="C420" s="228" t="s">
        <v>725</v>
      </c>
      <c r="D420" s="228" t="s">
        <v>199</v>
      </c>
      <c r="E420" s="229" t="s">
        <v>1402</v>
      </c>
      <c r="F420" s="230" t="s">
        <v>1403</v>
      </c>
      <c r="G420" s="231" t="s">
        <v>202</v>
      </c>
      <c r="H420" s="232">
        <v>1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1404</v>
      </c>
    </row>
    <row r="421" spans="1:65" s="2" customFormat="1" ht="10.199999999999999">
      <c r="A421" s="34"/>
      <c r="B421" s="35"/>
      <c r="C421" s="36"/>
      <c r="D421" s="201" t="s">
        <v>165</v>
      </c>
      <c r="E421" s="36"/>
      <c r="F421" s="202" t="s">
        <v>1403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13" customFormat="1" ht="10.199999999999999">
      <c r="B422" s="205"/>
      <c r="C422" s="206"/>
      <c r="D422" s="201" t="s">
        <v>166</v>
      </c>
      <c r="E422" s="207" t="s">
        <v>19</v>
      </c>
      <c r="F422" s="208" t="s">
        <v>1307</v>
      </c>
      <c r="G422" s="206"/>
      <c r="H422" s="209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166</v>
      </c>
      <c r="AU422" s="215" t="s">
        <v>82</v>
      </c>
      <c r="AV422" s="13" t="s">
        <v>85</v>
      </c>
      <c r="AW422" s="13" t="s">
        <v>34</v>
      </c>
      <c r="AX422" s="13" t="s">
        <v>82</v>
      </c>
      <c r="AY422" s="215" t="s">
        <v>158</v>
      </c>
    </row>
    <row r="423" spans="1:65" s="2" customFormat="1" ht="16.5" customHeight="1">
      <c r="A423" s="34"/>
      <c r="B423" s="35"/>
      <c r="C423" s="188" t="s">
        <v>729</v>
      </c>
      <c r="D423" s="188" t="s">
        <v>159</v>
      </c>
      <c r="E423" s="189" t="s">
        <v>742</v>
      </c>
      <c r="F423" s="190" t="s">
        <v>743</v>
      </c>
      <c r="G423" s="191" t="s">
        <v>202</v>
      </c>
      <c r="H423" s="192">
        <v>3</v>
      </c>
      <c r="I423" s="193"/>
      <c r="J423" s="194">
        <f>ROUND(I423*H423,2)</f>
        <v>0</v>
      </c>
      <c r="K423" s="190" t="s">
        <v>213</v>
      </c>
      <c r="L423" s="39"/>
      <c r="M423" s="195" t="s">
        <v>19</v>
      </c>
      <c r="N423" s="196" t="s">
        <v>45</v>
      </c>
      <c r="O423" s="64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236</v>
      </c>
      <c r="AT423" s="199" t="s">
        <v>159</v>
      </c>
      <c r="AU423" s="199" t="s">
        <v>82</v>
      </c>
      <c r="AY423" s="17" t="s">
        <v>158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82</v>
      </c>
      <c r="BK423" s="200">
        <f>ROUND(I423*H423,2)</f>
        <v>0</v>
      </c>
      <c r="BL423" s="17" t="s">
        <v>236</v>
      </c>
      <c r="BM423" s="199" t="s">
        <v>744</v>
      </c>
    </row>
    <row r="424" spans="1:65" s="2" customFormat="1" ht="10.199999999999999">
      <c r="A424" s="34"/>
      <c r="B424" s="35"/>
      <c r="C424" s="36"/>
      <c r="D424" s="201" t="s">
        <v>165</v>
      </c>
      <c r="E424" s="36"/>
      <c r="F424" s="202" t="s">
        <v>743</v>
      </c>
      <c r="G424" s="36"/>
      <c r="H424" s="36"/>
      <c r="I424" s="108"/>
      <c r="J424" s="36"/>
      <c r="K424" s="36"/>
      <c r="L424" s="39"/>
      <c r="M424" s="203"/>
      <c r="N424" s="204"/>
      <c r="O424" s="64"/>
      <c r="P424" s="64"/>
      <c r="Q424" s="64"/>
      <c r="R424" s="64"/>
      <c r="S424" s="64"/>
      <c r="T424" s="65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165</v>
      </c>
      <c r="AU424" s="17" t="s">
        <v>82</v>
      </c>
    </row>
    <row r="425" spans="1:65" s="2" customFormat="1" ht="16.5" customHeight="1">
      <c r="A425" s="34"/>
      <c r="B425" s="35"/>
      <c r="C425" s="188" t="s">
        <v>733</v>
      </c>
      <c r="D425" s="188" t="s">
        <v>159</v>
      </c>
      <c r="E425" s="189" t="s">
        <v>747</v>
      </c>
      <c r="F425" s="190" t="s">
        <v>748</v>
      </c>
      <c r="G425" s="191" t="s">
        <v>202</v>
      </c>
      <c r="H425" s="192">
        <v>8</v>
      </c>
      <c r="I425" s="193"/>
      <c r="J425" s="194">
        <f>ROUND(I425*H425,2)</f>
        <v>0</v>
      </c>
      <c r="K425" s="190" t="s">
        <v>213</v>
      </c>
      <c r="L425" s="39"/>
      <c r="M425" s="195" t="s">
        <v>19</v>
      </c>
      <c r="N425" s="196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236</v>
      </c>
      <c r="AT425" s="199" t="s">
        <v>159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749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748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2" customFormat="1" ht="16.5" customHeight="1">
      <c r="A427" s="34"/>
      <c r="B427" s="35"/>
      <c r="C427" s="228" t="s">
        <v>737</v>
      </c>
      <c r="D427" s="228" t="s">
        <v>199</v>
      </c>
      <c r="E427" s="229" t="s">
        <v>751</v>
      </c>
      <c r="F427" s="230" t="s">
        <v>752</v>
      </c>
      <c r="G427" s="231" t="s">
        <v>202</v>
      </c>
      <c r="H427" s="232">
        <v>8</v>
      </c>
      <c r="I427" s="233"/>
      <c r="J427" s="234">
        <f>ROUND(I427*H427,2)</f>
        <v>0</v>
      </c>
      <c r="K427" s="230" t="s">
        <v>19</v>
      </c>
      <c r="L427" s="235"/>
      <c r="M427" s="236" t="s">
        <v>19</v>
      </c>
      <c r="N427" s="237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241</v>
      </c>
      <c r="AT427" s="199" t="s">
        <v>199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753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752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1405</v>
      </c>
      <c r="G429" s="206"/>
      <c r="H429" s="209">
        <v>8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30" customHeight="1">
      <c r="A430" s="34"/>
      <c r="B430" s="35"/>
      <c r="C430" s="188" t="s">
        <v>741</v>
      </c>
      <c r="D430" s="188" t="s">
        <v>159</v>
      </c>
      <c r="E430" s="189" t="s">
        <v>756</v>
      </c>
      <c r="F430" s="190" t="s">
        <v>757</v>
      </c>
      <c r="G430" s="191" t="s">
        <v>202</v>
      </c>
      <c r="H430" s="192">
        <v>2</v>
      </c>
      <c r="I430" s="193"/>
      <c r="J430" s="194">
        <f>ROUND(I430*H430,2)</f>
        <v>0</v>
      </c>
      <c r="K430" s="190" t="s">
        <v>213</v>
      </c>
      <c r="L430" s="39"/>
      <c r="M430" s="195" t="s">
        <v>19</v>
      </c>
      <c r="N430" s="196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236</v>
      </c>
      <c r="AT430" s="199" t="s">
        <v>159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758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757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2" customFormat="1" ht="30" customHeight="1">
      <c r="A432" s="34"/>
      <c r="B432" s="35"/>
      <c r="C432" s="228" t="s">
        <v>746</v>
      </c>
      <c r="D432" s="228" t="s">
        <v>199</v>
      </c>
      <c r="E432" s="229" t="s">
        <v>767</v>
      </c>
      <c r="F432" s="230" t="s">
        <v>768</v>
      </c>
      <c r="G432" s="231" t="s">
        <v>202</v>
      </c>
      <c r="H432" s="232">
        <v>1</v>
      </c>
      <c r="I432" s="233"/>
      <c r="J432" s="234">
        <f>ROUND(I432*H432,2)</f>
        <v>0</v>
      </c>
      <c r="K432" s="230" t="s">
        <v>19</v>
      </c>
      <c r="L432" s="235"/>
      <c r="M432" s="236" t="s">
        <v>19</v>
      </c>
      <c r="N432" s="237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241</v>
      </c>
      <c r="AT432" s="199" t="s">
        <v>199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769</v>
      </c>
    </row>
    <row r="433" spans="1:65" s="2" customFormat="1" ht="19.2">
      <c r="A433" s="34"/>
      <c r="B433" s="35"/>
      <c r="C433" s="36"/>
      <c r="D433" s="201" t="s">
        <v>165</v>
      </c>
      <c r="E433" s="36"/>
      <c r="F433" s="202" t="s">
        <v>768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13" customFormat="1" ht="10.199999999999999">
      <c r="B434" s="205"/>
      <c r="C434" s="206"/>
      <c r="D434" s="201" t="s">
        <v>166</v>
      </c>
      <c r="E434" s="207" t="s">
        <v>19</v>
      </c>
      <c r="F434" s="208" t="s">
        <v>1406</v>
      </c>
      <c r="G434" s="206"/>
      <c r="H434" s="209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166</v>
      </c>
      <c r="AU434" s="215" t="s">
        <v>82</v>
      </c>
      <c r="AV434" s="13" t="s">
        <v>85</v>
      </c>
      <c r="AW434" s="13" t="s">
        <v>34</v>
      </c>
      <c r="AX434" s="13" t="s">
        <v>82</v>
      </c>
      <c r="AY434" s="215" t="s">
        <v>158</v>
      </c>
    </row>
    <row r="435" spans="1:65" s="2" customFormat="1" ht="30" customHeight="1">
      <c r="A435" s="34"/>
      <c r="B435" s="35"/>
      <c r="C435" s="228" t="s">
        <v>750</v>
      </c>
      <c r="D435" s="228" t="s">
        <v>199</v>
      </c>
      <c r="E435" s="229" t="s">
        <v>772</v>
      </c>
      <c r="F435" s="230" t="s">
        <v>773</v>
      </c>
      <c r="G435" s="231" t="s">
        <v>202</v>
      </c>
      <c r="H435" s="232">
        <v>1</v>
      </c>
      <c r="I435" s="233"/>
      <c r="J435" s="234">
        <f>ROUND(I435*H435,2)</f>
        <v>0</v>
      </c>
      <c r="K435" s="230" t="s">
        <v>19</v>
      </c>
      <c r="L435" s="235"/>
      <c r="M435" s="236" t="s">
        <v>19</v>
      </c>
      <c r="N435" s="237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241</v>
      </c>
      <c r="AT435" s="199" t="s">
        <v>199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1407</v>
      </c>
    </row>
    <row r="436" spans="1:65" s="2" customFormat="1" ht="19.2">
      <c r="A436" s="34"/>
      <c r="B436" s="35"/>
      <c r="C436" s="36"/>
      <c r="D436" s="201" t="s">
        <v>165</v>
      </c>
      <c r="E436" s="36"/>
      <c r="F436" s="202" t="s">
        <v>773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13" customFormat="1" ht="10.199999999999999">
      <c r="B437" s="205"/>
      <c r="C437" s="206"/>
      <c r="D437" s="201" t="s">
        <v>166</v>
      </c>
      <c r="E437" s="207" t="s">
        <v>19</v>
      </c>
      <c r="F437" s="208" t="s">
        <v>1406</v>
      </c>
      <c r="G437" s="206"/>
      <c r="H437" s="209">
        <v>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166</v>
      </c>
      <c r="AU437" s="215" t="s">
        <v>82</v>
      </c>
      <c r="AV437" s="13" t="s">
        <v>85</v>
      </c>
      <c r="AW437" s="13" t="s">
        <v>34</v>
      </c>
      <c r="AX437" s="13" t="s">
        <v>82</v>
      </c>
      <c r="AY437" s="215" t="s">
        <v>158</v>
      </c>
    </row>
    <row r="438" spans="1:65" s="2" customFormat="1" ht="16.5" customHeight="1">
      <c r="A438" s="34"/>
      <c r="B438" s="35"/>
      <c r="C438" s="228" t="s">
        <v>755</v>
      </c>
      <c r="D438" s="228" t="s">
        <v>199</v>
      </c>
      <c r="E438" s="229" t="s">
        <v>776</v>
      </c>
      <c r="F438" s="230" t="s">
        <v>777</v>
      </c>
      <c r="G438" s="231" t="s">
        <v>202</v>
      </c>
      <c r="H438" s="232">
        <v>1</v>
      </c>
      <c r="I438" s="233"/>
      <c r="J438" s="234">
        <f>ROUND(I438*H438,2)</f>
        <v>0</v>
      </c>
      <c r="K438" s="230" t="s">
        <v>19</v>
      </c>
      <c r="L438" s="235"/>
      <c r="M438" s="236" t="s">
        <v>19</v>
      </c>
      <c r="N438" s="237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241</v>
      </c>
      <c r="AT438" s="199" t="s">
        <v>199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778</v>
      </c>
    </row>
    <row r="439" spans="1:65" s="2" customFormat="1" ht="10.199999999999999">
      <c r="A439" s="34"/>
      <c r="B439" s="35"/>
      <c r="C439" s="36"/>
      <c r="D439" s="201" t="s">
        <v>165</v>
      </c>
      <c r="E439" s="36"/>
      <c r="F439" s="202" t="s">
        <v>777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13" customFormat="1" ht="10.199999999999999">
      <c r="B440" s="205"/>
      <c r="C440" s="206"/>
      <c r="D440" s="201" t="s">
        <v>166</v>
      </c>
      <c r="E440" s="207" t="s">
        <v>19</v>
      </c>
      <c r="F440" s="208" t="s">
        <v>1406</v>
      </c>
      <c r="G440" s="206"/>
      <c r="H440" s="209">
        <v>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166</v>
      </c>
      <c r="AU440" s="215" t="s">
        <v>82</v>
      </c>
      <c r="AV440" s="13" t="s">
        <v>85</v>
      </c>
      <c r="AW440" s="13" t="s">
        <v>34</v>
      </c>
      <c r="AX440" s="13" t="s">
        <v>82</v>
      </c>
      <c r="AY440" s="215" t="s">
        <v>158</v>
      </c>
    </row>
    <row r="441" spans="1:65" s="2" customFormat="1" ht="33.6" customHeight="1">
      <c r="A441" s="34"/>
      <c r="B441" s="35"/>
      <c r="C441" s="188" t="s">
        <v>760</v>
      </c>
      <c r="D441" s="188" t="s">
        <v>159</v>
      </c>
      <c r="E441" s="189" t="s">
        <v>793</v>
      </c>
      <c r="F441" s="190" t="s">
        <v>794</v>
      </c>
      <c r="G441" s="191" t="s">
        <v>202</v>
      </c>
      <c r="H441" s="192">
        <v>8</v>
      </c>
      <c r="I441" s="193"/>
      <c r="J441" s="194">
        <f>ROUND(I441*H441,2)</f>
        <v>0</v>
      </c>
      <c r="K441" s="190" t="s">
        <v>213</v>
      </c>
      <c r="L441" s="39"/>
      <c r="M441" s="195" t="s">
        <v>19</v>
      </c>
      <c r="N441" s="196" t="s">
        <v>45</v>
      </c>
      <c r="O441" s="64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236</v>
      </c>
      <c r="AT441" s="199" t="s">
        <v>159</v>
      </c>
      <c r="AU441" s="199" t="s">
        <v>82</v>
      </c>
      <c r="AY441" s="17" t="s">
        <v>158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236</v>
      </c>
      <c r="BM441" s="199" t="s">
        <v>795</v>
      </c>
    </row>
    <row r="442" spans="1:65" s="2" customFormat="1" ht="10.199999999999999">
      <c r="A442" s="34"/>
      <c r="B442" s="35"/>
      <c r="C442" s="36"/>
      <c r="D442" s="201" t="s">
        <v>165</v>
      </c>
      <c r="E442" s="36"/>
      <c r="F442" s="202" t="s">
        <v>794</v>
      </c>
      <c r="G442" s="36"/>
      <c r="H442" s="36"/>
      <c r="I442" s="108"/>
      <c r="J442" s="36"/>
      <c r="K442" s="36"/>
      <c r="L442" s="39"/>
      <c r="M442" s="203"/>
      <c r="N442" s="204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165</v>
      </c>
      <c r="AU442" s="17" t="s">
        <v>82</v>
      </c>
    </row>
    <row r="443" spans="1:65" s="2" customFormat="1" ht="33.6" customHeight="1">
      <c r="A443" s="34"/>
      <c r="B443" s="35"/>
      <c r="C443" s="228" t="s">
        <v>766</v>
      </c>
      <c r="D443" s="228" t="s">
        <v>199</v>
      </c>
      <c r="E443" s="229" t="s">
        <v>797</v>
      </c>
      <c r="F443" s="230" t="s">
        <v>798</v>
      </c>
      <c r="G443" s="231" t="s">
        <v>202</v>
      </c>
      <c r="H443" s="232">
        <v>8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799</v>
      </c>
    </row>
    <row r="444" spans="1:65" s="2" customFormat="1" ht="19.2">
      <c r="A444" s="34"/>
      <c r="B444" s="35"/>
      <c r="C444" s="36"/>
      <c r="D444" s="201" t="s">
        <v>165</v>
      </c>
      <c r="E444" s="36"/>
      <c r="F444" s="202" t="s">
        <v>798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1405</v>
      </c>
      <c r="G445" s="206"/>
      <c r="H445" s="209">
        <v>8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16.5" customHeight="1">
      <c r="A446" s="34"/>
      <c r="B446" s="35"/>
      <c r="C446" s="228" t="s">
        <v>771</v>
      </c>
      <c r="D446" s="228" t="s">
        <v>199</v>
      </c>
      <c r="E446" s="229" t="s">
        <v>802</v>
      </c>
      <c r="F446" s="230" t="s">
        <v>803</v>
      </c>
      <c r="G446" s="231" t="s">
        <v>202</v>
      </c>
      <c r="H446" s="232">
        <v>8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804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803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13" customFormat="1" ht="10.199999999999999">
      <c r="B448" s="205"/>
      <c r="C448" s="206"/>
      <c r="D448" s="201" t="s">
        <v>166</v>
      </c>
      <c r="E448" s="207" t="s">
        <v>19</v>
      </c>
      <c r="F448" s="208" t="s">
        <v>1405</v>
      </c>
      <c r="G448" s="206"/>
      <c r="H448" s="209">
        <v>8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166</v>
      </c>
      <c r="AU448" s="215" t="s">
        <v>82</v>
      </c>
      <c r="AV448" s="13" t="s">
        <v>85</v>
      </c>
      <c r="AW448" s="13" t="s">
        <v>34</v>
      </c>
      <c r="AX448" s="13" t="s">
        <v>82</v>
      </c>
      <c r="AY448" s="215" t="s">
        <v>158</v>
      </c>
    </row>
    <row r="449" spans="1:65" s="2" customFormat="1" ht="16.5" customHeight="1">
      <c r="A449" s="34"/>
      <c r="B449" s="35"/>
      <c r="C449" s="228" t="s">
        <v>775</v>
      </c>
      <c r="D449" s="228" t="s">
        <v>199</v>
      </c>
      <c r="E449" s="229" t="s">
        <v>806</v>
      </c>
      <c r="F449" s="230" t="s">
        <v>807</v>
      </c>
      <c r="G449" s="231" t="s">
        <v>202</v>
      </c>
      <c r="H449" s="232">
        <v>9</v>
      </c>
      <c r="I449" s="233"/>
      <c r="J449" s="234">
        <f>ROUND(I449*H449,2)</f>
        <v>0</v>
      </c>
      <c r="K449" s="230" t="s">
        <v>19</v>
      </c>
      <c r="L449" s="235"/>
      <c r="M449" s="236" t="s">
        <v>19</v>
      </c>
      <c r="N449" s="237" t="s">
        <v>45</v>
      </c>
      <c r="O449" s="64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241</v>
      </c>
      <c r="AT449" s="199" t="s">
        <v>199</v>
      </c>
      <c r="AU449" s="199" t="s">
        <v>82</v>
      </c>
      <c r="AY449" s="17" t="s">
        <v>158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82</v>
      </c>
      <c r="BK449" s="200">
        <f>ROUND(I449*H449,2)</f>
        <v>0</v>
      </c>
      <c r="BL449" s="17" t="s">
        <v>236</v>
      </c>
      <c r="BM449" s="199" t="s">
        <v>808</v>
      </c>
    </row>
    <row r="450" spans="1:65" s="2" customFormat="1" ht="10.199999999999999">
      <c r="A450" s="34"/>
      <c r="B450" s="35"/>
      <c r="C450" s="36"/>
      <c r="D450" s="201" t="s">
        <v>165</v>
      </c>
      <c r="E450" s="36"/>
      <c r="F450" s="202" t="s">
        <v>807</v>
      </c>
      <c r="G450" s="36"/>
      <c r="H450" s="36"/>
      <c r="I450" s="108"/>
      <c r="J450" s="36"/>
      <c r="K450" s="36"/>
      <c r="L450" s="39"/>
      <c r="M450" s="203"/>
      <c r="N450" s="204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165</v>
      </c>
      <c r="AU450" s="17" t="s">
        <v>82</v>
      </c>
    </row>
    <row r="451" spans="1:65" s="13" customFormat="1" ht="10.199999999999999">
      <c r="B451" s="205"/>
      <c r="C451" s="206"/>
      <c r="D451" s="201" t="s">
        <v>166</v>
      </c>
      <c r="E451" s="207" t="s">
        <v>19</v>
      </c>
      <c r="F451" s="208" t="s">
        <v>1408</v>
      </c>
      <c r="G451" s="206"/>
      <c r="H451" s="209">
        <v>9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166</v>
      </c>
      <c r="AU451" s="215" t="s">
        <v>82</v>
      </c>
      <c r="AV451" s="13" t="s">
        <v>85</v>
      </c>
      <c r="AW451" s="13" t="s">
        <v>34</v>
      </c>
      <c r="AX451" s="13" t="s">
        <v>82</v>
      </c>
      <c r="AY451" s="215" t="s">
        <v>158</v>
      </c>
    </row>
    <row r="452" spans="1:65" s="2" customFormat="1" ht="33.6" customHeight="1">
      <c r="A452" s="34"/>
      <c r="B452" s="35"/>
      <c r="C452" s="188" t="s">
        <v>780</v>
      </c>
      <c r="D452" s="188" t="s">
        <v>159</v>
      </c>
      <c r="E452" s="189" t="s">
        <v>811</v>
      </c>
      <c r="F452" s="190" t="s">
        <v>812</v>
      </c>
      <c r="G452" s="191" t="s">
        <v>202</v>
      </c>
      <c r="H452" s="192">
        <v>8</v>
      </c>
      <c r="I452" s="193"/>
      <c r="J452" s="194">
        <f>ROUND(I452*H452,2)</f>
        <v>0</v>
      </c>
      <c r="K452" s="190" t="s">
        <v>213</v>
      </c>
      <c r="L452" s="39"/>
      <c r="M452" s="195" t="s">
        <v>19</v>
      </c>
      <c r="N452" s="196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236</v>
      </c>
      <c r="AT452" s="199" t="s">
        <v>159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813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812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2" customFormat="1" ht="16.5" customHeight="1">
      <c r="A454" s="34"/>
      <c r="B454" s="35"/>
      <c r="C454" s="228" t="s">
        <v>784</v>
      </c>
      <c r="D454" s="228" t="s">
        <v>199</v>
      </c>
      <c r="E454" s="229" t="s">
        <v>815</v>
      </c>
      <c r="F454" s="230" t="s">
        <v>816</v>
      </c>
      <c r="G454" s="231" t="s">
        <v>202</v>
      </c>
      <c r="H454" s="232">
        <v>8</v>
      </c>
      <c r="I454" s="233"/>
      <c r="J454" s="234">
        <f>ROUND(I454*H454,2)</f>
        <v>0</v>
      </c>
      <c r="K454" s="230" t="s">
        <v>19</v>
      </c>
      <c r="L454" s="235"/>
      <c r="M454" s="236" t="s">
        <v>19</v>
      </c>
      <c r="N454" s="237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241</v>
      </c>
      <c r="AT454" s="199" t="s">
        <v>199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817</v>
      </c>
    </row>
    <row r="455" spans="1:65" s="2" customFormat="1" ht="10.199999999999999">
      <c r="A455" s="34"/>
      <c r="B455" s="35"/>
      <c r="C455" s="36"/>
      <c r="D455" s="201" t="s">
        <v>165</v>
      </c>
      <c r="E455" s="36"/>
      <c r="F455" s="202" t="s">
        <v>816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13" customFormat="1" ht="10.199999999999999">
      <c r="B456" s="205"/>
      <c r="C456" s="206"/>
      <c r="D456" s="201" t="s">
        <v>166</v>
      </c>
      <c r="E456" s="207" t="s">
        <v>19</v>
      </c>
      <c r="F456" s="208" t="s">
        <v>1409</v>
      </c>
      <c r="G456" s="206"/>
      <c r="H456" s="209">
        <v>8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166</v>
      </c>
      <c r="AU456" s="215" t="s">
        <v>82</v>
      </c>
      <c r="AV456" s="13" t="s">
        <v>85</v>
      </c>
      <c r="AW456" s="13" t="s">
        <v>34</v>
      </c>
      <c r="AX456" s="13" t="s">
        <v>82</v>
      </c>
      <c r="AY456" s="215" t="s">
        <v>158</v>
      </c>
    </row>
    <row r="457" spans="1:65" s="2" customFormat="1" ht="33.6" customHeight="1">
      <c r="A457" s="34"/>
      <c r="B457" s="35"/>
      <c r="C457" s="228" t="s">
        <v>788</v>
      </c>
      <c r="D457" s="228" t="s">
        <v>199</v>
      </c>
      <c r="E457" s="229" t="s">
        <v>818</v>
      </c>
      <c r="F457" s="230" t="s">
        <v>819</v>
      </c>
      <c r="G457" s="231" t="s">
        <v>202</v>
      </c>
      <c r="H457" s="232">
        <v>2</v>
      </c>
      <c r="I457" s="233"/>
      <c r="J457" s="234">
        <f>ROUND(I457*H457,2)</f>
        <v>0</v>
      </c>
      <c r="K457" s="230" t="s">
        <v>19</v>
      </c>
      <c r="L457" s="235"/>
      <c r="M457" s="236" t="s">
        <v>19</v>
      </c>
      <c r="N457" s="237" t="s">
        <v>45</v>
      </c>
      <c r="O457" s="64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241</v>
      </c>
      <c r="AT457" s="199" t="s">
        <v>199</v>
      </c>
      <c r="AU457" s="199" t="s">
        <v>82</v>
      </c>
      <c r="AY457" s="17" t="s">
        <v>158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82</v>
      </c>
      <c r="BK457" s="200">
        <f>ROUND(I457*H457,2)</f>
        <v>0</v>
      </c>
      <c r="BL457" s="17" t="s">
        <v>236</v>
      </c>
      <c r="BM457" s="199" t="s">
        <v>820</v>
      </c>
    </row>
    <row r="458" spans="1:65" s="2" customFormat="1" ht="19.2">
      <c r="A458" s="34"/>
      <c r="B458" s="35"/>
      <c r="C458" s="36"/>
      <c r="D458" s="201" t="s">
        <v>165</v>
      </c>
      <c r="E458" s="36"/>
      <c r="F458" s="202" t="s">
        <v>819</v>
      </c>
      <c r="G458" s="36"/>
      <c r="H458" s="36"/>
      <c r="I458" s="108"/>
      <c r="J458" s="36"/>
      <c r="K458" s="36"/>
      <c r="L458" s="39"/>
      <c r="M458" s="203"/>
      <c r="N458" s="204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165</v>
      </c>
      <c r="AU458" s="17" t="s">
        <v>82</v>
      </c>
    </row>
    <row r="459" spans="1:65" s="2" customFormat="1" ht="16.5" customHeight="1">
      <c r="A459" s="34"/>
      <c r="B459" s="35"/>
      <c r="C459" s="228" t="s">
        <v>792</v>
      </c>
      <c r="D459" s="228" t="s">
        <v>199</v>
      </c>
      <c r="E459" s="229" t="s">
        <v>822</v>
      </c>
      <c r="F459" s="230" t="s">
        <v>823</v>
      </c>
      <c r="G459" s="231" t="s">
        <v>202</v>
      </c>
      <c r="H459" s="232">
        <v>2</v>
      </c>
      <c r="I459" s="233"/>
      <c r="J459" s="234">
        <f>ROUND(I459*H459,2)</f>
        <v>0</v>
      </c>
      <c r="K459" s="230" t="s">
        <v>19</v>
      </c>
      <c r="L459" s="235"/>
      <c r="M459" s="236" t="s">
        <v>19</v>
      </c>
      <c r="N459" s="237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241</v>
      </c>
      <c r="AT459" s="199" t="s">
        <v>199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824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823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13" customFormat="1" ht="10.199999999999999">
      <c r="B461" s="205"/>
      <c r="C461" s="206"/>
      <c r="D461" s="201" t="s">
        <v>166</v>
      </c>
      <c r="E461" s="207" t="s">
        <v>19</v>
      </c>
      <c r="F461" s="208" t="s">
        <v>1410</v>
      </c>
      <c r="G461" s="206"/>
      <c r="H461" s="209">
        <v>2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166</v>
      </c>
      <c r="AU461" s="215" t="s">
        <v>82</v>
      </c>
      <c r="AV461" s="13" t="s">
        <v>85</v>
      </c>
      <c r="AW461" s="13" t="s">
        <v>34</v>
      </c>
      <c r="AX461" s="13" t="s">
        <v>82</v>
      </c>
      <c r="AY461" s="215" t="s">
        <v>158</v>
      </c>
    </row>
    <row r="462" spans="1:65" s="2" customFormat="1" ht="16.5" customHeight="1">
      <c r="A462" s="34"/>
      <c r="B462" s="35"/>
      <c r="C462" s="188" t="s">
        <v>796</v>
      </c>
      <c r="D462" s="188" t="s">
        <v>159</v>
      </c>
      <c r="E462" s="189" t="s">
        <v>827</v>
      </c>
      <c r="F462" s="190" t="s">
        <v>828</v>
      </c>
      <c r="G462" s="191" t="s">
        <v>202</v>
      </c>
      <c r="H462" s="192">
        <v>8</v>
      </c>
      <c r="I462" s="193"/>
      <c r="J462" s="194">
        <f>ROUND(I462*H462,2)</f>
        <v>0</v>
      </c>
      <c r="K462" s="190" t="s">
        <v>19</v>
      </c>
      <c r="L462" s="39"/>
      <c r="M462" s="195" t="s">
        <v>19</v>
      </c>
      <c r="N462" s="196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236</v>
      </c>
      <c r="AT462" s="199" t="s">
        <v>159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829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828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2" customFormat="1" ht="16.5" customHeight="1">
      <c r="A464" s="34"/>
      <c r="B464" s="35"/>
      <c r="C464" s="228" t="s">
        <v>801</v>
      </c>
      <c r="D464" s="228" t="s">
        <v>199</v>
      </c>
      <c r="E464" s="229" t="s">
        <v>831</v>
      </c>
      <c r="F464" s="230" t="s">
        <v>832</v>
      </c>
      <c r="G464" s="231" t="s">
        <v>202</v>
      </c>
      <c r="H464" s="232">
        <v>8</v>
      </c>
      <c r="I464" s="233"/>
      <c r="J464" s="234">
        <f>ROUND(I464*H464,2)</f>
        <v>0</v>
      </c>
      <c r="K464" s="230" t="s">
        <v>19</v>
      </c>
      <c r="L464" s="235"/>
      <c r="M464" s="236" t="s">
        <v>19</v>
      </c>
      <c r="N464" s="237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241</v>
      </c>
      <c r="AT464" s="199" t="s">
        <v>199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833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832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13" customFormat="1" ht="10.199999999999999">
      <c r="B466" s="205"/>
      <c r="C466" s="206"/>
      <c r="D466" s="201" t="s">
        <v>166</v>
      </c>
      <c r="E466" s="207" t="s">
        <v>19</v>
      </c>
      <c r="F466" s="208" t="s">
        <v>1405</v>
      </c>
      <c r="G466" s="206"/>
      <c r="H466" s="209">
        <v>8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166</v>
      </c>
      <c r="AU466" s="215" t="s">
        <v>82</v>
      </c>
      <c r="AV466" s="13" t="s">
        <v>85</v>
      </c>
      <c r="AW466" s="13" t="s">
        <v>34</v>
      </c>
      <c r="AX466" s="13" t="s">
        <v>82</v>
      </c>
      <c r="AY466" s="215" t="s">
        <v>158</v>
      </c>
    </row>
    <row r="467" spans="1:65" s="2" customFormat="1" ht="33.6" customHeight="1">
      <c r="A467" s="34"/>
      <c r="B467" s="35"/>
      <c r="C467" s="188" t="s">
        <v>805</v>
      </c>
      <c r="D467" s="188" t="s">
        <v>159</v>
      </c>
      <c r="E467" s="189" t="s">
        <v>836</v>
      </c>
      <c r="F467" s="190" t="s">
        <v>837</v>
      </c>
      <c r="G467" s="191" t="s">
        <v>202</v>
      </c>
      <c r="H467" s="192">
        <v>4</v>
      </c>
      <c r="I467" s="193"/>
      <c r="J467" s="194">
        <f>ROUND(I467*H467,2)</f>
        <v>0</v>
      </c>
      <c r="K467" s="190" t="s">
        <v>213</v>
      </c>
      <c r="L467" s="39"/>
      <c r="M467" s="195" t="s">
        <v>19</v>
      </c>
      <c r="N467" s="196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236</v>
      </c>
      <c r="AT467" s="199" t="s">
        <v>159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838</v>
      </c>
    </row>
    <row r="468" spans="1:65" s="2" customFormat="1" ht="10.199999999999999">
      <c r="A468" s="34"/>
      <c r="B468" s="35"/>
      <c r="C468" s="36"/>
      <c r="D468" s="201" t="s">
        <v>165</v>
      </c>
      <c r="E468" s="36"/>
      <c r="F468" s="202" t="s">
        <v>837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2" customFormat="1" ht="16.5" customHeight="1">
      <c r="A469" s="34"/>
      <c r="B469" s="35"/>
      <c r="C469" s="228" t="s">
        <v>810</v>
      </c>
      <c r="D469" s="228" t="s">
        <v>199</v>
      </c>
      <c r="E469" s="229" t="s">
        <v>840</v>
      </c>
      <c r="F469" s="230" t="s">
        <v>841</v>
      </c>
      <c r="G469" s="231" t="s">
        <v>202</v>
      </c>
      <c r="H469" s="232">
        <v>4</v>
      </c>
      <c r="I469" s="233"/>
      <c r="J469" s="234">
        <f>ROUND(I469*H469,2)</f>
        <v>0</v>
      </c>
      <c r="K469" s="230" t="s">
        <v>19</v>
      </c>
      <c r="L469" s="235"/>
      <c r="M469" s="236" t="s">
        <v>19</v>
      </c>
      <c r="N469" s="237" t="s">
        <v>45</v>
      </c>
      <c r="O469" s="64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241</v>
      </c>
      <c r="AT469" s="199" t="s">
        <v>199</v>
      </c>
      <c r="AU469" s="199" t="s">
        <v>82</v>
      </c>
      <c r="AY469" s="17" t="s">
        <v>158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82</v>
      </c>
      <c r="BK469" s="200">
        <f>ROUND(I469*H469,2)</f>
        <v>0</v>
      </c>
      <c r="BL469" s="17" t="s">
        <v>236</v>
      </c>
      <c r="BM469" s="199" t="s">
        <v>842</v>
      </c>
    </row>
    <row r="470" spans="1:65" s="2" customFormat="1" ht="10.199999999999999">
      <c r="A470" s="34"/>
      <c r="B470" s="35"/>
      <c r="C470" s="36"/>
      <c r="D470" s="201" t="s">
        <v>165</v>
      </c>
      <c r="E470" s="36"/>
      <c r="F470" s="202" t="s">
        <v>841</v>
      </c>
      <c r="G470" s="36"/>
      <c r="H470" s="36"/>
      <c r="I470" s="108"/>
      <c r="J470" s="36"/>
      <c r="K470" s="36"/>
      <c r="L470" s="39"/>
      <c r="M470" s="203"/>
      <c r="N470" s="204"/>
      <c r="O470" s="64"/>
      <c r="P470" s="64"/>
      <c r="Q470" s="64"/>
      <c r="R470" s="64"/>
      <c r="S470" s="64"/>
      <c r="T470" s="65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165</v>
      </c>
      <c r="AU470" s="17" t="s">
        <v>82</v>
      </c>
    </row>
    <row r="471" spans="1:65" s="13" customFormat="1" ht="10.199999999999999">
      <c r="B471" s="205"/>
      <c r="C471" s="206"/>
      <c r="D471" s="201" t="s">
        <v>166</v>
      </c>
      <c r="E471" s="207" t="s">
        <v>19</v>
      </c>
      <c r="F471" s="208" t="s">
        <v>1411</v>
      </c>
      <c r="G471" s="206"/>
      <c r="H471" s="209">
        <v>4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166</v>
      </c>
      <c r="AU471" s="215" t="s">
        <v>82</v>
      </c>
      <c r="AV471" s="13" t="s">
        <v>85</v>
      </c>
      <c r="AW471" s="13" t="s">
        <v>34</v>
      </c>
      <c r="AX471" s="13" t="s">
        <v>82</v>
      </c>
      <c r="AY471" s="215" t="s">
        <v>158</v>
      </c>
    </row>
    <row r="472" spans="1:65" s="2" customFormat="1" ht="33.6" customHeight="1">
      <c r="A472" s="34"/>
      <c r="B472" s="35"/>
      <c r="C472" s="228" t="s">
        <v>814</v>
      </c>
      <c r="D472" s="228" t="s">
        <v>199</v>
      </c>
      <c r="E472" s="229" t="s">
        <v>844</v>
      </c>
      <c r="F472" s="230" t="s">
        <v>845</v>
      </c>
      <c r="G472" s="231" t="s">
        <v>202</v>
      </c>
      <c r="H472" s="232">
        <v>10</v>
      </c>
      <c r="I472" s="233"/>
      <c r="J472" s="234">
        <f>ROUND(I472*H472,2)</f>
        <v>0</v>
      </c>
      <c r="K472" s="230" t="s">
        <v>19</v>
      </c>
      <c r="L472" s="235"/>
      <c r="M472" s="236" t="s">
        <v>19</v>
      </c>
      <c r="N472" s="237" t="s">
        <v>45</v>
      </c>
      <c r="O472" s="64"/>
      <c r="P472" s="197">
        <f>O472*H472</f>
        <v>0</v>
      </c>
      <c r="Q472" s="197">
        <v>0</v>
      </c>
      <c r="R472" s="197">
        <f>Q472*H472</f>
        <v>0</v>
      </c>
      <c r="S472" s="197">
        <v>0</v>
      </c>
      <c r="T472" s="19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9" t="s">
        <v>241</v>
      </c>
      <c r="AT472" s="199" t="s">
        <v>199</v>
      </c>
      <c r="AU472" s="199" t="s">
        <v>82</v>
      </c>
      <c r="AY472" s="17" t="s">
        <v>158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7" t="s">
        <v>82</v>
      </c>
      <c r="BK472" s="200">
        <f>ROUND(I472*H472,2)</f>
        <v>0</v>
      </c>
      <c r="BL472" s="17" t="s">
        <v>236</v>
      </c>
      <c r="BM472" s="199" t="s">
        <v>846</v>
      </c>
    </row>
    <row r="473" spans="1:65" s="2" customFormat="1" ht="19.2">
      <c r="A473" s="34"/>
      <c r="B473" s="35"/>
      <c r="C473" s="36"/>
      <c r="D473" s="201" t="s">
        <v>165</v>
      </c>
      <c r="E473" s="36"/>
      <c r="F473" s="202" t="s">
        <v>845</v>
      </c>
      <c r="G473" s="36"/>
      <c r="H473" s="36"/>
      <c r="I473" s="108"/>
      <c r="J473" s="36"/>
      <c r="K473" s="36"/>
      <c r="L473" s="39"/>
      <c r="M473" s="203"/>
      <c r="N473" s="204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165</v>
      </c>
      <c r="AU473" s="17" t="s">
        <v>82</v>
      </c>
    </row>
    <row r="474" spans="1:65" s="2" customFormat="1" ht="27.6" customHeight="1">
      <c r="A474" s="34"/>
      <c r="B474" s="35"/>
      <c r="C474" s="188" t="s">
        <v>255</v>
      </c>
      <c r="D474" s="188" t="s">
        <v>159</v>
      </c>
      <c r="E474" s="189" t="s">
        <v>848</v>
      </c>
      <c r="F474" s="190" t="s">
        <v>849</v>
      </c>
      <c r="G474" s="191" t="s">
        <v>202</v>
      </c>
      <c r="H474" s="192">
        <v>6</v>
      </c>
      <c r="I474" s="193"/>
      <c r="J474" s="194">
        <f>ROUND(I474*H474,2)</f>
        <v>0</v>
      </c>
      <c r="K474" s="190" t="s">
        <v>213</v>
      </c>
      <c r="L474" s="39"/>
      <c r="M474" s="195" t="s">
        <v>19</v>
      </c>
      <c r="N474" s="196" t="s">
        <v>45</v>
      </c>
      <c r="O474" s="64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9" t="s">
        <v>236</v>
      </c>
      <c r="AT474" s="199" t="s">
        <v>159</v>
      </c>
      <c r="AU474" s="199" t="s">
        <v>82</v>
      </c>
      <c r="AY474" s="17" t="s">
        <v>158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7" t="s">
        <v>82</v>
      </c>
      <c r="BK474" s="200">
        <f>ROUND(I474*H474,2)</f>
        <v>0</v>
      </c>
      <c r="BL474" s="17" t="s">
        <v>236</v>
      </c>
      <c r="BM474" s="199" t="s">
        <v>850</v>
      </c>
    </row>
    <row r="475" spans="1:65" s="2" customFormat="1" ht="10.199999999999999">
      <c r="A475" s="34"/>
      <c r="B475" s="35"/>
      <c r="C475" s="36"/>
      <c r="D475" s="201" t="s">
        <v>165</v>
      </c>
      <c r="E475" s="36"/>
      <c r="F475" s="202" t="s">
        <v>849</v>
      </c>
      <c r="G475" s="36"/>
      <c r="H475" s="36"/>
      <c r="I475" s="108"/>
      <c r="J475" s="36"/>
      <c r="K475" s="36"/>
      <c r="L475" s="39"/>
      <c r="M475" s="203"/>
      <c r="N475" s="204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165</v>
      </c>
      <c r="AU475" s="17" t="s">
        <v>82</v>
      </c>
    </row>
    <row r="476" spans="1:65" s="13" customFormat="1" ht="10.199999999999999">
      <c r="B476" s="205"/>
      <c r="C476" s="206"/>
      <c r="D476" s="201" t="s">
        <v>166</v>
      </c>
      <c r="E476" s="207" t="s">
        <v>19</v>
      </c>
      <c r="F476" s="208" t="s">
        <v>1412</v>
      </c>
      <c r="G476" s="206"/>
      <c r="H476" s="209">
        <v>6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166</v>
      </c>
      <c r="AU476" s="215" t="s">
        <v>82</v>
      </c>
      <c r="AV476" s="13" t="s">
        <v>85</v>
      </c>
      <c r="AW476" s="13" t="s">
        <v>34</v>
      </c>
      <c r="AX476" s="13" t="s">
        <v>82</v>
      </c>
      <c r="AY476" s="215" t="s">
        <v>158</v>
      </c>
    </row>
    <row r="477" spans="1:65" s="2" customFormat="1" ht="27.6" customHeight="1">
      <c r="A477" s="34"/>
      <c r="B477" s="35"/>
      <c r="C477" s="188" t="s">
        <v>821</v>
      </c>
      <c r="D477" s="188" t="s">
        <v>159</v>
      </c>
      <c r="E477" s="189" t="s">
        <v>853</v>
      </c>
      <c r="F477" s="190" t="s">
        <v>854</v>
      </c>
      <c r="G477" s="191" t="s">
        <v>202</v>
      </c>
      <c r="H477" s="192">
        <v>4</v>
      </c>
      <c r="I477" s="193"/>
      <c r="J477" s="194">
        <f>ROUND(I477*H477,2)</f>
        <v>0</v>
      </c>
      <c r="K477" s="190" t="s">
        <v>213</v>
      </c>
      <c r="L477" s="39"/>
      <c r="M477" s="195" t="s">
        <v>19</v>
      </c>
      <c r="N477" s="196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236</v>
      </c>
      <c r="AT477" s="199" t="s">
        <v>159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855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854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1411</v>
      </c>
      <c r="G479" s="206"/>
      <c r="H479" s="209">
        <v>4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16.5" customHeight="1">
      <c r="A480" s="34"/>
      <c r="B480" s="35"/>
      <c r="C480" s="228" t="s">
        <v>826</v>
      </c>
      <c r="D480" s="228" t="s">
        <v>199</v>
      </c>
      <c r="E480" s="229" t="s">
        <v>861</v>
      </c>
      <c r="F480" s="230" t="s">
        <v>862</v>
      </c>
      <c r="G480" s="231" t="s">
        <v>202</v>
      </c>
      <c r="H480" s="232">
        <v>4</v>
      </c>
      <c r="I480" s="233"/>
      <c r="J480" s="234">
        <f>ROUND(I480*H480,2)</f>
        <v>0</v>
      </c>
      <c r="K480" s="230" t="s">
        <v>19</v>
      </c>
      <c r="L480" s="235"/>
      <c r="M480" s="236" t="s">
        <v>19</v>
      </c>
      <c r="N480" s="237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241</v>
      </c>
      <c r="AT480" s="199" t="s">
        <v>199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863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862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13" customFormat="1" ht="10.199999999999999">
      <c r="B482" s="205"/>
      <c r="C482" s="206"/>
      <c r="D482" s="201" t="s">
        <v>166</v>
      </c>
      <c r="E482" s="207" t="s">
        <v>19</v>
      </c>
      <c r="F482" s="208" t="s">
        <v>1411</v>
      </c>
      <c r="G482" s="206"/>
      <c r="H482" s="209">
        <v>4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166</v>
      </c>
      <c r="AU482" s="215" t="s">
        <v>82</v>
      </c>
      <c r="AV482" s="13" t="s">
        <v>85</v>
      </c>
      <c r="AW482" s="13" t="s">
        <v>34</v>
      </c>
      <c r="AX482" s="13" t="s">
        <v>82</v>
      </c>
      <c r="AY482" s="215" t="s">
        <v>158</v>
      </c>
    </row>
    <row r="483" spans="1:65" s="2" customFormat="1" ht="16.5" customHeight="1">
      <c r="A483" s="34"/>
      <c r="B483" s="35"/>
      <c r="C483" s="228" t="s">
        <v>830</v>
      </c>
      <c r="D483" s="228" t="s">
        <v>199</v>
      </c>
      <c r="E483" s="229" t="s">
        <v>865</v>
      </c>
      <c r="F483" s="230" t="s">
        <v>866</v>
      </c>
      <c r="G483" s="231" t="s">
        <v>202</v>
      </c>
      <c r="H483" s="232">
        <v>33</v>
      </c>
      <c r="I483" s="233"/>
      <c r="J483" s="234">
        <f>ROUND(I483*H483,2)</f>
        <v>0</v>
      </c>
      <c r="K483" s="230" t="s">
        <v>19</v>
      </c>
      <c r="L483" s="235"/>
      <c r="M483" s="236" t="s">
        <v>19</v>
      </c>
      <c r="N483" s="237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241</v>
      </c>
      <c r="AT483" s="199" t="s">
        <v>199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867</v>
      </c>
    </row>
    <row r="484" spans="1:65" s="2" customFormat="1" ht="10.199999999999999">
      <c r="A484" s="34"/>
      <c r="B484" s="35"/>
      <c r="C484" s="36"/>
      <c r="D484" s="201" t="s">
        <v>165</v>
      </c>
      <c r="E484" s="36"/>
      <c r="F484" s="202" t="s">
        <v>866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1413</v>
      </c>
      <c r="G485" s="206"/>
      <c r="H485" s="209">
        <v>33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228" t="s">
        <v>835</v>
      </c>
      <c r="D486" s="228" t="s">
        <v>199</v>
      </c>
      <c r="E486" s="229" t="s">
        <v>870</v>
      </c>
      <c r="F486" s="230" t="s">
        <v>871</v>
      </c>
      <c r="G486" s="231" t="s">
        <v>202</v>
      </c>
      <c r="H486" s="232">
        <v>29</v>
      </c>
      <c r="I486" s="233"/>
      <c r="J486" s="234">
        <f>ROUND(I486*H486,2)</f>
        <v>0</v>
      </c>
      <c r="K486" s="230" t="s">
        <v>19</v>
      </c>
      <c r="L486" s="235"/>
      <c r="M486" s="236" t="s">
        <v>19</v>
      </c>
      <c r="N486" s="237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241</v>
      </c>
      <c r="AT486" s="199" t="s">
        <v>199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872</v>
      </c>
    </row>
    <row r="487" spans="1:65" s="2" customFormat="1" ht="10.199999999999999">
      <c r="A487" s="34"/>
      <c r="B487" s="35"/>
      <c r="C487" s="36"/>
      <c r="D487" s="201" t="s">
        <v>165</v>
      </c>
      <c r="E487" s="36"/>
      <c r="F487" s="202" t="s">
        <v>871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13" customFormat="1" ht="10.199999999999999">
      <c r="B488" s="205"/>
      <c r="C488" s="206"/>
      <c r="D488" s="201" t="s">
        <v>166</v>
      </c>
      <c r="E488" s="207" t="s">
        <v>19</v>
      </c>
      <c r="F488" s="208" t="s">
        <v>1414</v>
      </c>
      <c r="G488" s="206"/>
      <c r="H488" s="209">
        <v>29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166</v>
      </c>
      <c r="AU488" s="215" t="s">
        <v>82</v>
      </c>
      <c r="AV488" s="13" t="s">
        <v>85</v>
      </c>
      <c r="AW488" s="13" t="s">
        <v>34</v>
      </c>
      <c r="AX488" s="13" t="s">
        <v>82</v>
      </c>
      <c r="AY488" s="215" t="s">
        <v>158</v>
      </c>
    </row>
    <row r="489" spans="1:65" s="2" customFormat="1" ht="16.5" customHeight="1">
      <c r="A489" s="34"/>
      <c r="B489" s="35"/>
      <c r="C489" s="228" t="s">
        <v>839</v>
      </c>
      <c r="D489" s="228" t="s">
        <v>199</v>
      </c>
      <c r="E489" s="229" t="s">
        <v>875</v>
      </c>
      <c r="F489" s="230" t="s">
        <v>876</v>
      </c>
      <c r="G489" s="231" t="s">
        <v>877</v>
      </c>
      <c r="H489" s="232">
        <v>16</v>
      </c>
      <c r="I489" s="233"/>
      <c r="J489" s="234">
        <f>ROUND(I489*H489,2)</f>
        <v>0</v>
      </c>
      <c r="K489" s="230" t="s">
        <v>19</v>
      </c>
      <c r="L489" s="235"/>
      <c r="M489" s="236" t="s">
        <v>19</v>
      </c>
      <c r="N489" s="237" t="s">
        <v>45</v>
      </c>
      <c r="O489" s="64"/>
      <c r="P489" s="197">
        <f>O489*H489</f>
        <v>0</v>
      </c>
      <c r="Q489" s="197">
        <v>0</v>
      </c>
      <c r="R489" s="197">
        <f>Q489*H489</f>
        <v>0</v>
      </c>
      <c r="S489" s="197">
        <v>0</v>
      </c>
      <c r="T489" s="19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9" t="s">
        <v>241</v>
      </c>
      <c r="AT489" s="199" t="s">
        <v>199</v>
      </c>
      <c r="AU489" s="199" t="s">
        <v>82</v>
      </c>
      <c r="AY489" s="17" t="s">
        <v>158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7" t="s">
        <v>82</v>
      </c>
      <c r="BK489" s="200">
        <f>ROUND(I489*H489,2)</f>
        <v>0</v>
      </c>
      <c r="BL489" s="17" t="s">
        <v>236</v>
      </c>
      <c r="BM489" s="199" t="s">
        <v>878</v>
      </c>
    </row>
    <row r="490" spans="1:65" s="2" customFormat="1" ht="10.199999999999999">
      <c r="A490" s="34"/>
      <c r="B490" s="35"/>
      <c r="C490" s="36"/>
      <c r="D490" s="201" t="s">
        <v>165</v>
      </c>
      <c r="E490" s="36"/>
      <c r="F490" s="202" t="s">
        <v>876</v>
      </c>
      <c r="G490" s="36"/>
      <c r="H490" s="36"/>
      <c r="I490" s="108"/>
      <c r="J490" s="36"/>
      <c r="K490" s="36"/>
      <c r="L490" s="39"/>
      <c r="M490" s="203"/>
      <c r="N490" s="204"/>
      <c r="O490" s="64"/>
      <c r="P490" s="64"/>
      <c r="Q490" s="64"/>
      <c r="R490" s="64"/>
      <c r="S490" s="64"/>
      <c r="T490" s="65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165</v>
      </c>
      <c r="AU490" s="17" t="s">
        <v>82</v>
      </c>
    </row>
    <row r="491" spans="1:65" s="2" customFormat="1" ht="27.6" customHeight="1">
      <c r="A491" s="34"/>
      <c r="B491" s="35"/>
      <c r="C491" s="228" t="s">
        <v>843</v>
      </c>
      <c r="D491" s="228" t="s">
        <v>199</v>
      </c>
      <c r="E491" s="229" t="s">
        <v>880</v>
      </c>
      <c r="F491" s="230" t="s">
        <v>881</v>
      </c>
      <c r="G491" s="231" t="s">
        <v>202</v>
      </c>
      <c r="H491" s="232">
        <v>8</v>
      </c>
      <c r="I491" s="233"/>
      <c r="J491" s="234">
        <f>ROUND(I491*H491,2)</f>
        <v>0</v>
      </c>
      <c r="K491" s="230" t="s">
        <v>19</v>
      </c>
      <c r="L491" s="235"/>
      <c r="M491" s="236" t="s">
        <v>19</v>
      </c>
      <c r="N491" s="237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241</v>
      </c>
      <c r="AT491" s="199" t="s">
        <v>199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882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881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13" customFormat="1" ht="10.199999999999999">
      <c r="B493" s="205"/>
      <c r="C493" s="206"/>
      <c r="D493" s="201" t="s">
        <v>166</v>
      </c>
      <c r="E493" s="207" t="s">
        <v>19</v>
      </c>
      <c r="F493" s="208" t="s">
        <v>1405</v>
      </c>
      <c r="G493" s="206"/>
      <c r="H493" s="209">
        <v>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166</v>
      </c>
      <c r="AU493" s="215" t="s">
        <v>82</v>
      </c>
      <c r="AV493" s="13" t="s">
        <v>85</v>
      </c>
      <c r="AW493" s="13" t="s">
        <v>34</v>
      </c>
      <c r="AX493" s="13" t="s">
        <v>82</v>
      </c>
      <c r="AY493" s="215" t="s">
        <v>158</v>
      </c>
    </row>
    <row r="494" spans="1:65" s="2" customFormat="1" ht="27.6" customHeight="1">
      <c r="A494" s="34"/>
      <c r="B494" s="35"/>
      <c r="C494" s="228" t="s">
        <v>847</v>
      </c>
      <c r="D494" s="228" t="s">
        <v>199</v>
      </c>
      <c r="E494" s="229" t="s">
        <v>885</v>
      </c>
      <c r="F494" s="230" t="s">
        <v>886</v>
      </c>
      <c r="G494" s="231" t="s">
        <v>202</v>
      </c>
      <c r="H494" s="232">
        <v>8</v>
      </c>
      <c r="I494" s="233"/>
      <c r="J494" s="234">
        <f>ROUND(I494*H494,2)</f>
        <v>0</v>
      </c>
      <c r="K494" s="230" t="s">
        <v>19</v>
      </c>
      <c r="L494" s="235"/>
      <c r="M494" s="236" t="s">
        <v>19</v>
      </c>
      <c r="N494" s="237" t="s">
        <v>45</v>
      </c>
      <c r="O494" s="64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9" t="s">
        <v>241</v>
      </c>
      <c r="AT494" s="199" t="s">
        <v>199</v>
      </c>
      <c r="AU494" s="199" t="s">
        <v>82</v>
      </c>
      <c r="AY494" s="17" t="s">
        <v>158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7" t="s">
        <v>82</v>
      </c>
      <c r="BK494" s="200">
        <f>ROUND(I494*H494,2)</f>
        <v>0</v>
      </c>
      <c r="BL494" s="17" t="s">
        <v>236</v>
      </c>
      <c r="BM494" s="199" t="s">
        <v>887</v>
      </c>
    </row>
    <row r="495" spans="1:65" s="2" customFormat="1" ht="10.199999999999999">
      <c r="A495" s="34"/>
      <c r="B495" s="35"/>
      <c r="C495" s="36"/>
      <c r="D495" s="201" t="s">
        <v>165</v>
      </c>
      <c r="E495" s="36"/>
      <c r="F495" s="202" t="s">
        <v>886</v>
      </c>
      <c r="G495" s="36"/>
      <c r="H495" s="36"/>
      <c r="I495" s="108"/>
      <c r="J495" s="36"/>
      <c r="K495" s="36"/>
      <c r="L495" s="39"/>
      <c r="M495" s="203"/>
      <c r="N495" s="204"/>
      <c r="O495" s="64"/>
      <c r="P495" s="64"/>
      <c r="Q495" s="64"/>
      <c r="R495" s="64"/>
      <c r="S495" s="64"/>
      <c r="T495" s="65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165</v>
      </c>
      <c r="AU495" s="17" t="s">
        <v>82</v>
      </c>
    </row>
    <row r="496" spans="1:65" s="13" customFormat="1" ht="10.199999999999999">
      <c r="B496" s="205"/>
      <c r="C496" s="206"/>
      <c r="D496" s="201" t="s">
        <v>166</v>
      </c>
      <c r="E496" s="207" t="s">
        <v>19</v>
      </c>
      <c r="F496" s="208" t="s">
        <v>1405</v>
      </c>
      <c r="G496" s="206"/>
      <c r="H496" s="209">
        <v>8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166</v>
      </c>
      <c r="AU496" s="215" t="s">
        <v>82</v>
      </c>
      <c r="AV496" s="13" t="s">
        <v>85</v>
      </c>
      <c r="AW496" s="13" t="s">
        <v>34</v>
      </c>
      <c r="AX496" s="13" t="s">
        <v>82</v>
      </c>
      <c r="AY496" s="215" t="s">
        <v>158</v>
      </c>
    </row>
    <row r="497" spans="1:65" s="2" customFormat="1" ht="16.5" customHeight="1">
      <c r="A497" s="34"/>
      <c r="B497" s="35"/>
      <c r="C497" s="228" t="s">
        <v>852</v>
      </c>
      <c r="D497" s="228" t="s">
        <v>199</v>
      </c>
      <c r="E497" s="229" t="s">
        <v>781</v>
      </c>
      <c r="F497" s="230" t="s">
        <v>782</v>
      </c>
      <c r="G497" s="231" t="s">
        <v>202</v>
      </c>
      <c r="H497" s="232">
        <v>18</v>
      </c>
      <c r="I497" s="233"/>
      <c r="J497" s="234">
        <f>ROUND(I497*H497,2)</f>
        <v>0</v>
      </c>
      <c r="K497" s="230" t="s">
        <v>19</v>
      </c>
      <c r="L497" s="235"/>
      <c r="M497" s="236" t="s">
        <v>19</v>
      </c>
      <c r="N497" s="237" t="s">
        <v>45</v>
      </c>
      <c r="O497" s="64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9" t="s">
        <v>241</v>
      </c>
      <c r="AT497" s="199" t="s">
        <v>199</v>
      </c>
      <c r="AU497" s="199" t="s">
        <v>82</v>
      </c>
      <c r="AY497" s="17" t="s">
        <v>158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7" t="s">
        <v>82</v>
      </c>
      <c r="BK497" s="200">
        <f>ROUND(I497*H497,2)</f>
        <v>0</v>
      </c>
      <c r="BL497" s="17" t="s">
        <v>236</v>
      </c>
      <c r="BM497" s="199" t="s">
        <v>1415</v>
      </c>
    </row>
    <row r="498" spans="1:65" s="2" customFormat="1" ht="10.199999999999999">
      <c r="A498" s="34"/>
      <c r="B498" s="35"/>
      <c r="C498" s="36"/>
      <c r="D498" s="201" t="s">
        <v>165</v>
      </c>
      <c r="E498" s="36"/>
      <c r="F498" s="202" t="s">
        <v>782</v>
      </c>
      <c r="G498" s="36"/>
      <c r="H498" s="36"/>
      <c r="I498" s="108"/>
      <c r="J498" s="36"/>
      <c r="K498" s="36"/>
      <c r="L498" s="39"/>
      <c r="M498" s="203"/>
      <c r="N498" s="204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165</v>
      </c>
      <c r="AU498" s="17" t="s">
        <v>82</v>
      </c>
    </row>
    <row r="499" spans="1:65" s="13" customFormat="1" ht="10.199999999999999">
      <c r="B499" s="205"/>
      <c r="C499" s="206"/>
      <c r="D499" s="201" t="s">
        <v>166</v>
      </c>
      <c r="E499" s="207" t="s">
        <v>19</v>
      </c>
      <c r="F499" s="208" t="s">
        <v>1416</v>
      </c>
      <c r="G499" s="206"/>
      <c r="H499" s="209">
        <v>18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166</v>
      </c>
      <c r="AU499" s="215" t="s">
        <v>82</v>
      </c>
      <c r="AV499" s="13" t="s">
        <v>85</v>
      </c>
      <c r="AW499" s="13" t="s">
        <v>34</v>
      </c>
      <c r="AX499" s="13" t="s">
        <v>82</v>
      </c>
      <c r="AY499" s="215" t="s">
        <v>158</v>
      </c>
    </row>
    <row r="500" spans="1:65" s="2" customFormat="1" ht="21.75" customHeight="1">
      <c r="A500" s="34"/>
      <c r="B500" s="35"/>
      <c r="C500" s="188" t="s">
        <v>856</v>
      </c>
      <c r="D500" s="188" t="s">
        <v>159</v>
      </c>
      <c r="E500" s="189" t="s">
        <v>890</v>
      </c>
      <c r="F500" s="190" t="s">
        <v>891</v>
      </c>
      <c r="G500" s="191" t="s">
        <v>202</v>
      </c>
      <c r="H500" s="192">
        <v>7</v>
      </c>
      <c r="I500" s="193"/>
      <c r="J500" s="194">
        <f>ROUND(I500*H500,2)</f>
        <v>0</v>
      </c>
      <c r="K500" s="190" t="s">
        <v>213</v>
      </c>
      <c r="L500" s="39"/>
      <c r="M500" s="195" t="s">
        <v>19</v>
      </c>
      <c r="N500" s="196" t="s">
        <v>45</v>
      </c>
      <c r="O500" s="64"/>
      <c r="P500" s="197">
        <f>O500*H500</f>
        <v>0</v>
      </c>
      <c r="Q500" s="197">
        <v>0</v>
      </c>
      <c r="R500" s="197">
        <f>Q500*H500</f>
        <v>0</v>
      </c>
      <c r="S500" s="197">
        <v>0</v>
      </c>
      <c r="T500" s="19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9" t="s">
        <v>236</v>
      </c>
      <c r="AT500" s="199" t="s">
        <v>159</v>
      </c>
      <c r="AU500" s="199" t="s">
        <v>82</v>
      </c>
      <c r="AY500" s="17" t="s">
        <v>158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7" t="s">
        <v>82</v>
      </c>
      <c r="BK500" s="200">
        <f>ROUND(I500*H500,2)</f>
        <v>0</v>
      </c>
      <c r="BL500" s="17" t="s">
        <v>236</v>
      </c>
      <c r="BM500" s="199" t="s">
        <v>892</v>
      </c>
    </row>
    <row r="501" spans="1:65" s="2" customFormat="1" ht="19.2">
      <c r="A501" s="34"/>
      <c r="B501" s="35"/>
      <c r="C501" s="36"/>
      <c r="D501" s="201" t="s">
        <v>165</v>
      </c>
      <c r="E501" s="36"/>
      <c r="F501" s="202" t="s">
        <v>891</v>
      </c>
      <c r="G501" s="36"/>
      <c r="H501" s="36"/>
      <c r="I501" s="108"/>
      <c r="J501" s="36"/>
      <c r="K501" s="36"/>
      <c r="L501" s="39"/>
      <c r="M501" s="203"/>
      <c r="N501" s="204"/>
      <c r="O501" s="64"/>
      <c r="P501" s="64"/>
      <c r="Q501" s="64"/>
      <c r="R501" s="64"/>
      <c r="S501" s="64"/>
      <c r="T501" s="65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165</v>
      </c>
      <c r="AU501" s="17" t="s">
        <v>82</v>
      </c>
    </row>
    <row r="502" spans="1:65" s="2" customFormat="1" ht="27.6" customHeight="1">
      <c r="A502" s="34"/>
      <c r="B502" s="35"/>
      <c r="C502" s="228" t="s">
        <v>860</v>
      </c>
      <c r="D502" s="228" t="s">
        <v>199</v>
      </c>
      <c r="E502" s="229" t="s">
        <v>894</v>
      </c>
      <c r="F502" s="230" t="s">
        <v>895</v>
      </c>
      <c r="G502" s="231" t="s">
        <v>202</v>
      </c>
      <c r="H502" s="232">
        <v>7</v>
      </c>
      <c r="I502" s="233"/>
      <c r="J502" s="234">
        <f>ROUND(I502*H502,2)</f>
        <v>0</v>
      </c>
      <c r="K502" s="230" t="s">
        <v>19</v>
      </c>
      <c r="L502" s="235"/>
      <c r="M502" s="236" t="s">
        <v>19</v>
      </c>
      <c r="N502" s="237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241</v>
      </c>
      <c r="AT502" s="199" t="s">
        <v>199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896</v>
      </c>
    </row>
    <row r="503" spans="1:65" s="2" customFormat="1" ht="10.199999999999999">
      <c r="A503" s="34"/>
      <c r="B503" s="35"/>
      <c r="C503" s="36"/>
      <c r="D503" s="201" t="s">
        <v>165</v>
      </c>
      <c r="E503" s="36"/>
      <c r="F503" s="202" t="s">
        <v>895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13" customFormat="1" ht="10.199999999999999">
      <c r="B504" s="205"/>
      <c r="C504" s="206"/>
      <c r="D504" s="201" t="s">
        <v>166</v>
      </c>
      <c r="E504" s="207" t="s">
        <v>19</v>
      </c>
      <c r="F504" s="208" t="s">
        <v>1417</v>
      </c>
      <c r="G504" s="206"/>
      <c r="H504" s="209">
        <v>7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166</v>
      </c>
      <c r="AU504" s="215" t="s">
        <v>82</v>
      </c>
      <c r="AV504" s="13" t="s">
        <v>85</v>
      </c>
      <c r="AW504" s="13" t="s">
        <v>34</v>
      </c>
      <c r="AX504" s="13" t="s">
        <v>82</v>
      </c>
      <c r="AY504" s="215" t="s">
        <v>158</v>
      </c>
    </row>
    <row r="505" spans="1:65" s="2" customFormat="1" ht="16.5" customHeight="1">
      <c r="A505" s="34"/>
      <c r="B505" s="35"/>
      <c r="C505" s="188" t="s">
        <v>864</v>
      </c>
      <c r="D505" s="188" t="s">
        <v>159</v>
      </c>
      <c r="E505" s="189" t="s">
        <v>899</v>
      </c>
      <c r="F505" s="190" t="s">
        <v>900</v>
      </c>
      <c r="G505" s="191" t="s">
        <v>202</v>
      </c>
      <c r="H505" s="192">
        <v>1</v>
      </c>
      <c r="I505" s="193"/>
      <c r="J505" s="194">
        <f>ROUND(I505*H505,2)</f>
        <v>0</v>
      </c>
      <c r="K505" s="190" t="s">
        <v>213</v>
      </c>
      <c r="L505" s="39"/>
      <c r="M505" s="195" t="s">
        <v>19</v>
      </c>
      <c r="N505" s="196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236</v>
      </c>
      <c r="AT505" s="199" t="s">
        <v>159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901</v>
      </c>
    </row>
    <row r="506" spans="1:65" s="2" customFormat="1" ht="48">
      <c r="A506" s="34"/>
      <c r="B506" s="35"/>
      <c r="C506" s="36"/>
      <c r="D506" s="201" t="s">
        <v>165</v>
      </c>
      <c r="E506" s="36"/>
      <c r="F506" s="202" t="s">
        <v>902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2" customFormat="1" ht="16.5" customHeight="1">
      <c r="A507" s="34"/>
      <c r="B507" s="35"/>
      <c r="C507" s="228" t="s">
        <v>869</v>
      </c>
      <c r="D507" s="228" t="s">
        <v>199</v>
      </c>
      <c r="E507" s="229" t="s">
        <v>904</v>
      </c>
      <c r="F507" s="230" t="s">
        <v>905</v>
      </c>
      <c r="G507" s="231" t="s">
        <v>202</v>
      </c>
      <c r="H507" s="232">
        <v>1</v>
      </c>
      <c r="I507" s="233"/>
      <c r="J507" s="234">
        <f>ROUND(I507*H507,2)</f>
        <v>0</v>
      </c>
      <c r="K507" s="230" t="s">
        <v>19</v>
      </c>
      <c r="L507" s="235"/>
      <c r="M507" s="236" t="s">
        <v>19</v>
      </c>
      <c r="N507" s="237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241</v>
      </c>
      <c r="AT507" s="199" t="s">
        <v>199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906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905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1308</v>
      </c>
      <c r="G509" s="206"/>
      <c r="H509" s="209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82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16.5" customHeight="1">
      <c r="A510" s="34"/>
      <c r="B510" s="35"/>
      <c r="C510" s="188" t="s">
        <v>874</v>
      </c>
      <c r="D510" s="188" t="s">
        <v>159</v>
      </c>
      <c r="E510" s="189" t="s">
        <v>909</v>
      </c>
      <c r="F510" s="190" t="s">
        <v>910</v>
      </c>
      <c r="G510" s="191" t="s">
        <v>202</v>
      </c>
      <c r="H510" s="192">
        <v>6</v>
      </c>
      <c r="I510" s="193"/>
      <c r="J510" s="194">
        <f>ROUND(I510*H510,2)</f>
        <v>0</v>
      </c>
      <c r="K510" s="190" t="s">
        <v>19</v>
      </c>
      <c r="L510" s="39"/>
      <c r="M510" s="195" t="s">
        <v>19</v>
      </c>
      <c r="N510" s="196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236</v>
      </c>
      <c r="AT510" s="199" t="s">
        <v>159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911</v>
      </c>
    </row>
    <row r="511" spans="1:65" s="2" customFormat="1" ht="10.199999999999999">
      <c r="A511" s="34"/>
      <c r="B511" s="35"/>
      <c r="C511" s="36"/>
      <c r="D511" s="201" t="s">
        <v>165</v>
      </c>
      <c r="E511" s="36"/>
      <c r="F511" s="202" t="s">
        <v>910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2" customFormat="1" ht="16.5" customHeight="1">
      <c r="A512" s="34"/>
      <c r="B512" s="35"/>
      <c r="C512" s="228" t="s">
        <v>879</v>
      </c>
      <c r="D512" s="228" t="s">
        <v>199</v>
      </c>
      <c r="E512" s="229" t="s">
        <v>913</v>
      </c>
      <c r="F512" s="230" t="s">
        <v>914</v>
      </c>
      <c r="G512" s="231" t="s">
        <v>202</v>
      </c>
      <c r="H512" s="232">
        <v>6</v>
      </c>
      <c r="I512" s="233"/>
      <c r="J512" s="234">
        <f>ROUND(I512*H512,2)</f>
        <v>0</v>
      </c>
      <c r="K512" s="230" t="s">
        <v>19</v>
      </c>
      <c r="L512" s="235"/>
      <c r="M512" s="236" t="s">
        <v>19</v>
      </c>
      <c r="N512" s="237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241</v>
      </c>
      <c r="AT512" s="199" t="s">
        <v>199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915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914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13" customFormat="1" ht="10.199999999999999">
      <c r="B514" s="205"/>
      <c r="C514" s="206"/>
      <c r="D514" s="201" t="s">
        <v>166</v>
      </c>
      <c r="E514" s="207" t="s">
        <v>19</v>
      </c>
      <c r="F514" s="208" t="s">
        <v>1395</v>
      </c>
      <c r="G514" s="206"/>
      <c r="H514" s="209">
        <v>6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166</v>
      </c>
      <c r="AU514" s="215" t="s">
        <v>82</v>
      </c>
      <c r="AV514" s="13" t="s">
        <v>85</v>
      </c>
      <c r="AW514" s="13" t="s">
        <v>34</v>
      </c>
      <c r="AX514" s="13" t="s">
        <v>82</v>
      </c>
      <c r="AY514" s="215" t="s">
        <v>158</v>
      </c>
    </row>
    <row r="515" spans="1:65" s="2" customFormat="1" ht="27.6" customHeight="1">
      <c r="A515" s="34"/>
      <c r="B515" s="35"/>
      <c r="C515" s="188" t="s">
        <v>884</v>
      </c>
      <c r="D515" s="188" t="s">
        <v>159</v>
      </c>
      <c r="E515" s="189" t="s">
        <v>918</v>
      </c>
      <c r="F515" s="190" t="s">
        <v>919</v>
      </c>
      <c r="G515" s="191" t="s">
        <v>202</v>
      </c>
      <c r="H515" s="192">
        <v>1</v>
      </c>
      <c r="I515" s="193"/>
      <c r="J515" s="194">
        <f>ROUND(I515*H515,2)</f>
        <v>0</v>
      </c>
      <c r="K515" s="190" t="s">
        <v>19</v>
      </c>
      <c r="L515" s="39"/>
      <c r="M515" s="195" t="s">
        <v>19</v>
      </c>
      <c r="N515" s="196" t="s">
        <v>45</v>
      </c>
      <c r="O515" s="64"/>
      <c r="P515" s="197">
        <f>O515*H515</f>
        <v>0</v>
      </c>
      <c r="Q515" s="197">
        <v>0</v>
      </c>
      <c r="R515" s="197">
        <f>Q515*H515</f>
        <v>0</v>
      </c>
      <c r="S515" s="197">
        <v>0</v>
      </c>
      <c r="T515" s="19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9" t="s">
        <v>236</v>
      </c>
      <c r="AT515" s="199" t="s">
        <v>159</v>
      </c>
      <c r="AU515" s="199" t="s">
        <v>82</v>
      </c>
      <c r="AY515" s="17" t="s">
        <v>158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17" t="s">
        <v>82</v>
      </c>
      <c r="BK515" s="200">
        <f>ROUND(I515*H515,2)</f>
        <v>0</v>
      </c>
      <c r="BL515" s="17" t="s">
        <v>236</v>
      </c>
      <c r="BM515" s="199" t="s">
        <v>920</v>
      </c>
    </row>
    <row r="516" spans="1:65" s="2" customFormat="1" ht="10.199999999999999">
      <c r="A516" s="34"/>
      <c r="B516" s="35"/>
      <c r="C516" s="36"/>
      <c r="D516" s="201" t="s">
        <v>165</v>
      </c>
      <c r="E516" s="36"/>
      <c r="F516" s="202" t="s">
        <v>919</v>
      </c>
      <c r="G516" s="36"/>
      <c r="H516" s="36"/>
      <c r="I516" s="108"/>
      <c r="J516" s="36"/>
      <c r="K516" s="36"/>
      <c r="L516" s="39"/>
      <c r="M516" s="203"/>
      <c r="N516" s="204"/>
      <c r="O516" s="64"/>
      <c r="P516" s="64"/>
      <c r="Q516" s="64"/>
      <c r="R516" s="64"/>
      <c r="S516" s="64"/>
      <c r="T516" s="65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165</v>
      </c>
      <c r="AU516" s="17" t="s">
        <v>82</v>
      </c>
    </row>
    <row r="517" spans="1:65" s="2" customFormat="1" ht="41.4" customHeight="1">
      <c r="A517" s="34"/>
      <c r="B517" s="35"/>
      <c r="C517" s="228" t="s">
        <v>889</v>
      </c>
      <c r="D517" s="228" t="s">
        <v>199</v>
      </c>
      <c r="E517" s="229" t="s">
        <v>922</v>
      </c>
      <c r="F517" s="230" t="s">
        <v>923</v>
      </c>
      <c r="G517" s="231" t="s">
        <v>202</v>
      </c>
      <c r="H517" s="232">
        <v>1</v>
      </c>
      <c r="I517" s="233"/>
      <c r="J517" s="234">
        <f>ROUND(I517*H517,2)</f>
        <v>0</v>
      </c>
      <c r="K517" s="230" t="s">
        <v>19</v>
      </c>
      <c r="L517" s="235"/>
      <c r="M517" s="236" t="s">
        <v>19</v>
      </c>
      <c r="N517" s="237" t="s">
        <v>45</v>
      </c>
      <c r="O517" s="64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241</v>
      </c>
      <c r="AT517" s="199" t="s">
        <v>199</v>
      </c>
      <c r="AU517" s="199" t="s">
        <v>82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236</v>
      </c>
      <c r="BM517" s="199" t="s">
        <v>924</v>
      </c>
    </row>
    <row r="518" spans="1:65" s="2" customFormat="1" ht="153.6" customHeight="1">
      <c r="A518" s="34"/>
      <c r="B518" s="35"/>
      <c r="C518" s="36"/>
      <c r="D518" s="201" t="s">
        <v>165</v>
      </c>
      <c r="E518" s="36"/>
      <c r="F518" s="202" t="s">
        <v>1418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82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1419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82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16.5" customHeight="1">
      <c r="A520" s="34"/>
      <c r="B520" s="35"/>
      <c r="C520" s="228" t="s">
        <v>893</v>
      </c>
      <c r="D520" s="228" t="s">
        <v>199</v>
      </c>
      <c r="E520" s="229" t="s">
        <v>928</v>
      </c>
      <c r="F520" s="230" t="s">
        <v>929</v>
      </c>
      <c r="G520" s="231" t="s">
        <v>202</v>
      </c>
      <c r="H520" s="232">
        <v>1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241</v>
      </c>
      <c r="AT520" s="199" t="s">
        <v>199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930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929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1308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228" t="s">
        <v>898</v>
      </c>
      <c r="D523" s="228" t="s">
        <v>199</v>
      </c>
      <c r="E523" s="229" t="s">
        <v>932</v>
      </c>
      <c r="F523" s="230" t="s">
        <v>933</v>
      </c>
      <c r="G523" s="231" t="s">
        <v>202</v>
      </c>
      <c r="H523" s="232">
        <v>1</v>
      </c>
      <c r="I523" s="233"/>
      <c r="J523" s="234">
        <f>ROUND(I523*H523,2)</f>
        <v>0</v>
      </c>
      <c r="K523" s="230" t="s">
        <v>19</v>
      </c>
      <c r="L523" s="235"/>
      <c r="M523" s="236" t="s">
        <v>19</v>
      </c>
      <c r="N523" s="237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241</v>
      </c>
      <c r="AT523" s="199" t="s">
        <v>199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934</v>
      </c>
    </row>
    <row r="524" spans="1:65" s="2" customFormat="1" ht="10.199999999999999">
      <c r="A524" s="34"/>
      <c r="B524" s="35"/>
      <c r="C524" s="36"/>
      <c r="D524" s="201" t="s">
        <v>165</v>
      </c>
      <c r="E524" s="36"/>
      <c r="F524" s="202" t="s">
        <v>933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13" customFormat="1" ht="20.399999999999999">
      <c r="B525" s="205"/>
      <c r="C525" s="206"/>
      <c r="D525" s="201" t="s">
        <v>166</v>
      </c>
      <c r="E525" s="207" t="s">
        <v>19</v>
      </c>
      <c r="F525" s="208" t="s">
        <v>1420</v>
      </c>
      <c r="G525" s="206"/>
      <c r="H525" s="209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166</v>
      </c>
      <c r="AU525" s="215" t="s">
        <v>82</v>
      </c>
      <c r="AV525" s="13" t="s">
        <v>85</v>
      </c>
      <c r="AW525" s="13" t="s">
        <v>34</v>
      </c>
      <c r="AX525" s="13" t="s">
        <v>82</v>
      </c>
      <c r="AY525" s="215" t="s">
        <v>158</v>
      </c>
    </row>
    <row r="526" spans="1:65" s="2" customFormat="1" ht="16.5" customHeight="1">
      <c r="A526" s="34"/>
      <c r="B526" s="35"/>
      <c r="C526" s="188" t="s">
        <v>903</v>
      </c>
      <c r="D526" s="188" t="s">
        <v>159</v>
      </c>
      <c r="E526" s="189" t="s">
        <v>937</v>
      </c>
      <c r="F526" s="190" t="s">
        <v>938</v>
      </c>
      <c r="G526" s="191" t="s">
        <v>202</v>
      </c>
      <c r="H526" s="192">
        <v>2</v>
      </c>
      <c r="I526" s="193"/>
      <c r="J526" s="194">
        <f>ROUND(I526*H526,2)</f>
        <v>0</v>
      </c>
      <c r="K526" s="190" t="s">
        <v>213</v>
      </c>
      <c r="L526" s="39"/>
      <c r="M526" s="195" t="s">
        <v>19</v>
      </c>
      <c r="N526" s="196" t="s">
        <v>45</v>
      </c>
      <c r="O526" s="64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236</v>
      </c>
      <c r="AT526" s="199" t="s">
        <v>159</v>
      </c>
      <c r="AU526" s="199" t="s">
        <v>82</v>
      </c>
      <c r="AY526" s="17" t="s">
        <v>158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82</v>
      </c>
      <c r="BK526" s="200">
        <f>ROUND(I526*H526,2)</f>
        <v>0</v>
      </c>
      <c r="BL526" s="17" t="s">
        <v>236</v>
      </c>
      <c r="BM526" s="199" t="s">
        <v>939</v>
      </c>
    </row>
    <row r="527" spans="1:65" s="2" customFormat="1" ht="28.8">
      <c r="A527" s="34"/>
      <c r="B527" s="35"/>
      <c r="C527" s="36"/>
      <c r="D527" s="201" t="s">
        <v>165</v>
      </c>
      <c r="E527" s="36"/>
      <c r="F527" s="202" t="s">
        <v>940</v>
      </c>
      <c r="G527" s="36"/>
      <c r="H527" s="36"/>
      <c r="I527" s="108"/>
      <c r="J527" s="36"/>
      <c r="K527" s="36"/>
      <c r="L527" s="39"/>
      <c r="M527" s="203"/>
      <c r="N527" s="204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165</v>
      </c>
      <c r="AU527" s="17" t="s">
        <v>82</v>
      </c>
    </row>
    <row r="528" spans="1:65" s="13" customFormat="1" ht="20.399999999999999">
      <c r="B528" s="205"/>
      <c r="C528" s="206"/>
      <c r="D528" s="201" t="s">
        <v>166</v>
      </c>
      <c r="E528" s="207" t="s">
        <v>19</v>
      </c>
      <c r="F528" s="208" t="s">
        <v>1421</v>
      </c>
      <c r="G528" s="206"/>
      <c r="H528" s="209">
        <v>2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166</v>
      </c>
      <c r="AU528" s="215" t="s">
        <v>82</v>
      </c>
      <c r="AV528" s="13" t="s">
        <v>85</v>
      </c>
      <c r="AW528" s="13" t="s">
        <v>34</v>
      </c>
      <c r="AX528" s="13" t="s">
        <v>82</v>
      </c>
      <c r="AY528" s="215" t="s">
        <v>158</v>
      </c>
    </row>
    <row r="529" spans="1:65" s="2" customFormat="1" ht="28.2" customHeight="1">
      <c r="A529" s="34"/>
      <c r="B529" s="35"/>
      <c r="C529" s="188" t="s">
        <v>908</v>
      </c>
      <c r="D529" s="188" t="s">
        <v>159</v>
      </c>
      <c r="E529" s="189" t="s">
        <v>943</v>
      </c>
      <c r="F529" s="190" t="s">
        <v>944</v>
      </c>
      <c r="G529" s="191" t="s">
        <v>202</v>
      </c>
      <c r="H529" s="192">
        <v>1</v>
      </c>
      <c r="I529" s="193"/>
      <c r="J529" s="194">
        <f>ROUND(I529*H529,2)</f>
        <v>0</v>
      </c>
      <c r="K529" s="190" t="s">
        <v>213</v>
      </c>
      <c r="L529" s="39"/>
      <c r="M529" s="195" t="s">
        <v>19</v>
      </c>
      <c r="N529" s="196" t="s">
        <v>45</v>
      </c>
      <c r="O529" s="64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236</v>
      </c>
      <c r="AT529" s="199" t="s">
        <v>159</v>
      </c>
      <c r="AU529" s="199" t="s">
        <v>82</v>
      </c>
      <c r="AY529" s="17" t="s">
        <v>158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82</v>
      </c>
      <c r="BK529" s="200">
        <f>ROUND(I529*H529,2)</f>
        <v>0</v>
      </c>
      <c r="BL529" s="17" t="s">
        <v>236</v>
      </c>
      <c r="BM529" s="199" t="s">
        <v>945</v>
      </c>
    </row>
    <row r="530" spans="1:65" s="2" customFormat="1" ht="19.2">
      <c r="A530" s="34"/>
      <c r="B530" s="35"/>
      <c r="C530" s="36"/>
      <c r="D530" s="201" t="s">
        <v>165</v>
      </c>
      <c r="E530" s="36"/>
      <c r="F530" s="202" t="s">
        <v>944</v>
      </c>
      <c r="G530" s="36"/>
      <c r="H530" s="36"/>
      <c r="I530" s="108"/>
      <c r="J530" s="36"/>
      <c r="K530" s="36"/>
      <c r="L530" s="39"/>
      <c r="M530" s="203"/>
      <c r="N530" s="204"/>
      <c r="O530" s="64"/>
      <c r="P530" s="64"/>
      <c r="Q530" s="64"/>
      <c r="R530" s="64"/>
      <c r="S530" s="64"/>
      <c r="T530" s="65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165</v>
      </c>
      <c r="AU530" s="17" t="s">
        <v>82</v>
      </c>
    </row>
    <row r="531" spans="1:65" s="13" customFormat="1" ht="10.199999999999999">
      <c r="B531" s="205"/>
      <c r="C531" s="206"/>
      <c r="D531" s="201" t="s">
        <v>166</v>
      </c>
      <c r="E531" s="207" t="s">
        <v>19</v>
      </c>
      <c r="F531" s="208" t="s">
        <v>1422</v>
      </c>
      <c r="G531" s="206"/>
      <c r="H531" s="209">
        <v>1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166</v>
      </c>
      <c r="AU531" s="215" t="s">
        <v>82</v>
      </c>
      <c r="AV531" s="13" t="s">
        <v>85</v>
      </c>
      <c r="AW531" s="13" t="s">
        <v>34</v>
      </c>
      <c r="AX531" s="13" t="s">
        <v>82</v>
      </c>
      <c r="AY531" s="215" t="s">
        <v>158</v>
      </c>
    </row>
    <row r="532" spans="1:65" s="2" customFormat="1" ht="28.2" customHeight="1">
      <c r="A532" s="34"/>
      <c r="B532" s="35"/>
      <c r="C532" s="188" t="s">
        <v>912</v>
      </c>
      <c r="D532" s="188" t="s">
        <v>159</v>
      </c>
      <c r="E532" s="189" t="s">
        <v>948</v>
      </c>
      <c r="F532" s="190" t="s">
        <v>949</v>
      </c>
      <c r="G532" s="191" t="s">
        <v>202</v>
      </c>
      <c r="H532" s="192">
        <v>9</v>
      </c>
      <c r="I532" s="193"/>
      <c r="J532" s="194">
        <f>ROUND(I532*H532,2)</f>
        <v>0</v>
      </c>
      <c r="K532" s="190" t="s">
        <v>213</v>
      </c>
      <c r="L532" s="39"/>
      <c r="M532" s="195" t="s">
        <v>19</v>
      </c>
      <c r="N532" s="196" t="s">
        <v>45</v>
      </c>
      <c r="O532" s="64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236</v>
      </c>
      <c r="AT532" s="199" t="s">
        <v>159</v>
      </c>
      <c r="AU532" s="199" t="s">
        <v>82</v>
      </c>
      <c r="AY532" s="17" t="s">
        <v>158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82</v>
      </c>
      <c r="BK532" s="200">
        <f>ROUND(I532*H532,2)</f>
        <v>0</v>
      </c>
      <c r="BL532" s="17" t="s">
        <v>236</v>
      </c>
      <c r="BM532" s="199" t="s">
        <v>950</v>
      </c>
    </row>
    <row r="533" spans="1:65" s="2" customFormat="1" ht="19.2">
      <c r="A533" s="34"/>
      <c r="B533" s="35"/>
      <c r="C533" s="36"/>
      <c r="D533" s="201" t="s">
        <v>165</v>
      </c>
      <c r="E533" s="36"/>
      <c r="F533" s="202" t="s">
        <v>949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165</v>
      </c>
      <c r="AU533" s="17" t="s">
        <v>82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1423</v>
      </c>
      <c r="G534" s="206"/>
      <c r="H534" s="209">
        <v>9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82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28.2" customHeight="1">
      <c r="A535" s="34"/>
      <c r="B535" s="35"/>
      <c r="C535" s="188" t="s">
        <v>917</v>
      </c>
      <c r="D535" s="188" t="s">
        <v>159</v>
      </c>
      <c r="E535" s="189" t="s">
        <v>953</v>
      </c>
      <c r="F535" s="190" t="s">
        <v>954</v>
      </c>
      <c r="G535" s="191" t="s">
        <v>202</v>
      </c>
      <c r="H535" s="192">
        <v>3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236</v>
      </c>
      <c r="AT535" s="199" t="s">
        <v>159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955</v>
      </c>
    </row>
    <row r="536" spans="1:65" s="2" customFormat="1" ht="19.2">
      <c r="A536" s="34"/>
      <c r="B536" s="35"/>
      <c r="C536" s="36"/>
      <c r="D536" s="201" t="s">
        <v>165</v>
      </c>
      <c r="E536" s="36"/>
      <c r="F536" s="202" t="s">
        <v>954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13" customFormat="1" ht="10.199999999999999">
      <c r="B537" s="205"/>
      <c r="C537" s="206"/>
      <c r="D537" s="201" t="s">
        <v>166</v>
      </c>
      <c r="E537" s="207" t="s">
        <v>19</v>
      </c>
      <c r="F537" s="208" t="s">
        <v>1424</v>
      </c>
      <c r="G537" s="206"/>
      <c r="H537" s="209">
        <v>3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166</v>
      </c>
      <c r="AU537" s="215" t="s">
        <v>82</v>
      </c>
      <c r="AV537" s="13" t="s">
        <v>85</v>
      </c>
      <c r="AW537" s="13" t="s">
        <v>34</v>
      </c>
      <c r="AX537" s="13" t="s">
        <v>82</v>
      </c>
      <c r="AY537" s="215" t="s">
        <v>158</v>
      </c>
    </row>
    <row r="538" spans="1:65" s="2" customFormat="1" ht="28.2" customHeight="1">
      <c r="A538" s="34"/>
      <c r="B538" s="35"/>
      <c r="C538" s="188" t="s">
        <v>921</v>
      </c>
      <c r="D538" s="188" t="s">
        <v>159</v>
      </c>
      <c r="E538" s="189" t="s">
        <v>958</v>
      </c>
      <c r="F538" s="190" t="s">
        <v>959</v>
      </c>
      <c r="G538" s="191" t="s">
        <v>202</v>
      </c>
      <c r="H538" s="192">
        <v>1</v>
      </c>
      <c r="I538" s="193"/>
      <c r="J538" s="194">
        <f>ROUND(I538*H538,2)</f>
        <v>0</v>
      </c>
      <c r="K538" s="190" t="s">
        <v>213</v>
      </c>
      <c r="L538" s="39"/>
      <c r="M538" s="195" t="s">
        <v>19</v>
      </c>
      <c r="N538" s="196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236</v>
      </c>
      <c r="AT538" s="199" t="s">
        <v>159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960</v>
      </c>
    </row>
    <row r="539" spans="1:65" s="2" customFormat="1" ht="19.2">
      <c r="A539" s="34"/>
      <c r="B539" s="35"/>
      <c r="C539" s="36"/>
      <c r="D539" s="201" t="s">
        <v>165</v>
      </c>
      <c r="E539" s="36"/>
      <c r="F539" s="202" t="s">
        <v>959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1425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28.2" customHeight="1">
      <c r="A541" s="34"/>
      <c r="B541" s="35"/>
      <c r="C541" s="188" t="s">
        <v>927</v>
      </c>
      <c r="D541" s="188" t="s">
        <v>159</v>
      </c>
      <c r="E541" s="189" t="s">
        <v>962</v>
      </c>
      <c r="F541" s="190" t="s">
        <v>963</v>
      </c>
      <c r="G541" s="191" t="s">
        <v>202</v>
      </c>
      <c r="H541" s="192">
        <v>1</v>
      </c>
      <c r="I541" s="193"/>
      <c r="J541" s="194">
        <f>ROUND(I541*H541,2)</f>
        <v>0</v>
      </c>
      <c r="K541" s="190" t="s">
        <v>19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236</v>
      </c>
      <c r="AT541" s="199" t="s">
        <v>159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964</v>
      </c>
    </row>
    <row r="542" spans="1:65" s="2" customFormat="1" ht="19.2">
      <c r="A542" s="34"/>
      <c r="B542" s="35"/>
      <c r="C542" s="36"/>
      <c r="D542" s="201" t="s">
        <v>165</v>
      </c>
      <c r="E542" s="36"/>
      <c r="F542" s="202" t="s">
        <v>963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1425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28.2" customHeight="1">
      <c r="A544" s="34"/>
      <c r="B544" s="35"/>
      <c r="C544" s="188" t="s">
        <v>931</v>
      </c>
      <c r="D544" s="188" t="s">
        <v>159</v>
      </c>
      <c r="E544" s="189" t="s">
        <v>966</v>
      </c>
      <c r="F544" s="190" t="s">
        <v>967</v>
      </c>
      <c r="G544" s="191" t="s">
        <v>202</v>
      </c>
      <c r="H544" s="192">
        <v>1</v>
      </c>
      <c r="I544" s="193"/>
      <c r="J544" s="194">
        <f>ROUND(I544*H544,2)</f>
        <v>0</v>
      </c>
      <c r="K544" s="190" t="s">
        <v>19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968</v>
      </c>
    </row>
    <row r="545" spans="1:65" s="2" customFormat="1" ht="19.2">
      <c r="A545" s="34"/>
      <c r="B545" s="35"/>
      <c r="C545" s="36"/>
      <c r="D545" s="201" t="s">
        <v>165</v>
      </c>
      <c r="E545" s="36"/>
      <c r="F545" s="202" t="s">
        <v>967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20.399999999999999">
      <c r="B546" s="205"/>
      <c r="C546" s="206"/>
      <c r="D546" s="201" t="s">
        <v>166</v>
      </c>
      <c r="E546" s="207" t="s">
        <v>19</v>
      </c>
      <c r="F546" s="208" t="s">
        <v>1426</v>
      </c>
      <c r="G546" s="206"/>
      <c r="H546" s="209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16.5" customHeight="1">
      <c r="A547" s="34"/>
      <c r="B547" s="35"/>
      <c r="C547" s="188" t="s">
        <v>936</v>
      </c>
      <c r="D547" s="188" t="s">
        <v>159</v>
      </c>
      <c r="E547" s="189" t="s">
        <v>971</v>
      </c>
      <c r="F547" s="190" t="s">
        <v>972</v>
      </c>
      <c r="G547" s="191" t="s">
        <v>202</v>
      </c>
      <c r="H547" s="192">
        <v>1</v>
      </c>
      <c r="I547" s="193"/>
      <c r="J547" s="194">
        <f>ROUND(I547*H547,2)</f>
        <v>0</v>
      </c>
      <c r="K547" s="190" t="s">
        <v>19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973</v>
      </c>
    </row>
    <row r="548" spans="1:65" s="2" customFormat="1" ht="10.199999999999999">
      <c r="A548" s="34"/>
      <c r="B548" s="35"/>
      <c r="C548" s="36"/>
      <c r="D548" s="201" t="s">
        <v>165</v>
      </c>
      <c r="E548" s="36"/>
      <c r="F548" s="202" t="s">
        <v>972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20.399999999999999">
      <c r="B549" s="205"/>
      <c r="C549" s="206"/>
      <c r="D549" s="201" t="s">
        <v>166</v>
      </c>
      <c r="E549" s="207" t="s">
        <v>19</v>
      </c>
      <c r="F549" s="208" t="s">
        <v>1426</v>
      </c>
      <c r="G549" s="206"/>
      <c r="H549" s="209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49.2" customHeight="1">
      <c r="A550" s="34"/>
      <c r="B550" s="35"/>
      <c r="C550" s="188" t="s">
        <v>942</v>
      </c>
      <c r="D550" s="188" t="s">
        <v>159</v>
      </c>
      <c r="E550" s="189" t="s">
        <v>410</v>
      </c>
      <c r="F550" s="190" t="s">
        <v>1427</v>
      </c>
      <c r="G550" s="191" t="s">
        <v>202</v>
      </c>
      <c r="H550" s="192">
        <v>4</v>
      </c>
      <c r="I550" s="193"/>
      <c r="J550" s="194">
        <f>ROUND(I550*H550,2)</f>
        <v>0</v>
      </c>
      <c r="K550" s="190" t="s">
        <v>19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0.8901</v>
      </c>
      <c r="R550" s="197">
        <f>Q550*H550</f>
        <v>3.5604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1428</v>
      </c>
    </row>
    <row r="551" spans="1:65" s="2" customFormat="1" ht="38.4">
      <c r="A551" s="34"/>
      <c r="B551" s="35"/>
      <c r="C551" s="36"/>
      <c r="D551" s="201" t="s">
        <v>165</v>
      </c>
      <c r="E551" s="36"/>
      <c r="F551" s="202" t="s">
        <v>1427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2" customFormat="1" ht="38.4">
      <c r="A552" s="34"/>
      <c r="B552" s="35"/>
      <c r="C552" s="36"/>
      <c r="D552" s="201" t="s">
        <v>216</v>
      </c>
      <c r="E552" s="36"/>
      <c r="F552" s="227" t="s">
        <v>413</v>
      </c>
      <c r="G552" s="36"/>
      <c r="H552" s="36"/>
      <c r="I552" s="108"/>
      <c r="J552" s="36"/>
      <c r="K552" s="36"/>
      <c r="L552" s="39"/>
      <c r="M552" s="203"/>
      <c r="N552" s="204"/>
      <c r="O552" s="64"/>
      <c r="P552" s="64"/>
      <c r="Q552" s="64"/>
      <c r="R552" s="64"/>
      <c r="S552" s="64"/>
      <c r="T552" s="65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216</v>
      </c>
      <c r="AU552" s="17" t="s">
        <v>82</v>
      </c>
    </row>
    <row r="553" spans="1:65" s="13" customFormat="1" ht="10.199999999999999">
      <c r="B553" s="205"/>
      <c r="C553" s="206"/>
      <c r="D553" s="201" t="s">
        <v>166</v>
      </c>
      <c r="E553" s="207" t="s">
        <v>19</v>
      </c>
      <c r="F553" s="208" t="s">
        <v>1337</v>
      </c>
      <c r="G553" s="206"/>
      <c r="H553" s="209">
        <v>4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166</v>
      </c>
      <c r="AU553" s="215" t="s">
        <v>82</v>
      </c>
      <c r="AV553" s="13" t="s">
        <v>85</v>
      </c>
      <c r="AW553" s="13" t="s">
        <v>34</v>
      </c>
      <c r="AX553" s="13" t="s">
        <v>82</v>
      </c>
      <c r="AY553" s="215" t="s">
        <v>158</v>
      </c>
    </row>
    <row r="554" spans="1:65" s="2" customFormat="1" ht="49.8" customHeight="1">
      <c r="A554" s="34"/>
      <c r="B554" s="35"/>
      <c r="C554" s="188" t="s">
        <v>947</v>
      </c>
      <c r="D554" s="188" t="s">
        <v>159</v>
      </c>
      <c r="E554" s="189" t="s">
        <v>1429</v>
      </c>
      <c r="F554" s="190" t="s">
        <v>1430</v>
      </c>
      <c r="G554" s="191" t="s">
        <v>202</v>
      </c>
      <c r="H554" s="192">
        <v>3</v>
      </c>
      <c r="I554" s="193"/>
      <c r="J554" s="194">
        <f>ROUND(I554*H554,2)</f>
        <v>0</v>
      </c>
      <c r="K554" s="190" t="s">
        <v>19</v>
      </c>
      <c r="L554" s="39"/>
      <c r="M554" s="195" t="s">
        <v>19</v>
      </c>
      <c r="N554" s="196" t="s">
        <v>45</v>
      </c>
      <c r="O554" s="64"/>
      <c r="P554" s="197">
        <f>O554*H554</f>
        <v>0</v>
      </c>
      <c r="Q554" s="197">
        <v>0</v>
      </c>
      <c r="R554" s="197">
        <f>Q554*H554</f>
        <v>0</v>
      </c>
      <c r="S554" s="197">
        <v>0</v>
      </c>
      <c r="T554" s="19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9" t="s">
        <v>236</v>
      </c>
      <c r="AT554" s="199" t="s">
        <v>159</v>
      </c>
      <c r="AU554" s="199" t="s">
        <v>82</v>
      </c>
      <c r="AY554" s="17" t="s">
        <v>158</v>
      </c>
      <c r="BE554" s="200">
        <f>IF(N554="základní",J554,0)</f>
        <v>0</v>
      </c>
      <c r="BF554" s="200">
        <f>IF(N554="snížená",J554,0)</f>
        <v>0</v>
      </c>
      <c r="BG554" s="200">
        <f>IF(N554="zákl. přenesená",J554,0)</f>
        <v>0</v>
      </c>
      <c r="BH554" s="200">
        <f>IF(N554="sníž. přenesená",J554,0)</f>
        <v>0</v>
      </c>
      <c r="BI554" s="200">
        <f>IF(N554="nulová",J554,0)</f>
        <v>0</v>
      </c>
      <c r="BJ554" s="17" t="s">
        <v>82</v>
      </c>
      <c r="BK554" s="200">
        <f>ROUND(I554*H554,2)</f>
        <v>0</v>
      </c>
      <c r="BL554" s="17" t="s">
        <v>236</v>
      </c>
      <c r="BM554" s="199" t="s">
        <v>1431</v>
      </c>
    </row>
    <row r="555" spans="1:65" s="2" customFormat="1" ht="38.4">
      <c r="A555" s="34"/>
      <c r="B555" s="35"/>
      <c r="C555" s="36"/>
      <c r="D555" s="201" t="s">
        <v>165</v>
      </c>
      <c r="E555" s="36"/>
      <c r="F555" s="202" t="s">
        <v>1430</v>
      </c>
      <c r="G555" s="36"/>
      <c r="H555" s="36"/>
      <c r="I555" s="108"/>
      <c r="J555" s="36"/>
      <c r="K555" s="36"/>
      <c r="L555" s="39"/>
      <c r="M555" s="203"/>
      <c r="N555" s="204"/>
      <c r="O555" s="64"/>
      <c r="P555" s="64"/>
      <c r="Q555" s="64"/>
      <c r="R555" s="64"/>
      <c r="S555" s="64"/>
      <c r="T555" s="65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165</v>
      </c>
      <c r="AU555" s="17" t="s">
        <v>82</v>
      </c>
    </row>
    <row r="556" spans="1:65" s="13" customFormat="1" ht="10.199999999999999">
      <c r="B556" s="205"/>
      <c r="C556" s="206"/>
      <c r="D556" s="201" t="s">
        <v>166</v>
      </c>
      <c r="E556" s="207" t="s">
        <v>19</v>
      </c>
      <c r="F556" s="208" t="s">
        <v>1432</v>
      </c>
      <c r="G556" s="206"/>
      <c r="H556" s="209">
        <v>3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166</v>
      </c>
      <c r="AU556" s="215" t="s">
        <v>82</v>
      </c>
      <c r="AV556" s="13" t="s">
        <v>85</v>
      </c>
      <c r="AW556" s="13" t="s">
        <v>34</v>
      </c>
      <c r="AX556" s="13" t="s">
        <v>82</v>
      </c>
      <c r="AY556" s="215" t="s">
        <v>158</v>
      </c>
    </row>
    <row r="557" spans="1:65" s="2" customFormat="1" ht="60.6" customHeight="1">
      <c r="A557" s="34"/>
      <c r="B557" s="35"/>
      <c r="C557" s="188" t="s">
        <v>952</v>
      </c>
      <c r="D557" s="188" t="s">
        <v>159</v>
      </c>
      <c r="E557" s="189" t="s">
        <v>416</v>
      </c>
      <c r="F557" s="190" t="s">
        <v>1433</v>
      </c>
      <c r="G557" s="191" t="s">
        <v>202</v>
      </c>
      <c r="H557" s="192">
        <v>3</v>
      </c>
      <c r="I557" s="193"/>
      <c r="J557" s="194">
        <f>ROUND(I557*H557,2)</f>
        <v>0</v>
      </c>
      <c r="K557" s="190" t="s">
        <v>19</v>
      </c>
      <c r="L557" s="39"/>
      <c r="M557" s="195" t="s">
        <v>19</v>
      </c>
      <c r="N557" s="196" t="s">
        <v>45</v>
      </c>
      <c r="O557" s="64"/>
      <c r="P557" s="197">
        <f>O557*H557</f>
        <v>0</v>
      </c>
      <c r="Q557" s="197">
        <v>0</v>
      </c>
      <c r="R557" s="197">
        <f>Q557*H557</f>
        <v>0</v>
      </c>
      <c r="S557" s="197">
        <v>0</v>
      </c>
      <c r="T557" s="198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9" t="s">
        <v>236</v>
      </c>
      <c r="AT557" s="199" t="s">
        <v>159</v>
      </c>
      <c r="AU557" s="199" t="s">
        <v>82</v>
      </c>
      <c r="AY557" s="17" t="s">
        <v>158</v>
      </c>
      <c r="BE557" s="200">
        <f>IF(N557="základní",J557,0)</f>
        <v>0</v>
      </c>
      <c r="BF557" s="200">
        <f>IF(N557="snížená",J557,0)</f>
        <v>0</v>
      </c>
      <c r="BG557" s="200">
        <f>IF(N557="zákl. přenesená",J557,0)</f>
        <v>0</v>
      </c>
      <c r="BH557" s="200">
        <f>IF(N557="sníž. přenesená",J557,0)</f>
        <v>0</v>
      </c>
      <c r="BI557" s="200">
        <f>IF(N557="nulová",J557,0)</f>
        <v>0</v>
      </c>
      <c r="BJ557" s="17" t="s">
        <v>82</v>
      </c>
      <c r="BK557" s="200">
        <f>ROUND(I557*H557,2)</f>
        <v>0</v>
      </c>
      <c r="BL557" s="17" t="s">
        <v>236</v>
      </c>
      <c r="BM557" s="199" t="s">
        <v>1434</v>
      </c>
    </row>
    <row r="558" spans="1:65" s="2" customFormat="1" ht="38.4">
      <c r="A558" s="34"/>
      <c r="B558" s="35"/>
      <c r="C558" s="36"/>
      <c r="D558" s="201" t="s">
        <v>165</v>
      </c>
      <c r="E558" s="36"/>
      <c r="F558" s="202" t="s">
        <v>1433</v>
      </c>
      <c r="G558" s="36"/>
      <c r="H558" s="36"/>
      <c r="I558" s="108"/>
      <c r="J558" s="36"/>
      <c r="K558" s="36"/>
      <c r="L558" s="39"/>
      <c r="M558" s="203"/>
      <c r="N558" s="204"/>
      <c r="O558" s="64"/>
      <c r="P558" s="64"/>
      <c r="Q558" s="64"/>
      <c r="R558" s="64"/>
      <c r="S558" s="64"/>
      <c r="T558" s="65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165</v>
      </c>
      <c r="AU558" s="17" t="s">
        <v>82</v>
      </c>
    </row>
    <row r="559" spans="1:65" s="13" customFormat="1" ht="10.199999999999999">
      <c r="B559" s="205"/>
      <c r="C559" s="206"/>
      <c r="D559" s="201" t="s">
        <v>166</v>
      </c>
      <c r="E559" s="207" t="s">
        <v>19</v>
      </c>
      <c r="F559" s="208" t="s">
        <v>1432</v>
      </c>
      <c r="G559" s="206"/>
      <c r="H559" s="209">
        <v>3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166</v>
      </c>
      <c r="AU559" s="215" t="s">
        <v>82</v>
      </c>
      <c r="AV559" s="13" t="s">
        <v>85</v>
      </c>
      <c r="AW559" s="13" t="s">
        <v>34</v>
      </c>
      <c r="AX559" s="13" t="s">
        <v>82</v>
      </c>
      <c r="AY559" s="215" t="s">
        <v>158</v>
      </c>
    </row>
    <row r="560" spans="1:65" s="2" customFormat="1" ht="16.5" customHeight="1">
      <c r="A560" s="34"/>
      <c r="B560" s="35"/>
      <c r="C560" s="188" t="s">
        <v>957</v>
      </c>
      <c r="D560" s="188" t="s">
        <v>159</v>
      </c>
      <c r="E560" s="189" t="s">
        <v>1435</v>
      </c>
      <c r="F560" s="190" t="s">
        <v>710</v>
      </c>
      <c r="G560" s="191" t="s">
        <v>202</v>
      </c>
      <c r="H560" s="192">
        <v>1</v>
      </c>
      <c r="I560" s="193"/>
      <c r="J560" s="194">
        <f>ROUND(I560*H560,2)</f>
        <v>0</v>
      </c>
      <c r="K560" s="190" t="s">
        <v>19</v>
      </c>
      <c r="L560" s="39"/>
      <c r="M560" s="195" t="s">
        <v>19</v>
      </c>
      <c r="N560" s="196" t="s">
        <v>45</v>
      </c>
      <c r="O560" s="64"/>
      <c r="P560" s="197">
        <f>O560*H560</f>
        <v>0</v>
      </c>
      <c r="Q560" s="197">
        <v>0</v>
      </c>
      <c r="R560" s="197">
        <f>Q560*H560</f>
        <v>0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236</v>
      </c>
      <c r="AT560" s="199" t="s">
        <v>159</v>
      </c>
      <c r="AU560" s="199" t="s">
        <v>82</v>
      </c>
      <c r="AY560" s="17" t="s">
        <v>158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82</v>
      </c>
      <c r="BK560" s="200">
        <f>ROUND(I560*H560,2)</f>
        <v>0</v>
      </c>
      <c r="BL560" s="17" t="s">
        <v>236</v>
      </c>
      <c r="BM560" s="199" t="s">
        <v>1436</v>
      </c>
    </row>
    <row r="561" spans="1:65" s="2" customFormat="1" ht="28.8">
      <c r="A561" s="34"/>
      <c r="B561" s="35"/>
      <c r="C561" s="36"/>
      <c r="D561" s="201" t="s">
        <v>165</v>
      </c>
      <c r="E561" s="36"/>
      <c r="F561" s="202" t="s">
        <v>1437</v>
      </c>
      <c r="G561" s="36"/>
      <c r="H561" s="36"/>
      <c r="I561" s="108"/>
      <c r="J561" s="36"/>
      <c r="K561" s="36"/>
      <c r="L561" s="39"/>
      <c r="M561" s="203"/>
      <c r="N561" s="204"/>
      <c r="O561" s="64"/>
      <c r="P561" s="64"/>
      <c r="Q561" s="64"/>
      <c r="R561" s="64"/>
      <c r="S561" s="64"/>
      <c r="T561" s="65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165</v>
      </c>
      <c r="AU561" s="17" t="s">
        <v>82</v>
      </c>
    </row>
    <row r="562" spans="1:65" s="13" customFormat="1" ht="10.199999999999999">
      <c r="B562" s="205"/>
      <c r="C562" s="206"/>
      <c r="D562" s="201" t="s">
        <v>166</v>
      </c>
      <c r="E562" s="207" t="s">
        <v>19</v>
      </c>
      <c r="F562" s="208" t="s">
        <v>1307</v>
      </c>
      <c r="G562" s="206"/>
      <c r="H562" s="209">
        <v>1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166</v>
      </c>
      <c r="AU562" s="215" t="s">
        <v>82</v>
      </c>
      <c r="AV562" s="13" t="s">
        <v>85</v>
      </c>
      <c r="AW562" s="13" t="s">
        <v>34</v>
      </c>
      <c r="AX562" s="13" t="s">
        <v>82</v>
      </c>
      <c r="AY562" s="215" t="s">
        <v>158</v>
      </c>
    </row>
    <row r="563" spans="1:65" s="2" customFormat="1" ht="16.5" customHeight="1">
      <c r="A563" s="34"/>
      <c r="B563" s="35"/>
      <c r="C563" s="188" t="s">
        <v>961</v>
      </c>
      <c r="D563" s="188" t="s">
        <v>159</v>
      </c>
      <c r="E563" s="189" t="s">
        <v>975</v>
      </c>
      <c r="F563" s="190" t="s">
        <v>976</v>
      </c>
      <c r="G563" s="191" t="s">
        <v>977</v>
      </c>
      <c r="H563" s="192">
        <v>1</v>
      </c>
      <c r="I563" s="193"/>
      <c r="J563" s="194">
        <f>ROUND(I563*H563,2)</f>
        <v>0</v>
      </c>
      <c r="K563" s="190" t="s">
        <v>19</v>
      </c>
      <c r="L563" s="39"/>
      <c r="M563" s="195" t="s">
        <v>19</v>
      </c>
      <c r="N563" s="196" t="s">
        <v>45</v>
      </c>
      <c r="O563" s="64"/>
      <c r="P563" s="197">
        <f>O563*H563</f>
        <v>0</v>
      </c>
      <c r="Q563" s="197">
        <v>0</v>
      </c>
      <c r="R563" s="197">
        <f>Q563*H563</f>
        <v>0</v>
      </c>
      <c r="S563" s="197">
        <v>0</v>
      </c>
      <c r="T563" s="19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9" t="s">
        <v>236</v>
      </c>
      <c r="AT563" s="199" t="s">
        <v>159</v>
      </c>
      <c r="AU563" s="199" t="s">
        <v>82</v>
      </c>
      <c r="AY563" s="17" t="s">
        <v>158</v>
      </c>
      <c r="BE563" s="200">
        <f>IF(N563="základní",J563,0)</f>
        <v>0</v>
      </c>
      <c r="BF563" s="200">
        <f>IF(N563="snížená",J563,0)</f>
        <v>0</v>
      </c>
      <c r="BG563" s="200">
        <f>IF(N563="zákl. přenesená",J563,0)</f>
        <v>0</v>
      </c>
      <c r="BH563" s="200">
        <f>IF(N563="sníž. přenesená",J563,0)</f>
        <v>0</v>
      </c>
      <c r="BI563" s="200">
        <f>IF(N563="nulová",J563,0)</f>
        <v>0</v>
      </c>
      <c r="BJ563" s="17" t="s">
        <v>82</v>
      </c>
      <c r="BK563" s="200">
        <f>ROUND(I563*H563,2)</f>
        <v>0</v>
      </c>
      <c r="BL563" s="17" t="s">
        <v>236</v>
      </c>
      <c r="BM563" s="199" t="s">
        <v>978</v>
      </c>
    </row>
    <row r="564" spans="1:65" s="2" customFormat="1" ht="115.2">
      <c r="A564" s="34"/>
      <c r="B564" s="35"/>
      <c r="C564" s="36"/>
      <c r="D564" s="201" t="s">
        <v>165</v>
      </c>
      <c r="E564" s="36"/>
      <c r="F564" s="202" t="s">
        <v>979</v>
      </c>
      <c r="G564" s="36"/>
      <c r="H564" s="36"/>
      <c r="I564" s="108"/>
      <c r="J564" s="36"/>
      <c r="K564" s="36"/>
      <c r="L564" s="39"/>
      <c r="M564" s="203"/>
      <c r="N564" s="204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165</v>
      </c>
      <c r="AU564" s="17" t="s">
        <v>82</v>
      </c>
    </row>
    <row r="565" spans="1:65" s="2" customFormat="1" ht="16.5" customHeight="1">
      <c r="A565" s="34"/>
      <c r="B565" s="35"/>
      <c r="C565" s="188" t="s">
        <v>965</v>
      </c>
      <c r="D565" s="188" t="s">
        <v>159</v>
      </c>
      <c r="E565" s="189" t="s">
        <v>981</v>
      </c>
      <c r="F565" s="190" t="s">
        <v>982</v>
      </c>
      <c r="G565" s="191" t="s">
        <v>977</v>
      </c>
      <c r="H565" s="192">
        <v>1</v>
      </c>
      <c r="I565" s="193"/>
      <c r="J565" s="194">
        <f>ROUND(I565*H565,2)</f>
        <v>0</v>
      </c>
      <c r="K565" s="190" t="s">
        <v>19</v>
      </c>
      <c r="L565" s="39"/>
      <c r="M565" s="195" t="s">
        <v>19</v>
      </c>
      <c r="N565" s="196" t="s">
        <v>45</v>
      </c>
      <c r="O565" s="64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236</v>
      </c>
      <c r="AT565" s="199" t="s">
        <v>159</v>
      </c>
      <c r="AU565" s="199" t="s">
        <v>82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236</v>
      </c>
      <c r="BM565" s="199" t="s">
        <v>983</v>
      </c>
    </row>
    <row r="566" spans="1:65" s="2" customFormat="1" ht="135.6" customHeight="1">
      <c r="A566" s="34"/>
      <c r="B566" s="35"/>
      <c r="C566" s="36"/>
      <c r="D566" s="201" t="s">
        <v>165</v>
      </c>
      <c r="E566" s="36"/>
      <c r="F566" s="202" t="s">
        <v>984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82</v>
      </c>
    </row>
    <row r="567" spans="1:65" s="12" customFormat="1" ht="22.8" customHeight="1">
      <c r="B567" s="174"/>
      <c r="C567" s="175"/>
      <c r="D567" s="176" t="s">
        <v>73</v>
      </c>
      <c r="E567" s="238" t="s">
        <v>82</v>
      </c>
      <c r="F567" s="238" t="s">
        <v>985</v>
      </c>
      <c r="G567" s="175"/>
      <c r="H567" s="175"/>
      <c r="I567" s="178"/>
      <c r="J567" s="239">
        <f>BK567</f>
        <v>0</v>
      </c>
      <c r="K567" s="175"/>
      <c r="L567" s="180"/>
      <c r="M567" s="181"/>
      <c r="N567" s="182"/>
      <c r="O567" s="182"/>
      <c r="P567" s="183">
        <f>SUM(P568:P626)</f>
        <v>0</v>
      </c>
      <c r="Q567" s="182"/>
      <c r="R567" s="183">
        <f>SUM(R568:R626)</f>
        <v>26.19885</v>
      </c>
      <c r="S567" s="182"/>
      <c r="T567" s="184">
        <f>SUM(T568:T626)</f>
        <v>109.20000000000002</v>
      </c>
      <c r="AR567" s="185" t="s">
        <v>82</v>
      </c>
      <c r="AT567" s="186" t="s">
        <v>73</v>
      </c>
      <c r="AU567" s="186" t="s">
        <v>82</v>
      </c>
      <c r="AY567" s="185" t="s">
        <v>158</v>
      </c>
      <c r="BK567" s="187">
        <f>SUM(BK568:BK626)</f>
        <v>0</v>
      </c>
    </row>
    <row r="568" spans="1:65" s="2" customFormat="1" ht="27" customHeight="1">
      <c r="A568" s="34"/>
      <c r="B568" s="35"/>
      <c r="C568" s="188" t="s">
        <v>970</v>
      </c>
      <c r="D568" s="188" t="s">
        <v>159</v>
      </c>
      <c r="E568" s="189" t="s">
        <v>987</v>
      </c>
      <c r="F568" s="190" t="s">
        <v>988</v>
      </c>
      <c r="G568" s="191" t="s">
        <v>202</v>
      </c>
      <c r="H568" s="192">
        <v>4</v>
      </c>
      <c r="I568" s="193"/>
      <c r="J568" s="194">
        <f>ROUND(I568*H568,2)</f>
        <v>0</v>
      </c>
      <c r="K568" s="190" t="s">
        <v>213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6.4999999999999997E-4</v>
      </c>
      <c r="R568" s="197">
        <f>Q568*H568</f>
        <v>2.5999999999999999E-3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249</v>
      </c>
      <c r="AT568" s="199" t="s">
        <v>159</v>
      </c>
      <c r="AU568" s="199" t="s">
        <v>85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249</v>
      </c>
      <c r="BM568" s="199" t="s">
        <v>989</v>
      </c>
    </row>
    <row r="569" spans="1:65" s="2" customFormat="1" ht="19.2">
      <c r="A569" s="34"/>
      <c r="B569" s="35"/>
      <c r="C569" s="36"/>
      <c r="D569" s="201" t="s">
        <v>165</v>
      </c>
      <c r="E569" s="36"/>
      <c r="F569" s="202" t="s">
        <v>990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85</v>
      </c>
    </row>
    <row r="570" spans="1:65" s="2" customFormat="1" ht="169.2" customHeight="1">
      <c r="A570" s="34"/>
      <c r="B570" s="35"/>
      <c r="C570" s="36"/>
      <c r="D570" s="201" t="s">
        <v>216</v>
      </c>
      <c r="E570" s="36"/>
      <c r="F570" s="227" t="s">
        <v>991</v>
      </c>
      <c r="G570" s="36"/>
      <c r="H570" s="36"/>
      <c r="I570" s="108"/>
      <c r="J570" s="36"/>
      <c r="K570" s="36"/>
      <c r="L570" s="39"/>
      <c r="M570" s="203"/>
      <c r="N570" s="204"/>
      <c r="O570" s="64"/>
      <c r="P570" s="64"/>
      <c r="Q570" s="64"/>
      <c r="R570" s="64"/>
      <c r="S570" s="64"/>
      <c r="T570" s="65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216</v>
      </c>
      <c r="AU570" s="17" t="s">
        <v>85</v>
      </c>
    </row>
    <row r="571" spans="1:65" s="13" customFormat="1" ht="10.199999999999999">
      <c r="B571" s="205"/>
      <c r="C571" s="206"/>
      <c r="D571" s="201" t="s">
        <v>166</v>
      </c>
      <c r="E571" s="207" t="s">
        <v>19</v>
      </c>
      <c r="F571" s="208" t="s">
        <v>1337</v>
      </c>
      <c r="G571" s="206"/>
      <c r="H571" s="209">
        <v>4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166</v>
      </c>
      <c r="AU571" s="215" t="s">
        <v>85</v>
      </c>
      <c r="AV571" s="13" t="s">
        <v>85</v>
      </c>
      <c r="AW571" s="13" t="s">
        <v>34</v>
      </c>
      <c r="AX571" s="13" t="s">
        <v>82</v>
      </c>
      <c r="AY571" s="215" t="s">
        <v>158</v>
      </c>
    </row>
    <row r="572" spans="1:65" s="2" customFormat="1" ht="28.2" customHeight="1">
      <c r="A572" s="34"/>
      <c r="B572" s="35"/>
      <c r="C572" s="188" t="s">
        <v>974</v>
      </c>
      <c r="D572" s="188" t="s">
        <v>159</v>
      </c>
      <c r="E572" s="189" t="s">
        <v>994</v>
      </c>
      <c r="F572" s="190" t="s">
        <v>995</v>
      </c>
      <c r="G572" s="191" t="s">
        <v>202</v>
      </c>
      <c r="H572" s="192">
        <v>4</v>
      </c>
      <c r="I572" s="193"/>
      <c r="J572" s="194">
        <f>ROUND(I572*H572,2)</f>
        <v>0</v>
      </c>
      <c r="K572" s="190" t="s">
        <v>213</v>
      </c>
      <c r="L572" s="39"/>
      <c r="M572" s="195" t="s">
        <v>19</v>
      </c>
      <c r="N572" s="196" t="s">
        <v>45</v>
      </c>
      <c r="O572" s="64"/>
      <c r="P572" s="197">
        <f>O572*H572</f>
        <v>0</v>
      </c>
      <c r="Q572" s="197">
        <v>0</v>
      </c>
      <c r="R572" s="197">
        <f>Q572*H572</f>
        <v>0</v>
      </c>
      <c r="S572" s="197">
        <v>0</v>
      </c>
      <c r="T572" s="198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9" t="s">
        <v>249</v>
      </c>
      <c r="AT572" s="199" t="s">
        <v>159</v>
      </c>
      <c r="AU572" s="199" t="s">
        <v>85</v>
      </c>
      <c r="AY572" s="17" t="s">
        <v>158</v>
      </c>
      <c r="BE572" s="200">
        <f>IF(N572="základní",J572,0)</f>
        <v>0</v>
      </c>
      <c r="BF572" s="200">
        <f>IF(N572="snížená",J572,0)</f>
        <v>0</v>
      </c>
      <c r="BG572" s="200">
        <f>IF(N572="zákl. přenesená",J572,0)</f>
        <v>0</v>
      </c>
      <c r="BH572" s="200">
        <f>IF(N572="sníž. přenesená",J572,0)</f>
        <v>0</v>
      </c>
      <c r="BI572" s="200">
        <f>IF(N572="nulová",J572,0)</f>
        <v>0</v>
      </c>
      <c r="BJ572" s="17" t="s">
        <v>82</v>
      </c>
      <c r="BK572" s="200">
        <f>ROUND(I572*H572,2)</f>
        <v>0</v>
      </c>
      <c r="BL572" s="17" t="s">
        <v>249</v>
      </c>
      <c r="BM572" s="199" t="s">
        <v>996</v>
      </c>
    </row>
    <row r="573" spans="1:65" s="2" customFormat="1" ht="28.8">
      <c r="A573" s="34"/>
      <c r="B573" s="35"/>
      <c r="C573" s="36"/>
      <c r="D573" s="201" t="s">
        <v>165</v>
      </c>
      <c r="E573" s="36"/>
      <c r="F573" s="202" t="s">
        <v>997</v>
      </c>
      <c r="G573" s="36"/>
      <c r="H573" s="36"/>
      <c r="I573" s="108"/>
      <c r="J573" s="36"/>
      <c r="K573" s="36"/>
      <c r="L573" s="39"/>
      <c r="M573" s="203"/>
      <c r="N573" s="204"/>
      <c r="O573" s="64"/>
      <c r="P573" s="64"/>
      <c r="Q573" s="64"/>
      <c r="R573" s="64"/>
      <c r="S573" s="64"/>
      <c r="T573" s="65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165</v>
      </c>
      <c r="AU573" s="17" t="s">
        <v>85</v>
      </c>
    </row>
    <row r="574" spans="1:65" s="2" customFormat="1" ht="172.2" customHeight="1">
      <c r="A574" s="34"/>
      <c r="B574" s="35"/>
      <c r="C574" s="36"/>
      <c r="D574" s="201" t="s">
        <v>216</v>
      </c>
      <c r="E574" s="36"/>
      <c r="F574" s="227" t="s">
        <v>991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216</v>
      </c>
      <c r="AU574" s="17" t="s">
        <v>85</v>
      </c>
    </row>
    <row r="575" spans="1:65" s="13" customFormat="1" ht="10.199999999999999">
      <c r="B575" s="205"/>
      <c r="C575" s="206"/>
      <c r="D575" s="201" t="s">
        <v>166</v>
      </c>
      <c r="E575" s="207" t="s">
        <v>19</v>
      </c>
      <c r="F575" s="208" t="s">
        <v>1337</v>
      </c>
      <c r="G575" s="206"/>
      <c r="H575" s="209">
        <v>4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166</v>
      </c>
      <c r="AU575" s="215" t="s">
        <v>85</v>
      </c>
      <c r="AV575" s="13" t="s">
        <v>85</v>
      </c>
      <c r="AW575" s="13" t="s">
        <v>34</v>
      </c>
      <c r="AX575" s="13" t="s">
        <v>82</v>
      </c>
      <c r="AY575" s="215" t="s">
        <v>158</v>
      </c>
    </row>
    <row r="576" spans="1:65" s="2" customFormat="1" ht="29.4" customHeight="1">
      <c r="A576" s="34"/>
      <c r="B576" s="35"/>
      <c r="C576" s="228" t="s">
        <v>980</v>
      </c>
      <c r="D576" s="228" t="s">
        <v>199</v>
      </c>
      <c r="E576" s="229" t="s">
        <v>999</v>
      </c>
      <c r="F576" s="230" t="s">
        <v>1000</v>
      </c>
      <c r="G576" s="231" t="s">
        <v>202</v>
      </c>
      <c r="H576" s="232">
        <v>28</v>
      </c>
      <c r="I576" s="233"/>
      <c r="J576" s="234">
        <f>ROUND(I576*H576,2)</f>
        <v>0</v>
      </c>
      <c r="K576" s="230" t="s">
        <v>213</v>
      </c>
      <c r="L576" s="235"/>
      <c r="M576" s="236" t="s">
        <v>19</v>
      </c>
      <c r="N576" s="237" t="s">
        <v>45</v>
      </c>
      <c r="O576" s="64"/>
      <c r="P576" s="197">
        <f>O576*H576</f>
        <v>0</v>
      </c>
      <c r="Q576" s="197">
        <v>0</v>
      </c>
      <c r="R576" s="197">
        <f>Q576*H576</f>
        <v>0</v>
      </c>
      <c r="S576" s="197">
        <v>0</v>
      </c>
      <c r="T576" s="19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9" t="s">
        <v>249</v>
      </c>
      <c r="AT576" s="199" t="s">
        <v>199</v>
      </c>
      <c r="AU576" s="199" t="s">
        <v>85</v>
      </c>
      <c r="AY576" s="17" t="s">
        <v>158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7" t="s">
        <v>82</v>
      </c>
      <c r="BK576" s="200">
        <f>ROUND(I576*H576,2)</f>
        <v>0</v>
      </c>
      <c r="BL576" s="17" t="s">
        <v>249</v>
      </c>
      <c r="BM576" s="199" t="s">
        <v>1001</v>
      </c>
    </row>
    <row r="577" spans="1:65" s="2" customFormat="1" ht="19.2">
      <c r="A577" s="34"/>
      <c r="B577" s="35"/>
      <c r="C577" s="36"/>
      <c r="D577" s="201" t="s">
        <v>165</v>
      </c>
      <c r="E577" s="36"/>
      <c r="F577" s="202" t="s">
        <v>1000</v>
      </c>
      <c r="G577" s="36"/>
      <c r="H577" s="36"/>
      <c r="I577" s="108"/>
      <c r="J577" s="36"/>
      <c r="K577" s="36"/>
      <c r="L577" s="39"/>
      <c r="M577" s="203"/>
      <c r="N577" s="204"/>
      <c r="O577" s="64"/>
      <c r="P577" s="64"/>
      <c r="Q577" s="64"/>
      <c r="R577" s="64"/>
      <c r="S577" s="64"/>
      <c r="T577" s="65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165</v>
      </c>
      <c r="AU577" s="17" t="s">
        <v>85</v>
      </c>
    </row>
    <row r="578" spans="1:65" s="13" customFormat="1" ht="10.199999999999999">
      <c r="B578" s="205"/>
      <c r="C578" s="206"/>
      <c r="D578" s="201" t="s">
        <v>166</v>
      </c>
      <c r="E578" s="207" t="s">
        <v>19</v>
      </c>
      <c r="F578" s="208" t="s">
        <v>1438</v>
      </c>
      <c r="G578" s="206"/>
      <c r="H578" s="209">
        <v>28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166</v>
      </c>
      <c r="AU578" s="215" t="s">
        <v>85</v>
      </c>
      <c r="AV578" s="13" t="s">
        <v>85</v>
      </c>
      <c r="AW578" s="13" t="s">
        <v>34</v>
      </c>
      <c r="AX578" s="13" t="s">
        <v>82</v>
      </c>
      <c r="AY578" s="215" t="s">
        <v>158</v>
      </c>
    </row>
    <row r="579" spans="1:65" s="2" customFormat="1" ht="29.4" customHeight="1">
      <c r="A579" s="34"/>
      <c r="B579" s="35"/>
      <c r="C579" s="188" t="s">
        <v>986</v>
      </c>
      <c r="D579" s="188" t="s">
        <v>159</v>
      </c>
      <c r="E579" s="189" t="s">
        <v>1004</v>
      </c>
      <c r="F579" s="190" t="s">
        <v>1005</v>
      </c>
      <c r="G579" s="191" t="s">
        <v>162</v>
      </c>
      <c r="H579" s="192">
        <v>175</v>
      </c>
      <c r="I579" s="193"/>
      <c r="J579" s="194">
        <f>ROUND(I579*H579,2)</f>
        <v>0</v>
      </c>
      <c r="K579" s="190" t="s">
        <v>213</v>
      </c>
      <c r="L579" s="39"/>
      <c r="M579" s="195" t="s">
        <v>19</v>
      </c>
      <c r="N579" s="196" t="s">
        <v>45</v>
      </c>
      <c r="O579" s="64"/>
      <c r="P579" s="197">
        <f>O579*H579</f>
        <v>0</v>
      </c>
      <c r="Q579" s="197">
        <v>1.4999999999999999E-4</v>
      </c>
      <c r="R579" s="197">
        <f>Q579*H579</f>
        <v>2.6249999999999999E-2</v>
      </c>
      <c r="S579" s="197">
        <v>0</v>
      </c>
      <c r="T579" s="19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9" t="s">
        <v>195</v>
      </c>
      <c r="AT579" s="199" t="s">
        <v>159</v>
      </c>
      <c r="AU579" s="199" t="s">
        <v>85</v>
      </c>
      <c r="AY579" s="17" t="s">
        <v>158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7" t="s">
        <v>82</v>
      </c>
      <c r="BK579" s="200">
        <f>ROUND(I579*H579,2)</f>
        <v>0</v>
      </c>
      <c r="BL579" s="17" t="s">
        <v>195</v>
      </c>
      <c r="BM579" s="199" t="s">
        <v>1006</v>
      </c>
    </row>
    <row r="580" spans="1:65" s="2" customFormat="1" ht="19.2">
      <c r="A580" s="34"/>
      <c r="B580" s="35"/>
      <c r="C580" s="36"/>
      <c r="D580" s="201" t="s">
        <v>165</v>
      </c>
      <c r="E580" s="36"/>
      <c r="F580" s="202" t="s">
        <v>1007</v>
      </c>
      <c r="G580" s="36"/>
      <c r="H580" s="36"/>
      <c r="I580" s="108"/>
      <c r="J580" s="36"/>
      <c r="K580" s="36"/>
      <c r="L580" s="39"/>
      <c r="M580" s="203"/>
      <c r="N580" s="204"/>
      <c r="O580" s="64"/>
      <c r="P580" s="64"/>
      <c r="Q580" s="64"/>
      <c r="R580" s="64"/>
      <c r="S580" s="64"/>
      <c r="T580" s="65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165</v>
      </c>
      <c r="AU580" s="17" t="s">
        <v>85</v>
      </c>
    </row>
    <row r="581" spans="1:65" s="2" customFormat="1" ht="171.6" customHeight="1">
      <c r="A581" s="34"/>
      <c r="B581" s="35"/>
      <c r="C581" s="36"/>
      <c r="D581" s="201" t="s">
        <v>216</v>
      </c>
      <c r="E581" s="36"/>
      <c r="F581" s="227" t="s">
        <v>991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216</v>
      </c>
      <c r="AU581" s="17" t="s">
        <v>85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1439</v>
      </c>
      <c r="G582" s="206"/>
      <c r="H582" s="209">
        <v>175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85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29.4" customHeight="1">
      <c r="A583" s="34"/>
      <c r="B583" s="35"/>
      <c r="C583" s="188" t="s">
        <v>993</v>
      </c>
      <c r="D583" s="188" t="s">
        <v>159</v>
      </c>
      <c r="E583" s="189" t="s">
        <v>1010</v>
      </c>
      <c r="F583" s="190" t="s">
        <v>1011</v>
      </c>
      <c r="G583" s="191" t="s">
        <v>162</v>
      </c>
      <c r="H583" s="192">
        <v>175</v>
      </c>
      <c r="I583" s="193"/>
      <c r="J583" s="194">
        <f>ROUND(I583*H583,2)</f>
        <v>0</v>
      </c>
      <c r="K583" s="190" t="s">
        <v>213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249</v>
      </c>
      <c r="AT583" s="199" t="s">
        <v>159</v>
      </c>
      <c r="AU583" s="199" t="s">
        <v>85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249</v>
      </c>
      <c r="BM583" s="199" t="s">
        <v>1012</v>
      </c>
    </row>
    <row r="584" spans="1:65" s="2" customFormat="1" ht="28.8">
      <c r="A584" s="34"/>
      <c r="B584" s="35"/>
      <c r="C584" s="36"/>
      <c r="D584" s="201" t="s">
        <v>165</v>
      </c>
      <c r="E584" s="36"/>
      <c r="F584" s="202" t="s">
        <v>1013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85</v>
      </c>
    </row>
    <row r="585" spans="1:65" s="2" customFormat="1" ht="177" customHeight="1">
      <c r="A585" s="34"/>
      <c r="B585" s="35"/>
      <c r="C585" s="36"/>
      <c r="D585" s="201" t="s">
        <v>216</v>
      </c>
      <c r="E585" s="36"/>
      <c r="F585" s="227" t="s">
        <v>991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216</v>
      </c>
      <c r="AU585" s="17" t="s">
        <v>85</v>
      </c>
    </row>
    <row r="586" spans="1:65" s="13" customFormat="1" ht="10.199999999999999">
      <c r="B586" s="205"/>
      <c r="C586" s="206"/>
      <c r="D586" s="201" t="s">
        <v>166</v>
      </c>
      <c r="E586" s="207" t="s">
        <v>19</v>
      </c>
      <c r="F586" s="208" t="s">
        <v>1439</v>
      </c>
      <c r="G586" s="206"/>
      <c r="H586" s="209">
        <v>175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166</v>
      </c>
      <c r="AU586" s="215" t="s">
        <v>85</v>
      </c>
      <c r="AV586" s="13" t="s">
        <v>85</v>
      </c>
      <c r="AW586" s="13" t="s">
        <v>34</v>
      </c>
      <c r="AX586" s="13" t="s">
        <v>82</v>
      </c>
      <c r="AY586" s="215" t="s">
        <v>158</v>
      </c>
    </row>
    <row r="587" spans="1:65" s="2" customFormat="1" ht="27" customHeight="1">
      <c r="A587" s="34"/>
      <c r="B587" s="35"/>
      <c r="C587" s="228" t="s">
        <v>998</v>
      </c>
      <c r="D587" s="228" t="s">
        <v>199</v>
      </c>
      <c r="E587" s="229" t="s">
        <v>1015</v>
      </c>
      <c r="F587" s="230" t="s">
        <v>1016</v>
      </c>
      <c r="G587" s="231" t="s">
        <v>202</v>
      </c>
      <c r="H587" s="232">
        <v>50</v>
      </c>
      <c r="I587" s="233"/>
      <c r="J587" s="234">
        <f>ROUND(I587*H587,2)</f>
        <v>0</v>
      </c>
      <c r="K587" s="230" t="s">
        <v>213</v>
      </c>
      <c r="L587" s="235"/>
      <c r="M587" s="236" t="s">
        <v>19</v>
      </c>
      <c r="N587" s="237" t="s">
        <v>45</v>
      </c>
      <c r="O587" s="64"/>
      <c r="P587" s="197">
        <f>O587*H587</f>
        <v>0</v>
      </c>
      <c r="Q587" s="197">
        <v>1.2500000000000001E-2</v>
      </c>
      <c r="R587" s="197">
        <f>Q587*H587</f>
        <v>0.625</v>
      </c>
      <c r="S587" s="197">
        <v>0</v>
      </c>
      <c r="T587" s="19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9" t="s">
        <v>249</v>
      </c>
      <c r="AT587" s="199" t="s">
        <v>199</v>
      </c>
      <c r="AU587" s="199" t="s">
        <v>85</v>
      </c>
      <c r="AY587" s="17" t="s">
        <v>158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7" t="s">
        <v>82</v>
      </c>
      <c r="BK587" s="200">
        <f>ROUND(I587*H587,2)</f>
        <v>0</v>
      </c>
      <c r="BL587" s="17" t="s">
        <v>249</v>
      </c>
      <c r="BM587" s="199" t="s">
        <v>1017</v>
      </c>
    </row>
    <row r="588" spans="1:65" s="2" customFormat="1" ht="19.2">
      <c r="A588" s="34"/>
      <c r="B588" s="35"/>
      <c r="C588" s="36"/>
      <c r="D588" s="201" t="s">
        <v>165</v>
      </c>
      <c r="E588" s="36"/>
      <c r="F588" s="202" t="s">
        <v>1016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165</v>
      </c>
      <c r="AU588" s="17" t="s">
        <v>85</v>
      </c>
    </row>
    <row r="589" spans="1:65" s="13" customFormat="1" ht="10.199999999999999">
      <c r="B589" s="205"/>
      <c r="C589" s="206"/>
      <c r="D589" s="201" t="s">
        <v>166</v>
      </c>
      <c r="E589" s="207" t="s">
        <v>19</v>
      </c>
      <c r="F589" s="208" t="s">
        <v>1440</v>
      </c>
      <c r="G589" s="206"/>
      <c r="H589" s="209">
        <v>50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166</v>
      </c>
      <c r="AU589" s="215" t="s">
        <v>85</v>
      </c>
      <c r="AV589" s="13" t="s">
        <v>85</v>
      </c>
      <c r="AW589" s="13" t="s">
        <v>34</v>
      </c>
      <c r="AX589" s="13" t="s">
        <v>82</v>
      </c>
      <c r="AY589" s="215" t="s">
        <v>158</v>
      </c>
    </row>
    <row r="590" spans="1:65" s="2" customFormat="1" ht="27" customHeight="1">
      <c r="A590" s="34"/>
      <c r="B590" s="35"/>
      <c r="C590" s="188" t="s">
        <v>1003</v>
      </c>
      <c r="D590" s="188" t="s">
        <v>159</v>
      </c>
      <c r="E590" s="189" t="s">
        <v>1441</v>
      </c>
      <c r="F590" s="190" t="s">
        <v>1442</v>
      </c>
      <c r="G590" s="191" t="s">
        <v>194</v>
      </c>
      <c r="H590" s="192">
        <v>260</v>
      </c>
      <c r="I590" s="193"/>
      <c r="J590" s="194">
        <f>ROUND(I590*H590,2)</f>
        <v>0</v>
      </c>
      <c r="K590" s="190" t="s">
        <v>213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0</v>
      </c>
      <c r="R590" s="197">
        <f>Q590*H590</f>
        <v>0</v>
      </c>
      <c r="S590" s="197">
        <v>0.26</v>
      </c>
      <c r="T590" s="198">
        <f>S590*H590</f>
        <v>67.600000000000009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1443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1442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13" customFormat="1" ht="10.199999999999999">
      <c r="B592" s="205"/>
      <c r="C592" s="206"/>
      <c r="D592" s="201" t="s">
        <v>166</v>
      </c>
      <c r="E592" s="207" t="s">
        <v>19</v>
      </c>
      <c r="F592" s="208" t="s">
        <v>1444</v>
      </c>
      <c r="G592" s="206"/>
      <c r="H592" s="209">
        <v>260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166</v>
      </c>
      <c r="AU592" s="215" t="s">
        <v>85</v>
      </c>
      <c r="AV592" s="13" t="s">
        <v>85</v>
      </c>
      <c r="AW592" s="13" t="s">
        <v>34</v>
      </c>
      <c r="AX592" s="13" t="s">
        <v>82</v>
      </c>
      <c r="AY592" s="215" t="s">
        <v>158</v>
      </c>
    </row>
    <row r="593" spans="1:65" s="2" customFormat="1" ht="27.6" customHeight="1">
      <c r="A593" s="34"/>
      <c r="B593" s="35"/>
      <c r="C593" s="188" t="s">
        <v>1009</v>
      </c>
      <c r="D593" s="188" t="s">
        <v>159</v>
      </c>
      <c r="E593" s="189" t="s">
        <v>1020</v>
      </c>
      <c r="F593" s="190" t="s">
        <v>1021</v>
      </c>
      <c r="G593" s="191" t="s">
        <v>194</v>
      </c>
      <c r="H593" s="192">
        <v>260</v>
      </c>
      <c r="I593" s="193"/>
      <c r="J593" s="194">
        <f>ROUND(I593*H593,2)</f>
        <v>0</v>
      </c>
      <c r="K593" s="190" t="s">
        <v>213</v>
      </c>
      <c r="L593" s="39"/>
      <c r="M593" s="195" t="s">
        <v>19</v>
      </c>
      <c r="N593" s="196" t="s">
        <v>45</v>
      </c>
      <c r="O593" s="64"/>
      <c r="P593" s="197">
        <f>O593*H593</f>
        <v>0</v>
      </c>
      <c r="Q593" s="197">
        <v>0</v>
      </c>
      <c r="R593" s="197">
        <f>Q593*H593</f>
        <v>0</v>
      </c>
      <c r="S593" s="197">
        <v>0.16</v>
      </c>
      <c r="T593" s="198">
        <f>S593*H593</f>
        <v>41.6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9" t="s">
        <v>163</v>
      </c>
      <c r="AT593" s="199" t="s">
        <v>159</v>
      </c>
      <c r="AU593" s="199" t="s">
        <v>85</v>
      </c>
      <c r="AY593" s="17" t="s">
        <v>158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7" t="s">
        <v>82</v>
      </c>
      <c r="BK593" s="200">
        <f>ROUND(I593*H593,2)</f>
        <v>0</v>
      </c>
      <c r="BL593" s="17" t="s">
        <v>163</v>
      </c>
      <c r="BM593" s="199" t="s">
        <v>1022</v>
      </c>
    </row>
    <row r="594" spans="1:65" s="2" customFormat="1" ht="19.2">
      <c r="A594" s="34"/>
      <c r="B594" s="35"/>
      <c r="C594" s="36"/>
      <c r="D594" s="201" t="s">
        <v>165</v>
      </c>
      <c r="E594" s="36"/>
      <c r="F594" s="202" t="s">
        <v>1021</v>
      </c>
      <c r="G594" s="36"/>
      <c r="H594" s="36"/>
      <c r="I594" s="108"/>
      <c r="J594" s="36"/>
      <c r="K594" s="36"/>
      <c r="L594" s="39"/>
      <c r="M594" s="203"/>
      <c r="N594" s="204"/>
      <c r="O594" s="64"/>
      <c r="P594" s="64"/>
      <c r="Q594" s="64"/>
      <c r="R594" s="64"/>
      <c r="S594" s="64"/>
      <c r="T594" s="65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165</v>
      </c>
      <c r="AU594" s="17" t="s">
        <v>85</v>
      </c>
    </row>
    <row r="595" spans="1:65" s="13" customFormat="1" ht="10.199999999999999">
      <c r="B595" s="205"/>
      <c r="C595" s="206"/>
      <c r="D595" s="201" t="s">
        <v>166</v>
      </c>
      <c r="E595" s="207" t="s">
        <v>19</v>
      </c>
      <c r="F595" s="208" t="s">
        <v>1444</v>
      </c>
      <c r="G595" s="206"/>
      <c r="H595" s="209">
        <v>260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85</v>
      </c>
      <c r="AV595" s="13" t="s">
        <v>85</v>
      </c>
      <c r="AW595" s="13" t="s">
        <v>34</v>
      </c>
      <c r="AX595" s="13" t="s">
        <v>82</v>
      </c>
      <c r="AY595" s="215" t="s">
        <v>158</v>
      </c>
    </row>
    <row r="596" spans="1:65" s="2" customFormat="1" ht="27" customHeight="1">
      <c r="A596" s="34"/>
      <c r="B596" s="35"/>
      <c r="C596" s="188" t="s">
        <v>1014</v>
      </c>
      <c r="D596" s="188" t="s">
        <v>159</v>
      </c>
      <c r="E596" s="189" t="s">
        <v>1025</v>
      </c>
      <c r="F596" s="190" t="s">
        <v>1026</v>
      </c>
      <c r="G596" s="191" t="s">
        <v>1027</v>
      </c>
      <c r="H596" s="192">
        <v>46.2</v>
      </c>
      <c r="I596" s="193"/>
      <c r="J596" s="194">
        <f>ROUND(I596*H596,2)</f>
        <v>0</v>
      </c>
      <c r="K596" s="190" t="s">
        <v>213</v>
      </c>
      <c r="L596" s="39"/>
      <c r="M596" s="195" t="s">
        <v>19</v>
      </c>
      <c r="N596" s="196" t="s">
        <v>45</v>
      </c>
      <c r="O596" s="64"/>
      <c r="P596" s="197">
        <f>O596*H596</f>
        <v>0</v>
      </c>
      <c r="Q596" s="197">
        <v>0</v>
      </c>
      <c r="R596" s="197">
        <f>Q596*H596</f>
        <v>0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163</v>
      </c>
      <c r="AT596" s="199" t="s">
        <v>159</v>
      </c>
      <c r="AU596" s="199" t="s">
        <v>85</v>
      </c>
      <c r="AY596" s="17" t="s">
        <v>158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82</v>
      </c>
      <c r="BK596" s="200">
        <f>ROUND(I596*H596,2)</f>
        <v>0</v>
      </c>
      <c r="BL596" s="17" t="s">
        <v>163</v>
      </c>
      <c r="BM596" s="199" t="s">
        <v>1028</v>
      </c>
    </row>
    <row r="597" spans="1:65" s="2" customFormat="1" ht="28.8">
      <c r="A597" s="34"/>
      <c r="B597" s="35"/>
      <c r="C597" s="36"/>
      <c r="D597" s="201" t="s">
        <v>165</v>
      </c>
      <c r="E597" s="36"/>
      <c r="F597" s="202" t="s">
        <v>1029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165</v>
      </c>
      <c r="AU597" s="17" t="s">
        <v>85</v>
      </c>
    </row>
    <row r="598" spans="1:65" s="2" customFormat="1" ht="409.6">
      <c r="A598" s="34"/>
      <c r="B598" s="35"/>
      <c r="C598" s="36"/>
      <c r="D598" s="201" t="s">
        <v>216</v>
      </c>
      <c r="E598" s="36"/>
      <c r="F598" s="227" t="s">
        <v>1030</v>
      </c>
      <c r="G598" s="36"/>
      <c r="H598" s="36"/>
      <c r="I598" s="108"/>
      <c r="J598" s="36"/>
      <c r="K598" s="36"/>
      <c r="L598" s="39"/>
      <c r="M598" s="203"/>
      <c r="N598" s="204"/>
      <c r="O598" s="64"/>
      <c r="P598" s="64"/>
      <c r="Q598" s="64"/>
      <c r="R598" s="64"/>
      <c r="S598" s="64"/>
      <c r="T598" s="65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216</v>
      </c>
      <c r="AU598" s="17" t="s">
        <v>85</v>
      </c>
    </row>
    <row r="599" spans="1:65" s="13" customFormat="1" ht="10.199999999999999">
      <c r="B599" s="205"/>
      <c r="C599" s="206"/>
      <c r="D599" s="201" t="s">
        <v>166</v>
      </c>
      <c r="E599" s="207" t="s">
        <v>19</v>
      </c>
      <c r="F599" s="208" t="s">
        <v>1445</v>
      </c>
      <c r="G599" s="206"/>
      <c r="H599" s="209">
        <v>46.2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82</v>
      </c>
      <c r="AY599" s="215" t="s">
        <v>158</v>
      </c>
    </row>
    <row r="600" spans="1:65" s="2" customFormat="1" ht="27.6" customHeight="1">
      <c r="A600" s="34"/>
      <c r="B600" s="35"/>
      <c r="C600" s="188" t="s">
        <v>1019</v>
      </c>
      <c r="D600" s="188" t="s">
        <v>159</v>
      </c>
      <c r="E600" s="189" t="s">
        <v>1033</v>
      </c>
      <c r="F600" s="190" t="s">
        <v>1034</v>
      </c>
      <c r="G600" s="191" t="s">
        <v>1035</v>
      </c>
      <c r="H600" s="192">
        <v>32.216999999999999</v>
      </c>
      <c r="I600" s="193"/>
      <c r="J600" s="194">
        <f>ROUND(I600*H600,2)</f>
        <v>0</v>
      </c>
      <c r="K600" s="190" t="s">
        <v>213</v>
      </c>
      <c r="L600" s="39"/>
      <c r="M600" s="195" t="s">
        <v>19</v>
      </c>
      <c r="N600" s="196" t="s">
        <v>45</v>
      </c>
      <c r="O600" s="64"/>
      <c r="P600" s="197">
        <f>O600*H600</f>
        <v>0</v>
      </c>
      <c r="Q600" s="197">
        <v>0</v>
      </c>
      <c r="R600" s="197">
        <f>Q600*H600</f>
        <v>0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163</v>
      </c>
      <c r="AT600" s="199" t="s">
        <v>159</v>
      </c>
      <c r="AU600" s="199" t="s">
        <v>85</v>
      </c>
      <c r="AY600" s="17" t="s">
        <v>158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82</v>
      </c>
      <c r="BK600" s="200">
        <f>ROUND(I600*H600,2)</f>
        <v>0</v>
      </c>
      <c r="BL600" s="17" t="s">
        <v>163</v>
      </c>
      <c r="BM600" s="199" t="s">
        <v>1036</v>
      </c>
    </row>
    <row r="601" spans="1:65" s="2" customFormat="1" ht="38.4">
      <c r="A601" s="34"/>
      <c r="B601" s="35"/>
      <c r="C601" s="36"/>
      <c r="D601" s="201" t="s">
        <v>165</v>
      </c>
      <c r="E601" s="36"/>
      <c r="F601" s="202" t="s">
        <v>1037</v>
      </c>
      <c r="G601" s="36"/>
      <c r="H601" s="36"/>
      <c r="I601" s="108"/>
      <c r="J601" s="36"/>
      <c r="K601" s="36"/>
      <c r="L601" s="39"/>
      <c r="M601" s="203"/>
      <c r="N601" s="204"/>
      <c r="O601" s="64"/>
      <c r="P601" s="64"/>
      <c r="Q601" s="64"/>
      <c r="R601" s="64"/>
      <c r="S601" s="64"/>
      <c r="T601" s="65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165</v>
      </c>
      <c r="AU601" s="17" t="s">
        <v>85</v>
      </c>
    </row>
    <row r="602" spans="1:65" s="2" customFormat="1" ht="76.8">
      <c r="A602" s="34"/>
      <c r="B602" s="35"/>
      <c r="C602" s="36"/>
      <c r="D602" s="201" t="s">
        <v>216</v>
      </c>
      <c r="E602" s="36"/>
      <c r="F602" s="227" t="s">
        <v>1038</v>
      </c>
      <c r="G602" s="36"/>
      <c r="H602" s="36"/>
      <c r="I602" s="108"/>
      <c r="J602" s="36"/>
      <c r="K602" s="36"/>
      <c r="L602" s="39"/>
      <c r="M602" s="203"/>
      <c r="N602" s="204"/>
      <c r="O602" s="64"/>
      <c r="P602" s="64"/>
      <c r="Q602" s="64"/>
      <c r="R602" s="64"/>
      <c r="S602" s="64"/>
      <c r="T602" s="65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216</v>
      </c>
      <c r="AU602" s="17" t="s">
        <v>85</v>
      </c>
    </row>
    <row r="603" spans="1:65" s="2" customFormat="1" ht="38.4">
      <c r="A603" s="34"/>
      <c r="B603" s="35"/>
      <c r="C603" s="36"/>
      <c r="D603" s="201" t="s">
        <v>181</v>
      </c>
      <c r="E603" s="36"/>
      <c r="F603" s="227" t="s">
        <v>1039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181</v>
      </c>
      <c r="AU603" s="17" t="s">
        <v>85</v>
      </c>
    </row>
    <row r="604" spans="1:65" s="13" customFormat="1" ht="20.399999999999999">
      <c r="B604" s="205"/>
      <c r="C604" s="206"/>
      <c r="D604" s="201" t="s">
        <v>166</v>
      </c>
      <c r="E604" s="207" t="s">
        <v>19</v>
      </c>
      <c r="F604" s="208" t="s">
        <v>1446</v>
      </c>
      <c r="G604" s="206"/>
      <c r="H604" s="209">
        <v>24.524999999999999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85</v>
      </c>
      <c r="AV604" s="13" t="s">
        <v>85</v>
      </c>
      <c r="AW604" s="13" t="s">
        <v>34</v>
      </c>
      <c r="AX604" s="13" t="s">
        <v>74</v>
      </c>
      <c r="AY604" s="215" t="s">
        <v>158</v>
      </c>
    </row>
    <row r="605" spans="1:65" s="13" customFormat="1" ht="20.399999999999999">
      <c r="B605" s="205"/>
      <c r="C605" s="206"/>
      <c r="D605" s="201" t="s">
        <v>166</v>
      </c>
      <c r="E605" s="207" t="s">
        <v>19</v>
      </c>
      <c r="F605" s="208" t="s">
        <v>1447</v>
      </c>
      <c r="G605" s="206"/>
      <c r="H605" s="209">
        <v>7.6920000000000002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74</v>
      </c>
      <c r="AY605" s="215" t="s">
        <v>158</v>
      </c>
    </row>
    <row r="606" spans="1:65" s="14" customFormat="1" ht="10.199999999999999">
      <c r="B606" s="216"/>
      <c r="C606" s="217"/>
      <c r="D606" s="201" t="s">
        <v>166</v>
      </c>
      <c r="E606" s="218" t="s">
        <v>19</v>
      </c>
      <c r="F606" s="219" t="s">
        <v>175</v>
      </c>
      <c r="G606" s="217"/>
      <c r="H606" s="220">
        <v>32.216999999999999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166</v>
      </c>
      <c r="AU606" s="226" t="s">
        <v>85</v>
      </c>
      <c r="AV606" s="14" t="s">
        <v>163</v>
      </c>
      <c r="AW606" s="14" t="s">
        <v>34</v>
      </c>
      <c r="AX606" s="14" t="s">
        <v>82</v>
      </c>
      <c r="AY606" s="226" t="s">
        <v>158</v>
      </c>
    </row>
    <row r="607" spans="1:65" s="2" customFormat="1" ht="26.4" customHeight="1">
      <c r="A607" s="34"/>
      <c r="B607" s="35"/>
      <c r="C607" s="188" t="s">
        <v>1024</v>
      </c>
      <c r="D607" s="188" t="s">
        <v>159</v>
      </c>
      <c r="E607" s="189" t="s">
        <v>1043</v>
      </c>
      <c r="F607" s="190" t="s">
        <v>1044</v>
      </c>
      <c r="G607" s="191" t="s">
        <v>194</v>
      </c>
      <c r="H607" s="192">
        <v>260</v>
      </c>
      <c r="I607" s="193"/>
      <c r="J607" s="194">
        <f>ROUND(I607*H607,2)</f>
        <v>0</v>
      </c>
      <c r="K607" s="190" t="s">
        <v>19</v>
      </c>
      <c r="L607" s="39"/>
      <c r="M607" s="195" t="s">
        <v>19</v>
      </c>
      <c r="N607" s="196" t="s">
        <v>45</v>
      </c>
      <c r="O607" s="64"/>
      <c r="P607" s="197">
        <f>O607*H607</f>
        <v>0</v>
      </c>
      <c r="Q607" s="197">
        <v>8.4250000000000005E-2</v>
      </c>
      <c r="R607" s="197">
        <f>Q607*H607</f>
        <v>21.905000000000001</v>
      </c>
      <c r="S607" s="197">
        <v>0</v>
      </c>
      <c r="T607" s="198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9" t="s">
        <v>163</v>
      </c>
      <c r="AT607" s="199" t="s">
        <v>159</v>
      </c>
      <c r="AU607" s="199" t="s">
        <v>85</v>
      </c>
      <c r="AY607" s="17" t="s">
        <v>158</v>
      </c>
      <c r="BE607" s="200">
        <f>IF(N607="základní",J607,0)</f>
        <v>0</v>
      </c>
      <c r="BF607" s="200">
        <f>IF(N607="snížená",J607,0)</f>
        <v>0</v>
      </c>
      <c r="BG607" s="200">
        <f>IF(N607="zákl. přenesená",J607,0)</f>
        <v>0</v>
      </c>
      <c r="BH607" s="200">
        <f>IF(N607="sníž. přenesená",J607,0)</f>
        <v>0</v>
      </c>
      <c r="BI607" s="200">
        <f>IF(N607="nulová",J607,0)</f>
        <v>0</v>
      </c>
      <c r="BJ607" s="17" t="s">
        <v>82</v>
      </c>
      <c r="BK607" s="200">
        <f>ROUND(I607*H607,2)</f>
        <v>0</v>
      </c>
      <c r="BL607" s="17" t="s">
        <v>163</v>
      </c>
      <c r="BM607" s="199" t="s">
        <v>1045</v>
      </c>
    </row>
    <row r="608" spans="1:65" s="2" customFormat="1" ht="19.2">
      <c r="A608" s="34"/>
      <c r="B608" s="35"/>
      <c r="C608" s="36"/>
      <c r="D608" s="201" t="s">
        <v>165</v>
      </c>
      <c r="E608" s="36"/>
      <c r="F608" s="202" t="s">
        <v>1044</v>
      </c>
      <c r="G608" s="36"/>
      <c r="H608" s="36"/>
      <c r="I608" s="108"/>
      <c r="J608" s="36"/>
      <c r="K608" s="36"/>
      <c r="L608" s="39"/>
      <c r="M608" s="203"/>
      <c r="N608" s="204"/>
      <c r="O608" s="64"/>
      <c r="P608" s="64"/>
      <c r="Q608" s="64"/>
      <c r="R608" s="64"/>
      <c r="S608" s="64"/>
      <c r="T608" s="65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165</v>
      </c>
      <c r="AU608" s="17" t="s">
        <v>85</v>
      </c>
    </row>
    <row r="609" spans="1:65" s="13" customFormat="1" ht="10.199999999999999">
      <c r="B609" s="205"/>
      <c r="C609" s="206"/>
      <c r="D609" s="201" t="s">
        <v>166</v>
      </c>
      <c r="E609" s="207" t="s">
        <v>19</v>
      </c>
      <c r="F609" s="208" t="s">
        <v>1444</v>
      </c>
      <c r="G609" s="206"/>
      <c r="H609" s="209">
        <v>260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166</v>
      </c>
      <c r="AU609" s="215" t="s">
        <v>85</v>
      </c>
      <c r="AV609" s="13" t="s">
        <v>85</v>
      </c>
      <c r="AW609" s="13" t="s">
        <v>34</v>
      </c>
      <c r="AX609" s="13" t="s">
        <v>82</v>
      </c>
      <c r="AY609" s="215" t="s">
        <v>158</v>
      </c>
    </row>
    <row r="610" spans="1:65" s="2" customFormat="1" ht="16.5" customHeight="1">
      <c r="A610" s="34"/>
      <c r="B610" s="35"/>
      <c r="C610" s="228" t="s">
        <v>1032</v>
      </c>
      <c r="D610" s="228" t="s">
        <v>199</v>
      </c>
      <c r="E610" s="229" t="s">
        <v>1048</v>
      </c>
      <c r="F610" s="230" t="s">
        <v>1448</v>
      </c>
      <c r="G610" s="231" t="s">
        <v>194</v>
      </c>
      <c r="H610" s="232">
        <v>26</v>
      </c>
      <c r="I610" s="233"/>
      <c r="J610" s="234">
        <f>ROUND(I610*H610,2)</f>
        <v>0</v>
      </c>
      <c r="K610" s="230" t="s">
        <v>19</v>
      </c>
      <c r="L610" s="235"/>
      <c r="M610" s="236" t="s">
        <v>19</v>
      </c>
      <c r="N610" s="237" t="s">
        <v>45</v>
      </c>
      <c r="O610" s="64"/>
      <c r="P610" s="197">
        <f>O610*H610</f>
        <v>0</v>
      </c>
      <c r="Q610" s="197">
        <v>0.14000000000000001</v>
      </c>
      <c r="R610" s="197">
        <f>Q610*H610</f>
        <v>3.6400000000000006</v>
      </c>
      <c r="S610" s="197">
        <v>0</v>
      </c>
      <c r="T610" s="19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9" t="s">
        <v>218</v>
      </c>
      <c r="AT610" s="199" t="s">
        <v>199</v>
      </c>
      <c r="AU610" s="199" t="s">
        <v>85</v>
      </c>
      <c r="AY610" s="17" t="s">
        <v>158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7" t="s">
        <v>82</v>
      </c>
      <c r="BK610" s="200">
        <f>ROUND(I610*H610,2)</f>
        <v>0</v>
      </c>
      <c r="BL610" s="17" t="s">
        <v>163</v>
      </c>
      <c r="BM610" s="199" t="s">
        <v>1050</v>
      </c>
    </row>
    <row r="611" spans="1:65" s="2" customFormat="1" ht="10.199999999999999">
      <c r="A611" s="34"/>
      <c r="B611" s="35"/>
      <c r="C611" s="36"/>
      <c r="D611" s="201" t="s">
        <v>165</v>
      </c>
      <c r="E611" s="36"/>
      <c r="F611" s="202" t="s">
        <v>1448</v>
      </c>
      <c r="G611" s="36"/>
      <c r="H611" s="36"/>
      <c r="I611" s="108"/>
      <c r="J611" s="36"/>
      <c r="K611" s="36"/>
      <c r="L611" s="39"/>
      <c r="M611" s="203"/>
      <c r="N611" s="204"/>
      <c r="O611" s="64"/>
      <c r="P611" s="64"/>
      <c r="Q611" s="64"/>
      <c r="R611" s="64"/>
      <c r="S611" s="64"/>
      <c r="T611" s="65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165</v>
      </c>
      <c r="AU611" s="17" t="s">
        <v>85</v>
      </c>
    </row>
    <row r="612" spans="1:65" s="13" customFormat="1" ht="10.199999999999999">
      <c r="B612" s="205"/>
      <c r="C612" s="206"/>
      <c r="D612" s="201" t="s">
        <v>166</v>
      </c>
      <c r="E612" s="207" t="s">
        <v>19</v>
      </c>
      <c r="F612" s="208" t="s">
        <v>1449</v>
      </c>
      <c r="G612" s="206"/>
      <c r="H612" s="209">
        <v>26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82</v>
      </c>
      <c r="AY612" s="215" t="s">
        <v>158</v>
      </c>
    </row>
    <row r="613" spans="1:65" s="2" customFormat="1" ht="16.5" customHeight="1">
      <c r="A613" s="34"/>
      <c r="B613" s="35"/>
      <c r="C613" s="188" t="s">
        <v>1042</v>
      </c>
      <c r="D613" s="188" t="s">
        <v>159</v>
      </c>
      <c r="E613" s="189" t="s">
        <v>1053</v>
      </c>
      <c r="F613" s="190" t="s">
        <v>1054</v>
      </c>
      <c r="G613" s="191" t="s">
        <v>1035</v>
      </c>
      <c r="H613" s="192">
        <v>32.216999999999999</v>
      </c>
      <c r="I613" s="193"/>
      <c r="J613" s="194">
        <f>ROUND(I613*H613,2)</f>
        <v>0</v>
      </c>
      <c r="K613" s="190" t="s">
        <v>19</v>
      </c>
      <c r="L613" s="39"/>
      <c r="M613" s="195" t="s">
        <v>19</v>
      </c>
      <c r="N613" s="196" t="s">
        <v>45</v>
      </c>
      <c r="O613" s="64"/>
      <c r="P613" s="197">
        <f>O613*H613</f>
        <v>0</v>
      </c>
      <c r="Q613" s="197">
        <v>0</v>
      </c>
      <c r="R613" s="197">
        <f>Q613*H613</f>
        <v>0</v>
      </c>
      <c r="S613" s="197">
        <v>0</v>
      </c>
      <c r="T613" s="198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9" t="s">
        <v>163</v>
      </c>
      <c r="AT613" s="199" t="s">
        <v>159</v>
      </c>
      <c r="AU613" s="199" t="s">
        <v>85</v>
      </c>
      <c r="AY613" s="17" t="s">
        <v>158</v>
      </c>
      <c r="BE613" s="200">
        <f>IF(N613="základní",J613,0)</f>
        <v>0</v>
      </c>
      <c r="BF613" s="200">
        <f>IF(N613="snížená",J613,0)</f>
        <v>0</v>
      </c>
      <c r="BG613" s="200">
        <f>IF(N613="zákl. přenesená",J613,0)</f>
        <v>0</v>
      </c>
      <c r="BH613" s="200">
        <f>IF(N613="sníž. přenesená",J613,0)</f>
        <v>0</v>
      </c>
      <c r="BI613" s="200">
        <f>IF(N613="nulová",J613,0)</f>
        <v>0</v>
      </c>
      <c r="BJ613" s="17" t="s">
        <v>82</v>
      </c>
      <c r="BK613" s="200">
        <f>ROUND(I613*H613,2)</f>
        <v>0</v>
      </c>
      <c r="BL613" s="17" t="s">
        <v>163</v>
      </c>
      <c r="BM613" s="199" t="s">
        <v>1055</v>
      </c>
    </row>
    <row r="614" spans="1:65" s="2" customFormat="1" ht="10.199999999999999">
      <c r="A614" s="34"/>
      <c r="B614" s="35"/>
      <c r="C614" s="36"/>
      <c r="D614" s="201" t="s">
        <v>165</v>
      </c>
      <c r="E614" s="36"/>
      <c r="F614" s="202" t="s">
        <v>1054</v>
      </c>
      <c r="G614" s="36"/>
      <c r="H614" s="36"/>
      <c r="I614" s="108"/>
      <c r="J614" s="36"/>
      <c r="K614" s="36"/>
      <c r="L614" s="39"/>
      <c r="M614" s="203"/>
      <c r="N614" s="204"/>
      <c r="O614" s="64"/>
      <c r="P614" s="64"/>
      <c r="Q614" s="64"/>
      <c r="R614" s="64"/>
      <c r="S614" s="64"/>
      <c r="T614" s="65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165</v>
      </c>
      <c r="AU614" s="17" t="s">
        <v>85</v>
      </c>
    </row>
    <row r="615" spans="1:65" s="13" customFormat="1" ht="20.399999999999999">
      <c r="B615" s="205"/>
      <c r="C615" s="206"/>
      <c r="D615" s="201" t="s">
        <v>166</v>
      </c>
      <c r="E615" s="207" t="s">
        <v>19</v>
      </c>
      <c r="F615" s="208" t="s">
        <v>1450</v>
      </c>
      <c r="G615" s="206"/>
      <c r="H615" s="209">
        <v>24.524999999999999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166</v>
      </c>
      <c r="AU615" s="215" t="s">
        <v>85</v>
      </c>
      <c r="AV615" s="13" t="s">
        <v>85</v>
      </c>
      <c r="AW615" s="13" t="s">
        <v>34</v>
      </c>
      <c r="AX615" s="13" t="s">
        <v>74</v>
      </c>
      <c r="AY615" s="215" t="s">
        <v>158</v>
      </c>
    </row>
    <row r="616" spans="1:65" s="13" customFormat="1" ht="20.399999999999999">
      <c r="B616" s="205"/>
      <c r="C616" s="206"/>
      <c r="D616" s="201" t="s">
        <v>166</v>
      </c>
      <c r="E616" s="207" t="s">
        <v>19</v>
      </c>
      <c r="F616" s="208" t="s">
        <v>1451</v>
      </c>
      <c r="G616" s="206"/>
      <c r="H616" s="209">
        <v>7.6920000000000002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166</v>
      </c>
      <c r="AU616" s="215" t="s">
        <v>85</v>
      </c>
      <c r="AV616" s="13" t="s">
        <v>85</v>
      </c>
      <c r="AW616" s="13" t="s">
        <v>34</v>
      </c>
      <c r="AX616" s="13" t="s">
        <v>74</v>
      </c>
      <c r="AY616" s="215" t="s">
        <v>158</v>
      </c>
    </row>
    <row r="617" spans="1:65" s="14" customFormat="1" ht="10.199999999999999">
      <c r="B617" s="216"/>
      <c r="C617" s="217"/>
      <c r="D617" s="201" t="s">
        <v>166</v>
      </c>
      <c r="E617" s="218" t="s">
        <v>19</v>
      </c>
      <c r="F617" s="219" t="s">
        <v>175</v>
      </c>
      <c r="G617" s="217"/>
      <c r="H617" s="220">
        <v>32.216999999999999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166</v>
      </c>
      <c r="AU617" s="226" t="s">
        <v>85</v>
      </c>
      <c r="AV617" s="14" t="s">
        <v>163</v>
      </c>
      <c r="AW617" s="14" t="s">
        <v>34</v>
      </c>
      <c r="AX617" s="14" t="s">
        <v>82</v>
      </c>
      <c r="AY617" s="226" t="s">
        <v>158</v>
      </c>
    </row>
    <row r="618" spans="1:65" s="2" customFormat="1" ht="27.6" customHeight="1">
      <c r="A618" s="34"/>
      <c r="B618" s="35"/>
      <c r="C618" s="188" t="s">
        <v>1047</v>
      </c>
      <c r="D618" s="188" t="s">
        <v>159</v>
      </c>
      <c r="E618" s="189" t="s">
        <v>1057</v>
      </c>
      <c r="F618" s="190" t="s">
        <v>1058</v>
      </c>
      <c r="G618" s="191" t="s">
        <v>1059</v>
      </c>
      <c r="H618" s="192">
        <v>54.768999999999998</v>
      </c>
      <c r="I618" s="193"/>
      <c r="J618" s="194">
        <f>ROUND(I618*H618,2)</f>
        <v>0</v>
      </c>
      <c r="K618" s="190" t="s">
        <v>213</v>
      </c>
      <c r="L618" s="39"/>
      <c r="M618" s="195" t="s">
        <v>19</v>
      </c>
      <c r="N618" s="196" t="s">
        <v>45</v>
      </c>
      <c r="O618" s="64"/>
      <c r="P618" s="197">
        <f>O618*H618</f>
        <v>0</v>
      </c>
      <c r="Q618" s="197">
        <v>0</v>
      </c>
      <c r="R618" s="197">
        <f>Q618*H618</f>
        <v>0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163</v>
      </c>
      <c r="AT618" s="199" t="s">
        <v>159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163</v>
      </c>
      <c r="BM618" s="199" t="s">
        <v>1060</v>
      </c>
    </row>
    <row r="619" spans="1:65" s="2" customFormat="1" ht="28.8">
      <c r="A619" s="34"/>
      <c r="B619" s="35"/>
      <c r="C619" s="36"/>
      <c r="D619" s="201" t="s">
        <v>165</v>
      </c>
      <c r="E619" s="36"/>
      <c r="F619" s="202" t="s">
        <v>1061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2" customFormat="1" ht="57.6">
      <c r="A620" s="34"/>
      <c r="B620" s="35"/>
      <c r="C620" s="36"/>
      <c r="D620" s="201" t="s">
        <v>216</v>
      </c>
      <c r="E620" s="36"/>
      <c r="F620" s="227" t="s">
        <v>1062</v>
      </c>
      <c r="G620" s="36"/>
      <c r="H620" s="36"/>
      <c r="I620" s="108"/>
      <c r="J620" s="36"/>
      <c r="K620" s="36"/>
      <c r="L620" s="39"/>
      <c r="M620" s="203"/>
      <c r="N620" s="204"/>
      <c r="O620" s="64"/>
      <c r="P620" s="64"/>
      <c r="Q620" s="64"/>
      <c r="R620" s="64"/>
      <c r="S620" s="64"/>
      <c r="T620" s="65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216</v>
      </c>
      <c r="AU620" s="17" t="s">
        <v>85</v>
      </c>
    </row>
    <row r="621" spans="1:65" s="13" customFormat="1" ht="20.399999999999999">
      <c r="B621" s="205"/>
      <c r="C621" s="206"/>
      <c r="D621" s="201" t="s">
        <v>166</v>
      </c>
      <c r="E621" s="207" t="s">
        <v>19</v>
      </c>
      <c r="F621" s="208" t="s">
        <v>1452</v>
      </c>
      <c r="G621" s="206"/>
      <c r="H621" s="209">
        <v>41.692999999999998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166</v>
      </c>
      <c r="AU621" s="215" t="s">
        <v>85</v>
      </c>
      <c r="AV621" s="13" t="s">
        <v>85</v>
      </c>
      <c r="AW621" s="13" t="s">
        <v>34</v>
      </c>
      <c r="AX621" s="13" t="s">
        <v>74</v>
      </c>
      <c r="AY621" s="215" t="s">
        <v>158</v>
      </c>
    </row>
    <row r="622" spans="1:65" s="13" customFormat="1" ht="20.399999999999999">
      <c r="B622" s="205"/>
      <c r="C622" s="206"/>
      <c r="D622" s="201" t="s">
        <v>166</v>
      </c>
      <c r="E622" s="207" t="s">
        <v>19</v>
      </c>
      <c r="F622" s="208" t="s">
        <v>1453</v>
      </c>
      <c r="G622" s="206"/>
      <c r="H622" s="209">
        <v>13.076000000000001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166</v>
      </c>
      <c r="AU622" s="215" t="s">
        <v>85</v>
      </c>
      <c r="AV622" s="13" t="s">
        <v>85</v>
      </c>
      <c r="AW622" s="13" t="s">
        <v>34</v>
      </c>
      <c r="AX622" s="13" t="s">
        <v>74</v>
      </c>
      <c r="AY622" s="215" t="s">
        <v>158</v>
      </c>
    </row>
    <row r="623" spans="1:65" s="14" customFormat="1" ht="10.199999999999999">
      <c r="B623" s="216"/>
      <c r="C623" s="217"/>
      <c r="D623" s="201" t="s">
        <v>166</v>
      </c>
      <c r="E623" s="218" t="s">
        <v>19</v>
      </c>
      <c r="F623" s="219" t="s">
        <v>175</v>
      </c>
      <c r="G623" s="217"/>
      <c r="H623" s="220">
        <v>54.768999999999998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166</v>
      </c>
      <c r="AU623" s="226" t="s">
        <v>85</v>
      </c>
      <c r="AV623" s="14" t="s">
        <v>163</v>
      </c>
      <c r="AW623" s="14" t="s">
        <v>34</v>
      </c>
      <c r="AX623" s="14" t="s">
        <v>82</v>
      </c>
      <c r="AY623" s="226" t="s">
        <v>158</v>
      </c>
    </row>
    <row r="624" spans="1:65" s="2" customFormat="1" ht="16.5" customHeight="1">
      <c r="A624" s="34"/>
      <c r="B624" s="35"/>
      <c r="C624" s="188" t="s">
        <v>1052</v>
      </c>
      <c r="D624" s="188" t="s">
        <v>159</v>
      </c>
      <c r="E624" s="189" t="s">
        <v>1066</v>
      </c>
      <c r="F624" s="190" t="s">
        <v>1067</v>
      </c>
      <c r="G624" s="191" t="s">
        <v>194</v>
      </c>
      <c r="H624" s="192">
        <v>346.5</v>
      </c>
      <c r="I624" s="193"/>
      <c r="J624" s="194">
        <f>ROUND(I624*H624,2)</f>
        <v>0</v>
      </c>
      <c r="K624" s="190" t="s">
        <v>19</v>
      </c>
      <c r="L624" s="39"/>
      <c r="M624" s="195" t="s">
        <v>19</v>
      </c>
      <c r="N624" s="196" t="s">
        <v>45</v>
      </c>
      <c r="O624" s="64"/>
      <c r="P624" s="197">
        <f>O624*H624</f>
        <v>0</v>
      </c>
      <c r="Q624" s="197">
        <v>0</v>
      </c>
      <c r="R624" s="197">
        <f>Q624*H624</f>
        <v>0</v>
      </c>
      <c r="S624" s="197">
        <v>0</v>
      </c>
      <c r="T624" s="198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9" t="s">
        <v>163</v>
      </c>
      <c r="AT624" s="199" t="s">
        <v>159</v>
      </c>
      <c r="AU624" s="199" t="s">
        <v>85</v>
      </c>
      <c r="AY624" s="17" t="s">
        <v>158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17" t="s">
        <v>82</v>
      </c>
      <c r="BK624" s="200">
        <f>ROUND(I624*H624,2)</f>
        <v>0</v>
      </c>
      <c r="BL624" s="17" t="s">
        <v>163</v>
      </c>
      <c r="BM624" s="199" t="s">
        <v>1068</v>
      </c>
    </row>
    <row r="625" spans="1:65" s="2" customFormat="1" ht="10.199999999999999">
      <c r="A625" s="34"/>
      <c r="B625" s="35"/>
      <c r="C625" s="36"/>
      <c r="D625" s="201" t="s">
        <v>165</v>
      </c>
      <c r="E625" s="36"/>
      <c r="F625" s="202" t="s">
        <v>1067</v>
      </c>
      <c r="G625" s="36"/>
      <c r="H625" s="36"/>
      <c r="I625" s="108"/>
      <c r="J625" s="36"/>
      <c r="K625" s="36"/>
      <c r="L625" s="39"/>
      <c r="M625" s="203"/>
      <c r="N625" s="204"/>
      <c r="O625" s="64"/>
      <c r="P625" s="64"/>
      <c r="Q625" s="64"/>
      <c r="R625" s="64"/>
      <c r="S625" s="64"/>
      <c r="T625" s="65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165</v>
      </c>
      <c r="AU625" s="17" t="s">
        <v>85</v>
      </c>
    </row>
    <row r="626" spans="1:65" s="13" customFormat="1" ht="10.199999999999999">
      <c r="B626" s="205"/>
      <c r="C626" s="206"/>
      <c r="D626" s="201" t="s">
        <v>166</v>
      </c>
      <c r="E626" s="207" t="s">
        <v>19</v>
      </c>
      <c r="F626" s="208" t="s">
        <v>1454</v>
      </c>
      <c r="G626" s="206"/>
      <c r="H626" s="209">
        <v>346.5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166</v>
      </c>
      <c r="AU626" s="215" t="s">
        <v>85</v>
      </c>
      <c r="AV626" s="13" t="s">
        <v>85</v>
      </c>
      <c r="AW626" s="13" t="s">
        <v>34</v>
      </c>
      <c r="AX626" s="13" t="s">
        <v>82</v>
      </c>
      <c r="AY626" s="215" t="s">
        <v>158</v>
      </c>
    </row>
    <row r="627" spans="1:65" s="12" customFormat="1" ht="22.8" customHeight="1">
      <c r="B627" s="174"/>
      <c r="C627" s="175"/>
      <c r="D627" s="176" t="s">
        <v>73</v>
      </c>
      <c r="E627" s="238" t="s">
        <v>85</v>
      </c>
      <c r="F627" s="238" t="s">
        <v>1070</v>
      </c>
      <c r="G627" s="175"/>
      <c r="H627" s="175"/>
      <c r="I627" s="178"/>
      <c r="J627" s="239">
        <f>BK627</f>
        <v>0</v>
      </c>
      <c r="K627" s="175"/>
      <c r="L627" s="180"/>
      <c r="M627" s="181"/>
      <c r="N627" s="182"/>
      <c r="O627" s="182"/>
      <c r="P627" s="183">
        <f>SUM(P628:P630)</f>
        <v>0</v>
      </c>
      <c r="Q627" s="182"/>
      <c r="R627" s="183">
        <f>SUM(R628:R630)</f>
        <v>0</v>
      </c>
      <c r="S627" s="182"/>
      <c r="T627" s="184">
        <f>SUM(T628:T630)</f>
        <v>0</v>
      </c>
      <c r="AR627" s="185" t="s">
        <v>82</v>
      </c>
      <c r="AT627" s="186" t="s">
        <v>73</v>
      </c>
      <c r="AU627" s="186" t="s">
        <v>82</v>
      </c>
      <c r="AY627" s="185" t="s">
        <v>158</v>
      </c>
      <c r="BK627" s="187">
        <f>SUM(BK628:BK630)</f>
        <v>0</v>
      </c>
    </row>
    <row r="628" spans="1:65" s="2" customFormat="1" ht="28.2" customHeight="1">
      <c r="A628" s="34"/>
      <c r="B628" s="35"/>
      <c r="C628" s="188" t="s">
        <v>1056</v>
      </c>
      <c r="D628" s="188" t="s">
        <v>159</v>
      </c>
      <c r="E628" s="189" t="s">
        <v>1072</v>
      </c>
      <c r="F628" s="190" t="s">
        <v>1073</v>
      </c>
      <c r="G628" s="191" t="s">
        <v>194</v>
      </c>
      <c r="H628" s="192">
        <v>165</v>
      </c>
      <c r="I628" s="193"/>
      <c r="J628" s="194">
        <f>ROUND(I628*H628,2)</f>
        <v>0</v>
      </c>
      <c r="K628" s="190" t="s">
        <v>19</v>
      </c>
      <c r="L628" s="39"/>
      <c r="M628" s="195" t="s">
        <v>19</v>
      </c>
      <c r="N628" s="196" t="s">
        <v>45</v>
      </c>
      <c r="O628" s="64"/>
      <c r="P628" s="197">
        <f>O628*H628</f>
        <v>0</v>
      </c>
      <c r="Q628" s="197">
        <v>0</v>
      </c>
      <c r="R628" s="197">
        <f>Q628*H628</f>
        <v>0</v>
      </c>
      <c r="S628" s="197">
        <v>0</v>
      </c>
      <c r="T628" s="198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9" t="s">
        <v>163</v>
      </c>
      <c r="AT628" s="199" t="s">
        <v>159</v>
      </c>
      <c r="AU628" s="199" t="s">
        <v>85</v>
      </c>
      <c r="AY628" s="17" t="s">
        <v>158</v>
      </c>
      <c r="BE628" s="200">
        <f>IF(N628="základní",J628,0)</f>
        <v>0</v>
      </c>
      <c r="BF628" s="200">
        <f>IF(N628="snížená",J628,0)</f>
        <v>0</v>
      </c>
      <c r="BG628" s="200">
        <f>IF(N628="zákl. přenesená",J628,0)</f>
        <v>0</v>
      </c>
      <c r="BH628" s="200">
        <f>IF(N628="sníž. přenesená",J628,0)</f>
        <v>0</v>
      </c>
      <c r="BI628" s="200">
        <f>IF(N628="nulová",J628,0)</f>
        <v>0</v>
      </c>
      <c r="BJ628" s="17" t="s">
        <v>82</v>
      </c>
      <c r="BK628" s="200">
        <f>ROUND(I628*H628,2)</f>
        <v>0</v>
      </c>
      <c r="BL628" s="17" t="s">
        <v>163</v>
      </c>
      <c r="BM628" s="199" t="s">
        <v>1074</v>
      </c>
    </row>
    <row r="629" spans="1:65" s="2" customFormat="1" ht="19.2">
      <c r="A629" s="34"/>
      <c r="B629" s="35"/>
      <c r="C629" s="36"/>
      <c r="D629" s="201" t="s">
        <v>165</v>
      </c>
      <c r="E629" s="36"/>
      <c r="F629" s="202" t="s">
        <v>1073</v>
      </c>
      <c r="G629" s="36"/>
      <c r="H629" s="36"/>
      <c r="I629" s="108"/>
      <c r="J629" s="36"/>
      <c r="K629" s="36"/>
      <c r="L629" s="39"/>
      <c r="M629" s="203"/>
      <c r="N629" s="204"/>
      <c r="O629" s="64"/>
      <c r="P629" s="64"/>
      <c r="Q629" s="64"/>
      <c r="R629" s="64"/>
      <c r="S629" s="64"/>
      <c r="T629" s="65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165</v>
      </c>
      <c r="AU629" s="17" t="s">
        <v>85</v>
      </c>
    </row>
    <row r="630" spans="1:65" s="13" customFormat="1" ht="10.199999999999999">
      <c r="B630" s="205"/>
      <c r="C630" s="206"/>
      <c r="D630" s="201" t="s">
        <v>166</v>
      </c>
      <c r="E630" s="207" t="s">
        <v>19</v>
      </c>
      <c r="F630" s="208" t="s">
        <v>1455</v>
      </c>
      <c r="G630" s="206"/>
      <c r="H630" s="209">
        <v>165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166</v>
      </c>
      <c r="AU630" s="215" t="s">
        <v>85</v>
      </c>
      <c r="AV630" s="13" t="s">
        <v>85</v>
      </c>
      <c r="AW630" s="13" t="s">
        <v>34</v>
      </c>
      <c r="AX630" s="13" t="s">
        <v>82</v>
      </c>
      <c r="AY630" s="215" t="s">
        <v>158</v>
      </c>
    </row>
    <row r="631" spans="1:65" s="12" customFormat="1" ht="22.8" customHeight="1">
      <c r="B631" s="174"/>
      <c r="C631" s="175"/>
      <c r="D631" s="176" t="s">
        <v>73</v>
      </c>
      <c r="E631" s="238" t="s">
        <v>191</v>
      </c>
      <c r="F631" s="238" t="s">
        <v>1076</v>
      </c>
      <c r="G631" s="175"/>
      <c r="H631" s="175"/>
      <c r="I631" s="178"/>
      <c r="J631" s="239">
        <f>BK631</f>
        <v>0</v>
      </c>
      <c r="K631" s="175"/>
      <c r="L631" s="180"/>
      <c r="M631" s="181"/>
      <c r="N631" s="182"/>
      <c r="O631" s="182"/>
      <c r="P631" s="183">
        <f>SUM(P632:P643)</f>
        <v>0</v>
      </c>
      <c r="Q631" s="182"/>
      <c r="R631" s="183">
        <f>SUM(R632:R643)</f>
        <v>280.8</v>
      </c>
      <c r="S631" s="182"/>
      <c r="T631" s="184">
        <f>SUM(T632:T643)</f>
        <v>0</v>
      </c>
      <c r="AR631" s="185" t="s">
        <v>82</v>
      </c>
      <c r="AT631" s="186" t="s">
        <v>73</v>
      </c>
      <c r="AU631" s="186" t="s">
        <v>82</v>
      </c>
      <c r="AY631" s="185" t="s">
        <v>158</v>
      </c>
      <c r="BK631" s="187">
        <f>SUM(BK632:BK643)</f>
        <v>0</v>
      </c>
    </row>
    <row r="632" spans="1:65" s="2" customFormat="1" ht="28.2" customHeight="1">
      <c r="A632" s="34"/>
      <c r="B632" s="35"/>
      <c r="C632" s="188" t="s">
        <v>1065</v>
      </c>
      <c r="D632" s="188" t="s">
        <v>159</v>
      </c>
      <c r="E632" s="189" t="s">
        <v>1078</v>
      </c>
      <c r="F632" s="190" t="s">
        <v>1079</v>
      </c>
      <c r="G632" s="191" t="s">
        <v>194</v>
      </c>
      <c r="H632" s="192">
        <v>260</v>
      </c>
      <c r="I632" s="193"/>
      <c r="J632" s="194">
        <f>ROUND(I632*H632,2)</f>
        <v>0</v>
      </c>
      <c r="K632" s="190" t="s">
        <v>19</v>
      </c>
      <c r="L632" s="39"/>
      <c r="M632" s="195" t="s">
        <v>19</v>
      </c>
      <c r="N632" s="196" t="s">
        <v>45</v>
      </c>
      <c r="O632" s="64"/>
      <c r="P632" s="197">
        <f>O632*H632</f>
        <v>0</v>
      </c>
      <c r="Q632" s="197">
        <v>0</v>
      </c>
      <c r="R632" s="197">
        <f>Q632*H632</f>
        <v>0</v>
      </c>
      <c r="S632" s="197">
        <v>0</v>
      </c>
      <c r="T632" s="19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9" t="s">
        <v>163</v>
      </c>
      <c r="AT632" s="199" t="s">
        <v>159</v>
      </c>
      <c r="AU632" s="199" t="s">
        <v>85</v>
      </c>
      <c r="AY632" s="17" t="s">
        <v>158</v>
      </c>
      <c r="BE632" s="200">
        <f>IF(N632="základní",J632,0)</f>
        <v>0</v>
      </c>
      <c r="BF632" s="200">
        <f>IF(N632="snížená",J632,0)</f>
        <v>0</v>
      </c>
      <c r="BG632" s="200">
        <f>IF(N632="zákl. přenesená",J632,0)</f>
        <v>0</v>
      </c>
      <c r="BH632" s="200">
        <f>IF(N632="sníž. přenesená",J632,0)</f>
        <v>0</v>
      </c>
      <c r="BI632" s="200">
        <f>IF(N632="nulová",J632,0)</f>
        <v>0</v>
      </c>
      <c r="BJ632" s="17" t="s">
        <v>82</v>
      </c>
      <c r="BK632" s="200">
        <f>ROUND(I632*H632,2)</f>
        <v>0</v>
      </c>
      <c r="BL632" s="17" t="s">
        <v>163</v>
      </c>
      <c r="BM632" s="199" t="s">
        <v>1080</v>
      </c>
    </row>
    <row r="633" spans="1:65" s="2" customFormat="1" ht="10.199999999999999">
      <c r="A633" s="34"/>
      <c r="B633" s="35"/>
      <c r="C633" s="36"/>
      <c r="D633" s="201" t="s">
        <v>165</v>
      </c>
      <c r="E633" s="36"/>
      <c r="F633" s="202" t="s">
        <v>1079</v>
      </c>
      <c r="G633" s="36"/>
      <c r="H633" s="36"/>
      <c r="I633" s="108"/>
      <c r="J633" s="36"/>
      <c r="K633" s="36"/>
      <c r="L633" s="39"/>
      <c r="M633" s="203"/>
      <c r="N633" s="204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165</v>
      </c>
      <c r="AU633" s="17" t="s">
        <v>85</v>
      </c>
    </row>
    <row r="634" spans="1:65" s="13" customFormat="1" ht="10.199999999999999">
      <c r="B634" s="205"/>
      <c r="C634" s="206"/>
      <c r="D634" s="201" t="s">
        <v>166</v>
      </c>
      <c r="E634" s="207" t="s">
        <v>19</v>
      </c>
      <c r="F634" s="208" t="s">
        <v>1444</v>
      </c>
      <c r="G634" s="206"/>
      <c r="H634" s="209">
        <v>260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166</v>
      </c>
      <c r="AU634" s="215" t="s">
        <v>85</v>
      </c>
      <c r="AV634" s="13" t="s">
        <v>85</v>
      </c>
      <c r="AW634" s="13" t="s">
        <v>34</v>
      </c>
      <c r="AX634" s="13" t="s">
        <v>82</v>
      </c>
      <c r="AY634" s="215" t="s">
        <v>158</v>
      </c>
    </row>
    <row r="635" spans="1:65" s="2" customFormat="1" ht="16.5" customHeight="1">
      <c r="A635" s="34"/>
      <c r="B635" s="35"/>
      <c r="C635" s="228" t="s">
        <v>1071</v>
      </c>
      <c r="D635" s="228" t="s">
        <v>199</v>
      </c>
      <c r="E635" s="229" t="s">
        <v>1083</v>
      </c>
      <c r="F635" s="230" t="s">
        <v>1084</v>
      </c>
      <c r="G635" s="231" t="s">
        <v>1059</v>
      </c>
      <c r="H635" s="232">
        <v>70.2</v>
      </c>
      <c r="I635" s="233"/>
      <c r="J635" s="234">
        <f>ROUND(I635*H635,2)</f>
        <v>0</v>
      </c>
      <c r="K635" s="230" t="s">
        <v>213</v>
      </c>
      <c r="L635" s="235"/>
      <c r="M635" s="236" t="s">
        <v>19</v>
      </c>
      <c r="N635" s="237" t="s">
        <v>45</v>
      </c>
      <c r="O635" s="64"/>
      <c r="P635" s="197">
        <f>O635*H635</f>
        <v>0</v>
      </c>
      <c r="Q635" s="197">
        <v>1</v>
      </c>
      <c r="R635" s="197">
        <f>Q635*H635</f>
        <v>70.2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241</v>
      </c>
      <c r="AT635" s="199" t="s">
        <v>199</v>
      </c>
      <c r="AU635" s="199" t="s">
        <v>85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1085</v>
      </c>
    </row>
    <row r="636" spans="1:65" s="2" customFormat="1" ht="10.199999999999999">
      <c r="A636" s="34"/>
      <c r="B636" s="35"/>
      <c r="C636" s="36"/>
      <c r="D636" s="201" t="s">
        <v>165</v>
      </c>
      <c r="E636" s="36"/>
      <c r="F636" s="202" t="s">
        <v>1084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85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1456</v>
      </c>
      <c r="G637" s="206"/>
      <c r="H637" s="209">
        <v>70.2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85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16.5" customHeight="1">
      <c r="A638" s="34"/>
      <c r="B638" s="35"/>
      <c r="C638" s="188" t="s">
        <v>1077</v>
      </c>
      <c r="D638" s="188" t="s">
        <v>159</v>
      </c>
      <c r="E638" s="189" t="s">
        <v>1088</v>
      </c>
      <c r="F638" s="190" t="s">
        <v>1089</v>
      </c>
      <c r="G638" s="191" t="s">
        <v>194</v>
      </c>
      <c r="H638" s="192">
        <v>260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0</v>
      </c>
      <c r="R638" s="197">
        <f>Q638*H638</f>
        <v>0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163</v>
      </c>
      <c r="AT638" s="199" t="s">
        <v>159</v>
      </c>
      <c r="AU638" s="199" t="s">
        <v>85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163</v>
      </c>
      <c r="BM638" s="199" t="s">
        <v>1090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1089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85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1444</v>
      </c>
      <c r="G640" s="206"/>
      <c r="H640" s="209">
        <v>260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85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16.5" customHeight="1">
      <c r="A641" s="34"/>
      <c r="B641" s="35"/>
      <c r="C641" s="228" t="s">
        <v>1082</v>
      </c>
      <c r="D641" s="228" t="s">
        <v>199</v>
      </c>
      <c r="E641" s="229" t="s">
        <v>1092</v>
      </c>
      <c r="F641" s="230" t="s">
        <v>1093</v>
      </c>
      <c r="G641" s="231" t="s">
        <v>1059</v>
      </c>
      <c r="H641" s="232">
        <v>210.6</v>
      </c>
      <c r="I641" s="233"/>
      <c r="J641" s="234">
        <f>ROUND(I641*H641,2)</f>
        <v>0</v>
      </c>
      <c r="K641" s="230" t="s">
        <v>213</v>
      </c>
      <c r="L641" s="235"/>
      <c r="M641" s="236" t="s">
        <v>19</v>
      </c>
      <c r="N641" s="237" t="s">
        <v>45</v>
      </c>
      <c r="O641" s="64"/>
      <c r="P641" s="197">
        <f>O641*H641</f>
        <v>0</v>
      </c>
      <c r="Q641" s="197">
        <v>1</v>
      </c>
      <c r="R641" s="197">
        <f>Q641*H641</f>
        <v>210.6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241</v>
      </c>
      <c r="AT641" s="199" t="s">
        <v>199</v>
      </c>
      <c r="AU641" s="199" t="s">
        <v>85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1094</v>
      </c>
    </row>
    <row r="642" spans="1:65" s="2" customFormat="1" ht="10.199999999999999">
      <c r="A642" s="34"/>
      <c r="B642" s="35"/>
      <c r="C642" s="36"/>
      <c r="D642" s="201" t="s">
        <v>165</v>
      </c>
      <c r="E642" s="36"/>
      <c r="F642" s="202" t="s">
        <v>1093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85</v>
      </c>
    </row>
    <row r="643" spans="1:65" s="13" customFormat="1" ht="10.199999999999999">
      <c r="B643" s="205"/>
      <c r="C643" s="206"/>
      <c r="D643" s="201" t="s">
        <v>166</v>
      </c>
      <c r="E643" s="207" t="s">
        <v>19</v>
      </c>
      <c r="F643" s="208" t="s">
        <v>1457</v>
      </c>
      <c r="G643" s="206"/>
      <c r="H643" s="209">
        <v>210.6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166</v>
      </c>
      <c r="AU643" s="215" t="s">
        <v>85</v>
      </c>
      <c r="AV643" s="13" t="s">
        <v>85</v>
      </c>
      <c r="AW643" s="13" t="s">
        <v>34</v>
      </c>
      <c r="AX643" s="13" t="s">
        <v>82</v>
      </c>
      <c r="AY643" s="215" t="s">
        <v>158</v>
      </c>
    </row>
    <row r="644" spans="1:65" s="12" customFormat="1" ht="25.95" customHeight="1">
      <c r="B644" s="174"/>
      <c r="C644" s="175"/>
      <c r="D644" s="176" t="s">
        <v>73</v>
      </c>
      <c r="E644" s="177" t="s">
        <v>1096</v>
      </c>
      <c r="F644" s="177" t="s">
        <v>1097</v>
      </c>
      <c r="G644" s="175"/>
      <c r="H644" s="175"/>
      <c r="I644" s="178"/>
      <c r="J644" s="179">
        <f>BK644</f>
        <v>0</v>
      </c>
      <c r="K644" s="175"/>
      <c r="L644" s="180"/>
      <c r="M644" s="181"/>
      <c r="N644" s="182"/>
      <c r="O644" s="182"/>
      <c r="P644" s="183">
        <f>SUM(P645:P727)</f>
        <v>0</v>
      </c>
      <c r="Q644" s="182"/>
      <c r="R644" s="183">
        <f>SUM(R645:R727)</f>
        <v>38.35932622</v>
      </c>
      <c r="S644" s="182"/>
      <c r="T644" s="184">
        <f>SUM(T645:T727)</f>
        <v>0</v>
      </c>
      <c r="AR644" s="185" t="s">
        <v>176</v>
      </c>
      <c r="AT644" s="186" t="s">
        <v>73</v>
      </c>
      <c r="AU644" s="186" t="s">
        <v>74</v>
      </c>
      <c r="AY644" s="185" t="s">
        <v>158</v>
      </c>
      <c r="BK644" s="187">
        <f>SUM(BK645:BK727)</f>
        <v>0</v>
      </c>
    </row>
    <row r="645" spans="1:65" s="2" customFormat="1" ht="28.2" customHeight="1">
      <c r="A645" s="34"/>
      <c r="B645" s="35"/>
      <c r="C645" s="188" t="s">
        <v>1087</v>
      </c>
      <c r="D645" s="188" t="s">
        <v>159</v>
      </c>
      <c r="E645" s="189" t="s">
        <v>1104</v>
      </c>
      <c r="F645" s="190" t="s">
        <v>1105</v>
      </c>
      <c r="G645" s="191" t="s">
        <v>1106</v>
      </c>
      <c r="H645" s="192">
        <v>0.3</v>
      </c>
      <c r="I645" s="193"/>
      <c r="J645" s="194">
        <f>ROUND(I645*H645,2)</f>
        <v>0</v>
      </c>
      <c r="K645" s="190" t="s">
        <v>19</v>
      </c>
      <c r="L645" s="39"/>
      <c r="M645" s="195" t="s">
        <v>19</v>
      </c>
      <c r="N645" s="196" t="s">
        <v>45</v>
      </c>
      <c r="O645" s="64"/>
      <c r="P645" s="197">
        <f>O645*H645</f>
        <v>0</v>
      </c>
      <c r="Q645" s="197">
        <v>8.8000000000000005E-3</v>
      </c>
      <c r="R645" s="197">
        <f>Q645*H645</f>
        <v>2.64E-3</v>
      </c>
      <c r="S645" s="197">
        <v>0</v>
      </c>
      <c r="T645" s="198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9" t="s">
        <v>236</v>
      </c>
      <c r="AT645" s="199" t="s">
        <v>159</v>
      </c>
      <c r="AU645" s="199" t="s">
        <v>82</v>
      </c>
      <c r="AY645" s="17" t="s">
        <v>158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7" t="s">
        <v>82</v>
      </c>
      <c r="BK645" s="200">
        <f>ROUND(I645*H645,2)</f>
        <v>0</v>
      </c>
      <c r="BL645" s="17" t="s">
        <v>236</v>
      </c>
      <c r="BM645" s="199" t="s">
        <v>1107</v>
      </c>
    </row>
    <row r="646" spans="1:65" s="2" customFormat="1" ht="19.2">
      <c r="A646" s="34"/>
      <c r="B646" s="35"/>
      <c r="C646" s="36"/>
      <c r="D646" s="201" t="s">
        <v>165</v>
      </c>
      <c r="E646" s="36"/>
      <c r="F646" s="202" t="s">
        <v>1105</v>
      </c>
      <c r="G646" s="36"/>
      <c r="H646" s="36"/>
      <c r="I646" s="108"/>
      <c r="J646" s="36"/>
      <c r="K646" s="36"/>
      <c r="L646" s="39"/>
      <c r="M646" s="203"/>
      <c r="N646" s="204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165</v>
      </c>
      <c r="AU646" s="17" t="s">
        <v>82</v>
      </c>
    </row>
    <row r="647" spans="1:65" s="13" customFormat="1" ht="10.199999999999999">
      <c r="B647" s="205"/>
      <c r="C647" s="206"/>
      <c r="D647" s="201" t="s">
        <v>166</v>
      </c>
      <c r="E647" s="207" t="s">
        <v>19</v>
      </c>
      <c r="F647" s="208" t="s">
        <v>1458</v>
      </c>
      <c r="G647" s="206"/>
      <c r="H647" s="209">
        <v>0.3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166</v>
      </c>
      <c r="AU647" s="215" t="s">
        <v>82</v>
      </c>
      <c r="AV647" s="13" t="s">
        <v>85</v>
      </c>
      <c r="AW647" s="13" t="s">
        <v>34</v>
      </c>
      <c r="AX647" s="13" t="s">
        <v>82</v>
      </c>
      <c r="AY647" s="215" t="s">
        <v>158</v>
      </c>
    </row>
    <row r="648" spans="1:65" s="2" customFormat="1" ht="28.2" customHeight="1">
      <c r="A648" s="34"/>
      <c r="B648" s="35"/>
      <c r="C648" s="188" t="s">
        <v>1091</v>
      </c>
      <c r="D648" s="188" t="s">
        <v>159</v>
      </c>
      <c r="E648" s="189" t="s">
        <v>1110</v>
      </c>
      <c r="F648" s="190" t="s">
        <v>1111</v>
      </c>
      <c r="G648" s="191" t="s">
        <v>1106</v>
      </c>
      <c r="H648" s="192">
        <v>0.3</v>
      </c>
      <c r="I648" s="193"/>
      <c r="J648" s="194">
        <f>ROUND(I648*H648,2)</f>
        <v>0</v>
      </c>
      <c r="K648" s="190" t="s">
        <v>19</v>
      </c>
      <c r="L648" s="39"/>
      <c r="M648" s="195" t="s">
        <v>19</v>
      </c>
      <c r="N648" s="196" t="s">
        <v>45</v>
      </c>
      <c r="O648" s="64"/>
      <c r="P648" s="197">
        <f>O648*H648</f>
        <v>0</v>
      </c>
      <c r="Q648" s="197">
        <v>9.9000000000000008E-3</v>
      </c>
      <c r="R648" s="197">
        <f>Q648*H648</f>
        <v>2.97E-3</v>
      </c>
      <c r="S648" s="197">
        <v>0</v>
      </c>
      <c r="T648" s="19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9" t="s">
        <v>236</v>
      </c>
      <c r="AT648" s="199" t="s">
        <v>159</v>
      </c>
      <c r="AU648" s="199" t="s">
        <v>82</v>
      </c>
      <c r="AY648" s="17" t="s">
        <v>158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7" t="s">
        <v>82</v>
      </c>
      <c r="BK648" s="200">
        <f>ROUND(I648*H648,2)</f>
        <v>0</v>
      </c>
      <c r="BL648" s="17" t="s">
        <v>236</v>
      </c>
      <c r="BM648" s="199" t="s">
        <v>1112</v>
      </c>
    </row>
    <row r="649" spans="1:65" s="2" customFormat="1" ht="10.199999999999999">
      <c r="A649" s="34"/>
      <c r="B649" s="35"/>
      <c r="C649" s="36"/>
      <c r="D649" s="201" t="s">
        <v>165</v>
      </c>
      <c r="E649" s="36"/>
      <c r="F649" s="202" t="s">
        <v>1111</v>
      </c>
      <c r="G649" s="36"/>
      <c r="H649" s="36"/>
      <c r="I649" s="108"/>
      <c r="J649" s="36"/>
      <c r="K649" s="36"/>
      <c r="L649" s="39"/>
      <c r="M649" s="203"/>
      <c r="N649" s="204"/>
      <c r="O649" s="64"/>
      <c r="P649" s="64"/>
      <c r="Q649" s="64"/>
      <c r="R649" s="64"/>
      <c r="S649" s="64"/>
      <c r="T649" s="65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165</v>
      </c>
      <c r="AU649" s="17" t="s">
        <v>82</v>
      </c>
    </row>
    <row r="650" spans="1:65" s="13" customFormat="1" ht="10.199999999999999">
      <c r="B650" s="205"/>
      <c r="C650" s="206"/>
      <c r="D650" s="201" t="s">
        <v>166</v>
      </c>
      <c r="E650" s="207" t="s">
        <v>19</v>
      </c>
      <c r="F650" s="208" t="s">
        <v>1458</v>
      </c>
      <c r="G650" s="206"/>
      <c r="H650" s="209">
        <v>0.3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166</v>
      </c>
      <c r="AU650" s="215" t="s">
        <v>82</v>
      </c>
      <c r="AV650" s="13" t="s">
        <v>85</v>
      </c>
      <c r="AW650" s="13" t="s">
        <v>34</v>
      </c>
      <c r="AX650" s="13" t="s">
        <v>82</v>
      </c>
      <c r="AY650" s="215" t="s">
        <v>158</v>
      </c>
    </row>
    <row r="651" spans="1:65" s="2" customFormat="1" ht="28.2" customHeight="1">
      <c r="A651" s="34"/>
      <c r="B651" s="35"/>
      <c r="C651" s="188" t="s">
        <v>1098</v>
      </c>
      <c r="D651" s="188" t="s">
        <v>159</v>
      </c>
      <c r="E651" s="189" t="s">
        <v>1126</v>
      </c>
      <c r="F651" s="190" t="s">
        <v>1127</v>
      </c>
      <c r="G651" s="191" t="s">
        <v>162</v>
      </c>
      <c r="H651" s="192">
        <v>6</v>
      </c>
      <c r="I651" s="193"/>
      <c r="J651" s="194">
        <f>ROUND(I651*H651,2)</f>
        <v>0</v>
      </c>
      <c r="K651" s="190" t="s">
        <v>213</v>
      </c>
      <c r="L651" s="39"/>
      <c r="M651" s="195" t="s">
        <v>19</v>
      </c>
      <c r="N651" s="196" t="s">
        <v>45</v>
      </c>
      <c r="O651" s="64"/>
      <c r="P651" s="197">
        <f>O651*H651</f>
        <v>0</v>
      </c>
      <c r="Q651" s="197">
        <v>0</v>
      </c>
      <c r="R651" s="197">
        <f>Q651*H651</f>
        <v>0</v>
      </c>
      <c r="S651" s="197">
        <v>0</v>
      </c>
      <c r="T651" s="198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9" t="s">
        <v>236</v>
      </c>
      <c r="AT651" s="199" t="s">
        <v>159</v>
      </c>
      <c r="AU651" s="199" t="s">
        <v>82</v>
      </c>
      <c r="AY651" s="17" t="s">
        <v>158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7" t="s">
        <v>82</v>
      </c>
      <c r="BK651" s="200">
        <f>ROUND(I651*H651,2)</f>
        <v>0</v>
      </c>
      <c r="BL651" s="17" t="s">
        <v>236</v>
      </c>
      <c r="BM651" s="199" t="s">
        <v>1128</v>
      </c>
    </row>
    <row r="652" spans="1:65" s="2" customFormat="1" ht="28.8">
      <c r="A652" s="34"/>
      <c r="B652" s="35"/>
      <c r="C652" s="36"/>
      <c r="D652" s="201" t="s">
        <v>165</v>
      </c>
      <c r="E652" s="36"/>
      <c r="F652" s="202" t="s">
        <v>1129</v>
      </c>
      <c r="G652" s="36"/>
      <c r="H652" s="36"/>
      <c r="I652" s="108"/>
      <c r="J652" s="36"/>
      <c r="K652" s="36"/>
      <c r="L652" s="39"/>
      <c r="M652" s="203"/>
      <c r="N652" s="204"/>
      <c r="O652" s="64"/>
      <c r="P652" s="64"/>
      <c r="Q652" s="64"/>
      <c r="R652" s="64"/>
      <c r="S652" s="64"/>
      <c r="T652" s="65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165</v>
      </c>
      <c r="AU652" s="17" t="s">
        <v>82</v>
      </c>
    </row>
    <row r="653" spans="1:65" s="2" customFormat="1" ht="96">
      <c r="A653" s="34"/>
      <c r="B653" s="35"/>
      <c r="C653" s="36"/>
      <c r="D653" s="201" t="s">
        <v>216</v>
      </c>
      <c r="E653" s="36"/>
      <c r="F653" s="227" t="s">
        <v>1118</v>
      </c>
      <c r="G653" s="36"/>
      <c r="H653" s="36"/>
      <c r="I653" s="108"/>
      <c r="J653" s="36"/>
      <c r="K653" s="36"/>
      <c r="L653" s="39"/>
      <c r="M653" s="203"/>
      <c r="N653" s="204"/>
      <c r="O653" s="64"/>
      <c r="P653" s="64"/>
      <c r="Q653" s="64"/>
      <c r="R653" s="64"/>
      <c r="S653" s="64"/>
      <c r="T653" s="65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7" t="s">
        <v>216</v>
      </c>
      <c r="AU653" s="17" t="s">
        <v>82</v>
      </c>
    </row>
    <row r="654" spans="1:65" s="13" customFormat="1" ht="10.199999999999999">
      <c r="B654" s="205"/>
      <c r="C654" s="206"/>
      <c r="D654" s="201" t="s">
        <v>166</v>
      </c>
      <c r="E654" s="207" t="s">
        <v>19</v>
      </c>
      <c r="F654" s="208" t="s">
        <v>1340</v>
      </c>
      <c r="G654" s="206"/>
      <c r="H654" s="209">
        <v>6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166</v>
      </c>
      <c r="AU654" s="215" t="s">
        <v>82</v>
      </c>
      <c r="AV654" s="13" t="s">
        <v>85</v>
      </c>
      <c r="AW654" s="13" t="s">
        <v>34</v>
      </c>
      <c r="AX654" s="13" t="s">
        <v>82</v>
      </c>
      <c r="AY654" s="215" t="s">
        <v>158</v>
      </c>
    </row>
    <row r="655" spans="1:65" s="2" customFormat="1" ht="28.2" customHeight="1">
      <c r="A655" s="34"/>
      <c r="B655" s="35"/>
      <c r="C655" s="188" t="s">
        <v>1103</v>
      </c>
      <c r="D655" s="188" t="s">
        <v>159</v>
      </c>
      <c r="E655" s="189" t="s">
        <v>1157</v>
      </c>
      <c r="F655" s="190" t="s">
        <v>1158</v>
      </c>
      <c r="G655" s="191" t="s">
        <v>1035</v>
      </c>
      <c r="H655" s="192">
        <v>6.8280000000000003</v>
      </c>
      <c r="I655" s="193"/>
      <c r="J655" s="194">
        <f>ROUND(I655*H655,2)</f>
        <v>0</v>
      </c>
      <c r="K655" s="190" t="s">
        <v>19</v>
      </c>
      <c r="L655" s="39"/>
      <c r="M655" s="195" t="s">
        <v>19</v>
      </c>
      <c r="N655" s="196" t="s">
        <v>45</v>
      </c>
      <c r="O655" s="64"/>
      <c r="P655" s="197">
        <f>O655*H655</f>
        <v>0</v>
      </c>
      <c r="Q655" s="197">
        <v>0</v>
      </c>
      <c r="R655" s="197">
        <f>Q655*H655</f>
        <v>0</v>
      </c>
      <c r="S655" s="197">
        <v>0</v>
      </c>
      <c r="T655" s="198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9" t="s">
        <v>236</v>
      </c>
      <c r="AT655" s="199" t="s">
        <v>159</v>
      </c>
      <c r="AU655" s="199" t="s">
        <v>82</v>
      </c>
      <c r="AY655" s="17" t="s">
        <v>158</v>
      </c>
      <c r="BE655" s="200">
        <f>IF(N655="základní",J655,0)</f>
        <v>0</v>
      </c>
      <c r="BF655" s="200">
        <f>IF(N655="snížená",J655,0)</f>
        <v>0</v>
      </c>
      <c r="BG655" s="200">
        <f>IF(N655="zákl. přenesená",J655,0)</f>
        <v>0</v>
      </c>
      <c r="BH655" s="200">
        <f>IF(N655="sníž. přenesená",J655,0)</f>
        <v>0</v>
      </c>
      <c r="BI655" s="200">
        <f>IF(N655="nulová",J655,0)</f>
        <v>0</v>
      </c>
      <c r="BJ655" s="17" t="s">
        <v>82</v>
      </c>
      <c r="BK655" s="200">
        <f>ROUND(I655*H655,2)</f>
        <v>0</v>
      </c>
      <c r="BL655" s="17" t="s">
        <v>236</v>
      </c>
      <c r="BM655" s="199" t="s">
        <v>1159</v>
      </c>
    </row>
    <row r="656" spans="1:65" s="2" customFormat="1" ht="19.2">
      <c r="A656" s="34"/>
      <c r="B656" s="35"/>
      <c r="C656" s="36"/>
      <c r="D656" s="201" t="s">
        <v>165</v>
      </c>
      <c r="E656" s="36"/>
      <c r="F656" s="202" t="s">
        <v>1158</v>
      </c>
      <c r="G656" s="36"/>
      <c r="H656" s="36"/>
      <c r="I656" s="108"/>
      <c r="J656" s="36"/>
      <c r="K656" s="36"/>
      <c r="L656" s="39"/>
      <c r="M656" s="203"/>
      <c r="N656" s="204"/>
      <c r="O656" s="64"/>
      <c r="P656" s="64"/>
      <c r="Q656" s="64"/>
      <c r="R656" s="64"/>
      <c r="S656" s="64"/>
      <c r="T656" s="65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165</v>
      </c>
      <c r="AU656" s="17" t="s">
        <v>82</v>
      </c>
    </row>
    <row r="657" spans="1:65" s="13" customFormat="1" ht="20.399999999999999">
      <c r="B657" s="205"/>
      <c r="C657" s="206"/>
      <c r="D657" s="201" t="s">
        <v>166</v>
      </c>
      <c r="E657" s="207" t="s">
        <v>19</v>
      </c>
      <c r="F657" s="208" t="s">
        <v>1459</v>
      </c>
      <c r="G657" s="206"/>
      <c r="H657" s="209">
        <v>6.8280000000000003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166</v>
      </c>
      <c r="AU657" s="215" t="s">
        <v>82</v>
      </c>
      <c r="AV657" s="13" t="s">
        <v>85</v>
      </c>
      <c r="AW657" s="13" t="s">
        <v>34</v>
      </c>
      <c r="AX657" s="13" t="s">
        <v>82</v>
      </c>
      <c r="AY657" s="215" t="s">
        <v>158</v>
      </c>
    </row>
    <row r="658" spans="1:65" s="2" customFormat="1" ht="28.2" customHeight="1">
      <c r="A658" s="34"/>
      <c r="B658" s="35"/>
      <c r="C658" s="188" t="s">
        <v>1109</v>
      </c>
      <c r="D658" s="188" t="s">
        <v>159</v>
      </c>
      <c r="E658" s="189" t="s">
        <v>1162</v>
      </c>
      <c r="F658" s="190" t="s">
        <v>1163</v>
      </c>
      <c r="G658" s="191" t="s">
        <v>1035</v>
      </c>
      <c r="H658" s="192">
        <v>6.8280000000000003</v>
      </c>
      <c r="I658" s="193"/>
      <c r="J658" s="194">
        <f>ROUND(I658*H658,2)</f>
        <v>0</v>
      </c>
      <c r="K658" s="190" t="s">
        <v>19</v>
      </c>
      <c r="L658" s="39"/>
      <c r="M658" s="195" t="s">
        <v>19</v>
      </c>
      <c r="N658" s="196" t="s">
        <v>45</v>
      </c>
      <c r="O658" s="64"/>
      <c r="P658" s="197">
        <f>O658*H658</f>
        <v>0</v>
      </c>
      <c r="Q658" s="197">
        <v>2.2563399999999998</v>
      </c>
      <c r="R658" s="197">
        <f>Q658*H658</f>
        <v>15.40628952</v>
      </c>
      <c r="S658" s="197">
        <v>0</v>
      </c>
      <c r="T658" s="198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9" t="s">
        <v>236</v>
      </c>
      <c r="AT658" s="199" t="s">
        <v>159</v>
      </c>
      <c r="AU658" s="199" t="s">
        <v>82</v>
      </c>
      <c r="AY658" s="17" t="s">
        <v>158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17" t="s">
        <v>82</v>
      </c>
      <c r="BK658" s="200">
        <f>ROUND(I658*H658,2)</f>
        <v>0</v>
      </c>
      <c r="BL658" s="17" t="s">
        <v>236</v>
      </c>
      <c r="BM658" s="199" t="s">
        <v>1164</v>
      </c>
    </row>
    <row r="659" spans="1:65" s="2" customFormat="1" ht="19.2">
      <c r="A659" s="34"/>
      <c r="B659" s="35"/>
      <c r="C659" s="36"/>
      <c r="D659" s="201" t="s">
        <v>165</v>
      </c>
      <c r="E659" s="36"/>
      <c r="F659" s="202" t="s">
        <v>1163</v>
      </c>
      <c r="G659" s="36"/>
      <c r="H659" s="36"/>
      <c r="I659" s="108"/>
      <c r="J659" s="36"/>
      <c r="K659" s="36"/>
      <c r="L659" s="39"/>
      <c r="M659" s="203"/>
      <c r="N659" s="204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165</v>
      </c>
      <c r="AU659" s="17" t="s">
        <v>82</v>
      </c>
    </row>
    <row r="660" spans="1:65" s="13" customFormat="1" ht="20.399999999999999">
      <c r="B660" s="205"/>
      <c r="C660" s="206"/>
      <c r="D660" s="201" t="s">
        <v>166</v>
      </c>
      <c r="E660" s="207" t="s">
        <v>19</v>
      </c>
      <c r="F660" s="208" t="s">
        <v>1459</v>
      </c>
      <c r="G660" s="206"/>
      <c r="H660" s="209">
        <v>6.8280000000000003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166</v>
      </c>
      <c r="AU660" s="215" t="s">
        <v>82</v>
      </c>
      <c r="AV660" s="13" t="s">
        <v>85</v>
      </c>
      <c r="AW660" s="13" t="s">
        <v>34</v>
      </c>
      <c r="AX660" s="13" t="s">
        <v>82</v>
      </c>
      <c r="AY660" s="215" t="s">
        <v>158</v>
      </c>
    </row>
    <row r="661" spans="1:65" s="2" customFormat="1" ht="28.2" customHeight="1">
      <c r="A661" s="34"/>
      <c r="B661" s="35"/>
      <c r="C661" s="188" t="s">
        <v>1113</v>
      </c>
      <c r="D661" s="188" t="s">
        <v>159</v>
      </c>
      <c r="E661" s="189" t="s">
        <v>1166</v>
      </c>
      <c r="F661" s="190" t="s">
        <v>1167</v>
      </c>
      <c r="G661" s="191" t="s">
        <v>202</v>
      </c>
      <c r="H661" s="192">
        <v>1</v>
      </c>
      <c r="I661" s="193"/>
      <c r="J661" s="194">
        <f>ROUND(I661*H661,2)</f>
        <v>0</v>
      </c>
      <c r="K661" s="190" t="s">
        <v>19</v>
      </c>
      <c r="L661" s="39"/>
      <c r="M661" s="195" t="s">
        <v>19</v>
      </c>
      <c r="N661" s="196" t="s">
        <v>45</v>
      </c>
      <c r="O661" s="64"/>
      <c r="P661" s="197">
        <f>O661*H661</f>
        <v>0</v>
      </c>
      <c r="Q661" s="197">
        <v>0</v>
      </c>
      <c r="R661" s="197">
        <f>Q661*H661</f>
        <v>0</v>
      </c>
      <c r="S661" s="197">
        <v>0</v>
      </c>
      <c r="T661" s="198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9" t="s">
        <v>236</v>
      </c>
      <c r="AT661" s="199" t="s">
        <v>159</v>
      </c>
      <c r="AU661" s="199" t="s">
        <v>82</v>
      </c>
      <c r="AY661" s="17" t="s">
        <v>158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7" t="s">
        <v>82</v>
      </c>
      <c r="BK661" s="200">
        <f>ROUND(I661*H661,2)</f>
        <v>0</v>
      </c>
      <c r="BL661" s="17" t="s">
        <v>236</v>
      </c>
      <c r="BM661" s="199" t="s">
        <v>1168</v>
      </c>
    </row>
    <row r="662" spans="1:65" s="2" customFormat="1" ht="19.2">
      <c r="A662" s="34"/>
      <c r="B662" s="35"/>
      <c r="C662" s="36"/>
      <c r="D662" s="201" t="s">
        <v>165</v>
      </c>
      <c r="E662" s="36"/>
      <c r="F662" s="202" t="s">
        <v>1167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165</v>
      </c>
      <c r="AU662" s="17" t="s">
        <v>82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1307</v>
      </c>
      <c r="G663" s="206"/>
      <c r="H663" s="209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82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2" customFormat="1" ht="28.2" customHeight="1">
      <c r="A664" s="34"/>
      <c r="B664" s="35"/>
      <c r="C664" s="188" t="s">
        <v>1119</v>
      </c>
      <c r="D664" s="188" t="s">
        <v>159</v>
      </c>
      <c r="E664" s="189" t="s">
        <v>1229</v>
      </c>
      <c r="F664" s="190" t="s">
        <v>1230</v>
      </c>
      <c r="G664" s="191" t="s">
        <v>1035</v>
      </c>
      <c r="H664" s="192">
        <v>8.0280000000000005</v>
      </c>
      <c r="I664" s="193"/>
      <c r="J664" s="194">
        <f>ROUND(I664*H664,2)</f>
        <v>0</v>
      </c>
      <c r="K664" s="190" t="s">
        <v>19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2.2563399999999998</v>
      </c>
      <c r="R664" s="197">
        <f>Q664*H664</f>
        <v>18.113897519999998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236</v>
      </c>
      <c r="AT664" s="199" t="s">
        <v>159</v>
      </c>
      <c r="AU664" s="199" t="s">
        <v>82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236</v>
      </c>
      <c r="BM664" s="199" t="s">
        <v>1231</v>
      </c>
    </row>
    <row r="665" spans="1:65" s="2" customFormat="1" ht="19.2">
      <c r="A665" s="34"/>
      <c r="B665" s="35"/>
      <c r="C665" s="36"/>
      <c r="D665" s="201" t="s">
        <v>165</v>
      </c>
      <c r="E665" s="36"/>
      <c r="F665" s="202" t="s">
        <v>1230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82</v>
      </c>
    </row>
    <row r="666" spans="1:65" s="13" customFormat="1" ht="20.399999999999999">
      <c r="B666" s="205"/>
      <c r="C666" s="206"/>
      <c r="D666" s="201" t="s">
        <v>166</v>
      </c>
      <c r="E666" s="207" t="s">
        <v>19</v>
      </c>
      <c r="F666" s="208" t="s">
        <v>1460</v>
      </c>
      <c r="G666" s="206"/>
      <c r="H666" s="209">
        <v>8.0280000000000005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166</v>
      </c>
      <c r="AU666" s="215" t="s">
        <v>82</v>
      </c>
      <c r="AV666" s="13" t="s">
        <v>85</v>
      </c>
      <c r="AW666" s="13" t="s">
        <v>34</v>
      </c>
      <c r="AX666" s="13" t="s">
        <v>82</v>
      </c>
      <c r="AY666" s="215" t="s">
        <v>158</v>
      </c>
    </row>
    <row r="667" spans="1:65" s="2" customFormat="1" ht="28.2" customHeight="1">
      <c r="A667" s="34"/>
      <c r="B667" s="35"/>
      <c r="C667" s="188" t="s">
        <v>1125</v>
      </c>
      <c r="D667" s="188" t="s">
        <v>159</v>
      </c>
      <c r="E667" s="189" t="s">
        <v>1170</v>
      </c>
      <c r="F667" s="190" t="s">
        <v>1171</v>
      </c>
      <c r="G667" s="191" t="s">
        <v>1059</v>
      </c>
      <c r="H667" s="192">
        <v>5.3999999999999999E-2</v>
      </c>
      <c r="I667" s="193"/>
      <c r="J667" s="194">
        <f>ROUND(I667*H667,2)</f>
        <v>0</v>
      </c>
      <c r="K667" s="190" t="s">
        <v>19</v>
      </c>
      <c r="L667" s="39"/>
      <c r="M667" s="195" t="s">
        <v>19</v>
      </c>
      <c r="N667" s="196" t="s">
        <v>45</v>
      </c>
      <c r="O667" s="64"/>
      <c r="P667" s="197">
        <f>O667*H667</f>
        <v>0</v>
      </c>
      <c r="Q667" s="197">
        <v>1.0601700000000001</v>
      </c>
      <c r="R667" s="197">
        <f>Q667*H667</f>
        <v>5.7249180000000004E-2</v>
      </c>
      <c r="S667" s="197">
        <v>0</v>
      </c>
      <c r="T667" s="198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99" t="s">
        <v>236</v>
      </c>
      <c r="AT667" s="199" t="s">
        <v>159</v>
      </c>
      <c r="AU667" s="199" t="s">
        <v>82</v>
      </c>
      <c r="AY667" s="17" t="s">
        <v>158</v>
      </c>
      <c r="BE667" s="200">
        <f>IF(N667="základní",J667,0)</f>
        <v>0</v>
      </c>
      <c r="BF667" s="200">
        <f>IF(N667="snížená",J667,0)</f>
        <v>0</v>
      </c>
      <c r="BG667" s="200">
        <f>IF(N667="zákl. přenesená",J667,0)</f>
        <v>0</v>
      </c>
      <c r="BH667" s="200">
        <f>IF(N667="sníž. přenesená",J667,0)</f>
        <v>0</v>
      </c>
      <c r="BI667" s="200">
        <f>IF(N667="nulová",J667,0)</f>
        <v>0</v>
      </c>
      <c r="BJ667" s="17" t="s">
        <v>82</v>
      </c>
      <c r="BK667" s="200">
        <f>ROUND(I667*H667,2)</f>
        <v>0</v>
      </c>
      <c r="BL667" s="17" t="s">
        <v>236</v>
      </c>
      <c r="BM667" s="199" t="s">
        <v>1172</v>
      </c>
    </row>
    <row r="668" spans="1:65" s="2" customFormat="1" ht="10.199999999999999">
      <c r="A668" s="34"/>
      <c r="B668" s="35"/>
      <c r="C668" s="36"/>
      <c r="D668" s="201" t="s">
        <v>165</v>
      </c>
      <c r="E668" s="36"/>
      <c r="F668" s="202" t="s">
        <v>1171</v>
      </c>
      <c r="G668" s="36"/>
      <c r="H668" s="36"/>
      <c r="I668" s="108"/>
      <c r="J668" s="36"/>
      <c r="K668" s="36"/>
      <c r="L668" s="39"/>
      <c r="M668" s="203"/>
      <c r="N668" s="204"/>
      <c r="O668" s="64"/>
      <c r="P668" s="64"/>
      <c r="Q668" s="64"/>
      <c r="R668" s="64"/>
      <c r="S668" s="64"/>
      <c r="T668" s="65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165</v>
      </c>
      <c r="AU668" s="17" t="s">
        <v>82</v>
      </c>
    </row>
    <row r="669" spans="1:65" s="13" customFormat="1" ht="10.199999999999999">
      <c r="B669" s="205"/>
      <c r="C669" s="206"/>
      <c r="D669" s="201" t="s">
        <v>166</v>
      </c>
      <c r="E669" s="207" t="s">
        <v>19</v>
      </c>
      <c r="F669" s="208" t="s">
        <v>1461</v>
      </c>
      <c r="G669" s="206"/>
      <c r="H669" s="209">
        <v>5.3999999999999999E-2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166</v>
      </c>
      <c r="AU669" s="215" t="s">
        <v>82</v>
      </c>
      <c r="AV669" s="13" t="s">
        <v>85</v>
      </c>
      <c r="AW669" s="13" t="s">
        <v>34</v>
      </c>
      <c r="AX669" s="13" t="s">
        <v>82</v>
      </c>
      <c r="AY669" s="215" t="s">
        <v>158</v>
      </c>
    </row>
    <row r="670" spans="1:65" s="2" customFormat="1" ht="28.2" customHeight="1">
      <c r="A670" s="34"/>
      <c r="B670" s="35"/>
      <c r="C670" s="188" t="s">
        <v>1131</v>
      </c>
      <c r="D670" s="188" t="s">
        <v>159</v>
      </c>
      <c r="E670" s="189" t="s">
        <v>1175</v>
      </c>
      <c r="F670" s="190" t="s">
        <v>1176</v>
      </c>
      <c r="G670" s="191" t="s">
        <v>162</v>
      </c>
      <c r="H670" s="192">
        <v>30</v>
      </c>
      <c r="I670" s="193"/>
      <c r="J670" s="194">
        <f>ROUND(I670*H670,2)</f>
        <v>0</v>
      </c>
      <c r="K670" s="190" t="s">
        <v>213</v>
      </c>
      <c r="L670" s="39"/>
      <c r="M670" s="195" t="s">
        <v>19</v>
      </c>
      <c r="N670" s="196" t="s">
        <v>45</v>
      </c>
      <c r="O670" s="64"/>
      <c r="P670" s="197">
        <f>O670*H670</f>
        <v>0</v>
      </c>
      <c r="Q670" s="197">
        <v>0</v>
      </c>
      <c r="R670" s="197">
        <f>Q670*H670</f>
        <v>0</v>
      </c>
      <c r="S670" s="197">
        <v>0</v>
      </c>
      <c r="T670" s="198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9" t="s">
        <v>236</v>
      </c>
      <c r="AT670" s="199" t="s">
        <v>159</v>
      </c>
      <c r="AU670" s="199" t="s">
        <v>82</v>
      </c>
      <c r="AY670" s="17" t="s">
        <v>158</v>
      </c>
      <c r="BE670" s="200">
        <f>IF(N670="základní",J670,0)</f>
        <v>0</v>
      </c>
      <c r="BF670" s="200">
        <f>IF(N670="snížená",J670,0)</f>
        <v>0</v>
      </c>
      <c r="BG670" s="200">
        <f>IF(N670="zákl. přenesená",J670,0)</f>
        <v>0</v>
      </c>
      <c r="BH670" s="200">
        <f>IF(N670="sníž. přenesená",J670,0)</f>
        <v>0</v>
      </c>
      <c r="BI670" s="200">
        <f>IF(N670="nulová",J670,0)</f>
        <v>0</v>
      </c>
      <c r="BJ670" s="17" t="s">
        <v>82</v>
      </c>
      <c r="BK670" s="200">
        <f>ROUND(I670*H670,2)</f>
        <v>0</v>
      </c>
      <c r="BL670" s="17" t="s">
        <v>236</v>
      </c>
      <c r="BM670" s="199" t="s">
        <v>1177</v>
      </c>
    </row>
    <row r="671" spans="1:65" s="2" customFormat="1" ht="38.4">
      <c r="A671" s="34"/>
      <c r="B671" s="35"/>
      <c r="C671" s="36"/>
      <c r="D671" s="201" t="s">
        <v>165</v>
      </c>
      <c r="E671" s="36"/>
      <c r="F671" s="202" t="s">
        <v>1178</v>
      </c>
      <c r="G671" s="36"/>
      <c r="H671" s="36"/>
      <c r="I671" s="108"/>
      <c r="J671" s="36"/>
      <c r="K671" s="36"/>
      <c r="L671" s="39"/>
      <c r="M671" s="203"/>
      <c r="N671" s="204"/>
      <c r="O671" s="64"/>
      <c r="P671" s="64"/>
      <c r="Q671" s="64"/>
      <c r="R671" s="64"/>
      <c r="S671" s="64"/>
      <c r="T671" s="65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165</v>
      </c>
      <c r="AU671" s="17" t="s">
        <v>82</v>
      </c>
    </row>
    <row r="672" spans="1:65" s="2" customFormat="1" ht="48">
      <c r="A672" s="34"/>
      <c r="B672" s="35"/>
      <c r="C672" s="36"/>
      <c r="D672" s="201" t="s">
        <v>216</v>
      </c>
      <c r="E672" s="36"/>
      <c r="F672" s="227" t="s">
        <v>1179</v>
      </c>
      <c r="G672" s="36"/>
      <c r="H672" s="36"/>
      <c r="I672" s="108"/>
      <c r="J672" s="36"/>
      <c r="K672" s="36"/>
      <c r="L672" s="39"/>
      <c r="M672" s="203"/>
      <c r="N672" s="204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216</v>
      </c>
      <c r="AU672" s="17" t="s">
        <v>82</v>
      </c>
    </row>
    <row r="673" spans="1:65" s="13" customFormat="1" ht="10.199999999999999">
      <c r="B673" s="205"/>
      <c r="C673" s="206"/>
      <c r="D673" s="201" t="s">
        <v>166</v>
      </c>
      <c r="E673" s="207" t="s">
        <v>19</v>
      </c>
      <c r="F673" s="208" t="s">
        <v>1462</v>
      </c>
      <c r="G673" s="206"/>
      <c r="H673" s="209">
        <v>30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166</v>
      </c>
      <c r="AU673" s="215" t="s">
        <v>82</v>
      </c>
      <c r="AV673" s="13" t="s">
        <v>85</v>
      </c>
      <c r="AW673" s="13" t="s">
        <v>34</v>
      </c>
      <c r="AX673" s="13" t="s">
        <v>82</v>
      </c>
      <c r="AY673" s="215" t="s">
        <v>158</v>
      </c>
    </row>
    <row r="674" spans="1:65" s="2" customFormat="1" ht="28.2" customHeight="1">
      <c r="A674" s="34"/>
      <c r="B674" s="35"/>
      <c r="C674" s="188" t="s">
        <v>1136</v>
      </c>
      <c r="D674" s="188" t="s">
        <v>159</v>
      </c>
      <c r="E674" s="189" t="s">
        <v>1182</v>
      </c>
      <c r="F674" s="190" t="s">
        <v>1183</v>
      </c>
      <c r="G674" s="191" t="s">
        <v>162</v>
      </c>
      <c r="H674" s="192">
        <v>30</v>
      </c>
      <c r="I674" s="193"/>
      <c r="J674" s="194">
        <f>ROUND(I674*H674,2)</f>
        <v>0</v>
      </c>
      <c r="K674" s="190" t="s">
        <v>213</v>
      </c>
      <c r="L674" s="39"/>
      <c r="M674" s="195" t="s">
        <v>19</v>
      </c>
      <c r="N674" s="196" t="s">
        <v>45</v>
      </c>
      <c r="O674" s="64"/>
      <c r="P674" s="197">
        <f>O674*H674</f>
        <v>0</v>
      </c>
      <c r="Q674" s="197">
        <v>0</v>
      </c>
      <c r="R674" s="197">
        <f>Q674*H674</f>
        <v>0</v>
      </c>
      <c r="S674" s="197">
        <v>0</v>
      </c>
      <c r="T674" s="198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9" t="s">
        <v>236</v>
      </c>
      <c r="AT674" s="199" t="s">
        <v>159</v>
      </c>
      <c r="AU674" s="199" t="s">
        <v>82</v>
      </c>
      <c r="AY674" s="17" t="s">
        <v>158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7" t="s">
        <v>82</v>
      </c>
      <c r="BK674" s="200">
        <f>ROUND(I674*H674,2)</f>
        <v>0</v>
      </c>
      <c r="BL674" s="17" t="s">
        <v>236</v>
      </c>
      <c r="BM674" s="199" t="s">
        <v>1184</v>
      </c>
    </row>
    <row r="675" spans="1:65" s="2" customFormat="1" ht="28.8">
      <c r="A675" s="34"/>
      <c r="B675" s="35"/>
      <c r="C675" s="36"/>
      <c r="D675" s="201" t="s">
        <v>165</v>
      </c>
      <c r="E675" s="36"/>
      <c r="F675" s="202" t="s">
        <v>1185</v>
      </c>
      <c r="G675" s="36"/>
      <c r="H675" s="36"/>
      <c r="I675" s="108"/>
      <c r="J675" s="36"/>
      <c r="K675" s="36"/>
      <c r="L675" s="39"/>
      <c r="M675" s="203"/>
      <c r="N675" s="204"/>
      <c r="O675" s="64"/>
      <c r="P675" s="64"/>
      <c r="Q675" s="64"/>
      <c r="R675" s="64"/>
      <c r="S675" s="64"/>
      <c r="T675" s="65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165</v>
      </c>
      <c r="AU675" s="17" t="s">
        <v>82</v>
      </c>
    </row>
    <row r="676" spans="1:65" s="13" customFormat="1" ht="10.199999999999999">
      <c r="B676" s="205"/>
      <c r="C676" s="206"/>
      <c r="D676" s="201" t="s">
        <v>166</v>
      </c>
      <c r="E676" s="207" t="s">
        <v>19</v>
      </c>
      <c r="F676" s="208" t="s">
        <v>1462</v>
      </c>
      <c r="G676" s="206"/>
      <c r="H676" s="209">
        <v>30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166</v>
      </c>
      <c r="AU676" s="215" t="s">
        <v>82</v>
      </c>
      <c r="AV676" s="13" t="s">
        <v>85</v>
      </c>
      <c r="AW676" s="13" t="s">
        <v>34</v>
      </c>
      <c r="AX676" s="13" t="s">
        <v>82</v>
      </c>
      <c r="AY676" s="215" t="s">
        <v>158</v>
      </c>
    </row>
    <row r="677" spans="1:65" s="2" customFormat="1" ht="28.2" customHeight="1">
      <c r="A677" s="34"/>
      <c r="B677" s="35"/>
      <c r="C677" s="188" t="s">
        <v>1140</v>
      </c>
      <c r="D677" s="188" t="s">
        <v>159</v>
      </c>
      <c r="E677" s="189" t="s">
        <v>1187</v>
      </c>
      <c r="F677" s="190" t="s">
        <v>1188</v>
      </c>
      <c r="G677" s="191" t="s">
        <v>162</v>
      </c>
      <c r="H677" s="192">
        <v>35</v>
      </c>
      <c r="I677" s="193"/>
      <c r="J677" s="194">
        <f>ROUND(I677*H677,2)</f>
        <v>0</v>
      </c>
      <c r="K677" s="190" t="s">
        <v>213</v>
      </c>
      <c r="L677" s="39"/>
      <c r="M677" s="195" t="s">
        <v>19</v>
      </c>
      <c r="N677" s="196" t="s">
        <v>45</v>
      </c>
      <c r="O677" s="64"/>
      <c r="P677" s="197">
        <f>O677*H677</f>
        <v>0</v>
      </c>
      <c r="Q677" s="197">
        <v>0</v>
      </c>
      <c r="R677" s="197">
        <f>Q677*H677</f>
        <v>0</v>
      </c>
      <c r="S677" s="197">
        <v>0</v>
      </c>
      <c r="T677" s="198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9" t="s">
        <v>236</v>
      </c>
      <c r="AT677" s="199" t="s">
        <v>159</v>
      </c>
      <c r="AU677" s="199" t="s">
        <v>82</v>
      </c>
      <c r="AY677" s="17" t="s">
        <v>158</v>
      </c>
      <c r="BE677" s="200">
        <f>IF(N677="základní",J677,0)</f>
        <v>0</v>
      </c>
      <c r="BF677" s="200">
        <f>IF(N677="snížená",J677,0)</f>
        <v>0</v>
      </c>
      <c r="BG677" s="200">
        <f>IF(N677="zákl. přenesená",J677,0)</f>
        <v>0</v>
      </c>
      <c r="BH677" s="200">
        <f>IF(N677="sníž. přenesená",J677,0)</f>
        <v>0</v>
      </c>
      <c r="BI677" s="200">
        <f>IF(N677="nulová",J677,0)</f>
        <v>0</v>
      </c>
      <c r="BJ677" s="17" t="s">
        <v>82</v>
      </c>
      <c r="BK677" s="200">
        <f>ROUND(I677*H677,2)</f>
        <v>0</v>
      </c>
      <c r="BL677" s="17" t="s">
        <v>236</v>
      </c>
      <c r="BM677" s="199" t="s">
        <v>1189</v>
      </c>
    </row>
    <row r="678" spans="1:65" s="2" customFormat="1" ht="38.4">
      <c r="A678" s="34"/>
      <c r="B678" s="35"/>
      <c r="C678" s="36"/>
      <c r="D678" s="201" t="s">
        <v>165</v>
      </c>
      <c r="E678" s="36"/>
      <c r="F678" s="202" t="s">
        <v>1190</v>
      </c>
      <c r="G678" s="36"/>
      <c r="H678" s="36"/>
      <c r="I678" s="108"/>
      <c r="J678" s="36"/>
      <c r="K678" s="36"/>
      <c r="L678" s="39"/>
      <c r="M678" s="203"/>
      <c r="N678" s="204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165</v>
      </c>
      <c r="AU678" s="17" t="s">
        <v>82</v>
      </c>
    </row>
    <row r="679" spans="1:65" s="2" customFormat="1" ht="48">
      <c r="A679" s="34"/>
      <c r="B679" s="35"/>
      <c r="C679" s="36"/>
      <c r="D679" s="201" t="s">
        <v>216</v>
      </c>
      <c r="E679" s="36"/>
      <c r="F679" s="227" t="s">
        <v>1179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216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1463</v>
      </c>
      <c r="G680" s="206"/>
      <c r="H680" s="209">
        <v>35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30" customHeight="1">
      <c r="A681" s="34"/>
      <c r="B681" s="35"/>
      <c r="C681" s="188" t="s">
        <v>1146</v>
      </c>
      <c r="D681" s="188" t="s">
        <v>159</v>
      </c>
      <c r="E681" s="189" t="s">
        <v>1193</v>
      </c>
      <c r="F681" s="190" t="s">
        <v>1194</v>
      </c>
      <c r="G681" s="191" t="s">
        <v>162</v>
      </c>
      <c r="H681" s="192">
        <v>35</v>
      </c>
      <c r="I681" s="193"/>
      <c r="J681" s="194">
        <f>ROUND(I681*H681,2)</f>
        <v>0</v>
      </c>
      <c r="K681" s="190" t="s">
        <v>213</v>
      </c>
      <c r="L681" s="39"/>
      <c r="M681" s="195" t="s">
        <v>19</v>
      </c>
      <c r="N681" s="196" t="s">
        <v>45</v>
      </c>
      <c r="O681" s="64"/>
      <c r="P681" s="197">
        <f>O681*H681</f>
        <v>0</v>
      </c>
      <c r="Q681" s="197">
        <v>0</v>
      </c>
      <c r="R681" s="197">
        <f>Q681*H681</f>
        <v>0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236</v>
      </c>
      <c r="AT681" s="199" t="s">
        <v>159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236</v>
      </c>
      <c r="BM681" s="199" t="s">
        <v>1195</v>
      </c>
    </row>
    <row r="682" spans="1:65" s="2" customFormat="1" ht="28.8">
      <c r="A682" s="34"/>
      <c r="B682" s="35"/>
      <c r="C682" s="36"/>
      <c r="D682" s="201" t="s">
        <v>165</v>
      </c>
      <c r="E682" s="36"/>
      <c r="F682" s="202" t="s">
        <v>1196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1463</v>
      </c>
      <c r="G683" s="206"/>
      <c r="H683" s="209">
        <v>35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30" customHeight="1">
      <c r="A684" s="34"/>
      <c r="B684" s="35"/>
      <c r="C684" s="188" t="s">
        <v>1151</v>
      </c>
      <c r="D684" s="188" t="s">
        <v>159</v>
      </c>
      <c r="E684" s="189" t="s">
        <v>1464</v>
      </c>
      <c r="F684" s="190" t="s">
        <v>1465</v>
      </c>
      <c r="G684" s="191" t="s">
        <v>1035</v>
      </c>
      <c r="H684" s="192">
        <v>40.4</v>
      </c>
      <c r="I684" s="193"/>
      <c r="J684" s="194">
        <f>ROUND(I684*H684,2)</f>
        <v>0</v>
      </c>
      <c r="K684" s="190" t="s">
        <v>213</v>
      </c>
      <c r="L684" s="39"/>
      <c r="M684" s="195" t="s">
        <v>19</v>
      </c>
      <c r="N684" s="196" t="s">
        <v>45</v>
      </c>
      <c r="O684" s="64"/>
      <c r="P684" s="197">
        <f>O684*H684</f>
        <v>0</v>
      </c>
      <c r="Q684" s="197">
        <v>0</v>
      </c>
      <c r="R684" s="197">
        <f>Q684*H684</f>
        <v>0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236</v>
      </c>
      <c r="AT684" s="199" t="s">
        <v>159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236</v>
      </c>
      <c r="BM684" s="199" t="s">
        <v>1466</v>
      </c>
    </row>
    <row r="685" spans="1:65" s="2" customFormat="1" ht="19.2">
      <c r="A685" s="34"/>
      <c r="B685" s="35"/>
      <c r="C685" s="36"/>
      <c r="D685" s="201" t="s">
        <v>165</v>
      </c>
      <c r="E685" s="36"/>
      <c r="F685" s="202" t="s">
        <v>1465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13" customFormat="1" ht="20.399999999999999">
      <c r="B686" s="205"/>
      <c r="C686" s="206"/>
      <c r="D686" s="201" t="s">
        <v>166</v>
      </c>
      <c r="E686" s="207" t="s">
        <v>19</v>
      </c>
      <c r="F686" s="208" t="s">
        <v>1467</v>
      </c>
      <c r="G686" s="206"/>
      <c r="H686" s="209">
        <v>40.4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166</v>
      </c>
      <c r="AU686" s="215" t="s">
        <v>82</v>
      </c>
      <c r="AV686" s="13" t="s">
        <v>85</v>
      </c>
      <c r="AW686" s="13" t="s">
        <v>34</v>
      </c>
      <c r="AX686" s="13" t="s">
        <v>82</v>
      </c>
      <c r="AY686" s="215" t="s">
        <v>158</v>
      </c>
    </row>
    <row r="687" spans="1:65" s="2" customFormat="1" ht="30" customHeight="1">
      <c r="A687" s="34"/>
      <c r="B687" s="35"/>
      <c r="C687" s="188" t="s">
        <v>1156</v>
      </c>
      <c r="D687" s="188" t="s">
        <v>159</v>
      </c>
      <c r="E687" s="189" t="s">
        <v>1468</v>
      </c>
      <c r="F687" s="190" t="s">
        <v>1469</v>
      </c>
      <c r="G687" s="191" t="s">
        <v>1035</v>
      </c>
      <c r="H687" s="192">
        <v>40.4</v>
      </c>
      <c r="I687" s="193"/>
      <c r="J687" s="194">
        <f>ROUND(I687*H687,2)</f>
        <v>0</v>
      </c>
      <c r="K687" s="190" t="s">
        <v>213</v>
      </c>
      <c r="L687" s="39"/>
      <c r="M687" s="195" t="s">
        <v>19</v>
      </c>
      <c r="N687" s="196" t="s">
        <v>45</v>
      </c>
      <c r="O687" s="64"/>
      <c r="P687" s="197">
        <f>O687*H687</f>
        <v>0</v>
      </c>
      <c r="Q687" s="197">
        <v>0</v>
      </c>
      <c r="R687" s="197">
        <f>Q687*H687</f>
        <v>0</v>
      </c>
      <c r="S687" s="197">
        <v>0</v>
      </c>
      <c r="T687" s="19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9" t="s">
        <v>236</v>
      </c>
      <c r="AT687" s="199" t="s">
        <v>159</v>
      </c>
      <c r="AU687" s="199" t="s">
        <v>82</v>
      </c>
      <c r="AY687" s="17" t="s">
        <v>158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7" t="s">
        <v>82</v>
      </c>
      <c r="BK687" s="200">
        <f>ROUND(I687*H687,2)</f>
        <v>0</v>
      </c>
      <c r="BL687" s="17" t="s">
        <v>236</v>
      </c>
      <c r="BM687" s="199" t="s">
        <v>1470</v>
      </c>
    </row>
    <row r="688" spans="1:65" s="2" customFormat="1" ht="19.2">
      <c r="A688" s="34"/>
      <c r="B688" s="35"/>
      <c r="C688" s="36"/>
      <c r="D688" s="201" t="s">
        <v>165</v>
      </c>
      <c r="E688" s="36"/>
      <c r="F688" s="202" t="s">
        <v>1471</v>
      </c>
      <c r="G688" s="36"/>
      <c r="H688" s="36"/>
      <c r="I688" s="108"/>
      <c r="J688" s="36"/>
      <c r="K688" s="36"/>
      <c r="L688" s="39"/>
      <c r="M688" s="203"/>
      <c r="N688" s="204"/>
      <c r="O688" s="64"/>
      <c r="P688" s="64"/>
      <c r="Q688" s="64"/>
      <c r="R688" s="64"/>
      <c r="S688" s="64"/>
      <c r="T688" s="65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165</v>
      </c>
      <c r="AU688" s="17" t="s">
        <v>82</v>
      </c>
    </row>
    <row r="689" spans="1:65" s="2" customFormat="1" ht="124.8">
      <c r="A689" s="34"/>
      <c r="B689" s="35"/>
      <c r="C689" s="36"/>
      <c r="D689" s="201" t="s">
        <v>216</v>
      </c>
      <c r="E689" s="36"/>
      <c r="F689" s="227" t="s">
        <v>1472</v>
      </c>
      <c r="G689" s="36"/>
      <c r="H689" s="36"/>
      <c r="I689" s="108"/>
      <c r="J689" s="36"/>
      <c r="K689" s="36"/>
      <c r="L689" s="39"/>
      <c r="M689" s="203"/>
      <c r="N689" s="204"/>
      <c r="O689" s="64"/>
      <c r="P689" s="64"/>
      <c r="Q689" s="64"/>
      <c r="R689" s="64"/>
      <c r="S689" s="64"/>
      <c r="T689" s="65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216</v>
      </c>
      <c r="AU689" s="17" t="s">
        <v>82</v>
      </c>
    </row>
    <row r="690" spans="1:65" s="13" customFormat="1" ht="20.399999999999999">
      <c r="B690" s="205"/>
      <c r="C690" s="206"/>
      <c r="D690" s="201" t="s">
        <v>166</v>
      </c>
      <c r="E690" s="207" t="s">
        <v>19</v>
      </c>
      <c r="F690" s="208" t="s">
        <v>1467</v>
      </c>
      <c r="G690" s="206"/>
      <c r="H690" s="209">
        <v>40.4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166</v>
      </c>
      <c r="AU690" s="215" t="s">
        <v>82</v>
      </c>
      <c r="AV690" s="13" t="s">
        <v>85</v>
      </c>
      <c r="AW690" s="13" t="s">
        <v>34</v>
      </c>
      <c r="AX690" s="13" t="s">
        <v>82</v>
      </c>
      <c r="AY690" s="215" t="s">
        <v>158</v>
      </c>
    </row>
    <row r="691" spans="1:65" s="2" customFormat="1" ht="30" customHeight="1">
      <c r="A691" s="34"/>
      <c r="B691" s="35"/>
      <c r="C691" s="188" t="s">
        <v>1161</v>
      </c>
      <c r="D691" s="188" t="s">
        <v>159</v>
      </c>
      <c r="E691" s="189" t="s">
        <v>1473</v>
      </c>
      <c r="F691" s="190" t="s">
        <v>1474</v>
      </c>
      <c r="G691" s="191" t="s">
        <v>162</v>
      </c>
      <c r="H691" s="192">
        <v>100</v>
      </c>
      <c r="I691" s="193"/>
      <c r="J691" s="194">
        <f>ROUND(I691*H691,2)</f>
        <v>0</v>
      </c>
      <c r="K691" s="190" t="s">
        <v>213</v>
      </c>
      <c r="L691" s="39"/>
      <c r="M691" s="195" t="s">
        <v>19</v>
      </c>
      <c r="N691" s="196" t="s">
        <v>45</v>
      </c>
      <c r="O691" s="64"/>
      <c r="P691" s="197">
        <f>O691*H691</f>
        <v>0</v>
      </c>
      <c r="Q691" s="197">
        <v>0</v>
      </c>
      <c r="R691" s="197">
        <f>Q691*H691</f>
        <v>0</v>
      </c>
      <c r="S691" s="197">
        <v>0</v>
      </c>
      <c r="T691" s="198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9" t="s">
        <v>236</v>
      </c>
      <c r="AT691" s="199" t="s">
        <v>159</v>
      </c>
      <c r="AU691" s="199" t="s">
        <v>82</v>
      </c>
      <c r="AY691" s="17" t="s">
        <v>158</v>
      </c>
      <c r="BE691" s="200">
        <f>IF(N691="základní",J691,0)</f>
        <v>0</v>
      </c>
      <c r="BF691" s="200">
        <f>IF(N691="snížená",J691,0)</f>
        <v>0</v>
      </c>
      <c r="BG691" s="200">
        <f>IF(N691="zákl. přenesená",J691,0)</f>
        <v>0</v>
      </c>
      <c r="BH691" s="200">
        <f>IF(N691="sníž. přenesená",J691,0)</f>
        <v>0</v>
      </c>
      <c r="BI691" s="200">
        <f>IF(N691="nulová",J691,0)</f>
        <v>0</v>
      </c>
      <c r="BJ691" s="17" t="s">
        <v>82</v>
      </c>
      <c r="BK691" s="200">
        <f>ROUND(I691*H691,2)</f>
        <v>0</v>
      </c>
      <c r="BL691" s="17" t="s">
        <v>236</v>
      </c>
      <c r="BM691" s="199" t="s">
        <v>1475</v>
      </c>
    </row>
    <row r="692" spans="1:65" s="2" customFormat="1" ht="10.199999999999999">
      <c r="A692" s="34"/>
      <c r="B692" s="35"/>
      <c r="C692" s="36"/>
      <c r="D692" s="201" t="s">
        <v>165</v>
      </c>
      <c r="E692" s="36"/>
      <c r="F692" s="202" t="s">
        <v>1474</v>
      </c>
      <c r="G692" s="36"/>
      <c r="H692" s="36"/>
      <c r="I692" s="108"/>
      <c r="J692" s="36"/>
      <c r="K692" s="36"/>
      <c r="L692" s="39"/>
      <c r="M692" s="203"/>
      <c r="N692" s="204"/>
      <c r="O692" s="64"/>
      <c r="P692" s="64"/>
      <c r="Q692" s="64"/>
      <c r="R692" s="64"/>
      <c r="S692" s="64"/>
      <c r="T692" s="65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T692" s="17" t="s">
        <v>165</v>
      </c>
      <c r="AU692" s="17" t="s">
        <v>82</v>
      </c>
    </row>
    <row r="693" spans="1:65" s="13" customFormat="1" ht="10.199999999999999">
      <c r="B693" s="205"/>
      <c r="C693" s="206"/>
      <c r="D693" s="201" t="s">
        <v>166</v>
      </c>
      <c r="E693" s="207" t="s">
        <v>19</v>
      </c>
      <c r="F693" s="208" t="s">
        <v>1476</v>
      </c>
      <c r="G693" s="206"/>
      <c r="H693" s="209">
        <v>100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166</v>
      </c>
      <c r="AU693" s="215" t="s">
        <v>82</v>
      </c>
      <c r="AV693" s="13" t="s">
        <v>85</v>
      </c>
      <c r="AW693" s="13" t="s">
        <v>34</v>
      </c>
      <c r="AX693" s="13" t="s">
        <v>82</v>
      </c>
      <c r="AY693" s="215" t="s">
        <v>158</v>
      </c>
    </row>
    <row r="694" spans="1:65" s="2" customFormat="1" ht="30" customHeight="1">
      <c r="A694" s="34"/>
      <c r="B694" s="35"/>
      <c r="C694" s="188" t="s">
        <v>1165</v>
      </c>
      <c r="D694" s="188" t="s">
        <v>159</v>
      </c>
      <c r="E694" s="189" t="s">
        <v>1209</v>
      </c>
      <c r="F694" s="190" t="s">
        <v>1210</v>
      </c>
      <c r="G694" s="191" t="s">
        <v>162</v>
      </c>
      <c r="H694" s="192">
        <v>200</v>
      </c>
      <c r="I694" s="193"/>
      <c r="J694" s="194">
        <f>ROUND(I694*H694,2)</f>
        <v>0</v>
      </c>
      <c r="K694" s="190" t="s">
        <v>213</v>
      </c>
      <c r="L694" s="39"/>
      <c r="M694" s="195" t="s">
        <v>19</v>
      </c>
      <c r="N694" s="196" t="s">
        <v>45</v>
      </c>
      <c r="O694" s="64"/>
      <c r="P694" s="197">
        <f>O694*H694</f>
        <v>0</v>
      </c>
      <c r="Q694" s="197">
        <v>1.3999999999999999E-4</v>
      </c>
      <c r="R694" s="197">
        <f>Q694*H694</f>
        <v>2.7999999999999997E-2</v>
      </c>
      <c r="S694" s="197">
        <v>0</v>
      </c>
      <c r="T694" s="198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9" t="s">
        <v>236</v>
      </c>
      <c r="AT694" s="199" t="s">
        <v>159</v>
      </c>
      <c r="AU694" s="199" t="s">
        <v>82</v>
      </c>
      <c r="AY694" s="17" t="s">
        <v>158</v>
      </c>
      <c r="BE694" s="200">
        <f>IF(N694="základní",J694,0)</f>
        <v>0</v>
      </c>
      <c r="BF694" s="200">
        <f>IF(N694="snížená",J694,0)</f>
        <v>0</v>
      </c>
      <c r="BG694" s="200">
        <f>IF(N694="zákl. přenesená",J694,0)</f>
        <v>0</v>
      </c>
      <c r="BH694" s="200">
        <f>IF(N694="sníž. přenesená",J694,0)</f>
        <v>0</v>
      </c>
      <c r="BI694" s="200">
        <f>IF(N694="nulová",J694,0)</f>
        <v>0</v>
      </c>
      <c r="BJ694" s="17" t="s">
        <v>82</v>
      </c>
      <c r="BK694" s="200">
        <f>ROUND(I694*H694,2)</f>
        <v>0</v>
      </c>
      <c r="BL694" s="17" t="s">
        <v>236</v>
      </c>
      <c r="BM694" s="199" t="s">
        <v>1211</v>
      </c>
    </row>
    <row r="695" spans="1:65" s="2" customFormat="1" ht="19.2">
      <c r="A695" s="34"/>
      <c r="B695" s="35"/>
      <c r="C695" s="36"/>
      <c r="D695" s="201" t="s">
        <v>165</v>
      </c>
      <c r="E695" s="36"/>
      <c r="F695" s="202" t="s">
        <v>1210</v>
      </c>
      <c r="G695" s="36"/>
      <c r="H695" s="36"/>
      <c r="I695" s="108"/>
      <c r="J695" s="36"/>
      <c r="K695" s="36"/>
      <c r="L695" s="39"/>
      <c r="M695" s="203"/>
      <c r="N695" s="204"/>
      <c r="O695" s="64"/>
      <c r="P695" s="64"/>
      <c r="Q695" s="64"/>
      <c r="R695" s="64"/>
      <c r="S695" s="64"/>
      <c r="T695" s="65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165</v>
      </c>
      <c r="AU695" s="17" t="s">
        <v>82</v>
      </c>
    </row>
    <row r="696" spans="1:65" s="13" customFormat="1" ht="10.199999999999999">
      <c r="B696" s="205"/>
      <c r="C696" s="206"/>
      <c r="D696" s="201" t="s">
        <v>166</v>
      </c>
      <c r="E696" s="207" t="s">
        <v>19</v>
      </c>
      <c r="F696" s="208" t="s">
        <v>1477</v>
      </c>
      <c r="G696" s="206"/>
      <c r="H696" s="209">
        <v>200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166</v>
      </c>
      <c r="AU696" s="215" t="s">
        <v>82</v>
      </c>
      <c r="AV696" s="13" t="s">
        <v>85</v>
      </c>
      <c r="AW696" s="13" t="s">
        <v>34</v>
      </c>
      <c r="AX696" s="13" t="s">
        <v>82</v>
      </c>
      <c r="AY696" s="215" t="s">
        <v>158</v>
      </c>
    </row>
    <row r="697" spans="1:65" s="2" customFormat="1" ht="16.5" customHeight="1">
      <c r="A697" s="34"/>
      <c r="B697" s="35"/>
      <c r="C697" s="188" t="s">
        <v>1169</v>
      </c>
      <c r="D697" s="188" t="s">
        <v>159</v>
      </c>
      <c r="E697" s="189" t="s">
        <v>1214</v>
      </c>
      <c r="F697" s="190" t="s">
        <v>1215</v>
      </c>
      <c r="G697" s="191" t="s">
        <v>162</v>
      </c>
      <c r="H697" s="192">
        <v>300</v>
      </c>
      <c r="I697" s="193"/>
      <c r="J697" s="194">
        <f>ROUND(I697*H697,2)</f>
        <v>0</v>
      </c>
      <c r="K697" s="190" t="s">
        <v>213</v>
      </c>
      <c r="L697" s="39"/>
      <c r="M697" s="195" t="s">
        <v>19</v>
      </c>
      <c r="N697" s="196" t="s">
        <v>45</v>
      </c>
      <c r="O697" s="64"/>
      <c r="P697" s="197">
        <f>O697*H697</f>
        <v>0</v>
      </c>
      <c r="Q697" s="197">
        <v>9.0000000000000006E-5</v>
      </c>
      <c r="R697" s="197">
        <f>Q697*H697</f>
        <v>2.7000000000000003E-2</v>
      </c>
      <c r="S697" s="197">
        <v>0</v>
      </c>
      <c r="T697" s="198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9" t="s">
        <v>236</v>
      </c>
      <c r="AT697" s="199" t="s">
        <v>159</v>
      </c>
      <c r="AU697" s="199" t="s">
        <v>82</v>
      </c>
      <c r="AY697" s="17" t="s">
        <v>158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17" t="s">
        <v>82</v>
      </c>
      <c r="BK697" s="200">
        <f>ROUND(I697*H697,2)</f>
        <v>0</v>
      </c>
      <c r="BL697" s="17" t="s">
        <v>236</v>
      </c>
      <c r="BM697" s="199" t="s">
        <v>1216</v>
      </c>
    </row>
    <row r="698" spans="1:65" s="2" customFormat="1" ht="10.199999999999999">
      <c r="A698" s="34"/>
      <c r="B698" s="35"/>
      <c r="C698" s="36"/>
      <c r="D698" s="201" t="s">
        <v>165</v>
      </c>
      <c r="E698" s="36"/>
      <c r="F698" s="202" t="s">
        <v>1215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165</v>
      </c>
      <c r="AU698" s="17" t="s">
        <v>82</v>
      </c>
    </row>
    <row r="699" spans="1:65" s="2" customFormat="1" ht="30" customHeight="1">
      <c r="A699" s="34"/>
      <c r="B699" s="35"/>
      <c r="C699" s="228" t="s">
        <v>1174</v>
      </c>
      <c r="D699" s="228" t="s">
        <v>199</v>
      </c>
      <c r="E699" s="229" t="s">
        <v>1218</v>
      </c>
      <c r="F699" s="230" t="s">
        <v>1219</v>
      </c>
      <c r="G699" s="231" t="s">
        <v>1220</v>
      </c>
      <c r="H699" s="232">
        <v>300</v>
      </c>
      <c r="I699" s="233"/>
      <c r="J699" s="234">
        <f>ROUND(I699*H699,2)</f>
        <v>0</v>
      </c>
      <c r="K699" s="230" t="s">
        <v>213</v>
      </c>
      <c r="L699" s="235"/>
      <c r="M699" s="236" t="s">
        <v>19</v>
      </c>
      <c r="N699" s="237" t="s">
        <v>45</v>
      </c>
      <c r="O699" s="64"/>
      <c r="P699" s="197">
        <f>O699*H699</f>
        <v>0</v>
      </c>
      <c r="Q699" s="197">
        <v>4.2999999999999999E-4</v>
      </c>
      <c r="R699" s="197">
        <f>Q699*H699</f>
        <v>0.129</v>
      </c>
      <c r="S699" s="197">
        <v>0</v>
      </c>
      <c r="T699" s="198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9" t="s">
        <v>241</v>
      </c>
      <c r="AT699" s="199" t="s">
        <v>199</v>
      </c>
      <c r="AU699" s="199" t="s">
        <v>82</v>
      </c>
      <c r="AY699" s="17" t="s">
        <v>158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7" t="s">
        <v>82</v>
      </c>
      <c r="BK699" s="200">
        <f>ROUND(I699*H699,2)</f>
        <v>0</v>
      </c>
      <c r="BL699" s="17" t="s">
        <v>236</v>
      </c>
      <c r="BM699" s="199" t="s">
        <v>1221</v>
      </c>
    </row>
    <row r="700" spans="1:65" s="2" customFormat="1" ht="10.199999999999999">
      <c r="A700" s="34"/>
      <c r="B700" s="35"/>
      <c r="C700" s="36"/>
      <c r="D700" s="201" t="s">
        <v>165</v>
      </c>
      <c r="E700" s="36"/>
      <c r="F700" s="202" t="s">
        <v>1219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165</v>
      </c>
      <c r="AU700" s="17" t="s">
        <v>82</v>
      </c>
    </row>
    <row r="701" spans="1:65" s="2" customFormat="1" ht="30" customHeight="1">
      <c r="A701" s="34"/>
      <c r="B701" s="35"/>
      <c r="C701" s="188" t="s">
        <v>1181</v>
      </c>
      <c r="D701" s="188" t="s">
        <v>159</v>
      </c>
      <c r="E701" s="189" t="s">
        <v>1224</v>
      </c>
      <c r="F701" s="190" t="s">
        <v>1225</v>
      </c>
      <c r="G701" s="191" t="s">
        <v>202</v>
      </c>
      <c r="H701" s="192">
        <v>10</v>
      </c>
      <c r="I701" s="193"/>
      <c r="J701" s="194">
        <f>ROUND(I701*H701,2)</f>
        <v>0</v>
      </c>
      <c r="K701" s="190" t="s">
        <v>213</v>
      </c>
      <c r="L701" s="39"/>
      <c r="M701" s="195" t="s">
        <v>19</v>
      </c>
      <c r="N701" s="196" t="s">
        <v>45</v>
      </c>
      <c r="O701" s="64"/>
      <c r="P701" s="197">
        <f>O701*H701</f>
        <v>0</v>
      </c>
      <c r="Q701" s="197">
        <v>0.37640000000000001</v>
      </c>
      <c r="R701" s="197">
        <f>Q701*H701</f>
        <v>3.7640000000000002</v>
      </c>
      <c r="S701" s="197">
        <v>0</v>
      </c>
      <c r="T701" s="198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9" t="s">
        <v>236</v>
      </c>
      <c r="AT701" s="199" t="s">
        <v>159</v>
      </c>
      <c r="AU701" s="199" t="s">
        <v>82</v>
      </c>
      <c r="AY701" s="17" t="s">
        <v>158</v>
      </c>
      <c r="BE701" s="200">
        <f>IF(N701="základní",J701,0)</f>
        <v>0</v>
      </c>
      <c r="BF701" s="200">
        <f>IF(N701="snížená",J701,0)</f>
        <v>0</v>
      </c>
      <c r="BG701" s="200">
        <f>IF(N701="zákl. přenesená",J701,0)</f>
        <v>0</v>
      </c>
      <c r="BH701" s="200">
        <f>IF(N701="sníž. přenesená",J701,0)</f>
        <v>0</v>
      </c>
      <c r="BI701" s="200">
        <f>IF(N701="nulová",J701,0)</f>
        <v>0</v>
      </c>
      <c r="BJ701" s="17" t="s">
        <v>82</v>
      </c>
      <c r="BK701" s="200">
        <f>ROUND(I701*H701,2)</f>
        <v>0</v>
      </c>
      <c r="BL701" s="17" t="s">
        <v>236</v>
      </c>
      <c r="BM701" s="199" t="s">
        <v>1226</v>
      </c>
    </row>
    <row r="702" spans="1:65" s="2" customFormat="1" ht="19.2">
      <c r="A702" s="34"/>
      <c r="B702" s="35"/>
      <c r="C702" s="36"/>
      <c r="D702" s="201" t="s">
        <v>165</v>
      </c>
      <c r="E702" s="36"/>
      <c r="F702" s="202" t="s">
        <v>1225</v>
      </c>
      <c r="G702" s="36"/>
      <c r="H702" s="36"/>
      <c r="I702" s="108"/>
      <c r="J702" s="36"/>
      <c r="K702" s="36"/>
      <c r="L702" s="39"/>
      <c r="M702" s="203"/>
      <c r="N702" s="204"/>
      <c r="O702" s="64"/>
      <c r="P702" s="64"/>
      <c r="Q702" s="64"/>
      <c r="R702" s="64"/>
      <c r="S702" s="64"/>
      <c r="T702" s="65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165</v>
      </c>
      <c r="AU702" s="17" t="s">
        <v>82</v>
      </c>
    </row>
    <row r="703" spans="1:65" s="13" customFormat="1" ht="10.199999999999999">
      <c r="B703" s="205"/>
      <c r="C703" s="206"/>
      <c r="D703" s="201" t="s">
        <v>166</v>
      </c>
      <c r="E703" s="207" t="s">
        <v>19</v>
      </c>
      <c r="F703" s="208" t="s">
        <v>1478</v>
      </c>
      <c r="G703" s="206"/>
      <c r="H703" s="209">
        <v>10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166</v>
      </c>
      <c r="AU703" s="215" t="s">
        <v>82</v>
      </c>
      <c r="AV703" s="13" t="s">
        <v>85</v>
      </c>
      <c r="AW703" s="13" t="s">
        <v>34</v>
      </c>
      <c r="AX703" s="13" t="s">
        <v>82</v>
      </c>
      <c r="AY703" s="215" t="s">
        <v>158</v>
      </c>
    </row>
    <row r="704" spans="1:65" s="2" customFormat="1" ht="30" customHeight="1">
      <c r="A704" s="34"/>
      <c r="B704" s="35"/>
      <c r="C704" s="188" t="s">
        <v>1186</v>
      </c>
      <c r="D704" s="188" t="s">
        <v>159</v>
      </c>
      <c r="E704" s="189" t="s">
        <v>1234</v>
      </c>
      <c r="F704" s="190" t="s">
        <v>1479</v>
      </c>
      <c r="G704" s="191" t="s">
        <v>1059</v>
      </c>
      <c r="H704" s="192">
        <v>8.0280000000000005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236</v>
      </c>
      <c r="AT704" s="199" t="s">
        <v>159</v>
      </c>
      <c r="AU704" s="199" t="s">
        <v>82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236</v>
      </c>
      <c r="BM704" s="199" t="s">
        <v>1236</v>
      </c>
    </row>
    <row r="705" spans="1:65" s="2" customFormat="1" ht="19.2">
      <c r="A705" s="34"/>
      <c r="B705" s="35"/>
      <c r="C705" s="36"/>
      <c r="D705" s="201" t="s">
        <v>165</v>
      </c>
      <c r="E705" s="36"/>
      <c r="F705" s="202" t="s">
        <v>1479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82</v>
      </c>
    </row>
    <row r="706" spans="1:65" s="13" customFormat="1" ht="20.399999999999999">
      <c r="B706" s="205"/>
      <c r="C706" s="206"/>
      <c r="D706" s="201" t="s">
        <v>166</v>
      </c>
      <c r="E706" s="207" t="s">
        <v>19</v>
      </c>
      <c r="F706" s="208" t="s">
        <v>1460</v>
      </c>
      <c r="G706" s="206"/>
      <c r="H706" s="209">
        <v>8.0280000000000005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166</v>
      </c>
      <c r="AU706" s="215" t="s">
        <v>82</v>
      </c>
      <c r="AV706" s="13" t="s">
        <v>85</v>
      </c>
      <c r="AW706" s="13" t="s">
        <v>34</v>
      </c>
      <c r="AX706" s="13" t="s">
        <v>82</v>
      </c>
      <c r="AY706" s="215" t="s">
        <v>158</v>
      </c>
    </row>
    <row r="707" spans="1:65" s="2" customFormat="1" ht="31.2" customHeight="1">
      <c r="A707" s="34"/>
      <c r="B707" s="35"/>
      <c r="C707" s="188" t="s">
        <v>1192</v>
      </c>
      <c r="D707" s="188" t="s">
        <v>159</v>
      </c>
      <c r="E707" s="189" t="s">
        <v>1239</v>
      </c>
      <c r="F707" s="190" t="s">
        <v>1240</v>
      </c>
      <c r="G707" s="191" t="s">
        <v>1059</v>
      </c>
      <c r="H707" s="192">
        <v>8.0280000000000005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236</v>
      </c>
      <c r="AT707" s="199" t="s">
        <v>159</v>
      </c>
      <c r="AU707" s="199" t="s">
        <v>82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236</v>
      </c>
      <c r="BM707" s="199" t="s">
        <v>1241</v>
      </c>
    </row>
    <row r="708" spans="1:65" s="2" customFormat="1" ht="19.2">
      <c r="A708" s="34"/>
      <c r="B708" s="35"/>
      <c r="C708" s="36"/>
      <c r="D708" s="201" t="s">
        <v>165</v>
      </c>
      <c r="E708" s="36"/>
      <c r="F708" s="202" t="s">
        <v>1240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82</v>
      </c>
    </row>
    <row r="709" spans="1:65" s="13" customFormat="1" ht="20.399999999999999">
      <c r="B709" s="205"/>
      <c r="C709" s="206"/>
      <c r="D709" s="201" t="s">
        <v>166</v>
      </c>
      <c r="E709" s="207" t="s">
        <v>19</v>
      </c>
      <c r="F709" s="208" t="s">
        <v>1460</v>
      </c>
      <c r="G709" s="206"/>
      <c r="H709" s="209">
        <v>8.0280000000000005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166</v>
      </c>
      <c r="AU709" s="215" t="s">
        <v>82</v>
      </c>
      <c r="AV709" s="13" t="s">
        <v>85</v>
      </c>
      <c r="AW709" s="13" t="s">
        <v>34</v>
      </c>
      <c r="AX709" s="13" t="s">
        <v>82</v>
      </c>
      <c r="AY709" s="215" t="s">
        <v>158</v>
      </c>
    </row>
    <row r="710" spans="1:65" s="2" customFormat="1" ht="31.2" customHeight="1">
      <c r="A710" s="34"/>
      <c r="B710" s="35"/>
      <c r="C710" s="188" t="s">
        <v>1197</v>
      </c>
      <c r="D710" s="188" t="s">
        <v>159</v>
      </c>
      <c r="E710" s="189" t="s">
        <v>1243</v>
      </c>
      <c r="F710" s="190" t="s">
        <v>1244</v>
      </c>
      <c r="G710" s="191" t="s">
        <v>194</v>
      </c>
      <c r="H710" s="192">
        <v>540</v>
      </c>
      <c r="I710" s="193"/>
      <c r="J710" s="194">
        <f>ROUND(I710*H710,2)</f>
        <v>0</v>
      </c>
      <c r="K710" s="190" t="s">
        <v>213</v>
      </c>
      <c r="L710" s="39"/>
      <c r="M710" s="195" t="s">
        <v>19</v>
      </c>
      <c r="N710" s="196" t="s">
        <v>45</v>
      </c>
      <c r="O710" s="64"/>
      <c r="P710" s="197">
        <f>O710*H710</f>
        <v>0</v>
      </c>
      <c r="Q710" s="197">
        <v>0</v>
      </c>
      <c r="R710" s="197">
        <f>Q710*H710</f>
        <v>0</v>
      </c>
      <c r="S710" s="197">
        <v>0</v>
      </c>
      <c r="T710" s="198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9" t="s">
        <v>236</v>
      </c>
      <c r="AT710" s="199" t="s">
        <v>159</v>
      </c>
      <c r="AU710" s="199" t="s">
        <v>82</v>
      </c>
      <c r="AY710" s="17" t="s">
        <v>158</v>
      </c>
      <c r="BE710" s="200">
        <f>IF(N710="základní",J710,0)</f>
        <v>0</v>
      </c>
      <c r="BF710" s="200">
        <f>IF(N710="snížená",J710,0)</f>
        <v>0</v>
      </c>
      <c r="BG710" s="200">
        <f>IF(N710="zákl. přenesená",J710,0)</f>
        <v>0</v>
      </c>
      <c r="BH710" s="200">
        <f>IF(N710="sníž. přenesená",J710,0)</f>
        <v>0</v>
      </c>
      <c r="BI710" s="200">
        <f>IF(N710="nulová",J710,0)</f>
        <v>0</v>
      </c>
      <c r="BJ710" s="17" t="s">
        <v>82</v>
      </c>
      <c r="BK710" s="200">
        <f>ROUND(I710*H710,2)</f>
        <v>0</v>
      </c>
      <c r="BL710" s="17" t="s">
        <v>236</v>
      </c>
      <c r="BM710" s="199" t="s">
        <v>1245</v>
      </c>
    </row>
    <row r="711" spans="1:65" s="2" customFormat="1" ht="10.199999999999999">
      <c r="A711" s="34"/>
      <c r="B711" s="35"/>
      <c r="C711" s="36"/>
      <c r="D711" s="201" t="s">
        <v>165</v>
      </c>
      <c r="E711" s="36"/>
      <c r="F711" s="202" t="s">
        <v>1244</v>
      </c>
      <c r="G711" s="36"/>
      <c r="H711" s="36"/>
      <c r="I711" s="108"/>
      <c r="J711" s="36"/>
      <c r="K711" s="36"/>
      <c r="L711" s="39"/>
      <c r="M711" s="203"/>
      <c r="N711" s="204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165</v>
      </c>
      <c r="AU711" s="17" t="s">
        <v>82</v>
      </c>
    </row>
    <row r="712" spans="1:65" s="13" customFormat="1" ht="10.199999999999999">
      <c r="B712" s="205"/>
      <c r="C712" s="206"/>
      <c r="D712" s="201" t="s">
        <v>166</v>
      </c>
      <c r="E712" s="207" t="s">
        <v>19</v>
      </c>
      <c r="F712" s="208" t="s">
        <v>1480</v>
      </c>
      <c r="G712" s="206"/>
      <c r="H712" s="209">
        <v>540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166</v>
      </c>
      <c r="AU712" s="215" t="s">
        <v>82</v>
      </c>
      <c r="AV712" s="13" t="s">
        <v>85</v>
      </c>
      <c r="AW712" s="13" t="s">
        <v>34</v>
      </c>
      <c r="AX712" s="13" t="s">
        <v>82</v>
      </c>
      <c r="AY712" s="215" t="s">
        <v>158</v>
      </c>
    </row>
    <row r="713" spans="1:65" s="2" customFormat="1" ht="31.2" customHeight="1">
      <c r="A713" s="34"/>
      <c r="B713" s="35"/>
      <c r="C713" s="188" t="s">
        <v>1203</v>
      </c>
      <c r="D713" s="188" t="s">
        <v>159</v>
      </c>
      <c r="E713" s="189" t="s">
        <v>1120</v>
      </c>
      <c r="F713" s="190" t="s">
        <v>1121</v>
      </c>
      <c r="G713" s="191" t="s">
        <v>194</v>
      </c>
      <c r="H713" s="192">
        <v>260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236</v>
      </c>
      <c r="AT713" s="199" t="s">
        <v>159</v>
      </c>
      <c r="AU713" s="199" t="s">
        <v>82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236</v>
      </c>
      <c r="BM713" s="199" t="s">
        <v>1122</v>
      </c>
    </row>
    <row r="714" spans="1:65" s="2" customFormat="1" ht="38.4">
      <c r="A714" s="34"/>
      <c r="B714" s="35"/>
      <c r="C714" s="36"/>
      <c r="D714" s="201" t="s">
        <v>165</v>
      </c>
      <c r="E714" s="36"/>
      <c r="F714" s="202" t="s">
        <v>1123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82</v>
      </c>
    </row>
    <row r="715" spans="1:65" s="2" customFormat="1" ht="124.8">
      <c r="A715" s="34"/>
      <c r="B715" s="35"/>
      <c r="C715" s="36"/>
      <c r="D715" s="201" t="s">
        <v>216</v>
      </c>
      <c r="E715" s="36"/>
      <c r="F715" s="227" t="s">
        <v>1124</v>
      </c>
      <c r="G715" s="36"/>
      <c r="H715" s="36"/>
      <c r="I715" s="108"/>
      <c r="J715" s="36"/>
      <c r="K715" s="36"/>
      <c r="L715" s="39"/>
      <c r="M715" s="203"/>
      <c r="N715" s="204"/>
      <c r="O715" s="64"/>
      <c r="P715" s="64"/>
      <c r="Q715" s="64"/>
      <c r="R715" s="64"/>
      <c r="S715" s="64"/>
      <c r="T715" s="65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216</v>
      </c>
      <c r="AU715" s="17" t="s">
        <v>82</v>
      </c>
    </row>
    <row r="716" spans="1:65" s="13" customFormat="1" ht="10.199999999999999">
      <c r="B716" s="205"/>
      <c r="C716" s="206"/>
      <c r="D716" s="201" t="s">
        <v>166</v>
      </c>
      <c r="E716" s="207" t="s">
        <v>19</v>
      </c>
      <c r="F716" s="208" t="s">
        <v>1444</v>
      </c>
      <c r="G716" s="206"/>
      <c r="H716" s="209">
        <v>260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166</v>
      </c>
      <c r="AU716" s="215" t="s">
        <v>82</v>
      </c>
      <c r="AV716" s="13" t="s">
        <v>85</v>
      </c>
      <c r="AW716" s="13" t="s">
        <v>34</v>
      </c>
      <c r="AX716" s="13" t="s">
        <v>82</v>
      </c>
      <c r="AY716" s="215" t="s">
        <v>158</v>
      </c>
    </row>
    <row r="717" spans="1:65" s="2" customFormat="1" ht="31.2" customHeight="1">
      <c r="A717" s="34"/>
      <c r="B717" s="35"/>
      <c r="C717" s="188" t="s">
        <v>1208</v>
      </c>
      <c r="D717" s="188" t="s">
        <v>159</v>
      </c>
      <c r="E717" s="189" t="s">
        <v>1132</v>
      </c>
      <c r="F717" s="190" t="s">
        <v>1133</v>
      </c>
      <c r="G717" s="191" t="s">
        <v>162</v>
      </c>
      <c r="H717" s="192">
        <v>6</v>
      </c>
      <c r="I717" s="193"/>
      <c r="J717" s="194">
        <f>ROUND(I717*H717,2)</f>
        <v>0</v>
      </c>
      <c r="K717" s="190" t="s">
        <v>213</v>
      </c>
      <c r="L717" s="39"/>
      <c r="M717" s="195" t="s">
        <v>19</v>
      </c>
      <c r="N717" s="196" t="s">
        <v>45</v>
      </c>
      <c r="O717" s="64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9" t="s">
        <v>236</v>
      </c>
      <c r="AT717" s="199" t="s">
        <v>159</v>
      </c>
      <c r="AU717" s="199" t="s">
        <v>82</v>
      </c>
      <c r="AY717" s="17" t="s">
        <v>158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7" t="s">
        <v>82</v>
      </c>
      <c r="BK717" s="200">
        <f>ROUND(I717*H717,2)</f>
        <v>0</v>
      </c>
      <c r="BL717" s="17" t="s">
        <v>236</v>
      </c>
      <c r="BM717" s="199" t="s">
        <v>1134</v>
      </c>
    </row>
    <row r="718" spans="1:65" s="2" customFormat="1" ht="38.4">
      <c r="A718" s="34"/>
      <c r="B718" s="35"/>
      <c r="C718" s="36"/>
      <c r="D718" s="201" t="s">
        <v>165</v>
      </c>
      <c r="E718" s="36"/>
      <c r="F718" s="202" t="s">
        <v>1135</v>
      </c>
      <c r="G718" s="36"/>
      <c r="H718" s="36"/>
      <c r="I718" s="108"/>
      <c r="J718" s="36"/>
      <c r="K718" s="36"/>
      <c r="L718" s="39"/>
      <c r="M718" s="203"/>
      <c r="N718" s="204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165</v>
      </c>
      <c r="AU718" s="17" t="s">
        <v>82</v>
      </c>
    </row>
    <row r="719" spans="1:65" s="2" customFormat="1" ht="124.8">
      <c r="A719" s="34"/>
      <c r="B719" s="35"/>
      <c r="C719" s="36"/>
      <c r="D719" s="201" t="s">
        <v>216</v>
      </c>
      <c r="E719" s="36"/>
      <c r="F719" s="227" t="s">
        <v>1124</v>
      </c>
      <c r="G719" s="36"/>
      <c r="H719" s="36"/>
      <c r="I719" s="108"/>
      <c r="J719" s="36"/>
      <c r="K719" s="36"/>
      <c r="L719" s="39"/>
      <c r="M719" s="203"/>
      <c r="N719" s="204"/>
      <c r="O719" s="64"/>
      <c r="P719" s="64"/>
      <c r="Q719" s="64"/>
      <c r="R719" s="64"/>
      <c r="S719" s="64"/>
      <c r="T719" s="65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216</v>
      </c>
      <c r="AU719" s="17" t="s">
        <v>82</v>
      </c>
    </row>
    <row r="720" spans="1:65" s="13" customFormat="1" ht="10.199999999999999">
      <c r="B720" s="205"/>
      <c r="C720" s="206"/>
      <c r="D720" s="201" t="s">
        <v>166</v>
      </c>
      <c r="E720" s="207" t="s">
        <v>19</v>
      </c>
      <c r="F720" s="208" t="s">
        <v>1340</v>
      </c>
      <c r="G720" s="206"/>
      <c r="H720" s="209">
        <v>6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166</v>
      </c>
      <c r="AU720" s="215" t="s">
        <v>82</v>
      </c>
      <c r="AV720" s="13" t="s">
        <v>85</v>
      </c>
      <c r="AW720" s="13" t="s">
        <v>34</v>
      </c>
      <c r="AX720" s="13" t="s">
        <v>82</v>
      </c>
      <c r="AY720" s="215" t="s">
        <v>158</v>
      </c>
    </row>
    <row r="721" spans="1:65" s="2" customFormat="1" ht="27.6" customHeight="1">
      <c r="A721" s="34"/>
      <c r="B721" s="35"/>
      <c r="C721" s="188" t="s">
        <v>1213</v>
      </c>
      <c r="D721" s="188" t="s">
        <v>159</v>
      </c>
      <c r="E721" s="189" t="s">
        <v>1481</v>
      </c>
      <c r="F721" s="190" t="s">
        <v>1482</v>
      </c>
      <c r="G721" s="191" t="s">
        <v>162</v>
      </c>
      <c r="H721" s="192">
        <v>6</v>
      </c>
      <c r="I721" s="193"/>
      <c r="J721" s="194">
        <f>ROUND(I721*H721,2)</f>
        <v>0</v>
      </c>
      <c r="K721" s="190" t="s">
        <v>213</v>
      </c>
      <c r="L721" s="39"/>
      <c r="M721" s="195" t="s">
        <v>19</v>
      </c>
      <c r="N721" s="196" t="s">
        <v>45</v>
      </c>
      <c r="O721" s="64"/>
      <c r="P721" s="197">
        <f>O721*H721</f>
        <v>0</v>
      </c>
      <c r="Q721" s="197">
        <v>0.11934</v>
      </c>
      <c r="R721" s="197">
        <f>Q721*H721</f>
        <v>0.71604000000000001</v>
      </c>
      <c r="S721" s="197">
        <v>0</v>
      </c>
      <c r="T721" s="198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9" t="s">
        <v>236</v>
      </c>
      <c r="AT721" s="199" t="s">
        <v>159</v>
      </c>
      <c r="AU721" s="199" t="s">
        <v>82</v>
      </c>
      <c r="AY721" s="17" t="s">
        <v>158</v>
      </c>
      <c r="BE721" s="200">
        <f>IF(N721="základní",J721,0)</f>
        <v>0</v>
      </c>
      <c r="BF721" s="200">
        <f>IF(N721="snížená",J721,0)</f>
        <v>0</v>
      </c>
      <c r="BG721" s="200">
        <f>IF(N721="zákl. přenesená",J721,0)</f>
        <v>0</v>
      </c>
      <c r="BH721" s="200">
        <f>IF(N721="sníž. přenesená",J721,0)</f>
        <v>0</v>
      </c>
      <c r="BI721" s="200">
        <f>IF(N721="nulová",J721,0)</f>
        <v>0</v>
      </c>
      <c r="BJ721" s="17" t="s">
        <v>82</v>
      </c>
      <c r="BK721" s="200">
        <f>ROUND(I721*H721,2)</f>
        <v>0</v>
      </c>
      <c r="BL721" s="17" t="s">
        <v>236</v>
      </c>
      <c r="BM721" s="199" t="s">
        <v>1483</v>
      </c>
    </row>
    <row r="722" spans="1:65" s="2" customFormat="1" ht="28.8">
      <c r="A722" s="34"/>
      <c r="B722" s="35"/>
      <c r="C722" s="36"/>
      <c r="D722" s="201" t="s">
        <v>165</v>
      </c>
      <c r="E722" s="36"/>
      <c r="F722" s="202" t="s">
        <v>1484</v>
      </c>
      <c r="G722" s="36"/>
      <c r="H722" s="36"/>
      <c r="I722" s="108"/>
      <c r="J722" s="36"/>
      <c r="K722" s="36"/>
      <c r="L722" s="39"/>
      <c r="M722" s="203"/>
      <c r="N722" s="204"/>
      <c r="O722" s="64"/>
      <c r="P722" s="64"/>
      <c r="Q722" s="64"/>
      <c r="R722" s="64"/>
      <c r="S722" s="64"/>
      <c r="T722" s="65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7" t="s">
        <v>165</v>
      </c>
      <c r="AU722" s="17" t="s">
        <v>82</v>
      </c>
    </row>
    <row r="723" spans="1:65" s="2" customFormat="1" ht="124.8">
      <c r="A723" s="34"/>
      <c r="B723" s="35"/>
      <c r="C723" s="36"/>
      <c r="D723" s="201" t="s">
        <v>216</v>
      </c>
      <c r="E723" s="36"/>
      <c r="F723" s="227" t="s">
        <v>1124</v>
      </c>
      <c r="G723" s="36"/>
      <c r="H723" s="36"/>
      <c r="I723" s="108"/>
      <c r="J723" s="36"/>
      <c r="K723" s="36"/>
      <c r="L723" s="39"/>
      <c r="M723" s="203"/>
      <c r="N723" s="204"/>
      <c r="O723" s="64"/>
      <c r="P723" s="64"/>
      <c r="Q723" s="64"/>
      <c r="R723" s="64"/>
      <c r="S723" s="64"/>
      <c r="T723" s="65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216</v>
      </c>
      <c r="AU723" s="17" t="s">
        <v>82</v>
      </c>
    </row>
    <row r="724" spans="1:65" s="13" customFormat="1" ht="10.199999999999999">
      <c r="B724" s="205"/>
      <c r="C724" s="206"/>
      <c r="D724" s="201" t="s">
        <v>166</v>
      </c>
      <c r="E724" s="207" t="s">
        <v>19</v>
      </c>
      <c r="F724" s="208" t="s">
        <v>1340</v>
      </c>
      <c r="G724" s="206"/>
      <c r="H724" s="209">
        <v>6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166</v>
      </c>
      <c r="AU724" s="215" t="s">
        <v>82</v>
      </c>
      <c r="AV724" s="13" t="s">
        <v>85</v>
      </c>
      <c r="AW724" s="13" t="s">
        <v>34</v>
      </c>
      <c r="AX724" s="13" t="s">
        <v>82</v>
      </c>
      <c r="AY724" s="215" t="s">
        <v>158</v>
      </c>
    </row>
    <row r="725" spans="1:65" s="2" customFormat="1" ht="16.5" customHeight="1">
      <c r="A725" s="34"/>
      <c r="B725" s="35"/>
      <c r="C725" s="228" t="s">
        <v>1217</v>
      </c>
      <c r="D725" s="228" t="s">
        <v>199</v>
      </c>
      <c r="E725" s="229" t="s">
        <v>1485</v>
      </c>
      <c r="F725" s="230" t="s">
        <v>1486</v>
      </c>
      <c r="G725" s="231" t="s">
        <v>162</v>
      </c>
      <c r="H725" s="232">
        <v>2</v>
      </c>
      <c r="I725" s="233"/>
      <c r="J725" s="234">
        <f>ROUND(I725*H725,2)</f>
        <v>0</v>
      </c>
      <c r="K725" s="230" t="s">
        <v>213</v>
      </c>
      <c r="L725" s="235"/>
      <c r="M725" s="236" t="s">
        <v>19</v>
      </c>
      <c r="N725" s="237" t="s">
        <v>45</v>
      </c>
      <c r="O725" s="64"/>
      <c r="P725" s="197">
        <f>O725*H725</f>
        <v>0</v>
      </c>
      <c r="Q725" s="197">
        <v>5.6120000000000003E-2</v>
      </c>
      <c r="R725" s="197">
        <f>Q725*H725</f>
        <v>0.11224000000000001</v>
      </c>
      <c r="S725" s="197">
        <v>0</v>
      </c>
      <c r="T725" s="198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9" t="s">
        <v>255</v>
      </c>
      <c r="AT725" s="199" t="s">
        <v>199</v>
      </c>
      <c r="AU725" s="199" t="s">
        <v>82</v>
      </c>
      <c r="AY725" s="17" t="s">
        <v>158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17" t="s">
        <v>82</v>
      </c>
      <c r="BK725" s="200">
        <f>ROUND(I725*H725,2)</f>
        <v>0</v>
      </c>
      <c r="BL725" s="17" t="s">
        <v>255</v>
      </c>
      <c r="BM725" s="199" t="s">
        <v>1487</v>
      </c>
    </row>
    <row r="726" spans="1:65" s="2" customFormat="1" ht="10.199999999999999">
      <c r="A726" s="34"/>
      <c r="B726" s="35"/>
      <c r="C726" s="36"/>
      <c r="D726" s="201" t="s">
        <v>165</v>
      </c>
      <c r="E726" s="36"/>
      <c r="F726" s="202" t="s">
        <v>1486</v>
      </c>
      <c r="G726" s="36"/>
      <c r="H726" s="36"/>
      <c r="I726" s="108"/>
      <c r="J726" s="36"/>
      <c r="K726" s="36"/>
      <c r="L726" s="39"/>
      <c r="M726" s="203"/>
      <c r="N726" s="204"/>
      <c r="O726" s="64"/>
      <c r="P726" s="64"/>
      <c r="Q726" s="64"/>
      <c r="R726" s="64"/>
      <c r="S726" s="64"/>
      <c r="T726" s="65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7" t="s">
        <v>165</v>
      </c>
      <c r="AU726" s="17" t="s">
        <v>82</v>
      </c>
    </row>
    <row r="727" spans="1:65" s="13" customFormat="1" ht="10.199999999999999">
      <c r="B727" s="205"/>
      <c r="C727" s="206"/>
      <c r="D727" s="201" t="s">
        <v>166</v>
      </c>
      <c r="E727" s="207" t="s">
        <v>19</v>
      </c>
      <c r="F727" s="208" t="s">
        <v>1312</v>
      </c>
      <c r="G727" s="206"/>
      <c r="H727" s="209">
        <v>2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166</v>
      </c>
      <c r="AU727" s="215" t="s">
        <v>82</v>
      </c>
      <c r="AV727" s="13" t="s">
        <v>85</v>
      </c>
      <c r="AW727" s="13" t="s">
        <v>34</v>
      </c>
      <c r="AX727" s="13" t="s">
        <v>82</v>
      </c>
      <c r="AY727" s="215" t="s">
        <v>158</v>
      </c>
    </row>
    <row r="728" spans="1:65" s="12" customFormat="1" ht="25.95" customHeight="1">
      <c r="B728" s="174"/>
      <c r="C728" s="175"/>
      <c r="D728" s="176" t="s">
        <v>73</v>
      </c>
      <c r="E728" s="177" t="s">
        <v>1247</v>
      </c>
      <c r="F728" s="177" t="s">
        <v>1248</v>
      </c>
      <c r="G728" s="175"/>
      <c r="H728" s="175"/>
      <c r="I728" s="178"/>
      <c r="J728" s="179">
        <f>BK728</f>
        <v>0</v>
      </c>
      <c r="K728" s="175"/>
      <c r="L728" s="180"/>
      <c r="M728" s="181"/>
      <c r="N728" s="182"/>
      <c r="O728" s="182"/>
      <c r="P728" s="183">
        <f>SUM(P729:P732)</f>
        <v>0</v>
      </c>
      <c r="Q728" s="182"/>
      <c r="R728" s="183">
        <f>SUM(R729:R732)</f>
        <v>0</v>
      </c>
      <c r="S728" s="182"/>
      <c r="T728" s="184">
        <f>SUM(T729:T732)</f>
        <v>0</v>
      </c>
      <c r="AR728" s="185" t="s">
        <v>163</v>
      </c>
      <c r="AT728" s="186" t="s">
        <v>73</v>
      </c>
      <c r="AU728" s="186" t="s">
        <v>74</v>
      </c>
      <c r="AY728" s="185" t="s">
        <v>158</v>
      </c>
      <c r="BK728" s="187">
        <f>SUM(BK729:BK732)</f>
        <v>0</v>
      </c>
    </row>
    <row r="729" spans="1:65" s="2" customFormat="1" ht="16.5" customHeight="1">
      <c r="A729" s="34"/>
      <c r="B729" s="35"/>
      <c r="C729" s="188" t="s">
        <v>1223</v>
      </c>
      <c r="D729" s="188" t="s">
        <v>159</v>
      </c>
      <c r="E729" s="189" t="s">
        <v>1258</v>
      </c>
      <c r="F729" s="190" t="s">
        <v>1259</v>
      </c>
      <c r="G729" s="191" t="s">
        <v>1252</v>
      </c>
      <c r="H729" s="192">
        <v>24</v>
      </c>
      <c r="I729" s="193"/>
      <c r="J729" s="194">
        <f>ROUND(I729*H729,2)</f>
        <v>0</v>
      </c>
      <c r="K729" s="190" t="s">
        <v>213</v>
      </c>
      <c r="L729" s="39"/>
      <c r="M729" s="195" t="s">
        <v>19</v>
      </c>
      <c r="N729" s="196" t="s">
        <v>45</v>
      </c>
      <c r="O729" s="64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9" t="s">
        <v>249</v>
      </c>
      <c r="AT729" s="199" t="s">
        <v>159</v>
      </c>
      <c r="AU729" s="199" t="s">
        <v>82</v>
      </c>
      <c r="AY729" s="17" t="s">
        <v>158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7" t="s">
        <v>82</v>
      </c>
      <c r="BK729" s="200">
        <f>ROUND(I729*H729,2)</f>
        <v>0</v>
      </c>
      <c r="BL729" s="17" t="s">
        <v>249</v>
      </c>
      <c r="BM729" s="199" t="s">
        <v>1488</v>
      </c>
    </row>
    <row r="730" spans="1:65" s="2" customFormat="1" ht="19.2">
      <c r="A730" s="34"/>
      <c r="B730" s="35"/>
      <c r="C730" s="36"/>
      <c r="D730" s="201" t="s">
        <v>165</v>
      </c>
      <c r="E730" s="36"/>
      <c r="F730" s="202" t="s">
        <v>1261</v>
      </c>
      <c r="G730" s="36"/>
      <c r="H730" s="36"/>
      <c r="I730" s="108"/>
      <c r="J730" s="36"/>
      <c r="K730" s="36"/>
      <c r="L730" s="39"/>
      <c r="M730" s="203"/>
      <c r="N730" s="204"/>
      <c r="O730" s="64"/>
      <c r="P730" s="64"/>
      <c r="Q730" s="64"/>
      <c r="R730" s="64"/>
      <c r="S730" s="64"/>
      <c r="T730" s="65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165</v>
      </c>
      <c r="AU730" s="17" t="s">
        <v>82</v>
      </c>
    </row>
    <row r="731" spans="1:65" s="2" customFormat="1" ht="28.8">
      <c r="A731" s="34"/>
      <c r="B731" s="35"/>
      <c r="C731" s="36"/>
      <c r="D731" s="201" t="s">
        <v>181</v>
      </c>
      <c r="E731" s="36"/>
      <c r="F731" s="227" t="s">
        <v>1489</v>
      </c>
      <c r="G731" s="36"/>
      <c r="H731" s="36"/>
      <c r="I731" s="108"/>
      <c r="J731" s="36"/>
      <c r="K731" s="36"/>
      <c r="L731" s="39"/>
      <c r="M731" s="203"/>
      <c r="N731" s="204"/>
      <c r="O731" s="64"/>
      <c r="P731" s="64"/>
      <c r="Q731" s="64"/>
      <c r="R731" s="64"/>
      <c r="S731" s="64"/>
      <c r="T731" s="65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181</v>
      </c>
      <c r="AU731" s="17" t="s">
        <v>82</v>
      </c>
    </row>
    <row r="732" spans="1:65" s="13" customFormat="1" ht="10.199999999999999">
      <c r="B732" s="205"/>
      <c r="C732" s="206"/>
      <c r="D732" s="201" t="s">
        <v>166</v>
      </c>
      <c r="E732" s="207" t="s">
        <v>19</v>
      </c>
      <c r="F732" s="208" t="s">
        <v>1490</v>
      </c>
      <c r="G732" s="206"/>
      <c r="H732" s="209">
        <v>24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166</v>
      </c>
      <c r="AU732" s="215" t="s">
        <v>82</v>
      </c>
      <c r="AV732" s="13" t="s">
        <v>85</v>
      </c>
      <c r="AW732" s="13" t="s">
        <v>34</v>
      </c>
      <c r="AX732" s="13" t="s">
        <v>82</v>
      </c>
      <c r="AY732" s="215" t="s">
        <v>158</v>
      </c>
    </row>
    <row r="733" spans="1:65" s="12" customFormat="1" ht="25.95" customHeight="1">
      <c r="B733" s="174"/>
      <c r="C733" s="175"/>
      <c r="D733" s="176" t="s">
        <v>73</v>
      </c>
      <c r="E733" s="177" t="s">
        <v>1262</v>
      </c>
      <c r="F733" s="177" t="s">
        <v>1263</v>
      </c>
      <c r="G733" s="175"/>
      <c r="H733" s="175"/>
      <c r="I733" s="178"/>
      <c r="J733" s="179">
        <f>BK733</f>
        <v>0</v>
      </c>
      <c r="K733" s="175"/>
      <c r="L733" s="180"/>
      <c r="M733" s="181"/>
      <c r="N733" s="182"/>
      <c r="O733" s="182"/>
      <c r="P733" s="183">
        <f>P734</f>
        <v>0</v>
      </c>
      <c r="Q733" s="182"/>
      <c r="R733" s="183">
        <f>R734</f>
        <v>0</v>
      </c>
      <c r="S733" s="182"/>
      <c r="T733" s="184">
        <f>T734</f>
        <v>0</v>
      </c>
      <c r="AR733" s="185" t="s">
        <v>191</v>
      </c>
      <c r="AT733" s="186" t="s">
        <v>73</v>
      </c>
      <c r="AU733" s="186" t="s">
        <v>74</v>
      </c>
      <c r="AY733" s="185" t="s">
        <v>158</v>
      </c>
      <c r="BK733" s="187">
        <f>BK734</f>
        <v>0</v>
      </c>
    </row>
    <row r="734" spans="1:65" s="12" customFormat="1" ht="22.8" customHeight="1">
      <c r="B734" s="174"/>
      <c r="C734" s="175"/>
      <c r="D734" s="176" t="s">
        <v>73</v>
      </c>
      <c r="E734" s="238" t="s">
        <v>1264</v>
      </c>
      <c r="F734" s="238" t="s">
        <v>1265</v>
      </c>
      <c r="G734" s="175"/>
      <c r="H734" s="175"/>
      <c r="I734" s="178"/>
      <c r="J734" s="239">
        <f>BK734</f>
        <v>0</v>
      </c>
      <c r="K734" s="175"/>
      <c r="L734" s="180"/>
      <c r="M734" s="181"/>
      <c r="N734" s="182"/>
      <c r="O734" s="182"/>
      <c r="P734" s="183">
        <f>SUM(P735:P746)</f>
        <v>0</v>
      </c>
      <c r="Q734" s="182"/>
      <c r="R734" s="183">
        <f>SUM(R735:R746)</f>
        <v>0</v>
      </c>
      <c r="S734" s="182"/>
      <c r="T734" s="184">
        <f>SUM(T735:T746)</f>
        <v>0</v>
      </c>
      <c r="AR734" s="185" t="s">
        <v>191</v>
      </c>
      <c r="AT734" s="186" t="s">
        <v>73</v>
      </c>
      <c r="AU734" s="186" t="s">
        <v>82</v>
      </c>
      <c r="AY734" s="185" t="s">
        <v>158</v>
      </c>
      <c r="BK734" s="187">
        <f>SUM(BK735:BK746)</f>
        <v>0</v>
      </c>
    </row>
    <row r="735" spans="1:65" s="2" customFormat="1" ht="16.5" customHeight="1">
      <c r="A735" s="34"/>
      <c r="B735" s="35"/>
      <c r="C735" s="188" t="s">
        <v>1228</v>
      </c>
      <c r="D735" s="188" t="s">
        <v>159</v>
      </c>
      <c r="E735" s="189" t="s">
        <v>1267</v>
      </c>
      <c r="F735" s="190" t="s">
        <v>1268</v>
      </c>
      <c r="G735" s="191" t="s">
        <v>1269</v>
      </c>
      <c r="H735" s="192">
        <v>1</v>
      </c>
      <c r="I735" s="193"/>
      <c r="J735" s="194">
        <f>ROUND(I735*H735,2)</f>
        <v>0</v>
      </c>
      <c r="K735" s="190" t="s">
        <v>213</v>
      </c>
      <c r="L735" s="39"/>
      <c r="M735" s="195" t="s">
        <v>19</v>
      </c>
      <c r="N735" s="196" t="s">
        <v>45</v>
      </c>
      <c r="O735" s="64"/>
      <c r="P735" s="197">
        <f>O735*H735</f>
        <v>0</v>
      </c>
      <c r="Q735" s="197">
        <v>0</v>
      </c>
      <c r="R735" s="197">
        <f>Q735*H735</f>
        <v>0</v>
      </c>
      <c r="S735" s="197">
        <v>0</v>
      </c>
      <c r="T735" s="198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9" t="s">
        <v>1270</v>
      </c>
      <c r="AT735" s="199" t="s">
        <v>159</v>
      </c>
      <c r="AU735" s="199" t="s">
        <v>85</v>
      </c>
      <c r="AY735" s="17" t="s">
        <v>158</v>
      </c>
      <c r="BE735" s="200">
        <f>IF(N735="základní",J735,0)</f>
        <v>0</v>
      </c>
      <c r="BF735" s="200">
        <f>IF(N735="snížená",J735,0)</f>
        <v>0</v>
      </c>
      <c r="BG735" s="200">
        <f>IF(N735="zákl. přenesená",J735,0)</f>
        <v>0</v>
      </c>
      <c r="BH735" s="200">
        <f>IF(N735="sníž. přenesená",J735,0)</f>
        <v>0</v>
      </c>
      <c r="BI735" s="200">
        <f>IF(N735="nulová",J735,0)</f>
        <v>0</v>
      </c>
      <c r="BJ735" s="17" t="s">
        <v>82</v>
      </c>
      <c r="BK735" s="200">
        <f>ROUND(I735*H735,2)</f>
        <v>0</v>
      </c>
      <c r="BL735" s="17" t="s">
        <v>1270</v>
      </c>
      <c r="BM735" s="199" t="s">
        <v>1491</v>
      </c>
    </row>
    <row r="736" spans="1:65" s="2" customFormat="1" ht="19.2">
      <c r="A736" s="34"/>
      <c r="B736" s="35"/>
      <c r="C736" s="36"/>
      <c r="D736" s="201" t="s">
        <v>165</v>
      </c>
      <c r="E736" s="36"/>
      <c r="F736" s="202" t="s">
        <v>1272</v>
      </c>
      <c r="G736" s="36"/>
      <c r="H736" s="36"/>
      <c r="I736" s="108"/>
      <c r="J736" s="36"/>
      <c r="K736" s="36"/>
      <c r="L736" s="39"/>
      <c r="M736" s="203"/>
      <c r="N736" s="204"/>
      <c r="O736" s="64"/>
      <c r="P736" s="64"/>
      <c r="Q736" s="64"/>
      <c r="R736" s="64"/>
      <c r="S736" s="64"/>
      <c r="T736" s="65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7" t="s">
        <v>165</v>
      </c>
      <c r="AU736" s="17" t="s">
        <v>85</v>
      </c>
    </row>
    <row r="737" spans="1:65" s="2" customFormat="1" ht="16.5" customHeight="1">
      <c r="A737" s="34"/>
      <c r="B737" s="35"/>
      <c r="C737" s="188" t="s">
        <v>1233</v>
      </c>
      <c r="D737" s="188" t="s">
        <v>159</v>
      </c>
      <c r="E737" s="189" t="s">
        <v>1274</v>
      </c>
      <c r="F737" s="190" t="s">
        <v>1275</v>
      </c>
      <c r="G737" s="191" t="s">
        <v>1269</v>
      </c>
      <c r="H737" s="192">
        <v>1</v>
      </c>
      <c r="I737" s="193"/>
      <c r="J737" s="194">
        <f>ROUND(I737*H737,2)</f>
        <v>0</v>
      </c>
      <c r="K737" s="190" t="s">
        <v>213</v>
      </c>
      <c r="L737" s="39"/>
      <c r="M737" s="195" t="s">
        <v>19</v>
      </c>
      <c r="N737" s="196" t="s">
        <v>45</v>
      </c>
      <c r="O737" s="64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9" t="s">
        <v>1270</v>
      </c>
      <c r="AT737" s="199" t="s">
        <v>159</v>
      </c>
      <c r="AU737" s="199" t="s">
        <v>85</v>
      </c>
      <c r="AY737" s="17" t="s">
        <v>158</v>
      </c>
      <c r="BE737" s="200">
        <f>IF(N737="základní",J737,0)</f>
        <v>0</v>
      </c>
      <c r="BF737" s="200">
        <f>IF(N737="snížená",J737,0)</f>
        <v>0</v>
      </c>
      <c r="BG737" s="200">
        <f>IF(N737="zákl. přenesená",J737,0)</f>
        <v>0</v>
      </c>
      <c r="BH737" s="200">
        <f>IF(N737="sníž. přenesená",J737,0)</f>
        <v>0</v>
      </c>
      <c r="BI737" s="200">
        <f>IF(N737="nulová",J737,0)</f>
        <v>0</v>
      </c>
      <c r="BJ737" s="17" t="s">
        <v>82</v>
      </c>
      <c r="BK737" s="200">
        <f>ROUND(I737*H737,2)</f>
        <v>0</v>
      </c>
      <c r="BL737" s="17" t="s">
        <v>1270</v>
      </c>
      <c r="BM737" s="199" t="s">
        <v>1492</v>
      </c>
    </row>
    <row r="738" spans="1:65" s="2" customFormat="1" ht="10.199999999999999">
      <c r="A738" s="34"/>
      <c r="B738" s="35"/>
      <c r="C738" s="36"/>
      <c r="D738" s="201" t="s">
        <v>165</v>
      </c>
      <c r="E738" s="36"/>
      <c r="F738" s="202" t="s">
        <v>1275</v>
      </c>
      <c r="G738" s="36"/>
      <c r="H738" s="36"/>
      <c r="I738" s="108"/>
      <c r="J738" s="36"/>
      <c r="K738" s="36"/>
      <c r="L738" s="39"/>
      <c r="M738" s="203"/>
      <c r="N738" s="204"/>
      <c r="O738" s="64"/>
      <c r="P738" s="64"/>
      <c r="Q738" s="64"/>
      <c r="R738" s="64"/>
      <c r="S738" s="64"/>
      <c r="T738" s="65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7" t="s">
        <v>165</v>
      </c>
      <c r="AU738" s="17" t="s">
        <v>85</v>
      </c>
    </row>
    <row r="739" spans="1:65" s="2" customFormat="1" ht="16.5" customHeight="1">
      <c r="A739" s="34"/>
      <c r="B739" s="35"/>
      <c r="C739" s="188" t="s">
        <v>1238</v>
      </c>
      <c r="D739" s="188" t="s">
        <v>159</v>
      </c>
      <c r="E739" s="189" t="s">
        <v>1278</v>
      </c>
      <c r="F739" s="190" t="s">
        <v>1279</v>
      </c>
      <c r="G739" s="191" t="s">
        <v>1269</v>
      </c>
      <c r="H739" s="192">
        <v>1</v>
      </c>
      <c r="I739" s="193"/>
      <c r="J739" s="194">
        <f>ROUND(I739*H739,2)</f>
        <v>0</v>
      </c>
      <c r="K739" s="190" t="s">
        <v>213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0</v>
      </c>
      <c r="R739" s="197">
        <f>Q739*H739</f>
        <v>0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1270</v>
      </c>
      <c r="AT739" s="199" t="s">
        <v>159</v>
      </c>
      <c r="AU739" s="199" t="s">
        <v>85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1270</v>
      </c>
      <c r="BM739" s="199" t="s">
        <v>1493</v>
      </c>
    </row>
    <row r="740" spans="1:65" s="2" customFormat="1" ht="10.199999999999999">
      <c r="A740" s="34"/>
      <c r="B740" s="35"/>
      <c r="C740" s="36"/>
      <c r="D740" s="201" t="s">
        <v>165</v>
      </c>
      <c r="E740" s="36"/>
      <c r="F740" s="202" t="s">
        <v>1279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85</v>
      </c>
    </row>
    <row r="741" spans="1:65" s="2" customFormat="1" ht="26.4" customHeight="1">
      <c r="A741" s="34"/>
      <c r="B741" s="35"/>
      <c r="C741" s="188" t="s">
        <v>1242</v>
      </c>
      <c r="D741" s="188" t="s">
        <v>159</v>
      </c>
      <c r="E741" s="189" t="s">
        <v>1282</v>
      </c>
      <c r="F741" s="190" t="s">
        <v>1283</v>
      </c>
      <c r="G741" s="191" t="s">
        <v>1269</v>
      </c>
      <c r="H741" s="192">
        <v>1</v>
      </c>
      <c r="I741" s="193"/>
      <c r="J741" s="194">
        <f>ROUND(I741*H741,2)</f>
        <v>0</v>
      </c>
      <c r="K741" s="190" t="s">
        <v>213</v>
      </c>
      <c r="L741" s="39"/>
      <c r="M741" s="195" t="s">
        <v>19</v>
      </c>
      <c r="N741" s="196" t="s">
        <v>45</v>
      </c>
      <c r="O741" s="64"/>
      <c r="P741" s="197">
        <f>O741*H741</f>
        <v>0</v>
      </c>
      <c r="Q741" s="197">
        <v>0</v>
      </c>
      <c r="R741" s="197">
        <f>Q741*H741</f>
        <v>0</v>
      </c>
      <c r="S741" s="197">
        <v>0</v>
      </c>
      <c r="T741" s="198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9" t="s">
        <v>1270</v>
      </c>
      <c r="AT741" s="199" t="s">
        <v>159</v>
      </c>
      <c r="AU741" s="199" t="s">
        <v>85</v>
      </c>
      <c r="AY741" s="17" t="s">
        <v>158</v>
      </c>
      <c r="BE741" s="200">
        <f>IF(N741="základní",J741,0)</f>
        <v>0</v>
      </c>
      <c r="BF741" s="200">
        <f>IF(N741="snížená",J741,0)</f>
        <v>0</v>
      </c>
      <c r="BG741" s="200">
        <f>IF(N741="zákl. přenesená",J741,0)</f>
        <v>0</v>
      </c>
      <c r="BH741" s="200">
        <f>IF(N741="sníž. přenesená",J741,0)</f>
        <v>0</v>
      </c>
      <c r="BI741" s="200">
        <f>IF(N741="nulová",J741,0)</f>
        <v>0</v>
      </c>
      <c r="BJ741" s="17" t="s">
        <v>82</v>
      </c>
      <c r="BK741" s="200">
        <f>ROUND(I741*H741,2)</f>
        <v>0</v>
      </c>
      <c r="BL741" s="17" t="s">
        <v>1270</v>
      </c>
      <c r="BM741" s="199" t="s">
        <v>1494</v>
      </c>
    </row>
    <row r="742" spans="1:65" s="2" customFormat="1" ht="19.2">
      <c r="A742" s="34"/>
      <c r="B742" s="35"/>
      <c r="C742" s="36"/>
      <c r="D742" s="201" t="s">
        <v>165</v>
      </c>
      <c r="E742" s="36"/>
      <c r="F742" s="202" t="s">
        <v>1283</v>
      </c>
      <c r="G742" s="36"/>
      <c r="H742" s="36"/>
      <c r="I742" s="108"/>
      <c r="J742" s="36"/>
      <c r="K742" s="36"/>
      <c r="L742" s="39"/>
      <c r="M742" s="203"/>
      <c r="N742" s="204"/>
      <c r="O742" s="64"/>
      <c r="P742" s="64"/>
      <c r="Q742" s="64"/>
      <c r="R742" s="64"/>
      <c r="S742" s="64"/>
      <c r="T742" s="65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7" t="s">
        <v>165</v>
      </c>
      <c r="AU742" s="17" t="s">
        <v>85</v>
      </c>
    </row>
    <row r="743" spans="1:65" s="2" customFormat="1" ht="16.5" customHeight="1">
      <c r="A743" s="34"/>
      <c r="B743" s="35"/>
      <c r="C743" s="188" t="s">
        <v>1249</v>
      </c>
      <c r="D743" s="188" t="s">
        <v>159</v>
      </c>
      <c r="E743" s="189" t="s">
        <v>1286</v>
      </c>
      <c r="F743" s="190" t="s">
        <v>1287</v>
      </c>
      <c r="G743" s="191" t="s">
        <v>1269</v>
      </c>
      <c r="H743" s="192">
        <v>1</v>
      </c>
      <c r="I743" s="193"/>
      <c r="J743" s="194">
        <f>ROUND(I743*H743,2)</f>
        <v>0</v>
      </c>
      <c r="K743" s="190" t="s">
        <v>213</v>
      </c>
      <c r="L743" s="39"/>
      <c r="M743" s="195" t="s">
        <v>19</v>
      </c>
      <c r="N743" s="196" t="s">
        <v>45</v>
      </c>
      <c r="O743" s="64"/>
      <c r="P743" s="197">
        <f>O743*H743</f>
        <v>0</v>
      </c>
      <c r="Q743" s="197">
        <v>0</v>
      </c>
      <c r="R743" s="197">
        <f>Q743*H743</f>
        <v>0</v>
      </c>
      <c r="S743" s="197">
        <v>0</v>
      </c>
      <c r="T743" s="198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9" t="s">
        <v>1270</v>
      </c>
      <c r="AT743" s="199" t="s">
        <v>159</v>
      </c>
      <c r="AU743" s="199" t="s">
        <v>85</v>
      </c>
      <c r="AY743" s="17" t="s">
        <v>158</v>
      </c>
      <c r="BE743" s="200">
        <f>IF(N743="základní",J743,0)</f>
        <v>0</v>
      </c>
      <c r="BF743" s="200">
        <f>IF(N743="snížená",J743,0)</f>
        <v>0</v>
      </c>
      <c r="BG743" s="200">
        <f>IF(N743="zákl. přenesená",J743,0)</f>
        <v>0</v>
      </c>
      <c r="BH743" s="200">
        <f>IF(N743="sníž. přenesená",J743,0)</f>
        <v>0</v>
      </c>
      <c r="BI743" s="200">
        <f>IF(N743="nulová",J743,0)</f>
        <v>0</v>
      </c>
      <c r="BJ743" s="17" t="s">
        <v>82</v>
      </c>
      <c r="BK743" s="200">
        <f>ROUND(I743*H743,2)</f>
        <v>0</v>
      </c>
      <c r="BL743" s="17" t="s">
        <v>1270</v>
      </c>
      <c r="BM743" s="199" t="s">
        <v>1495</v>
      </c>
    </row>
    <row r="744" spans="1:65" s="2" customFormat="1" ht="10.199999999999999">
      <c r="A744" s="34"/>
      <c r="B744" s="35"/>
      <c r="C744" s="36"/>
      <c r="D744" s="201" t="s">
        <v>165</v>
      </c>
      <c r="E744" s="36"/>
      <c r="F744" s="202" t="s">
        <v>1287</v>
      </c>
      <c r="G744" s="36"/>
      <c r="H744" s="36"/>
      <c r="I744" s="108"/>
      <c r="J744" s="36"/>
      <c r="K744" s="36"/>
      <c r="L744" s="39"/>
      <c r="M744" s="203"/>
      <c r="N744" s="204"/>
      <c r="O744" s="64"/>
      <c r="P744" s="64"/>
      <c r="Q744" s="64"/>
      <c r="R744" s="64"/>
      <c r="S744" s="64"/>
      <c r="T744" s="65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165</v>
      </c>
      <c r="AU744" s="17" t="s">
        <v>85</v>
      </c>
    </row>
    <row r="745" spans="1:65" s="2" customFormat="1" ht="16.5" customHeight="1">
      <c r="A745" s="34"/>
      <c r="B745" s="35"/>
      <c r="C745" s="188" t="s">
        <v>1257</v>
      </c>
      <c r="D745" s="188" t="s">
        <v>159</v>
      </c>
      <c r="E745" s="189" t="s">
        <v>1290</v>
      </c>
      <c r="F745" s="190" t="s">
        <v>1291</v>
      </c>
      <c r="G745" s="191" t="s">
        <v>1269</v>
      </c>
      <c r="H745" s="192">
        <v>1</v>
      </c>
      <c r="I745" s="193"/>
      <c r="J745" s="194">
        <f>ROUND(I745*H745,2)</f>
        <v>0</v>
      </c>
      <c r="K745" s="190" t="s">
        <v>213</v>
      </c>
      <c r="L745" s="39"/>
      <c r="M745" s="195" t="s">
        <v>19</v>
      </c>
      <c r="N745" s="196" t="s">
        <v>45</v>
      </c>
      <c r="O745" s="64"/>
      <c r="P745" s="197">
        <f>O745*H745</f>
        <v>0</v>
      </c>
      <c r="Q745" s="197">
        <v>0</v>
      </c>
      <c r="R745" s="197">
        <f>Q745*H745</f>
        <v>0</v>
      </c>
      <c r="S745" s="197">
        <v>0</v>
      </c>
      <c r="T745" s="198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9" t="s">
        <v>1270</v>
      </c>
      <c r="AT745" s="199" t="s">
        <v>159</v>
      </c>
      <c r="AU745" s="199" t="s">
        <v>85</v>
      </c>
      <c r="AY745" s="17" t="s">
        <v>158</v>
      </c>
      <c r="BE745" s="200">
        <f>IF(N745="základní",J745,0)</f>
        <v>0</v>
      </c>
      <c r="BF745" s="200">
        <f>IF(N745="snížená",J745,0)</f>
        <v>0</v>
      </c>
      <c r="BG745" s="200">
        <f>IF(N745="zákl. přenesená",J745,0)</f>
        <v>0</v>
      </c>
      <c r="BH745" s="200">
        <f>IF(N745="sníž. přenesená",J745,0)</f>
        <v>0</v>
      </c>
      <c r="BI745" s="200">
        <f>IF(N745="nulová",J745,0)</f>
        <v>0</v>
      </c>
      <c r="BJ745" s="17" t="s">
        <v>82</v>
      </c>
      <c r="BK745" s="200">
        <f>ROUND(I745*H745,2)</f>
        <v>0</v>
      </c>
      <c r="BL745" s="17" t="s">
        <v>1270</v>
      </c>
      <c r="BM745" s="199" t="s">
        <v>1496</v>
      </c>
    </row>
    <row r="746" spans="1:65" s="2" customFormat="1" ht="10.199999999999999">
      <c r="A746" s="34"/>
      <c r="B746" s="35"/>
      <c r="C746" s="36"/>
      <c r="D746" s="201" t="s">
        <v>165</v>
      </c>
      <c r="E746" s="36"/>
      <c r="F746" s="202" t="s">
        <v>1291</v>
      </c>
      <c r="G746" s="36"/>
      <c r="H746" s="36"/>
      <c r="I746" s="108"/>
      <c r="J746" s="36"/>
      <c r="K746" s="36"/>
      <c r="L746" s="39"/>
      <c r="M746" s="240"/>
      <c r="N746" s="241"/>
      <c r="O746" s="242"/>
      <c r="P746" s="242"/>
      <c r="Q746" s="242"/>
      <c r="R746" s="242"/>
      <c r="S746" s="242"/>
      <c r="T746" s="243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165</v>
      </c>
      <c r="AU746" s="17" t="s">
        <v>85</v>
      </c>
    </row>
    <row r="747" spans="1:65" s="2" customFormat="1" ht="6.9" customHeight="1">
      <c r="A747" s="34"/>
      <c r="B747" s="47"/>
      <c r="C747" s="48"/>
      <c r="D747" s="48"/>
      <c r="E747" s="48"/>
      <c r="F747" s="48"/>
      <c r="G747" s="48"/>
      <c r="H747" s="48"/>
      <c r="I747" s="139"/>
      <c r="J747" s="48"/>
      <c r="K747" s="48"/>
      <c r="L747" s="39"/>
      <c r="M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</sheetData>
  <sheetProtection algorithmName="SHA-512" hashValue="CCbWA82ZVLVRIo+Y+okk3JU7KKrH2G7fWaCG81PNzG1+/WJfFspY4KtuyMaQiVh6Lkn3KawptnIGdCATD7dKzA==" saltValue="0S+KJ2hA8UDI9RlrrCZtuPsGsK22rXHyhQQLd65FqwzuFWVFQR5cLp2VKn9inWL7ea0b6n3RLfHnZST/5yGA/w==" spinCount="100000" sheet="1" objects="1" scenarios="1" formatColumns="0" formatRows="0" autoFilter="0"/>
  <autoFilter ref="C91:K746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720"/>
  <sheetViews>
    <sheetView showGridLines="0" workbookViewId="0">
      <selection activeCell="C1" sqref="C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91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1497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ROUND((SUM(BE92:BE719)),  2)</f>
        <v>0</v>
      </c>
      <c r="G33" s="34"/>
      <c r="H33" s="34"/>
      <c r="I33" s="128">
        <v>0.21</v>
      </c>
      <c r="J33" s="127">
        <f>ROUND(((SUM(BE92:BE719))*I33),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ROUND((SUM(BF92:BF719)),  2)</f>
        <v>0</v>
      </c>
      <c r="G34" s="34"/>
      <c r="H34" s="34"/>
      <c r="I34" s="128">
        <v>0.15</v>
      </c>
      <c r="J34" s="127">
        <f>ROUND(((SUM(BF92:BF719))*I34),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ROUND((SUM(BG92:BG719)),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ROUND((SUM(BH92:BH719)),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ROUND((SUM(BI92:BI719)),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E1.a - Komenského nám. JIH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J113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J120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J121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J140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J244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J557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J617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J621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J634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J700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J705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J706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E1.a - Komenského nám. JIH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25. 5. 2021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P93+P113+P120+P140+P244+P634+P700+P705</f>
        <v>0</v>
      </c>
      <c r="Q92" s="72"/>
      <c r="R92" s="171">
        <f>R93+R113+R120+R140+R244+R634+R700+R705</f>
        <v>61.808221000000003</v>
      </c>
      <c r="S92" s="72"/>
      <c r="T92" s="172">
        <f>T93+T113+T120+T140+T244+T634+T700+T705</f>
        <v>8.4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BK93+BK113+BK120+BK140+BK244+BK634+BK700+BK705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SUM(P94:P112)</f>
        <v>0</v>
      </c>
      <c r="Q93" s="182"/>
      <c r="R93" s="183">
        <f>SUM(R94:R112)</f>
        <v>0</v>
      </c>
      <c r="S93" s="182"/>
      <c r="T93" s="184">
        <f>SUM(T94:T112)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SUM(BK94:BK112)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107.8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1498</v>
      </c>
      <c r="G96" s="206"/>
      <c r="H96" s="209">
        <v>98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1499</v>
      </c>
      <c r="G97" s="206"/>
      <c r="H97" s="209">
        <v>107.8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7.6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7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1296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5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48">
      <c r="A105" s="34"/>
      <c r="B105" s="35"/>
      <c r="C105" s="36"/>
      <c r="D105" s="201" t="s">
        <v>181</v>
      </c>
      <c r="E105" s="36"/>
      <c r="F105" s="227" t="s">
        <v>1500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1297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3" customFormat="1" ht="10.199999999999999">
      <c r="B107" s="205"/>
      <c r="C107" s="206"/>
      <c r="D107" s="201" t="s">
        <v>166</v>
      </c>
      <c r="E107" s="207" t="s">
        <v>19</v>
      </c>
      <c r="F107" s="208" t="s">
        <v>1501</v>
      </c>
      <c r="G107" s="206"/>
      <c r="H107" s="209">
        <v>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166</v>
      </c>
      <c r="AU107" s="215" t="s">
        <v>82</v>
      </c>
      <c r="AV107" s="13" t="s">
        <v>85</v>
      </c>
      <c r="AW107" s="13" t="s">
        <v>34</v>
      </c>
      <c r="AX107" s="13" t="s">
        <v>74</v>
      </c>
      <c r="AY107" s="215" t="s">
        <v>158</v>
      </c>
    </row>
    <row r="108" spans="1:65" s="14" customFormat="1" ht="10.199999999999999">
      <c r="B108" s="216"/>
      <c r="C108" s="217"/>
      <c r="D108" s="201" t="s">
        <v>166</v>
      </c>
      <c r="E108" s="218" t="s">
        <v>19</v>
      </c>
      <c r="F108" s="219" t="s">
        <v>175</v>
      </c>
      <c r="G108" s="217"/>
      <c r="H108" s="220">
        <v>5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166</v>
      </c>
      <c r="AU108" s="226" t="s">
        <v>82</v>
      </c>
      <c r="AV108" s="14" t="s">
        <v>163</v>
      </c>
      <c r="AW108" s="14" t="s">
        <v>34</v>
      </c>
      <c r="AX108" s="14" t="s">
        <v>82</v>
      </c>
      <c r="AY108" s="226" t="s">
        <v>158</v>
      </c>
    </row>
    <row r="109" spans="1:65" s="2" customFormat="1" ht="16.5" customHeight="1">
      <c r="A109" s="34"/>
      <c r="B109" s="35"/>
      <c r="C109" s="188" t="s">
        <v>163</v>
      </c>
      <c r="D109" s="188" t="s">
        <v>159</v>
      </c>
      <c r="E109" s="189" t="s">
        <v>184</v>
      </c>
      <c r="F109" s="190" t="s">
        <v>185</v>
      </c>
      <c r="G109" s="191" t="s">
        <v>179</v>
      </c>
      <c r="H109" s="192">
        <v>3</v>
      </c>
      <c r="I109" s="193"/>
      <c r="J109" s="194">
        <f>ROUND(I109*H109,2)</f>
        <v>0</v>
      </c>
      <c r="K109" s="190" t="s">
        <v>19</v>
      </c>
      <c r="L109" s="39"/>
      <c r="M109" s="195" t="s">
        <v>19</v>
      </c>
      <c r="N109" s="196" t="s">
        <v>45</v>
      </c>
      <c r="O109" s="64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163</v>
      </c>
      <c r="AT109" s="199" t="s">
        <v>159</v>
      </c>
      <c r="AU109" s="199" t="s">
        <v>82</v>
      </c>
      <c r="AY109" s="17" t="s">
        <v>158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82</v>
      </c>
      <c r="BK109" s="200">
        <f>ROUND(I109*H109,2)</f>
        <v>0</v>
      </c>
      <c r="BL109" s="17" t="s">
        <v>163</v>
      </c>
      <c r="BM109" s="199" t="s">
        <v>186</v>
      </c>
    </row>
    <row r="110" spans="1:65" s="2" customFormat="1" ht="10.199999999999999">
      <c r="A110" s="34"/>
      <c r="B110" s="35"/>
      <c r="C110" s="36"/>
      <c r="D110" s="201" t="s">
        <v>165</v>
      </c>
      <c r="E110" s="36"/>
      <c r="F110" s="202" t="s">
        <v>185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165</v>
      </c>
      <c r="AU110" s="17" t="s">
        <v>82</v>
      </c>
    </row>
    <row r="111" spans="1:65" s="2" customFormat="1" ht="19.2">
      <c r="A111" s="34"/>
      <c r="B111" s="35"/>
      <c r="C111" s="36"/>
      <c r="D111" s="201" t="s">
        <v>181</v>
      </c>
      <c r="E111" s="36"/>
      <c r="F111" s="227" t="s">
        <v>187</v>
      </c>
      <c r="G111" s="36"/>
      <c r="H111" s="36"/>
      <c r="I111" s="108"/>
      <c r="J111" s="36"/>
      <c r="K111" s="36"/>
      <c r="L111" s="39"/>
      <c r="M111" s="203"/>
      <c r="N111" s="204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181</v>
      </c>
      <c r="AU111" s="17" t="s">
        <v>82</v>
      </c>
    </row>
    <row r="112" spans="1:65" s="13" customFormat="1" ht="20.399999999999999">
      <c r="B112" s="205"/>
      <c r="C112" s="206"/>
      <c r="D112" s="201" t="s">
        <v>166</v>
      </c>
      <c r="E112" s="207" t="s">
        <v>19</v>
      </c>
      <c r="F112" s="208" t="s">
        <v>1299</v>
      </c>
      <c r="G112" s="206"/>
      <c r="H112" s="209">
        <v>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166</v>
      </c>
      <c r="AU112" s="215" t="s">
        <v>82</v>
      </c>
      <c r="AV112" s="13" t="s">
        <v>85</v>
      </c>
      <c r="AW112" s="13" t="s">
        <v>34</v>
      </c>
      <c r="AX112" s="13" t="s">
        <v>82</v>
      </c>
      <c r="AY112" s="215" t="s">
        <v>158</v>
      </c>
    </row>
    <row r="113" spans="1:65" s="12" customFormat="1" ht="25.95" customHeight="1">
      <c r="B113" s="174"/>
      <c r="C113" s="175"/>
      <c r="D113" s="176" t="s">
        <v>73</v>
      </c>
      <c r="E113" s="177" t="s">
        <v>189</v>
      </c>
      <c r="F113" s="177" t="s">
        <v>190</v>
      </c>
      <c r="G113" s="175"/>
      <c r="H113" s="175"/>
      <c r="I113" s="178"/>
      <c r="J113" s="179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8.5919999999999996E-2</v>
      </c>
      <c r="S113" s="182"/>
      <c r="T113" s="184">
        <f>SUM(T114:T119)</f>
        <v>0</v>
      </c>
      <c r="AR113" s="185" t="s">
        <v>85</v>
      </c>
      <c r="AT113" s="186" t="s">
        <v>73</v>
      </c>
      <c r="AU113" s="186" t="s">
        <v>74</v>
      </c>
      <c r="AY113" s="185" t="s">
        <v>158</v>
      </c>
      <c r="BK113" s="187">
        <f>SUM(BK114:BK119)</f>
        <v>0</v>
      </c>
    </row>
    <row r="114" spans="1:65" s="2" customFormat="1" ht="27.6" customHeight="1">
      <c r="A114" s="34"/>
      <c r="B114" s="35"/>
      <c r="C114" s="188" t="s">
        <v>191</v>
      </c>
      <c r="D114" s="188" t="s">
        <v>159</v>
      </c>
      <c r="E114" s="189" t="s">
        <v>192</v>
      </c>
      <c r="F114" s="190" t="s">
        <v>193</v>
      </c>
      <c r="G114" s="191" t="s">
        <v>194</v>
      </c>
      <c r="H114" s="192">
        <v>0.68</v>
      </c>
      <c r="I114" s="193"/>
      <c r="J114" s="194">
        <f>ROUND(I114*H114,2)</f>
        <v>0</v>
      </c>
      <c r="K114" s="190" t="s">
        <v>19</v>
      </c>
      <c r="L114" s="39"/>
      <c r="M114" s="195" t="s">
        <v>19</v>
      </c>
      <c r="N114" s="196" t="s">
        <v>45</v>
      </c>
      <c r="O114" s="64"/>
      <c r="P114" s="197">
        <f>O114*H114</f>
        <v>0</v>
      </c>
      <c r="Q114" s="197">
        <v>2.5000000000000001E-4</v>
      </c>
      <c r="R114" s="197">
        <f>Q114*H114</f>
        <v>1.7000000000000001E-4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195</v>
      </c>
      <c r="AT114" s="199" t="s">
        <v>159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196</v>
      </c>
    </row>
    <row r="115" spans="1:65" s="2" customFormat="1" ht="19.2">
      <c r="A115" s="34"/>
      <c r="B115" s="35"/>
      <c r="C115" s="36"/>
      <c r="D115" s="201" t="s">
        <v>165</v>
      </c>
      <c r="E115" s="36"/>
      <c r="F115" s="202" t="s">
        <v>193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1502</v>
      </c>
      <c r="G116" s="206"/>
      <c r="H116" s="209">
        <v>0.68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27.6" customHeight="1">
      <c r="A117" s="34"/>
      <c r="B117" s="35"/>
      <c r="C117" s="228" t="s">
        <v>198</v>
      </c>
      <c r="D117" s="228" t="s">
        <v>199</v>
      </c>
      <c r="E117" s="229" t="s">
        <v>200</v>
      </c>
      <c r="F117" s="230" t="s">
        <v>201</v>
      </c>
      <c r="G117" s="231" t="s">
        <v>202</v>
      </c>
      <c r="H117" s="232">
        <v>5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45</v>
      </c>
      <c r="O117" s="64"/>
      <c r="P117" s="197">
        <f>O117*H117</f>
        <v>0</v>
      </c>
      <c r="Q117" s="197">
        <v>1.7149999999999999E-2</v>
      </c>
      <c r="R117" s="197">
        <f>Q117*H117</f>
        <v>8.5749999999999993E-2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203</v>
      </c>
      <c r="AT117" s="199" t="s">
        <v>199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195</v>
      </c>
      <c r="BM117" s="199" t="s">
        <v>204</v>
      </c>
    </row>
    <row r="118" spans="1:65" s="2" customFormat="1" ht="10.199999999999999">
      <c r="A118" s="34"/>
      <c r="B118" s="35"/>
      <c r="C118" s="36"/>
      <c r="D118" s="201" t="s">
        <v>165</v>
      </c>
      <c r="E118" s="36"/>
      <c r="F118" s="202" t="s">
        <v>201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1503</v>
      </c>
      <c r="G119" s="206"/>
      <c r="H119" s="209">
        <v>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12" customFormat="1" ht="25.95" customHeight="1">
      <c r="B120" s="174"/>
      <c r="C120" s="175"/>
      <c r="D120" s="176" t="s">
        <v>73</v>
      </c>
      <c r="E120" s="177" t="s">
        <v>206</v>
      </c>
      <c r="F120" s="177" t="s">
        <v>207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2.4400000000000003E-3</v>
      </c>
      <c r="S120" s="182"/>
      <c r="T120" s="184">
        <f>T121</f>
        <v>0</v>
      </c>
      <c r="AR120" s="185" t="s">
        <v>85</v>
      </c>
      <c r="AT120" s="186" t="s">
        <v>73</v>
      </c>
      <c r="AU120" s="186" t="s">
        <v>74</v>
      </c>
      <c r="AY120" s="185" t="s">
        <v>158</v>
      </c>
      <c r="BK120" s="187">
        <f>BK121</f>
        <v>0</v>
      </c>
    </row>
    <row r="121" spans="1:65" s="12" customFormat="1" ht="22.8" customHeight="1">
      <c r="B121" s="174"/>
      <c r="C121" s="175"/>
      <c r="D121" s="176" t="s">
        <v>73</v>
      </c>
      <c r="E121" s="238" t="s">
        <v>208</v>
      </c>
      <c r="F121" s="238" t="s">
        <v>209</v>
      </c>
      <c r="G121" s="175"/>
      <c r="H121" s="175"/>
      <c r="I121" s="178"/>
      <c r="J121" s="239">
        <f>BK121</f>
        <v>0</v>
      </c>
      <c r="K121" s="175"/>
      <c r="L121" s="180"/>
      <c r="M121" s="181"/>
      <c r="N121" s="182"/>
      <c r="O121" s="182"/>
      <c r="P121" s="183">
        <f>SUM(P122:P139)</f>
        <v>0</v>
      </c>
      <c r="Q121" s="182"/>
      <c r="R121" s="183">
        <f>SUM(R122:R139)</f>
        <v>2.4400000000000003E-3</v>
      </c>
      <c r="S121" s="182"/>
      <c r="T121" s="184">
        <f>SUM(T122:T139)</f>
        <v>0</v>
      </c>
      <c r="AR121" s="185" t="s">
        <v>85</v>
      </c>
      <c r="AT121" s="186" t="s">
        <v>73</v>
      </c>
      <c r="AU121" s="186" t="s">
        <v>82</v>
      </c>
      <c r="AY121" s="185" t="s">
        <v>158</v>
      </c>
      <c r="BK121" s="187">
        <f>SUM(BK122:BK139)</f>
        <v>0</v>
      </c>
    </row>
    <row r="122" spans="1:65" s="2" customFormat="1" ht="27.6" customHeight="1">
      <c r="A122" s="34"/>
      <c r="B122" s="35"/>
      <c r="C122" s="188" t="s">
        <v>210</v>
      </c>
      <c r="D122" s="188" t="s">
        <v>159</v>
      </c>
      <c r="E122" s="189" t="s">
        <v>211</v>
      </c>
      <c r="F122" s="190" t="s">
        <v>212</v>
      </c>
      <c r="G122" s="191" t="s">
        <v>162</v>
      </c>
      <c r="H122" s="192">
        <v>30</v>
      </c>
      <c r="I122" s="193"/>
      <c r="J122" s="194">
        <f>ROUND(I122*H122,2)</f>
        <v>0</v>
      </c>
      <c r="K122" s="190" t="s">
        <v>213</v>
      </c>
      <c r="L122" s="39"/>
      <c r="M122" s="195" t="s">
        <v>19</v>
      </c>
      <c r="N122" s="196" t="s">
        <v>45</v>
      </c>
      <c r="O122" s="64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195</v>
      </c>
      <c r="AT122" s="199" t="s">
        <v>159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214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215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2" customFormat="1" ht="28.8">
      <c r="A124" s="34"/>
      <c r="B124" s="35"/>
      <c r="C124" s="36"/>
      <c r="D124" s="201" t="s">
        <v>216</v>
      </c>
      <c r="E124" s="36"/>
      <c r="F124" s="227" t="s">
        <v>217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216</v>
      </c>
      <c r="AU124" s="17" t="s">
        <v>85</v>
      </c>
    </row>
    <row r="125" spans="1:65" s="2" customFormat="1" ht="16.5" customHeight="1">
      <c r="A125" s="34"/>
      <c r="B125" s="35"/>
      <c r="C125" s="228" t="s">
        <v>218</v>
      </c>
      <c r="D125" s="228" t="s">
        <v>199</v>
      </c>
      <c r="E125" s="229" t="s">
        <v>219</v>
      </c>
      <c r="F125" s="230" t="s">
        <v>220</v>
      </c>
      <c r="G125" s="231" t="s">
        <v>162</v>
      </c>
      <c r="H125" s="232">
        <v>36</v>
      </c>
      <c r="I125" s="233"/>
      <c r="J125" s="234">
        <f>ROUND(I125*H125,2)</f>
        <v>0</v>
      </c>
      <c r="K125" s="230" t="s">
        <v>213</v>
      </c>
      <c r="L125" s="235"/>
      <c r="M125" s="236" t="s">
        <v>19</v>
      </c>
      <c r="N125" s="237" t="s">
        <v>45</v>
      </c>
      <c r="O125" s="64"/>
      <c r="P125" s="197">
        <f>O125*H125</f>
        <v>0</v>
      </c>
      <c r="Q125" s="197">
        <v>4.0000000000000003E-5</v>
      </c>
      <c r="R125" s="197">
        <f>Q125*H125</f>
        <v>1.4400000000000001E-3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203</v>
      </c>
      <c r="AT125" s="199" t="s">
        <v>199</v>
      </c>
      <c r="AU125" s="199" t="s">
        <v>85</v>
      </c>
      <c r="AY125" s="17" t="s">
        <v>158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82</v>
      </c>
      <c r="BK125" s="200">
        <f>ROUND(I125*H125,2)</f>
        <v>0</v>
      </c>
      <c r="BL125" s="17" t="s">
        <v>195</v>
      </c>
      <c r="BM125" s="199" t="s">
        <v>221</v>
      </c>
    </row>
    <row r="126" spans="1:65" s="2" customFormat="1" ht="10.199999999999999">
      <c r="A126" s="34"/>
      <c r="B126" s="35"/>
      <c r="C126" s="36"/>
      <c r="D126" s="201" t="s">
        <v>165</v>
      </c>
      <c r="E126" s="36"/>
      <c r="F126" s="202" t="s">
        <v>220</v>
      </c>
      <c r="G126" s="36"/>
      <c r="H126" s="36"/>
      <c r="I126" s="108"/>
      <c r="J126" s="36"/>
      <c r="K126" s="36"/>
      <c r="L126" s="39"/>
      <c r="M126" s="203"/>
      <c r="N126" s="204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165</v>
      </c>
      <c r="AU126" s="17" t="s">
        <v>85</v>
      </c>
    </row>
    <row r="127" spans="1:65" s="13" customFormat="1" ht="10.199999999999999">
      <c r="B127" s="205"/>
      <c r="C127" s="206"/>
      <c r="D127" s="201" t="s">
        <v>166</v>
      </c>
      <c r="E127" s="207" t="s">
        <v>19</v>
      </c>
      <c r="F127" s="208" t="s">
        <v>1504</v>
      </c>
      <c r="G127" s="206"/>
      <c r="H127" s="209">
        <v>30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34</v>
      </c>
      <c r="AX127" s="13" t="s">
        <v>82</v>
      </c>
      <c r="AY127" s="215" t="s">
        <v>158</v>
      </c>
    </row>
    <row r="128" spans="1:65" s="13" customFormat="1" ht="10.199999999999999">
      <c r="B128" s="205"/>
      <c r="C128" s="206"/>
      <c r="D128" s="201" t="s">
        <v>166</v>
      </c>
      <c r="E128" s="206"/>
      <c r="F128" s="208" t="s">
        <v>1505</v>
      </c>
      <c r="G128" s="206"/>
      <c r="H128" s="209">
        <v>36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4</v>
      </c>
      <c r="AX128" s="13" t="s">
        <v>82</v>
      </c>
      <c r="AY128" s="215" t="s">
        <v>158</v>
      </c>
    </row>
    <row r="129" spans="1:65" s="2" customFormat="1" ht="27.6" customHeight="1">
      <c r="A129" s="34"/>
      <c r="B129" s="35"/>
      <c r="C129" s="188" t="s">
        <v>156</v>
      </c>
      <c r="D129" s="188" t="s">
        <v>159</v>
      </c>
      <c r="E129" s="189" t="s">
        <v>224</v>
      </c>
      <c r="F129" s="190" t="s">
        <v>225</v>
      </c>
      <c r="G129" s="191" t="s">
        <v>202</v>
      </c>
      <c r="H129" s="192">
        <v>1</v>
      </c>
      <c r="I129" s="193"/>
      <c r="J129" s="194">
        <f>ROUND(I129*H129,2)</f>
        <v>0</v>
      </c>
      <c r="K129" s="190" t="s">
        <v>213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195</v>
      </c>
      <c r="AT129" s="199" t="s">
        <v>159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226</v>
      </c>
    </row>
    <row r="130" spans="1:65" s="2" customFormat="1" ht="19.2">
      <c r="A130" s="34"/>
      <c r="B130" s="35"/>
      <c r="C130" s="36"/>
      <c r="D130" s="201" t="s">
        <v>165</v>
      </c>
      <c r="E130" s="36"/>
      <c r="F130" s="202" t="s">
        <v>225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243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16.5" customHeight="1">
      <c r="A132" s="34"/>
      <c r="B132" s="35"/>
      <c r="C132" s="228" t="s">
        <v>228</v>
      </c>
      <c r="D132" s="228" t="s">
        <v>199</v>
      </c>
      <c r="E132" s="229" t="s">
        <v>229</v>
      </c>
      <c r="F132" s="230" t="s">
        <v>230</v>
      </c>
      <c r="G132" s="231" t="s">
        <v>202</v>
      </c>
      <c r="H132" s="232">
        <v>1</v>
      </c>
      <c r="I132" s="233"/>
      <c r="J132" s="234">
        <f>ROUND(I132*H132,2)</f>
        <v>0</v>
      </c>
      <c r="K132" s="230" t="s">
        <v>19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1E-3</v>
      </c>
      <c r="R132" s="197">
        <f>Q132*H132</f>
        <v>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231</v>
      </c>
    </row>
    <row r="133" spans="1:65" s="2" customFormat="1" ht="409.6">
      <c r="A133" s="34"/>
      <c r="B133" s="35"/>
      <c r="C133" s="36"/>
      <c r="D133" s="201" t="s">
        <v>165</v>
      </c>
      <c r="E133" s="36"/>
      <c r="F133" s="202" t="s">
        <v>232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13" customFormat="1" ht="10.199999999999999">
      <c r="B134" s="205"/>
      <c r="C134" s="206"/>
      <c r="D134" s="201" t="s">
        <v>166</v>
      </c>
      <c r="E134" s="207" t="s">
        <v>19</v>
      </c>
      <c r="F134" s="208" t="s">
        <v>243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166</v>
      </c>
      <c r="AU134" s="215" t="s">
        <v>85</v>
      </c>
      <c r="AV134" s="13" t="s">
        <v>85</v>
      </c>
      <c r="AW134" s="13" t="s">
        <v>34</v>
      </c>
      <c r="AX134" s="13" t="s">
        <v>82</v>
      </c>
      <c r="AY134" s="215" t="s">
        <v>158</v>
      </c>
    </row>
    <row r="135" spans="1:65" s="2" customFormat="1" ht="30" customHeight="1">
      <c r="A135" s="34"/>
      <c r="B135" s="35"/>
      <c r="C135" s="188" t="s">
        <v>233</v>
      </c>
      <c r="D135" s="188" t="s">
        <v>159</v>
      </c>
      <c r="E135" s="189" t="s">
        <v>234</v>
      </c>
      <c r="F135" s="190" t="s">
        <v>235</v>
      </c>
      <c r="G135" s="191" t="s">
        <v>202</v>
      </c>
      <c r="H135" s="192">
        <v>1</v>
      </c>
      <c r="I135" s="193"/>
      <c r="J135" s="194">
        <f>ROUND(I135*H135,2)</f>
        <v>0</v>
      </c>
      <c r="K135" s="190" t="s">
        <v>19</v>
      </c>
      <c r="L135" s="39"/>
      <c r="M135" s="195" t="s">
        <v>19</v>
      </c>
      <c r="N135" s="196" t="s">
        <v>45</v>
      </c>
      <c r="O135" s="6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236</v>
      </c>
      <c r="AT135" s="199" t="s">
        <v>159</v>
      </c>
      <c r="AU135" s="199" t="s">
        <v>85</v>
      </c>
      <c r="AY135" s="17" t="s">
        <v>158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236</v>
      </c>
      <c r="BM135" s="199" t="s">
        <v>237</v>
      </c>
    </row>
    <row r="136" spans="1:65" s="2" customFormat="1" ht="19.2">
      <c r="A136" s="34"/>
      <c r="B136" s="35"/>
      <c r="C136" s="36"/>
      <c r="D136" s="201" t="s">
        <v>165</v>
      </c>
      <c r="E136" s="36"/>
      <c r="F136" s="202" t="s">
        <v>235</v>
      </c>
      <c r="G136" s="36"/>
      <c r="H136" s="36"/>
      <c r="I136" s="108"/>
      <c r="J136" s="36"/>
      <c r="K136" s="36"/>
      <c r="L136" s="39"/>
      <c r="M136" s="203"/>
      <c r="N136" s="204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85</v>
      </c>
    </row>
    <row r="137" spans="1:65" s="2" customFormat="1" ht="16.5" customHeight="1">
      <c r="A137" s="34"/>
      <c r="B137" s="35"/>
      <c r="C137" s="228" t="s">
        <v>238</v>
      </c>
      <c r="D137" s="228" t="s">
        <v>199</v>
      </c>
      <c r="E137" s="229" t="s">
        <v>239</v>
      </c>
      <c r="F137" s="230" t="s">
        <v>240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45</v>
      </c>
      <c r="O137" s="6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241</v>
      </c>
      <c r="AT137" s="199" t="s">
        <v>199</v>
      </c>
      <c r="AU137" s="199" t="s">
        <v>85</v>
      </c>
      <c r="AY137" s="17" t="s">
        <v>158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236</v>
      </c>
      <c r="BM137" s="199" t="s">
        <v>242</v>
      </c>
    </row>
    <row r="138" spans="1:65" s="2" customFormat="1" ht="10.199999999999999">
      <c r="A138" s="34"/>
      <c r="B138" s="35"/>
      <c r="C138" s="36"/>
      <c r="D138" s="201" t="s">
        <v>165</v>
      </c>
      <c r="E138" s="36"/>
      <c r="F138" s="202" t="s">
        <v>240</v>
      </c>
      <c r="G138" s="36"/>
      <c r="H138" s="36"/>
      <c r="I138" s="108"/>
      <c r="J138" s="36"/>
      <c r="K138" s="36"/>
      <c r="L138" s="39"/>
      <c r="M138" s="203"/>
      <c r="N138" s="204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85</v>
      </c>
    </row>
    <row r="139" spans="1:65" s="13" customFormat="1" ht="10.199999999999999">
      <c r="B139" s="205"/>
      <c r="C139" s="206"/>
      <c r="D139" s="201" t="s">
        <v>166</v>
      </c>
      <c r="E139" s="207" t="s">
        <v>19</v>
      </c>
      <c r="F139" s="208" t="s">
        <v>243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85</v>
      </c>
      <c r="AV139" s="13" t="s">
        <v>85</v>
      </c>
      <c r="AW139" s="13" t="s">
        <v>34</v>
      </c>
      <c r="AX139" s="13" t="s">
        <v>82</v>
      </c>
      <c r="AY139" s="215" t="s">
        <v>158</v>
      </c>
    </row>
    <row r="140" spans="1:65" s="12" customFormat="1" ht="25.95" customHeight="1">
      <c r="B140" s="174"/>
      <c r="C140" s="175"/>
      <c r="D140" s="176" t="s">
        <v>73</v>
      </c>
      <c r="E140" s="177" t="s">
        <v>244</v>
      </c>
      <c r="F140" s="177" t="s">
        <v>245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SUM(P141:P243)</f>
        <v>0</v>
      </c>
      <c r="Q140" s="182"/>
      <c r="R140" s="183">
        <f>SUM(R141:R243)</f>
        <v>0.33210999999999996</v>
      </c>
      <c r="S140" s="182"/>
      <c r="T140" s="184">
        <f>SUM(T141:T243)</f>
        <v>0</v>
      </c>
      <c r="AR140" s="185" t="s">
        <v>176</v>
      </c>
      <c r="AT140" s="186" t="s">
        <v>73</v>
      </c>
      <c r="AU140" s="186" t="s">
        <v>74</v>
      </c>
      <c r="AY140" s="185" t="s">
        <v>158</v>
      </c>
      <c r="BK140" s="187">
        <f>SUM(BK141:BK243)</f>
        <v>0</v>
      </c>
    </row>
    <row r="141" spans="1:65" s="2" customFormat="1" ht="30" customHeight="1">
      <c r="A141" s="34"/>
      <c r="B141" s="35"/>
      <c r="C141" s="188" t="s">
        <v>246</v>
      </c>
      <c r="D141" s="188" t="s">
        <v>159</v>
      </c>
      <c r="E141" s="189" t="s">
        <v>1506</v>
      </c>
      <c r="F141" s="190" t="s">
        <v>1507</v>
      </c>
      <c r="G141" s="191" t="s">
        <v>202</v>
      </c>
      <c r="H141" s="192">
        <v>1</v>
      </c>
      <c r="I141" s="193"/>
      <c r="J141" s="194">
        <f>ROUND(I141*H141,2)</f>
        <v>0</v>
      </c>
      <c r="K141" s="190" t="s">
        <v>213</v>
      </c>
      <c r="L141" s="39"/>
      <c r="M141" s="195" t="s">
        <v>19</v>
      </c>
      <c r="N141" s="196" t="s">
        <v>45</v>
      </c>
      <c r="O141" s="64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236</v>
      </c>
      <c r="AT141" s="199" t="s">
        <v>159</v>
      </c>
      <c r="AU141" s="199" t="s">
        <v>82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236</v>
      </c>
      <c r="BM141" s="199" t="s">
        <v>1508</v>
      </c>
    </row>
    <row r="142" spans="1:65" s="2" customFormat="1" ht="19.2">
      <c r="A142" s="34"/>
      <c r="B142" s="35"/>
      <c r="C142" s="36"/>
      <c r="D142" s="201" t="s">
        <v>165</v>
      </c>
      <c r="E142" s="36"/>
      <c r="F142" s="202" t="s">
        <v>1509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82</v>
      </c>
    </row>
    <row r="143" spans="1:65" s="2" customFormat="1" ht="16.5" customHeight="1">
      <c r="A143" s="34"/>
      <c r="B143" s="35"/>
      <c r="C143" s="228" t="s">
        <v>252</v>
      </c>
      <c r="D143" s="228" t="s">
        <v>199</v>
      </c>
      <c r="E143" s="229" t="s">
        <v>1510</v>
      </c>
      <c r="F143" s="230" t="s">
        <v>1511</v>
      </c>
      <c r="G143" s="231" t="s">
        <v>202</v>
      </c>
      <c r="H143" s="232">
        <v>1</v>
      </c>
      <c r="I143" s="233"/>
      <c r="J143" s="234">
        <f>ROUND(I143*H143,2)</f>
        <v>0</v>
      </c>
      <c r="K143" s="230" t="s">
        <v>213</v>
      </c>
      <c r="L143" s="235"/>
      <c r="M143" s="236" t="s">
        <v>19</v>
      </c>
      <c r="N143" s="237" t="s">
        <v>45</v>
      </c>
      <c r="O143" s="64"/>
      <c r="P143" s="197">
        <f>O143*H143</f>
        <v>0</v>
      </c>
      <c r="Q143" s="197">
        <v>4.7000000000000002E-3</v>
      </c>
      <c r="R143" s="197">
        <f>Q143*H143</f>
        <v>4.7000000000000002E-3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255</v>
      </c>
      <c r="AT143" s="199" t="s">
        <v>199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255</v>
      </c>
      <c r="BM143" s="199" t="s">
        <v>1512</v>
      </c>
    </row>
    <row r="144" spans="1:65" s="2" customFormat="1" ht="19.2">
      <c r="A144" s="34"/>
      <c r="B144" s="35"/>
      <c r="C144" s="36"/>
      <c r="D144" s="201" t="s">
        <v>165</v>
      </c>
      <c r="E144" s="36"/>
      <c r="F144" s="202" t="s">
        <v>1513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13" customFormat="1" ht="10.199999999999999">
      <c r="B145" s="205"/>
      <c r="C145" s="206"/>
      <c r="D145" s="201" t="s">
        <v>166</v>
      </c>
      <c r="E145" s="207" t="s">
        <v>19</v>
      </c>
      <c r="F145" s="208" t="s">
        <v>1514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82</v>
      </c>
      <c r="AV145" s="13" t="s">
        <v>85</v>
      </c>
      <c r="AW145" s="13" t="s">
        <v>34</v>
      </c>
      <c r="AX145" s="13" t="s">
        <v>82</v>
      </c>
      <c r="AY145" s="215" t="s">
        <v>158</v>
      </c>
    </row>
    <row r="146" spans="1:65" s="2" customFormat="1" ht="30" customHeight="1">
      <c r="A146" s="34"/>
      <c r="B146" s="35"/>
      <c r="C146" s="188" t="s">
        <v>8</v>
      </c>
      <c r="D146" s="188" t="s">
        <v>159</v>
      </c>
      <c r="E146" s="189" t="s">
        <v>1515</v>
      </c>
      <c r="F146" s="190" t="s">
        <v>1516</v>
      </c>
      <c r="G146" s="191" t="s">
        <v>202</v>
      </c>
      <c r="H146" s="192">
        <v>1</v>
      </c>
      <c r="I146" s="193"/>
      <c r="J146" s="194">
        <f>ROUND(I146*H146,2)</f>
        <v>0</v>
      </c>
      <c r="K146" s="190" t="s">
        <v>213</v>
      </c>
      <c r="L146" s="39"/>
      <c r="M146" s="195" t="s">
        <v>19</v>
      </c>
      <c r="N146" s="196" t="s">
        <v>45</v>
      </c>
      <c r="O146" s="6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236</v>
      </c>
      <c r="AT146" s="199" t="s">
        <v>159</v>
      </c>
      <c r="AU146" s="199" t="s">
        <v>82</v>
      </c>
      <c r="AY146" s="17" t="s">
        <v>158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236</v>
      </c>
      <c r="BM146" s="199" t="s">
        <v>1517</v>
      </c>
    </row>
    <row r="147" spans="1:65" s="2" customFormat="1" ht="19.2">
      <c r="A147" s="34"/>
      <c r="B147" s="35"/>
      <c r="C147" s="36"/>
      <c r="D147" s="201" t="s">
        <v>165</v>
      </c>
      <c r="E147" s="36"/>
      <c r="F147" s="202" t="s">
        <v>1518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82</v>
      </c>
    </row>
    <row r="148" spans="1:65" s="2" customFormat="1" ht="51" customHeight="1">
      <c r="A148" s="34"/>
      <c r="B148" s="35"/>
      <c r="C148" s="228" t="s">
        <v>195</v>
      </c>
      <c r="D148" s="228" t="s">
        <v>199</v>
      </c>
      <c r="E148" s="229" t="s">
        <v>1519</v>
      </c>
      <c r="F148" s="230" t="s">
        <v>1520</v>
      </c>
      <c r="G148" s="231" t="s">
        <v>202</v>
      </c>
      <c r="H148" s="232">
        <v>1</v>
      </c>
      <c r="I148" s="233"/>
      <c r="J148" s="234">
        <f>ROUND(I148*H148,2)</f>
        <v>0</v>
      </c>
      <c r="K148" s="230" t="s">
        <v>213</v>
      </c>
      <c r="L148" s="235"/>
      <c r="M148" s="236" t="s">
        <v>19</v>
      </c>
      <c r="N148" s="237" t="s">
        <v>45</v>
      </c>
      <c r="O148" s="64"/>
      <c r="P148" s="197">
        <f>O148*H148</f>
        <v>0</v>
      </c>
      <c r="Q148" s="197">
        <v>0.14000000000000001</v>
      </c>
      <c r="R148" s="197">
        <f>Q148*H148</f>
        <v>0.14000000000000001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255</v>
      </c>
      <c r="AT148" s="199" t="s">
        <v>199</v>
      </c>
      <c r="AU148" s="199" t="s">
        <v>82</v>
      </c>
      <c r="AY148" s="17" t="s">
        <v>158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255</v>
      </c>
      <c r="BM148" s="199" t="s">
        <v>1521</v>
      </c>
    </row>
    <row r="149" spans="1:65" s="2" customFormat="1" ht="28.8">
      <c r="A149" s="34"/>
      <c r="B149" s="35"/>
      <c r="C149" s="36"/>
      <c r="D149" s="201" t="s">
        <v>165</v>
      </c>
      <c r="E149" s="36"/>
      <c r="F149" s="202" t="s">
        <v>1520</v>
      </c>
      <c r="G149" s="36"/>
      <c r="H149" s="36"/>
      <c r="I149" s="108"/>
      <c r="J149" s="36"/>
      <c r="K149" s="36"/>
      <c r="L149" s="39"/>
      <c r="M149" s="203"/>
      <c r="N149" s="204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165</v>
      </c>
      <c r="AU149" s="17" t="s">
        <v>82</v>
      </c>
    </row>
    <row r="150" spans="1:65" s="13" customFormat="1" ht="10.199999999999999">
      <c r="B150" s="205"/>
      <c r="C150" s="206"/>
      <c r="D150" s="201" t="s">
        <v>166</v>
      </c>
      <c r="E150" s="207" t="s">
        <v>19</v>
      </c>
      <c r="F150" s="208" t="s">
        <v>1514</v>
      </c>
      <c r="G150" s="206"/>
      <c r="H150" s="209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82</v>
      </c>
      <c r="AV150" s="13" t="s">
        <v>85</v>
      </c>
      <c r="AW150" s="13" t="s">
        <v>34</v>
      </c>
      <c r="AX150" s="13" t="s">
        <v>82</v>
      </c>
      <c r="AY150" s="215" t="s">
        <v>158</v>
      </c>
    </row>
    <row r="151" spans="1:65" s="2" customFormat="1" ht="28.2" customHeight="1">
      <c r="A151" s="34"/>
      <c r="B151" s="35"/>
      <c r="C151" s="188" t="s">
        <v>266</v>
      </c>
      <c r="D151" s="188" t="s">
        <v>159</v>
      </c>
      <c r="E151" s="189" t="s">
        <v>1522</v>
      </c>
      <c r="F151" s="190" t="s">
        <v>1523</v>
      </c>
      <c r="G151" s="191" t="s">
        <v>202</v>
      </c>
      <c r="H151" s="192">
        <v>1</v>
      </c>
      <c r="I151" s="193"/>
      <c r="J151" s="194">
        <f>ROUND(I151*H151,2)</f>
        <v>0</v>
      </c>
      <c r="K151" s="190" t="s">
        <v>213</v>
      </c>
      <c r="L151" s="39"/>
      <c r="M151" s="195" t="s">
        <v>19</v>
      </c>
      <c r="N151" s="196" t="s">
        <v>45</v>
      </c>
      <c r="O151" s="64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236</v>
      </c>
      <c r="AT151" s="199" t="s">
        <v>159</v>
      </c>
      <c r="AU151" s="199" t="s">
        <v>82</v>
      </c>
      <c r="AY151" s="17" t="s">
        <v>158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236</v>
      </c>
      <c r="BM151" s="199" t="s">
        <v>1524</v>
      </c>
    </row>
    <row r="152" spans="1:65" s="2" customFormat="1" ht="19.2">
      <c r="A152" s="34"/>
      <c r="B152" s="35"/>
      <c r="C152" s="36"/>
      <c r="D152" s="201" t="s">
        <v>165</v>
      </c>
      <c r="E152" s="36"/>
      <c r="F152" s="202" t="s">
        <v>1525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82</v>
      </c>
    </row>
    <row r="153" spans="1:65" s="2" customFormat="1" ht="40.799999999999997" customHeight="1">
      <c r="A153" s="34"/>
      <c r="B153" s="35"/>
      <c r="C153" s="228" t="s">
        <v>271</v>
      </c>
      <c r="D153" s="228" t="s">
        <v>199</v>
      </c>
      <c r="E153" s="229" t="s">
        <v>1526</v>
      </c>
      <c r="F153" s="230" t="s">
        <v>1527</v>
      </c>
      <c r="G153" s="231" t="s">
        <v>202</v>
      </c>
      <c r="H153" s="232">
        <v>1</v>
      </c>
      <c r="I153" s="233"/>
      <c r="J153" s="234">
        <f>ROUND(I153*H153,2)</f>
        <v>0</v>
      </c>
      <c r="K153" s="230" t="s">
        <v>213</v>
      </c>
      <c r="L153" s="235"/>
      <c r="M153" s="236" t="s">
        <v>19</v>
      </c>
      <c r="N153" s="237" t="s">
        <v>45</v>
      </c>
      <c r="O153" s="64"/>
      <c r="P153" s="197">
        <f>O153*H153</f>
        <v>0</v>
      </c>
      <c r="Q153" s="197">
        <v>1.4999999999999999E-2</v>
      </c>
      <c r="R153" s="197">
        <f>Q153*H153</f>
        <v>1.4999999999999999E-2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255</v>
      </c>
      <c r="AT153" s="199" t="s">
        <v>199</v>
      </c>
      <c r="AU153" s="199" t="s">
        <v>82</v>
      </c>
      <c r="AY153" s="17" t="s">
        <v>158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255</v>
      </c>
      <c r="BM153" s="199" t="s">
        <v>1528</v>
      </c>
    </row>
    <row r="154" spans="1:65" s="2" customFormat="1" ht="19.2">
      <c r="A154" s="34"/>
      <c r="B154" s="35"/>
      <c r="C154" s="36"/>
      <c r="D154" s="201" t="s">
        <v>165</v>
      </c>
      <c r="E154" s="36"/>
      <c r="F154" s="202" t="s">
        <v>1527</v>
      </c>
      <c r="G154" s="36"/>
      <c r="H154" s="36"/>
      <c r="I154" s="108"/>
      <c r="J154" s="36"/>
      <c r="K154" s="36"/>
      <c r="L154" s="39"/>
      <c r="M154" s="203"/>
      <c r="N154" s="204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165</v>
      </c>
      <c r="AU154" s="17" t="s">
        <v>82</v>
      </c>
    </row>
    <row r="155" spans="1:65" s="13" customFormat="1" ht="10.199999999999999">
      <c r="B155" s="205"/>
      <c r="C155" s="206"/>
      <c r="D155" s="201" t="s">
        <v>166</v>
      </c>
      <c r="E155" s="207" t="s">
        <v>19</v>
      </c>
      <c r="F155" s="208" t="s">
        <v>1514</v>
      </c>
      <c r="G155" s="206"/>
      <c r="H155" s="209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166</v>
      </c>
      <c r="AU155" s="215" t="s">
        <v>82</v>
      </c>
      <c r="AV155" s="13" t="s">
        <v>85</v>
      </c>
      <c r="AW155" s="13" t="s">
        <v>34</v>
      </c>
      <c r="AX155" s="13" t="s">
        <v>82</v>
      </c>
      <c r="AY155" s="215" t="s">
        <v>158</v>
      </c>
    </row>
    <row r="156" spans="1:65" s="2" customFormat="1" ht="33" customHeight="1">
      <c r="A156" s="34"/>
      <c r="B156" s="35"/>
      <c r="C156" s="188" t="s">
        <v>277</v>
      </c>
      <c r="D156" s="188" t="s">
        <v>159</v>
      </c>
      <c r="E156" s="189" t="s">
        <v>257</v>
      </c>
      <c r="F156" s="190" t="s">
        <v>258</v>
      </c>
      <c r="G156" s="191" t="s">
        <v>202</v>
      </c>
      <c r="H156" s="192">
        <v>1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236</v>
      </c>
      <c r="AT156" s="199" t="s">
        <v>159</v>
      </c>
      <c r="AU156" s="199" t="s">
        <v>82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236</v>
      </c>
      <c r="BM156" s="199" t="s">
        <v>259</v>
      </c>
    </row>
    <row r="157" spans="1:65" s="2" customFormat="1" ht="28.8">
      <c r="A157" s="34"/>
      <c r="B157" s="35"/>
      <c r="C157" s="36"/>
      <c r="D157" s="201" t="s">
        <v>165</v>
      </c>
      <c r="E157" s="36"/>
      <c r="F157" s="202" t="s">
        <v>260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2" customFormat="1" ht="38.4">
      <c r="A158" s="34"/>
      <c r="B158" s="35"/>
      <c r="C158" s="36"/>
      <c r="D158" s="201" t="s">
        <v>216</v>
      </c>
      <c r="E158" s="36"/>
      <c r="F158" s="227" t="s">
        <v>261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216</v>
      </c>
      <c r="AU158" s="17" t="s">
        <v>82</v>
      </c>
    </row>
    <row r="159" spans="1:65" s="2" customFormat="1" ht="32.4" customHeight="1">
      <c r="A159" s="34"/>
      <c r="B159" s="35"/>
      <c r="C159" s="188" t="s">
        <v>282</v>
      </c>
      <c r="D159" s="188" t="s">
        <v>159</v>
      </c>
      <c r="E159" s="189" t="s">
        <v>262</v>
      </c>
      <c r="F159" s="190" t="s">
        <v>263</v>
      </c>
      <c r="G159" s="191" t="s">
        <v>202</v>
      </c>
      <c r="H159" s="192">
        <v>4</v>
      </c>
      <c r="I159" s="193"/>
      <c r="J159" s="194">
        <f>ROUND(I159*H159,2)</f>
        <v>0</v>
      </c>
      <c r="K159" s="190" t="s">
        <v>213</v>
      </c>
      <c r="L159" s="39"/>
      <c r="M159" s="195" t="s">
        <v>19</v>
      </c>
      <c r="N159" s="196" t="s">
        <v>45</v>
      </c>
      <c r="O159" s="64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236</v>
      </c>
      <c r="AT159" s="199" t="s">
        <v>159</v>
      </c>
      <c r="AU159" s="199" t="s">
        <v>82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236</v>
      </c>
      <c r="BM159" s="199" t="s">
        <v>264</v>
      </c>
    </row>
    <row r="160" spans="1:65" s="2" customFormat="1" ht="38.4">
      <c r="A160" s="34"/>
      <c r="B160" s="35"/>
      <c r="C160" s="36"/>
      <c r="D160" s="201" t="s">
        <v>165</v>
      </c>
      <c r="E160" s="36"/>
      <c r="F160" s="202" t="s">
        <v>265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82</v>
      </c>
    </row>
    <row r="161" spans="1:65" s="2" customFormat="1" ht="38.4">
      <c r="A161" s="34"/>
      <c r="B161" s="35"/>
      <c r="C161" s="36"/>
      <c r="D161" s="201" t="s">
        <v>216</v>
      </c>
      <c r="E161" s="36"/>
      <c r="F161" s="227" t="s">
        <v>261</v>
      </c>
      <c r="G161" s="36"/>
      <c r="H161" s="36"/>
      <c r="I161" s="108"/>
      <c r="J161" s="36"/>
      <c r="K161" s="36"/>
      <c r="L161" s="39"/>
      <c r="M161" s="203"/>
      <c r="N161" s="204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216</v>
      </c>
      <c r="AU161" s="17" t="s">
        <v>82</v>
      </c>
    </row>
    <row r="162" spans="1:65" s="2" customFormat="1" ht="32.4" customHeight="1">
      <c r="A162" s="34"/>
      <c r="B162" s="35"/>
      <c r="C162" s="188" t="s">
        <v>7</v>
      </c>
      <c r="D162" s="188" t="s">
        <v>159</v>
      </c>
      <c r="E162" s="189" t="s">
        <v>267</v>
      </c>
      <c r="F162" s="190" t="s">
        <v>268</v>
      </c>
      <c r="G162" s="191" t="s">
        <v>202</v>
      </c>
      <c r="H162" s="192">
        <v>1</v>
      </c>
      <c r="I162" s="193"/>
      <c r="J162" s="194">
        <f>ROUND(I162*H162,2)</f>
        <v>0</v>
      </c>
      <c r="K162" s="190" t="s">
        <v>213</v>
      </c>
      <c r="L162" s="39"/>
      <c r="M162" s="195" t="s">
        <v>19</v>
      </c>
      <c r="N162" s="196" t="s">
        <v>45</v>
      </c>
      <c r="O162" s="64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236</v>
      </c>
      <c r="AT162" s="199" t="s">
        <v>159</v>
      </c>
      <c r="AU162" s="199" t="s">
        <v>82</v>
      </c>
      <c r="AY162" s="17" t="s">
        <v>158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236</v>
      </c>
      <c r="BM162" s="199" t="s">
        <v>269</v>
      </c>
    </row>
    <row r="163" spans="1:65" s="2" customFormat="1" ht="10.199999999999999">
      <c r="A163" s="34"/>
      <c r="B163" s="35"/>
      <c r="C163" s="36"/>
      <c r="D163" s="201" t="s">
        <v>165</v>
      </c>
      <c r="E163" s="36"/>
      <c r="F163" s="202" t="s">
        <v>268</v>
      </c>
      <c r="G163" s="36"/>
      <c r="H163" s="36"/>
      <c r="I163" s="108"/>
      <c r="J163" s="36"/>
      <c r="K163" s="36"/>
      <c r="L163" s="39"/>
      <c r="M163" s="203"/>
      <c r="N163" s="204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82</v>
      </c>
    </row>
    <row r="164" spans="1:65" s="13" customFormat="1" ht="10.199999999999999">
      <c r="B164" s="205"/>
      <c r="C164" s="206"/>
      <c r="D164" s="201" t="s">
        <v>166</v>
      </c>
      <c r="E164" s="207" t="s">
        <v>19</v>
      </c>
      <c r="F164" s="208" t="s">
        <v>1514</v>
      </c>
      <c r="G164" s="206"/>
      <c r="H164" s="209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82</v>
      </c>
      <c r="AV164" s="13" t="s">
        <v>85</v>
      </c>
      <c r="AW164" s="13" t="s">
        <v>34</v>
      </c>
      <c r="AX164" s="13" t="s">
        <v>82</v>
      </c>
      <c r="AY164" s="215" t="s">
        <v>158</v>
      </c>
    </row>
    <row r="165" spans="1:65" s="2" customFormat="1" ht="32.4" customHeight="1">
      <c r="A165" s="34"/>
      <c r="B165" s="35"/>
      <c r="C165" s="188" t="s">
        <v>293</v>
      </c>
      <c r="D165" s="188" t="s">
        <v>159</v>
      </c>
      <c r="E165" s="189" t="s">
        <v>272</v>
      </c>
      <c r="F165" s="190" t="s">
        <v>273</v>
      </c>
      <c r="G165" s="191" t="s">
        <v>202</v>
      </c>
      <c r="H165" s="192">
        <v>10</v>
      </c>
      <c r="I165" s="193"/>
      <c r="J165" s="194">
        <f>ROUND(I165*H165,2)</f>
        <v>0</v>
      </c>
      <c r="K165" s="190" t="s">
        <v>213</v>
      </c>
      <c r="L165" s="39"/>
      <c r="M165" s="195" t="s">
        <v>19</v>
      </c>
      <c r="N165" s="196" t="s">
        <v>45</v>
      </c>
      <c r="O165" s="64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236</v>
      </c>
      <c r="AT165" s="199" t="s">
        <v>159</v>
      </c>
      <c r="AU165" s="199" t="s">
        <v>82</v>
      </c>
      <c r="AY165" s="17" t="s">
        <v>158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236</v>
      </c>
      <c r="BM165" s="199" t="s">
        <v>274</v>
      </c>
    </row>
    <row r="166" spans="1:65" s="2" customFormat="1" ht="19.2">
      <c r="A166" s="34"/>
      <c r="B166" s="35"/>
      <c r="C166" s="36"/>
      <c r="D166" s="201" t="s">
        <v>165</v>
      </c>
      <c r="E166" s="36"/>
      <c r="F166" s="202" t="s">
        <v>275</v>
      </c>
      <c r="G166" s="36"/>
      <c r="H166" s="36"/>
      <c r="I166" s="108"/>
      <c r="J166" s="36"/>
      <c r="K166" s="36"/>
      <c r="L166" s="39"/>
      <c r="M166" s="203"/>
      <c r="N166" s="204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165</v>
      </c>
      <c r="AU166" s="17" t="s">
        <v>82</v>
      </c>
    </row>
    <row r="167" spans="1:65" s="13" customFormat="1" ht="10.199999999999999">
      <c r="B167" s="205"/>
      <c r="C167" s="206"/>
      <c r="D167" s="201" t="s">
        <v>166</v>
      </c>
      <c r="E167" s="207" t="s">
        <v>19</v>
      </c>
      <c r="F167" s="208" t="s">
        <v>1529</v>
      </c>
      <c r="G167" s="206"/>
      <c r="H167" s="209">
        <v>10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82</v>
      </c>
      <c r="AV167" s="13" t="s">
        <v>85</v>
      </c>
      <c r="AW167" s="13" t="s">
        <v>34</v>
      </c>
      <c r="AX167" s="13" t="s">
        <v>82</v>
      </c>
      <c r="AY167" s="215" t="s">
        <v>158</v>
      </c>
    </row>
    <row r="168" spans="1:65" s="2" customFormat="1" ht="32.4" customHeight="1">
      <c r="A168" s="34"/>
      <c r="B168" s="35"/>
      <c r="C168" s="188" t="s">
        <v>298</v>
      </c>
      <c r="D168" s="188" t="s">
        <v>159</v>
      </c>
      <c r="E168" s="189" t="s">
        <v>1310</v>
      </c>
      <c r="F168" s="190" t="s">
        <v>1311</v>
      </c>
      <c r="G168" s="191" t="s">
        <v>202</v>
      </c>
      <c r="H168" s="192">
        <v>1</v>
      </c>
      <c r="I168" s="193"/>
      <c r="J168" s="194">
        <f>ROUND(I168*H168,2)</f>
        <v>0</v>
      </c>
      <c r="K168" s="190" t="s">
        <v>213</v>
      </c>
      <c r="L168" s="39"/>
      <c r="M168" s="195" t="s">
        <v>19</v>
      </c>
      <c r="N168" s="196" t="s">
        <v>45</v>
      </c>
      <c r="O168" s="64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236</v>
      </c>
      <c r="AT168" s="199" t="s">
        <v>159</v>
      </c>
      <c r="AU168" s="199" t="s">
        <v>82</v>
      </c>
      <c r="AY168" s="17" t="s">
        <v>158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236</v>
      </c>
      <c r="BM168" s="199" t="s">
        <v>280</v>
      </c>
    </row>
    <row r="169" spans="1:65" s="2" customFormat="1" ht="10.199999999999999">
      <c r="A169" s="34"/>
      <c r="B169" s="35"/>
      <c r="C169" s="36"/>
      <c r="D169" s="201" t="s">
        <v>165</v>
      </c>
      <c r="E169" s="36"/>
      <c r="F169" s="202" t="s">
        <v>1311</v>
      </c>
      <c r="G169" s="36"/>
      <c r="H169" s="36"/>
      <c r="I169" s="108"/>
      <c r="J169" s="36"/>
      <c r="K169" s="36"/>
      <c r="L169" s="39"/>
      <c r="M169" s="203"/>
      <c r="N169" s="20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82</v>
      </c>
    </row>
    <row r="170" spans="1:65" s="13" customFormat="1" ht="10.199999999999999">
      <c r="B170" s="205"/>
      <c r="C170" s="206"/>
      <c r="D170" s="201" t="s">
        <v>166</v>
      </c>
      <c r="E170" s="207" t="s">
        <v>19</v>
      </c>
      <c r="F170" s="208" t="s">
        <v>1514</v>
      </c>
      <c r="G170" s="206"/>
      <c r="H170" s="209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82</v>
      </c>
      <c r="AV170" s="13" t="s">
        <v>85</v>
      </c>
      <c r="AW170" s="13" t="s">
        <v>34</v>
      </c>
      <c r="AX170" s="13" t="s">
        <v>82</v>
      </c>
      <c r="AY170" s="215" t="s">
        <v>158</v>
      </c>
    </row>
    <row r="171" spans="1:65" s="2" customFormat="1" ht="32.4" customHeight="1">
      <c r="A171" s="34"/>
      <c r="B171" s="35"/>
      <c r="C171" s="188" t="s">
        <v>304</v>
      </c>
      <c r="D171" s="188" t="s">
        <v>159</v>
      </c>
      <c r="E171" s="189" t="s">
        <v>283</v>
      </c>
      <c r="F171" s="190" t="s">
        <v>284</v>
      </c>
      <c r="G171" s="191" t="s">
        <v>202</v>
      </c>
      <c r="H171" s="192">
        <v>1</v>
      </c>
      <c r="I171" s="193"/>
      <c r="J171" s="194">
        <f>ROUND(I171*H171,2)</f>
        <v>0</v>
      </c>
      <c r="K171" s="190" t="s">
        <v>213</v>
      </c>
      <c r="L171" s="39"/>
      <c r="M171" s="195" t="s">
        <v>19</v>
      </c>
      <c r="N171" s="196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236</v>
      </c>
      <c r="AT171" s="199" t="s">
        <v>159</v>
      </c>
      <c r="AU171" s="199" t="s">
        <v>82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285</v>
      </c>
    </row>
    <row r="172" spans="1:65" s="2" customFormat="1" ht="19.2">
      <c r="A172" s="34"/>
      <c r="B172" s="35"/>
      <c r="C172" s="36"/>
      <c r="D172" s="201" t="s">
        <v>165</v>
      </c>
      <c r="E172" s="36"/>
      <c r="F172" s="202" t="s">
        <v>286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82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1530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82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2" customFormat="1" ht="16.5" customHeight="1">
      <c r="A174" s="34"/>
      <c r="B174" s="35"/>
      <c r="C174" s="188" t="s">
        <v>309</v>
      </c>
      <c r="D174" s="188" t="s">
        <v>159</v>
      </c>
      <c r="E174" s="189" t="s">
        <v>1314</v>
      </c>
      <c r="F174" s="190" t="s">
        <v>1315</v>
      </c>
      <c r="G174" s="191" t="s">
        <v>202</v>
      </c>
      <c r="H174" s="192">
        <v>1</v>
      </c>
      <c r="I174" s="193"/>
      <c r="J174" s="194">
        <f>ROUND(I174*H174,2)</f>
        <v>0</v>
      </c>
      <c r="K174" s="190" t="s">
        <v>213</v>
      </c>
      <c r="L174" s="39"/>
      <c r="M174" s="195" t="s">
        <v>19</v>
      </c>
      <c r="N174" s="196" t="s">
        <v>45</v>
      </c>
      <c r="O174" s="64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236</v>
      </c>
      <c r="AT174" s="199" t="s">
        <v>159</v>
      </c>
      <c r="AU174" s="199" t="s">
        <v>82</v>
      </c>
      <c r="AY174" s="17" t="s">
        <v>158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236</v>
      </c>
      <c r="BM174" s="199" t="s">
        <v>1316</v>
      </c>
    </row>
    <row r="175" spans="1:65" s="2" customFormat="1" ht="19.2">
      <c r="A175" s="34"/>
      <c r="B175" s="35"/>
      <c r="C175" s="36"/>
      <c r="D175" s="201" t="s">
        <v>165</v>
      </c>
      <c r="E175" s="36"/>
      <c r="F175" s="202" t="s">
        <v>1317</v>
      </c>
      <c r="G175" s="36"/>
      <c r="H175" s="36"/>
      <c r="I175" s="108"/>
      <c r="J175" s="36"/>
      <c r="K175" s="36"/>
      <c r="L175" s="39"/>
      <c r="M175" s="203"/>
      <c r="N175" s="204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165</v>
      </c>
      <c r="AU175" s="17" t="s">
        <v>82</v>
      </c>
    </row>
    <row r="176" spans="1:65" s="13" customFormat="1" ht="10.199999999999999">
      <c r="B176" s="205"/>
      <c r="C176" s="206"/>
      <c r="D176" s="201" t="s">
        <v>166</v>
      </c>
      <c r="E176" s="207" t="s">
        <v>19</v>
      </c>
      <c r="F176" s="208" t="s">
        <v>1514</v>
      </c>
      <c r="G176" s="206"/>
      <c r="H176" s="209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82</v>
      </c>
      <c r="AV176" s="13" t="s">
        <v>85</v>
      </c>
      <c r="AW176" s="13" t="s">
        <v>34</v>
      </c>
      <c r="AX176" s="13" t="s">
        <v>82</v>
      </c>
      <c r="AY176" s="215" t="s">
        <v>158</v>
      </c>
    </row>
    <row r="177" spans="1:65" s="2" customFormat="1" ht="16.5" customHeight="1">
      <c r="A177" s="34"/>
      <c r="B177" s="35"/>
      <c r="C177" s="188" t="s">
        <v>314</v>
      </c>
      <c r="D177" s="188" t="s">
        <v>159</v>
      </c>
      <c r="E177" s="189" t="s">
        <v>294</v>
      </c>
      <c r="F177" s="190" t="s">
        <v>295</v>
      </c>
      <c r="G177" s="191" t="s">
        <v>202</v>
      </c>
      <c r="H177" s="192">
        <v>2</v>
      </c>
      <c r="I177" s="193"/>
      <c r="J177" s="194">
        <f>ROUND(I177*H177,2)</f>
        <v>0</v>
      </c>
      <c r="K177" s="190" t="s">
        <v>213</v>
      </c>
      <c r="L177" s="39"/>
      <c r="M177" s="195" t="s">
        <v>19</v>
      </c>
      <c r="N177" s="196" t="s">
        <v>45</v>
      </c>
      <c r="O177" s="64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236</v>
      </c>
      <c r="AT177" s="199" t="s">
        <v>159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236</v>
      </c>
      <c r="BM177" s="199" t="s">
        <v>290</v>
      </c>
    </row>
    <row r="178" spans="1:65" s="2" customFormat="1" ht="19.2">
      <c r="A178" s="34"/>
      <c r="B178" s="35"/>
      <c r="C178" s="36"/>
      <c r="D178" s="201" t="s">
        <v>165</v>
      </c>
      <c r="E178" s="36"/>
      <c r="F178" s="202" t="s">
        <v>297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1531</v>
      </c>
      <c r="G179" s="206"/>
      <c r="H179" s="209">
        <v>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16.5" customHeight="1">
      <c r="A180" s="34"/>
      <c r="B180" s="35"/>
      <c r="C180" s="188" t="s">
        <v>319</v>
      </c>
      <c r="D180" s="188" t="s">
        <v>159</v>
      </c>
      <c r="E180" s="189" t="s">
        <v>299</v>
      </c>
      <c r="F180" s="190" t="s">
        <v>300</v>
      </c>
      <c r="G180" s="191" t="s">
        <v>202</v>
      </c>
      <c r="H180" s="192">
        <v>4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1318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302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13" customFormat="1" ht="10.199999999999999">
      <c r="B182" s="205"/>
      <c r="C182" s="206"/>
      <c r="D182" s="201" t="s">
        <v>166</v>
      </c>
      <c r="E182" s="207" t="s">
        <v>19</v>
      </c>
      <c r="F182" s="208" t="s">
        <v>1532</v>
      </c>
      <c r="G182" s="206"/>
      <c r="H182" s="209">
        <v>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82</v>
      </c>
      <c r="AV182" s="13" t="s">
        <v>85</v>
      </c>
      <c r="AW182" s="13" t="s">
        <v>34</v>
      </c>
      <c r="AX182" s="13" t="s">
        <v>82</v>
      </c>
      <c r="AY182" s="215" t="s">
        <v>158</v>
      </c>
    </row>
    <row r="183" spans="1:65" s="2" customFormat="1" ht="16.5" customHeight="1">
      <c r="A183" s="34"/>
      <c r="B183" s="35"/>
      <c r="C183" s="188" t="s">
        <v>324</v>
      </c>
      <c r="D183" s="188" t="s">
        <v>159</v>
      </c>
      <c r="E183" s="189" t="s">
        <v>305</v>
      </c>
      <c r="F183" s="190" t="s">
        <v>306</v>
      </c>
      <c r="G183" s="191" t="s">
        <v>202</v>
      </c>
      <c r="H183" s="192">
        <v>1</v>
      </c>
      <c r="I183" s="193"/>
      <c r="J183" s="194">
        <f>ROUND(I183*H183,2)</f>
        <v>0</v>
      </c>
      <c r="K183" s="190" t="s">
        <v>213</v>
      </c>
      <c r="L183" s="39"/>
      <c r="M183" s="195" t="s">
        <v>19</v>
      </c>
      <c r="N183" s="196" t="s">
        <v>45</v>
      </c>
      <c r="O183" s="64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236</v>
      </c>
      <c r="AT183" s="199" t="s">
        <v>159</v>
      </c>
      <c r="AU183" s="199" t="s">
        <v>82</v>
      </c>
      <c r="AY183" s="17" t="s">
        <v>158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236</v>
      </c>
      <c r="BM183" s="199" t="s">
        <v>307</v>
      </c>
    </row>
    <row r="184" spans="1:65" s="2" customFormat="1" ht="19.2">
      <c r="A184" s="34"/>
      <c r="B184" s="35"/>
      <c r="C184" s="36"/>
      <c r="D184" s="201" t="s">
        <v>165</v>
      </c>
      <c r="E184" s="36"/>
      <c r="F184" s="202" t="s">
        <v>308</v>
      </c>
      <c r="G184" s="36"/>
      <c r="H184" s="36"/>
      <c r="I184" s="108"/>
      <c r="J184" s="36"/>
      <c r="K184" s="36"/>
      <c r="L184" s="39"/>
      <c r="M184" s="203"/>
      <c r="N184" s="20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165</v>
      </c>
      <c r="AU184" s="17" t="s">
        <v>82</v>
      </c>
    </row>
    <row r="185" spans="1:65" s="13" customFormat="1" ht="10.199999999999999">
      <c r="B185" s="205"/>
      <c r="C185" s="206"/>
      <c r="D185" s="201" t="s">
        <v>166</v>
      </c>
      <c r="E185" s="207" t="s">
        <v>19</v>
      </c>
      <c r="F185" s="208" t="s">
        <v>1514</v>
      </c>
      <c r="G185" s="206"/>
      <c r="H185" s="209">
        <v>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166</v>
      </c>
      <c r="AU185" s="215" t="s">
        <v>82</v>
      </c>
      <c r="AV185" s="13" t="s">
        <v>85</v>
      </c>
      <c r="AW185" s="13" t="s">
        <v>34</v>
      </c>
      <c r="AX185" s="13" t="s">
        <v>82</v>
      </c>
      <c r="AY185" s="215" t="s">
        <v>158</v>
      </c>
    </row>
    <row r="186" spans="1:65" s="2" customFormat="1" ht="32.4" customHeight="1">
      <c r="A186" s="34"/>
      <c r="B186" s="35"/>
      <c r="C186" s="188" t="s">
        <v>328</v>
      </c>
      <c r="D186" s="188" t="s">
        <v>159</v>
      </c>
      <c r="E186" s="189" t="s">
        <v>1320</v>
      </c>
      <c r="F186" s="190" t="s">
        <v>1321</v>
      </c>
      <c r="G186" s="191" t="s">
        <v>202</v>
      </c>
      <c r="H186" s="192">
        <v>1</v>
      </c>
      <c r="I186" s="193"/>
      <c r="J186" s="194">
        <f>ROUND(I186*H186,2)</f>
        <v>0</v>
      </c>
      <c r="K186" s="190" t="s">
        <v>213</v>
      </c>
      <c r="L186" s="39"/>
      <c r="M186" s="195" t="s">
        <v>19</v>
      </c>
      <c r="N186" s="196" t="s">
        <v>45</v>
      </c>
      <c r="O186" s="64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236</v>
      </c>
      <c r="AT186" s="199" t="s">
        <v>159</v>
      </c>
      <c r="AU186" s="199" t="s">
        <v>82</v>
      </c>
      <c r="AY186" s="17" t="s">
        <v>158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236</v>
      </c>
      <c r="BM186" s="199" t="s">
        <v>1322</v>
      </c>
    </row>
    <row r="187" spans="1:65" s="2" customFormat="1" ht="19.2">
      <c r="A187" s="34"/>
      <c r="B187" s="35"/>
      <c r="C187" s="36"/>
      <c r="D187" s="201" t="s">
        <v>165</v>
      </c>
      <c r="E187" s="36"/>
      <c r="F187" s="202" t="s">
        <v>1323</v>
      </c>
      <c r="G187" s="36"/>
      <c r="H187" s="36"/>
      <c r="I187" s="108"/>
      <c r="J187" s="36"/>
      <c r="K187" s="36"/>
      <c r="L187" s="39"/>
      <c r="M187" s="203"/>
      <c r="N187" s="204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82</v>
      </c>
    </row>
    <row r="188" spans="1:65" s="13" customFormat="1" ht="10.199999999999999">
      <c r="B188" s="205"/>
      <c r="C188" s="206"/>
      <c r="D188" s="201" t="s">
        <v>166</v>
      </c>
      <c r="E188" s="207" t="s">
        <v>19</v>
      </c>
      <c r="F188" s="208" t="s">
        <v>1530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34</v>
      </c>
      <c r="AX188" s="13" t="s">
        <v>82</v>
      </c>
      <c r="AY188" s="215" t="s">
        <v>158</v>
      </c>
    </row>
    <row r="189" spans="1:65" s="2" customFormat="1" ht="32.4" customHeight="1">
      <c r="A189" s="34"/>
      <c r="B189" s="35"/>
      <c r="C189" s="188" t="s">
        <v>332</v>
      </c>
      <c r="D189" s="188" t="s">
        <v>159</v>
      </c>
      <c r="E189" s="189" t="s">
        <v>315</v>
      </c>
      <c r="F189" s="190" t="s">
        <v>316</v>
      </c>
      <c r="G189" s="191" t="s">
        <v>202</v>
      </c>
      <c r="H189" s="192">
        <v>8</v>
      </c>
      <c r="I189" s="193"/>
      <c r="J189" s="194">
        <f>ROUND(I189*H189,2)</f>
        <v>0</v>
      </c>
      <c r="K189" s="190" t="s">
        <v>213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317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316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13" customFormat="1" ht="10.199999999999999">
      <c r="B191" s="205"/>
      <c r="C191" s="206"/>
      <c r="D191" s="201" t="s">
        <v>166</v>
      </c>
      <c r="E191" s="207" t="s">
        <v>19</v>
      </c>
      <c r="F191" s="208" t="s">
        <v>1533</v>
      </c>
      <c r="G191" s="206"/>
      <c r="H191" s="209">
        <v>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166</v>
      </c>
      <c r="AU191" s="215" t="s">
        <v>82</v>
      </c>
      <c r="AV191" s="13" t="s">
        <v>85</v>
      </c>
      <c r="AW191" s="13" t="s">
        <v>34</v>
      </c>
      <c r="AX191" s="13" t="s">
        <v>82</v>
      </c>
      <c r="AY191" s="215" t="s">
        <v>158</v>
      </c>
    </row>
    <row r="192" spans="1:65" s="2" customFormat="1" ht="40.200000000000003" customHeight="1">
      <c r="A192" s="34"/>
      <c r="B192" s="35"/>
      <c r="C192" s="188" t="s">
        <v>336</v>
      </c>
      <c r="D192" s="188" t="s">
        <v>159</v>
      </c>
      <c r="E192" s="189" t="s">
        <v>320</v>
      </c>
      <c r="F192" s="190" t="s">
        <v>321</v>
      </c>
      <c r="G192" s="191" t="s">
        <v>202</v>
      </c>
      <c r="H192" s="192">
        <v>2</v>
      </c>
      <c r="I192" s="193"/>
      <c r="J192" s="194">
        <f>ROUND(I192*H192,2)</f>
        <v>0</v>
      </c>
      <c r="K192" s="190" t="s">
        <v>213</v>
      </c>
      <c r="L192" s="39"/>
      <c r="M192" s="195" t="s">
        <v>19</v>
      </c>
      <c r="N192" s="196" t="s">
        <v>45</v>
      </c>
      <c r="O192" s="64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236</v>
      </c>
      <c r="AT192" s="199" t="s">
        <v>159</v>
      </c>
      <c r="AU192" s="199" t="s">
        <v>82</v>
      </c>
      <c r="AY192" s="17" t="s">
        <v>158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82</v>
      </c>
      <c r="BK192" s="200">
        <f>ROUND(I192*H192,2)</f>
        <v>0</v>
      </c>
      <c r="BL192" s="17" t="s">
        <v>236</v>
      </c>
      <c r="BM192" s="199" t="s">
        <v>322</v>
      </c>
    </row>
    <row r="193" spans="1:65" s="2" customFormat="1" ht="19.2">
      <c r="A193" s="34"/>
      <c r="B193" s="35"/>
      <c r="C193" s="36"/>
      <c r="D193" s="201" t="s">
        <v>165</v>
      </c>
      <c r="E193" s="36"/>
      <c r="F193" s="202" t="s">
        <v>321</v>
      </c>
      <c r="G193" s="36"/>
      <c r="H193" s="36"/>
      <c r="I193" s="108"/>
      <c r="J193" s="36"/>
      <c r="K193" s="36"/>
      <c r="L193" s="39"/>
      <c r="M193" s="203"/>
      <c r="N193" s="204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165</v>
      </c>
      <c r="AU193" s="17" t="s">
        <v>82</v>
      </c>
    </row>
    <row r="194" spans="1:65" s="13" customFormat="1" ht="10.199999999999999">
      <c r="B194" s="205"/>
      <c r="C194" s="206"/>
      <c r="D194" s="201" t="s">
        <v>166</v>
      </c>
      <c r="E194" s="207" t="s">
        <v>19</v>
      </c>
      <c r="F194" s="208" t="s">
        <v>1534</v>
      </c>
      <c r="G194" s="206"/>
      <c r="H194" s="209">
        <v>2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82</v>
      </c>
      <c r="AV194" s="13" t="s">
        <v>85</v>
      </c>
      <c r="AW194" s="13" t="s">
        <v>34</v>
      </c>
      <c r="AX194" s="13" t="s">
        <v>82</v>
      </c>
      <c r="AY194" s="215" t="s">
        <v>158</v>
      </c>
    </row>
    <row r="195" spans="1:65" s="2" customFormat="1" ht="39" customHeight="1">
      <c r="A195" s="34"/>
      <c r="B195" s="35"/>
      <c r="C195" s="188" t="s">
        <v>203</v>
      </c>
      <c r="D195" s="188" t="s">
        <v>159</v>
      </c>
      <c r="E195" s="189" t="s">
        <v>325</v>
      </c>
      <c r="F195" s="190" t="s">
        <v>326</v>
      </c>
      <c r="G195" s="191" t="s">
        <v>202</v>
      </c>
      <c r="H195" s="192">
        <v>2</v>
      </c>
      <c r="I195" s="193"/>
      <c r="J195" s="194">
        <f>ROUND(I195*H195,2)</f>
        <v>0</v>
      </c>
      <c r="K195" s="190" t="s">
        <v>213</v>
      </c>
      <c r="L195" s="39"/>
      <c r="M195" s="195" t="s">
        <v>19</v>
      </c>
      <c r="N195" s="196" t="s">
        <v>45</v>
      </c>
      <c r="O195" s="64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236</v>
      </c>
      <c r="AT195" s="199" t="s">
        <v>159</v>
      </c>
      <c r="AU195" s="199" t="s">
        <v>82</v>
      </c>
      <c r="AY195" s="17" t="s">
        <v>158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236</v>
      </c>
      <c r="BM195" s="199" t="s">
        <v>327</v>
      </c>
    </row>
    <row r="196" spans="1:65" s="2" customFormat="1" ht="19.2">
      <c r="A196" s="34"/>
      <c r="B196" s="35"/>
      <c r="C196" s="36"/>
      <c r="D196" s="201" t="s">
        <v>165</v>
      </c>
      <c r="E196" s="36"/>
      <c r="F196" s="202" t="s">
        <v>326</v>
      </c>
      <c r="G196" s="36"/>
      <c r="H196" s="36"/>
      <c r="I196" s="108"/>
      <c r="J196" s="36"/>
      <c r="K196" s="36"/>
      <c r="L196" s="39"/>
      <c r="M196" s="203"/>
      <c r="N196" s="204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82</v>
      </c>
    </row>
    <row r="197" spans="1:65" s="2" customFormat="1" ht="21.75" customHeight="1">
      <c r="A197" s="34"/>
      <c r="B197" s="35"/>
      <c r="C197" s="228" t="s">
        <v>345</v>
      </c>
      <c r="D197" s="228" t="s">
        <v>199</v>
      </c>
      <c r="E197" s="229" t="s">
        <v>329</v>
      </c>
      <c r="F197" s="230" t="s">
        <v>330</v>
      </c>
      <c r="G197" s="231" t="s">
        <v>202</v>
      </c>
      <c r="H197" s="232">
        <v>2</v>
      </c>
      <c r="I197" s="233"/>
      <c r="J197" s="234">
        <f>ROUND(I197*H197,2)</f>
        <v>0</v>
      </c>
      <c r="K197" s="230" t="s">
        <v>213</v>
      </c>
      <c r="L197" s="235"/>
      <c r="M197" s="236" t="s">
        <v>19</v>
      </c>
      <c r="N197" s="237" t="s">
        <v>45</v>
      </c>
      <c r="O197" s="64"/>
      <c r="P197" s="197">
        <f>O197*H197</f>
        <v>0</v>
      </c>
      <c r="Q197" s="197">
        <v>3.7000000000000002E-3</v>
      </c>
      <c r="R197" s="197">
        <f>Q197*H197</f>
        <v>7.4000000000000003E-3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241</v>
      </c>
      <c r="AT197" s="199" t="s">
        <v>199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331</v>
      </c>
    </row>
    <row r="198" spans="1:65" s="2" customFormat="1" ht="19.2">
      <c r="A198" s="34"/>
      <c r="B198" s="35"/>
      <c r="C198" s="36"/>
      <c r="D198" s="201" t="s">
        <v>165</v>
      </c>
      <c r="E198" s="36"/>
      <c r="F198" s="202" t="s">
        <v>330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1534</v>
      </c>
      <c r="G199" s="206"/>
      <c r="H199" s="209">
        <v>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2" customFormat="1" ht="37.799999999999997" customHeight="1">
      <c r="A200" s="34"/>
      <c r="B200" s="35"/>
      <c r="C200" s="188" t="s">
        <v>351</v>
      </c>
      <c r="D200" s="188" t="s">
        <v>159</v>
      </c>
      <c r="E200" s="189" t="s">
        <v>333</v>
      </c>
      <c r="F200" s="190" t="s">
        <v>334</v>
      </c>
      <c r="G200" s="191" t="s">
        <v>162</v>
      </c>
      <c r="H200" s="192">
        <v>350</v>
      </c>
      <c r="I200" s="193"/>
      <c r="J200" s="194">
        <f>ROUND(I200*H200,2)</f>
        <v>0</v>
      </c>
      <c r="K200" s="190" t="s">
        <v>213</v>
      </c>
      <c r="L200" s="39"/>
      <c r="M200" s="195" t="s">
        <v>19</v>
      </c>
      <c r="N200" s="196" t="s">
        <v>45</v>
      </c>
      <c r="O200" s="64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236</v>
      </c>
      <c r="AT200" s="199" t="s">
        <v>159</v>
      </c>
      <c r="AU200" s="199" t="s">
        <v>82</v>
      </c>
      <c r="AY200" s="17" t="s">
        <v>158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82</v>
      </c>
      <c r="BK200" s="200">
        <f>ROUND(I200*H200,2)</f>
        <v>0</v>
      </c>
      <c r="BL200" s="17" t="s">
        <v>236</v>
      </c>
      <c r="BM200" s="199" t="s">
        <v>335</v>
      </c>
    </row>
    <row r="201" spans="1:65" s="2" customFormat="1" ht="19.2">
      <c r="A201" s="34"/>
      <c r="B201" s="35"/>
      <c r="C201" s="36"/>
      <c r="D201" s="201" t="s">
        <v>165</v>
      </c>
      <c r="E201" s="36"/>
      <c r="F201" s="202" t="s">
        <v>334</v>
      </c>
      <c r="G201" s="36"/>
      <c r="H201" s="36"/>
      <c r="I201" s="108"/>
      <c r="J201" s="36"/>
      <c r="K201" s="36"/>
      <c r="L201" s="39"/>
      <c r="M201" s="203"/>
      <c r="N201" s="204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82</v>
      </c>
    </row>
    <row r="202" spans="1:65" s="2" customFormat="1" ht="16.5" customHeight="1">
      <c r="A202" s="34"/>
      <c r="B202" s="35"/>
      <c r="C202" s="228" t="s">
        <v>356</v>
      </c>
      <c r="D202" s="228" t="s">
        <v>199</v>
      </c>
      <c r="E202" s="229" t="s">
        <v>337</v>
      </c>
      <c r="F202" s="230" t="s">
        <v>338</v>
      </c>
      <c r="G202" s="231" t="s">
        <v>162</v>
      </c>
      <c r="H202" s="232">
        <v>402.5</v>
      </c>
      <c r="I202" s="233"/>
      <c r="J202" s="234">
        <f>ROUND(I202*H202,2)</f>
        <v>0</v>
      </c>
      <c r="K202" s="230" t="s">
        <v>19</v>
      </c>
      <c r="L202" s="235"/>
      <c r="M202" s="236" t="s">
        <v>19</v>
      </c>
      <c r="N202" s="237" t="s">
        <v>45</v>
      </c>
      <c r="O202" s="64"/>
      <c r="P202" s="197">
        <f>O202*H202</f>
        <v>0</v>
      </c>
      <c r="Q202" s="197">
        <v>1.2999999999999999E-4</v>
      </c>
      <c r="R202" s="197">
        <f>Q202*H202</f>
        <v>5.2324999999999997E-2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241</v>
      </c>
      <c r="AT202" s="199" t="s">
        <v>199</v>
      </c>
      <c r="AU202" s="199" t="s">
        <v>82</v>
      </c>
      <c r="AY202" s="17" t="s">
        <v>158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236</v>
      </c>
      <c r="BM202" s="199" t="s">
        <v>339</v>
      </c>
    </row>
    <row r="203" spans="1:65" s="2" customFormat="1" ht="10.199999999999999">
      <c r="A203" s="34"/>
      <c r="B203" s="35"/>
      <c r="C203" s="36"/>
      <c r="D203" s="201" t="s">
        <v>165</v>
      </c>
      <c r="E203" s="36"/>
      <c r="F203" s="202" t="s">
        <v>338</v>
      </c>
      <c r="G203" s="36"/>
      <c r="H203" s="36"/>
      <c r="I203" s="108"/>
      <c r="J203" s="36"/>
      <c r="K203" s="36"/>
      <c r="L203" s="39"/>
      <c r="M203" s="203"/>
      <c r="N203" s="204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165</v>
      </c>
      <c r="AU203" s="17" t="s">
        <v>82</v>
      </c>
    </row>
    <row r="204" spans="1:65" s="13" customFormat="1" ht="10.199999999999999">
      <c r="B204" s="205"/>
      <c r="C204" s="206"/>
      <c r="D204" s="201" t="s">
        <v>166</v>
      </c>
      <c r="E204" s="207" t="s">
        <v>19</v>
      </c>
      <c r="F204" s="208" t="s">
        <v>1535</v>
      </c>
      <c r="G204" s="206"/>
      <c r="H204" s="209">
        <v>350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82</v>
      </c>
      <c r="AV204" s="13" t="s">
        <v>85</v>
      </c>
      <c r="AW204" s="13" t="s">
        <v>34</v>
      </c>
      <c r="AX204" s="13" t="s">
        <v>82</v>
      </c>
      <c r="AY204" s="215" t="s">
        <v>158</v>
      </c>
    </row>
    <row r="205" spans="1:65" s="13" customFormat="1" ht="10.199999999999999">
      <c r="B205" s="205"/>
      <c r="C205" s="206"/>
      <c r="D205" s="201" t="s">
        <v>166</v>
      </c>
      <c r="E205" s="206"/>
      <c r="F205" s="208" t="s">
        <v>1327</v>
      </c>
      <c r="G205" s="206"/>
      <c r="H205" s="209">
        <v>402.5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4</v>
      </c>
      <c r="AX205" s="13" t="s">
        <v>82</v>
      </c>
      <c r="AY205" s="215" t="s">
        <v>158</v>
      </c>
    </row>
    <row r="206" spans="1:65" s="2" customFormat="1" ht="39" customHeight="1">
      <c r="A206" s="34"/>
      <c r="B206" s="35"/>
      <c r="C206" s="188" t="s">
        <v>361</v>
      </c>
      <c r="D206" s="188" t="s">
        <v>159</v>
      </c>
      <c r="E206" s="189" t="s">
        <v>342</v>
      </c>
      <c r="F206" s="190" t="s">
        <v>343</v>
      </c>
      <c r="G206" s="191" t="s">
        <v>162</v>
      </c>
      <c r="H206" s="192">
        <v>300</v>
      </c>
      <c r="I206" s="193"/>
      <c r="J206" s="194">
        <f>ROUND(I206*H206,2)</f>
        <v>0</v>
      </c>
      <c r="K206" s="190" t="s">
        <v>19</v>
      </c>
      <c r="L206" s="39"/>
      <c r="M206" s="195" t="s">
        <v>19</v>
      </c>
      <c r="N206" s="196" t="s">
        <v>45</v>
      </c>
      <c r="O206" s="64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236</v>
      </c>
      <c r="AT206" s="199" t="s">
        <v>159</v>
      </c>
      <c r="AU206" s="199" t="s">
        <v>82</v>
      </c>
      <c r="AY206" s="17" t="s">
        <v>158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236</v>
      </c>
      <c r="BM206" s="199" t="s">
        <v>344</v>
      </c>
    </row>
    <row r="207" spans="1:65" s="2" customFormat="1" ht="19.2">
      <c r="A207" s="34"/>
      <c r="B207" s="35"/>
      <c r="C207" s="36"/>
      <c r="D207" s="201" t="s">
        <v>165</v>
      </c>
      <c r="E207" s="36"/>
      <c r="F207" s="202" t="s">
        <v>343</v>
      </c>
      <c r="G207" s="36"/>
      <c r="H207" s="36"/>
      <c r="I207" s="108"/>
      <c r="J207" s="36"/>
      <c r="K207" s="36"/>
      <c r="L207" s="39"/>
      <c r="M207" s="203"/>
      <c r="N207" s="204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165</v>
      </c>
      <c r="AU207" s="17" t="s">
        <v>82</v>
      </c>
    </row>
    <row r="208" spans="1:65" s="2" customFormat="1" ht="16.5" customHeight="1">
      <c r="A208" s="34"/>
      <c r="B208" s="35"/>
      <c r="C208" s="228" t="s">
        <v>366</v>
      </c>
      <c r="D208" s="228" t="s">
        <v>199</v>
      </c>
      <c r="E208" s="229" t="s">
        <v>346</v>
      </c>
      <c r="F208" s="230" t="s">
        <v>347</v>
      </c>
      <c r="G208" s="231" t="s">
        <v>162</v>
      </c>
      <c r="H208" s="232">
        <v>345</v>
      </c>
      <c r="I208" s="233"/>
      <c r="J208" s="234">
        <f>ROUND(I208*H208,2)</f>
        <v>0</v>
      </c>
      <c r="K208" s="230" t="s">
        <v>19</v>
      </c>
      <c r="L208" s="235"/>
      <c r="M208" s="236" t="s">
        <v>19</v>
      </c>
      <c r="N208" s="237" t="s">
        <v>45</v>
      </c>
      <c r="O208" s="64"/>
      <c r="P208" s="197">
        <f>O208*H208</f>
        <v>0</v>
      </c>
      <c r="Q208" s="197">
        <v>2.4000000000000001E-4</v>
      </c>
      <c r="R208" s="197">
        <f>Q208*H208</f>
        <v>8.2799999999999999E-2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241</v>
      </c>
      <c r="AT208" s="199" t="s">
        <v>199</v>
      </c>
      <c r="AU208" s="199" t="s">
        <v>82</v>
      </c>
      <c r="AY208" s="17" t="s">
        <v>158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236</v>
      </c>
      <c r="BM208" s="199" t="s">
        <v>348</v>
      </c>
    </row>
    <row r="209" spans="1:65" s="2" customFormat="1" ht="10.199999999999999">
      <c r="A209" s="34"/>
      <c r="B209" s="35"/>
      <c r="C209" s="36"/>
      <c r="D209" s="201" t="s">
        <v>165</v>
      </c>
      <c r="E209" s="36"/>
      <c r="F209" s="202" t="s">
        <v>347</v>
      </c>
      <c r="G209" s="36"/>
      <c r="H209" s="36"/>
      <c r="I209" s="108"/>
      <c r="J209" s="36"/>
      <c r="K209" s="36"/>
      <c r="L209" s="39"/>
      <c r="M209" s="203"/>
      <c r="N209" s="204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165</v>
      </c>
      <c r="AU209" s="17" t="s">
        <v>82</v>
      </c>
    </row>
    <row r="210" spans="1:65" s="13" customFormat="1" ht="10.199999999999999">
      <c r="B210" s="205"/>
      <c r="C210" s="206"/>
      <c r="D210" s="201" t="s">
        <v>166</v>
      </c>
      <c r="E210" s="207" t="s">
        <v>19</v>
      </c>
      <c r="F210" s="208" t="s">
        <v>1536</v>
      </c>
      <c r="G210" s="206"/>
      <c r="H210" s="209">
        <v>300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82</v>
      </c>
      <c r="AV210" s="13" t="s">
        <v>85</v>
      </c>
      <c r="AW210" s="13" t="s">
        <v>34</v>
      </c>
      <c r="AX210" s="13" t="s">
        <v>82</v>
      </c>
      <c r="AY210" s="215" t="s">
        <v>158</v>
      </c>
    </row>
    <row r="211" spans="1:65" s="13" customFormat="1" ht="10.199999999999999">
      <c r="B211" s="205"/>
      <c r="C211" s="206"/>
      <c r="D211" s="201" t="s">
        <v>166</v>
      </c>
      <c r="E211" s="206"/>
      <c r="F211" s="208" t="s">
        <v>1329</v>
      </c>
      <c r="G211" s="206"/>
      <c r="H211" s="209">
        <v>345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4</v>
      </c>
      <c r="AX211" s="13" t="s">
        <v>82</v>
      </c>
      <c r="AY211" s="215" t="s">
        <v>158</v>
      </c>
    </row>
    <row r="212" spans="1:65" s="2" customFormat="1" ht="28.2" customHeight="1">
      <c r="A212" s="34"/>
      <c r="B212" s="35"/>
      <c r="C212" s="188" t="s">
        <v>372</v>
      </c>
      <c r="D212" s="188" t="s">
        <v>159</v>
      </c>
      <c r="E212" s="189" t="s">
        <v>352</v>
      </c>
      <c r="F212" s="190" t="s">
        <v>353</v>
      </c>
      <c r="G212" s="191" t="s">
        <v>162</v>
      </c>
      <c r="H212" s="192">
        <v>10</v>
      </c>
      <c r="I212" s="193"/>
      <c r="J212" s="194">
        <f>ROUND(I212*H212,2)</f>
        <v>0</v>
      </c>
      <c r="K212" s="190" t="s">
        <v>213</v>
      </c>
      <c r="L212" s="39"/>
      <c r="M212" s="195" t="s">
        <v>19</v>
      </c>
      <c r="N212" s="196" t="s">
        <v>45</v>
      </c>
      <c r="O212" s="64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236</v>
      </c>
      <c r="AT212" s="199" t="s">
        <v>159</v>
      </c>
      <c r="AU212" s="199" t="s">
        <v>82</v>
      </c>
      <c r="AY212" s="17" t="s">
        <v>158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236</v>
      </c>
      <c r="BM212" s="199" t="s">
        <v>354</v>
      </c>
    </row>
    <row r="213" spans="1:65" s="2" customFormat="1" ht="28.8">
      <c r="A213" s="34"/>
      <c r="B213" s="35"/>
      <c r="C213" s="36"/>
      <c r="D213" s="201" t="s">
        <v>165</v>
      </c>
      <c r="E213" s="36"/>
      <c r="F213" s="202" t="s">
        <v>355</v>
      </c>
      <c r="G213" s="36"/>
      <c r="H213" s="36"/>
      <c r="I213" s="108"/>
      <c r="J213" s="36"/>
      <c r="K213" s="36"/>
      <c r="L213" s="39"/>
      <c r="M213" s="203"/>
      <c r="N213" s="204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82</v>
      </c>
    </row>
    <row r="214" spans="1:65" s="2" customFormat="1" ht="16.5" customHeight="1">
      <c r="A214" s="34"/>
      <c r="B214" s="35"/>
      <c r="C214" s="228" t="s">
        <v>377</v>
      </c>
      <c r="D214" s="228" t="s">
        <v>199</v>
      </c>
      <c r="E214" s="229" t="s">
        <v>357</v>
      </c>
      <c r="F214" s="230" t="s">
        <v>358</v>
      </c>
      <c r="G214" s="231" t="s">
        <v>162</v>
      </c>
      <c r="H214" s="232">
        <v>10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45</v>
      </c>
      <c r="O214" s="64"/>
      <c r="P214" s="197">
        <f>O214*H214</f>
        <v>0</v>
      </c>
      <c r="Q214" s="197">
        <v>1.6199999999999999E-3</v>
      </c>
      <c r="R214" s="197">
        <f>Q214*H214</f>
        <v>1.6199999999999999E-2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241</v>
      </c>
      <c r="AT214" s="199" t="s">
        <v>199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236</v>
      </c>
      <c r="BM214" s="199" t="s">
        <v>359</v>
      </c>
    </row>
    <row r="215" spans="1:65" s="2" customFormat="1" ht="10.199999999999999">
      <c r="A215" s="34"/>
      <c r="B215" s="35"/>
      <c r="C215" s="36"/>
      <c r="D215" s="201" t="s">
        <v>165</v>
      </c>
      <c r="E215" s="36"/>
      <c r="F215" s="202" t="s">
        <v>358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0.199999999999999">
      <c r="B216" s="205"/>
      <c r="C216" s="206"/>
      <c r="D216" s="201" t="s">
        <v>166</v>
      </c>
      <c r="E216" s="207" t="s">
        <v>19</v>
      </c>
      <c r="F216" s="208" t="s">
        <v>1537</v>
      </c>
      <c r="G216" s="206"/>
      <c r="H216" s="209">
        <v>10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82</v>
      </c>
      <c r="AV216" s="13" t="s">
        <v>85</v>
      </c>
      <c r="AW216" s="13" t="s">
        <v>34</v>
      </c>
      <c r="AX216" s="13" t="s">
        <v>82</v>
      </c>
      <c r="AY216" s="215" t="s">
        <v>158</v>
      </c>
    </row>
    <row r="217" spans="1:65" s="2" customFormat="1" ht="28.2" customHeight="1">
      <c r="A217" s="34"/>
      <c r="B217" s="35"/>
      <c r="C217" s="188" t="s">
        <v>382</v>
      </c>
      <c r="D217" s="188" t="s">
        <v>159</v>
      </c>
      <c r="E217" s="189" t="s">
        <v>1538</v>
      </c>
      <c r="F217" s="190" t="s">
        <v>1539</v>
      </c>
      <c r="G217" s="191" t="s">
        <v>162</v>
      </c>
      <c r="H217" s="192">
        <v>70</v>
      </c>
      <c r="I217" s="193"/>
      <c r="J217" s="194">
        <f>ROUND(I217*H217,2)</f>
        <v>0</v>
      </c>
      <c r="K217" s="190" t="s">
        <v>213</v>
      </c>
      <c r="L217" s="39"/>
      <c r="M217" s="195" t="s">
        <v>19</v>
      </c>
      <c r="N217" s="196" t="s">
        <v>45</v>
      </c>
      <c r="O217" s="64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236</v>
      </c>
      <c r="AT217" s="199" t="s">
        <v>159</v>
      </c>
      <c r="AU217" s="199" t="s">
        <v>82</v>
      </c>
      <c r="AY217" s="17" t="s">
        <v>158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236</v>
      </c>
      <c r="BM217" s="199" t="s">
        <v>364</v>
      </c>
    </row>
    <row r="218" spans="1:65" s="2" customFormat="1" ht="28.8">
      <c r="A218" s="34"/>
      <c r="B218" s="35"/>
      <c r="C218" s="36"/>
      <c r="D218" s="201" t="s">
        <v>165</v>
      </c>
      <c r="E218" s="36"/>
      <c r="F218" s="202" t="s">
        <v>1540</v>
      </c>
      <c r="G218" s="36"/>
      <c r="H218" s="36"/>
      <c r="I218" s="108"/>
      <c r="J218" s="36"/>
      <c r="K218" s="36"/>
      <c r="L218" s="39"/>
      <c r="M218" s="203"/>
      <c r="N218" s="204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165</v>
      </c>
      <c r="AU218" s="17" t="s">
        <v>82</v>
      </c>
    </row>
    <row r="219" spans="1:65" s="2" customFormat="1" ht="16.5" customHeight="1">
      <c r="A219" s="34"/>
      <c r="B219" s="35"/>
      <c r="C219" s="228" t="s">
        <v>387</v>
      </c>
      <c r="D219" s="228" t="s">
        <v>199</v>
      </c>
      <c r="E219" s="229" t="s">
        <v>1332</v>
      </c>
      <c r="F219" s="230" t="s">
        <v>1333</v>
      </c>
      <c r="G219" s="231" t="s">
        <v>162</v>
      </c>
      <c r="H219" s="232">
        <v>80.5</v>
      </c>
      <c r="I219" s="233"/>
      <c r="J219" s="234">
        <f>ROUND(I219*H219,2)</f>
        <v>0</v>
      </c>
      <c r="K219" s="230" t="s">
        <v>213</v>
      </c>
      <c r="L219" s="235"/>
      <c r="M219" s="236" t="s">
        <v>19</v>
      </c>
      <c r="N219" s="237" t="s">
        <v>45</v>
      </c>
      <c r="O219" s="64"/>
      <c r="P219" s="197">
        <f>O219*H219</f>
        <v>0</v>
      </c>
      <c r="Q219" s="197">
        <v>1.7000000000000001E-4</v>
      </c>
      <c r="R219" s="197">
        <f>Q219*H219</f>
        <v>1.3685000000000001E-2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255</v>
      </c>
      <c r="AT219" s="199" t="s">
        <v>199</v>
      </c>
      <c r="AU219" s="199" t="s">
        <v>82</v>
      </c>
      <c r="AY219" s="17" t="s">
        <v>158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82</v>
      </c>
      <c r="BK219" s="200">
        <f>ROUND(I219*H219,2)</f>
        <v>0</v>
      </c>
      <c r="BL219" s="17" t="s">
        <v>255</v>
      </c>
      <c r="BM219" s="199" t="s">
        <v>1334</v>
      </c>
    </row>
    <row r="220" spans="1:65" s="2" customFormat="1" ht="10.199999999999999">
      <c r="A220" s="34"/>
      <c r="B220" s="35"/>
      <c r="C220" s="36"/>
      <c r="D220" s="201" t="s">
        <v>165</v>
      </c>
      <c r="E220" s="36"/>
      <c r="F220" s="202" t="s">
        <v>1333</v>
      </c>
      <c r="G220" s="36"/>
      <c r="H220" s="36"/>
      <c r="I220" s="108"/>
      <c r="J220" s="36"/>
      <c r="K220" s="36"/>
      <c r="L220" s="39"/>
      <c r="M220" s="203"/>
      <c r="N220" s="204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165</v>
      </c>
      <c r="AU220" s="17" t="s">
        <v>82</v>
      </c>
    </row>
    <row r="221" spans="1:65" s="13" customFormat="1" ht="10.199999999999999">
      <c r="B221" s="205"/>
      <c r="C221" s="206"/>
      <c r="D221" s="201" t="s">
        <v>166</v>
      </c>
      <c r="E221" s="207" t="s">
        <v>19</v>
      </c>
      <c r="F221" s="208" t="s">
        <v>1541</v>
      </c>
      <c r="G221" s="206"/>
      <c r="H221" s="209">
        <v>70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166</v>
      </c>
      <c r="AU221" s="215" t="s">
        <v>82</v>
      </c>
      <c r="AV221" s="13" t="s">
        <v>85</v>
      </c>
      <c r="AW221" s="13" t="s">
        <v>34</v>
      </c>
      <c r="AX221" s="13" t="s">
        <v>82</v>
      </c>
      <c r="AY221" s="215" t="s">
        <v>158</v>
      </c>
    </row>
    <row r="222" spans="1:65" s="13" customFormat="1" ht="10.199999999999999">
      <c r="B222" s="205"/>
      <c r="C222" s="206"/>
      <c r="D222" s="201" t="s">
        <v>166</v>
      </c>
      <c r="E222" s="206"/>
      <c r="F222" s="208" t="s">
        <v>1542</v>
      </c>
      <c r="G222" s="206"/>
      <c r="H222" s="209">
        <v>80.5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4</v>
      </c>
      <c r="AX222" s="13" t="s">
        <v>82</v>
      </c>
      <c r="AY222" s="215" t="s">
        <v>158</v>
      </c>
    </row>
    <row r="223" spans="1:65" s="2" customFormat="1" ht="16.5" customHeight="1">
      <c r="A223" s="34"/>
      <c r="B223" s="35"/>
      <c r="C223" s="188" t="s">
        <v>392</v>
      </c>
      <c r="D223" s="188" t="s">
        <v>159</v>
      </c>
      <c r="E223" s="189" t="s">
        <v>373</v>
      </c>
      <c r="F223" s="190" t="s">
        <v>374</v>
      </c>
      <c r="G223" s="191" t="s">
        <v>202</v>
      </c>
      <c r="H223" s="192">
        <v>7</v>
      </c>
      <c r="I223" s="193"/>
      <c r="J223" s="194">
        <f>ROUND(I223*H223,2)</f>
        <v>0</v>
      </c>
      <c r="K223" s="190" t="s">
        <v>213</v>
      </c>
      <c r="L223" s="39"/>
      <c r="M223" s="195" t="s">
        <v>19</v>
      </c>
      <c r="N223" s="196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236</v>
      </c>
      <c r="AT223" s="199" t="s">
        <v>159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375</v>
      </c>
    </row>
    <row r="224" spans="1:65" s="2" customFormat="1" ht="38.4">
      <c r="A224" s="34"/>
      <c r="B224" s="35"/>
      <c r="C224" s="36"/>
      <c r="D224" s="201" t="s">
        <v>165</v>
      </c>
      <c r="E224" s="36"/>
      <c r="F224" s="202" t="s">
        <v>376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1543</v>
      </c>
      <c r="G225" s="206"/>
      <c r="H225" s="209">
        <v>7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16.5" customHeight="1">
      <c r="A226" s="34"/>
      <c r="B226" s="35"/>
      <c r="C226" s="188" t="s">
        <v>397</v>
      </c>
      <c r="D226" s="188" t="s">
        <v>159</v>
      </c>
      <c r="E226" s="189" t="s">
        <v>378</v>
      </c>
      <c r="F226" s="190" t="s">
        <v>379</v>
      </c>
      <c r="G226" s="191" t="s">
        <v>202</v>
      </c>
      <c r="H226" s="192">
        <v>1</v>
      </c>
      <c r="I226" s="193"/>
      <c r="J226" s="194">
        <f>ROUND(I226*H226,2)</f>
        <v>0</v>
      </c>
      <c r="K226" s="190" t="s">
        <v>213</v>
      </c>
      <c r="L226" s="39"/>
      <c r="M226" s="195" t="s">
        <v>19</v>
      </c>
      <c r="N226" s="196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236</v>
      </c>
      <c r="AT226" s="199" t="s">
        <v>159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1544</v>
      </c>
    </row>
    <row r="227" spans="1:65" s="2" customFormat="1" ht="38.4">
      <c r="A227" s="34"/>
      <c r="B227" s="35"/>
      <c r="C227" s="36"/>
      <c r="D227" s="201" t="s">
        <v>165</v>
      </c>
      <c r="E227" s="36"/>
      <c r="F227" s="202" t="s">
        <v>381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1545</v>
      </c>
      <c r="G228" s="206"/>
      <c r="H228" s="209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2" customFormat="1" ht="28.2" customHeight="1">
      <c r="A229" s="34"/>
      <c r="B229" s="35"/>
      <c r="C229" s="228" t="s">
        <v>403</v>
      </c>
      <c r="D229" s="228" t="s">
        <v>199</v>
      </c>
      <c r="E229" s="229" t="s">
        <v>383</v>
      </c>
      <c r="F229" s="230" t="s">
        <v>384</v>
      </c>
      <c r="G229" s="231" t="s">
        <v>202</v>
      </c>
      <c r="H229" s="232">
        <v>4</v>
      </c>
      <c r="I229" s="233"/>
      <c r="J229" s="234">
        <f>ROUND(I229*H229,2)</f>
        <v>0</v>
      </c>
      <c r="K229" s="230" t="s">
        <v>19</v>
      </c>
      <c r="L229" s="235"/>
      <c r="M229" s="236" t="s">
        <v>19</v>
      </c>
      <c r="N229" s="237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241</v>
      </c>
      <c r="AT229" s="199" t="s">
        <v>199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385</v>
      </c>
    </row>
    <row r="230" spans="1:65" s="2" customFormat="1" ht="19.2">
      <c r="A230" s="34"/>
      <c r="B230" s="35"/>
      <c r="C230" s="36"/>
      <c r="D230" s="201" t="s">
        <v>165</v>
      </c>
      <c r="E230" s="36"/>
      <c r="F230" s="202" t="s">
        <v>384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13" customFormat="1" ht="10.199999999999999">
      <c r="B231" s="205"/>
      <c r="C231" s="206"/>
      <c r="D231" s="201" t="s">
        <v>166</v>
      </c>
      <c r="E231" s="207" t="s">
        <v>19</v>
      </c>
      <c r="F231" s="208" t="s">
        <v>1546</v>
      </c>
      <c r="G231" s="206"/>
      <c r="H231" s="209">
        <v>4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82</v>
      </c>
      <c r="AV231" s="13" t="s">
        <v>85</v>
      </c>
      <c r="AW231" s="13" t="s">
        <v>34</v>
      </c>
      <c r="AX231" s="13" t="s">
        <v>82</v>
      </c>
      <c r="AY231" s="215" t="s">
        <v>158</v>
      </c>
    </row>
    <row r="232" spans="1:65" s="2" customFormat="1" ht="28.2" customHeight="1">
      <c r="A232" s="34"/>
      <c r="B232" s="35"/>
      <c r="C232" s="228" t="s">
        <v>222</v>
      </c>
      <c r="D232" s="228" t="s">
        <v>199</v>
      </c>
      <c r="E232" s="229" t="s">
        <v>388</v>
      </c>
      <c r="F232" s="230" t="s">
        <v>389</v>
      </c>
      <c r="G232" s="231" t="s">
        <v>202</v>
      </c>
      <c r="H232" s="232">
        <v>3</v>
      </c>
      <c r="I232" s="233"/>
      <c r="J232" s="234">
        <f>ROUND(I232*H232,2)</f>
        <v>0</v>
      </c>
      <c r="K232" s="230" t="s">
        <v>19</v>
      </c>
      <c r="L232" s="235"/>
      <c r="M232" s="236" t="s">
        <v>19</v>
      </c>
      <c r="N232" s="237" t="s">
        <v>45</v>
      </c>
      <c r="O232" s="64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241</v>
      </c>
      <c r="AT232" s="199" t="s">
        <v>199</v>
      </c>
      <c r="AU232" s="199" t="s">
        <v>82</v>
      </c>
      <c r="AY232" s="17" t="s">
        <v>158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82</v>
      </c>
      <c r="BK232" s="200">
        <f>ROUND(I232*H232,2)</f>
        <v>0</v>
      </c>
      <c r="BL232" s="17" t="s">
        <v>236</v>
      </c>
      <c r="BM232" s="199" t="s">
        <v>390</v>
      </c>
    </row>
    <row r="233" spans="1:65" s="2" customFormat="1" ht="19.2">
      <c r="A233" s="34"/>
      <c r="B233" s="35"/>
      <c r="C233" s="36"/>
      <c r="D233" s="201" t="s">
        <v>165</v>
      </c>
      <c r="E233" s="36"/>
      <c r="F233" s="202" t="s">
        <v>389</v>
      </c>
      <c r="G233" s="36"/>
      <c r="H233" s="36"/>
      <c r="I233" s="108"/>
      <c r="J233" s="36"/>
      <c r="K233" s="36"/>
      <c r="L233" s="39"/>
      <c r="M233" s="203"/>
      <c r="N233" s="204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165</v>
      </c>
      <c r="AU233" s="17" t="s">
        <v>82</v>
      </c>
    </row>
    <row r="234" spans="1:65" s="13" customFormat="1" ht="10.199999999999999">
      <c r="B234" s="205"/>
      <c r="C234" s="206"/>
      <c r="D234" s="201" t="s">
        <v>166</v>
      </c>
      <c r="E234" s="207" t="s">
        <v>19</v>
      </c>
      <c r="F234" s="208" t="s">
        <v>1547</v>
      </c>
      <c r="G234" s="206"/>
      <c r="H234" s="209">
        <v>3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82</v>
      </c>
      <c r="AV234" s="13" t="s">
        <v>85</v>
      </c>
      <c r="AW234" s="13" t="s">
        <v>34</v>
      </c>
      <c r="AX234" s="13" t="s">
        <v>82</v>
      </c>
      <c r="AY234" s="215" t="s">
        <v>158</v>
      </c>
    </row>
    <row r="235" spans="1:65" s="2" customFormat="1" ht="42.6" customHeight="1">
      <c r="A235" s="34"/>
      <c r="B235" s="35"/>
      <c r="C235" s="228" t="s">
        <v>415</v>
      </c>
      <c r="D235" s="228" t="s">
        <v>199</v>
      </c>
      <c r="E235" s="229" t="s">
        <v>393</v>
      </c>
      <c r="F235" s="230" t="s">
        <v>394</v>
      </c>
      <c r="G235" s="231" t="s">
        <v>202</v>
      </c>
      <c r="H235" s="232">
        <v>7</v>
      </c>
      <c r="I235" s="233"/>
      <c r="J235" s="234">
        <f>ROUND(I235*H235,2)</f>
        <v>0</v>
      </c>
      <c r="K235" s="230" t="s">
        <v>19</v>
      </c>
      <c r="L235" s="235"/>
      <c r="M235" s="236" t="s">
        <v>19</v>
      </c>
      <c r="N235" s="237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241</v>
      </c>
      <c r="AT235" s="199" t="s">
        <v>199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395</v>
      </c>
    </row>
    <row r="236" spans="1:65" s="2" customFormat="1" ht="28.8">
      <c r="A236" s="34"/>
      <c r="B236" s="35"/>
      <c r="C236" s="36"/>
      <c r="D236" s="201" t="s">
        <v>165</v>
      </c>
      <c r="E236" s="36"/>
      <c r="F236" s="202" t="s">
        <v>394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1543</v>
      </c>
      <c r="G237" s="206"/>
      <c r="H237" s="209">
        <v>7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2" customFormat="1" ht="27.6" customHeight="1">
      <c r="A238" s="34"/>
      <c r="B238" s="35"/>
      <c r="C238" s="188" t="s">
        <v>420</v>
      </c>
      <c r="D238" s="188" t="s">
        <v>159</v>
      </c>
      <c r="E238" s="189" t="s">
        <v>398</v>
      </c>
      <c r="F238" s="190" t="s">
        <v>399</v>
      </c>
      <c r="G238" s="191" t="s">
        <v>202</v>
      </c>
      <c r="H238" s="192">
        <v>7</v>
      </c>
      <c r="I238" s="193"/>
      <c r="J238" s="194">
        <f>ROUND(I238*H238,2)</f>
        <v>0</v>
      </c>
      <c r="K238" s="190" t="s">
        <v>19</v>
      </c>
      <c r="L238" s="39"/>
      <c r="M238" s="195" t="s">
        <v>19</v>
      </c>
      <c r="N238" s="196" t="s">
        <v>45</v>
      </c>
      <c r="O238" s="64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236</v>
      </c>
      <c r="AT238" s="199" t="s">
        <v>159</v>
      </c>
      <c r="AU238" s="199" t="s">
        <v>82</v>
      </c>
      <c r="AY238" s="17" t="s">
        <v>158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82</v>
      </c>
      <c r="BK238" s="200">
        <f>ROUND(I238*H238,2)</f>
        <v>0</v>
      </c>
      <c r="BL238" s="17" t="s">
        <v>236</v>
      </c>
      <c r="BM238" s="199" t="s">
        <v>400</v>
      </c>
    </row>
    <row r="239" spans="1:65" s="2" customFormat="1" ht="19.2">
      <c r="A239" s="34"/>
      <c r="B239" s="35"/>
      <c r="C239" s="36"/>
      <c r="D239" s="201" t="s">
        <v>165</v>
      </c>
      <c r="E239" s="36"/>
      <c r="F239" s="202" t="s">
        <v>401</v>
      </c>
      <c r="G239" s="36"/>
      <c r="H239" s="36"/>
      <c r="I239" s="108"/>
      <c r="J239" s="36"/>
      <c r="K239" s="36"/>
      <c r="L239" s="39"/>
      <c r="M239" s="203"/>
      <c r="N239" s="204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165</v>
      </c>
      <c r="AU239" s="17" t="s">
        <v>82</v>
      </c>
    </row>
    <row r="240" spans="1:65" s="13" customFormat="1" ht="10.199999999999999">
      <c r="B240" s="205"/>
      <c r="C240" s="206"/>
      <c r="D240" s="201" t="s">
        <v>166</v>
      </c>
      <c r="E240" s="207" t="s">
        <v>19</v>
      </c>
      <c r="F240" s="208" t="s">
        <v>1543</v>
      </c>
      <c r="G240" s="206"/>
      <c r="H240" s="209">
        <v>7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166</v>
      </c>
      <c r="AU240" s="215" t="s">
        <v>82</v>
      </c>
      <c r="AV240" s="13" t="s">
        <v>85</v>
      </c>
      <c r="AW240" s="13" t="s">
        <v>34</v>
      </c>
      <c r="AX240" s="13" t="s">
        <v>82</v>
      </c>
      <c r="AY240" s="215" t="s">
        <v>158</v>
      </c>
    </row>
    <row r="241" spans="1:65" s="2" customFormat="1" ht="16.5" customHeight="1">
      <c r="A241" s="34"/>
      <c r="B241" s="35"/>
      <c r="C241" s="188" t="s">
        <v>425</v>
      </c>
      <c r="D241" s="188" t="s">
        <v>159</v>
      </c>
      <c r="E241" s="189" t="s">
        <v>404</v>
      </c>
      <c r="F241" s="190" t="s">
        <v>405</v>
      </c>
      <c r="G241" s="191" t="s">
        <v>202</v>
      </c>
      <c r="H241" s="192">
        <v>1</v>
      </c>
      <c r="I241" s="193"/>
      <c r="J241" s="194">
        <f>ROUND(I241*H241,2)</f>
        <v>0</v>
      </c>
      <c r="K241" s="190" t="s">
        <v>19</v>
      </c>
      <c r="L241" s="39"/>
      <c r="M241" s="195" t="s">
        <v>19</v>
      </c>
      <c r="N241" s="196" t="s">
        <v>45</v>
      </c>
      <c r="O241" s="64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236</v>
      </c>
      <c r="AT241" s="199" t="s">
        <v>159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236</v>
      </c>
      <c r="BM241" s="199" t="s">
        <v>406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405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1514</v>
      </c>
      <c r="G243" s="206"/>
      <c r="H243" s="209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2" customFormat="1" ht="25.95" customHeight="1">
      <c r="B244" s="174"/>
      <c r="C244" s="175"/>
      <c r="D244" s="176" t="s">
        <v>73</v>
      </c>
      <c r="E244" s="177" t="s">
        <v>408</v>
      </c>
      <c r="F244" s="177" t="s">
        <v>409</v>
      </c>
      <c r="G244" s="175"/>
      <c r="H244" s="175"/>
      <c r="I244" s="178"/>
      <c r="J244" s="179">
        <f>BK244</f>
        <v>0</v>
      </c>
      <c r="K244" s="175"/>
      <c r="L244" s="180"/>
      <c r="M244" s="181"/>
      <c r="N244" s="182"/>
      <c r="O244" s="182"/>
      <c r="P244" s="183">
        <f>P245+SUM(P246:P557)+P617+P621</f>
        <v>0</v>
      </c>
      <c r="Q244" s="182"/>
      <c r="R244" s="183">
        <f>R245+SUM(R246:R557)+R617+R621</f>
        <v>17.041528</v>
      </c>
      <c r="S244" s="182"/>
      <c r="T244" s="184">
        <f>T245+SUM(T246:T557)+T617+T621</f>
        <v>8.4</v>
      </c>
      <c r="AR244" s="185" t="s">
        <v>176</v>
      </c>
      <c r="AT244" s="186" t="s">
        <v>73</v>
      </c>
      <c r="AU244" s="186" t="s">
        <v>74</v>
      </c>
      <c r="AY244" s="185" t="s">
        <v>158</v>
      </c>
      <c r="BK244" s="187">
        <f>BK245+SUM(BK246:BK557)+BK617+BK621</f>
        <v>0</v>
      </c>
    </row>
    <row r="245" spans="1:65" s="2" customFormat="1" ht="27.6" customHeight="1">
      <c r="A245" s="34"/>
      <c r="B245" s="35"/>
      <c r="C245" s="188" t="s">
        <v>429</v>
      </c>
      <c r="D245" s="188" t="s">
        <v>159</v>
      </c>
      <c r="E245" s="189" t="s">
        <v>426</v>
      </c>
      <c r="F245" s="190" t="s">
        <v>427</v>
      </c>
      <c r="G245" s="191" t="s">
        <v>162</v>
      </c>
      <c r="H245" s="192">
        <v>127</v>
      </c>
      <c r="I245" s="193"/>
      <c r="J245" s="194">
        <f>ROUND(I245*H245,2)</f>
        <v>0</v>
      </c>
      <c r="K245" s="190" t="s">
        <v>19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428</v>
      </c>
    </row>
    <row r="246" spans="1:65" s="2" customFormat="1" ht="19.2">
      <c r="A246" s="34"/>
      <c r="B246" s="35"/>
      <c r="C246" s="36"/>
      <c r="D246" s="201" t="s">
        <v>165</v>
      </c>
      <c r="E246" s="36"/>
      <c r="F246" s="202" t="s">
        <v>427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2" customFormat="1" ht="16.5" customHeight="1">
      <c r="A247" s="34"/>
      <c r="B247" s="35"/>
      <c r="C247" s="228" t="s">
        <v>435</v>
      </c>
      <c r="D247" s="228" t="s">
        <v>199</v>
      </c>
      <c r="E247" s="229" t="s">
        <v>430</v>
      </c>
      <c r="F247" s="230" t="s">
        <v>431</v>
      </c>
      <c r="G247" s="231" t="s">
        <v>162</v>
      </c>
      <c r="H247" s="232">
        <v>146.05000000000001</v>
      </c>
      <c r="I247" s="233"/>
      <c r="J247" s="234">
        <f>ROUND(I247*H247,2)</f>
        <v>0</v>
      </c>
      <c r="K247" s="230" t="s">
        <v>19</v>
      </c>
      <c r="L247" s="235"/>
      <c r="M247" s="236" t="s">
        <v>19</v>
      </c>
      <c r="N247" s="237" t="s">
        <v>45</v>
      </c>
      <c r="O247" s="64"/>
      <c r="P247" s="197">
        <f>O247*H247</f>
        <v>0</v>
      </c>
      <c r="Q247" s="197">
        <v>1.2E-4</v>
      </c>
      <c r="R247" s="197">
        <f>Q247*H247</f>
        <v>1.7526000000000003E-2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241</v>
      </c>
      <c r="AT247" s="199" t="s">
        <v>199</v>
      </c>
      <c r="AU247" s="199" t="s">
        <v>82</v>
      </c>
      <c r="AY247" s="17" t="s">
        <v>158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236</v>
      </c>
      <c r="BM247" s="199" t="s">
        <v>432</v>
      </c>
    </row>
    <row r="248" spans="1:65" s="2" customFormat="1" ht="10.199999999999999">
      <c r="A248" s="34"/>
      <c r="B248" s="35"/>
      <c r="C248" s="36"/>
      <c r="D248" s="201" t="s">
        <v>165</v>
      </c>
      <c r="E248" s="36"/>
      <c r="F248" s="202" t="s">
        <v>431</v>
      </c>
      <c r="G248" s="36"/>
      <c r="H248" s="36"/>
      <c r="I248" s="108"/>
      <c r="J248" s="36"/>
      <c r="K248" s="36"/>
      <c r="L248" s="39"/>
      <c r="M248" s="203"/>
      <c r="N248" s="204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165</v>
      </c>
      <c r="AU248" s="17" t="s">
        <v>82</v>
      </c>
    </row>
    <row r="249" spans="1:65" s="13" customFormat="1" ht="10.199999999999999">
      <c r="B249" s="205"/>
      <c r="C249" s="206"/>
      <c r="D249" s="201" t="s">
        <v>166</v>
      </c>
      <c r="E249" s="207" t="s">
        <v>19</v>
      </c>
      <c r="F249" s="208" t="s">
        <v>1548</v>
      </c>
      <c r="G249" s="206"/>
      <c r="H249" s="209">
        <v>127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166</v>
      </c>
      <c r="AU249" s="215" t="s">
        <v>82</v>
      </c>
      <c r="AV249" s="13" t="s">
        <v>85</v>
      </c>
      <c r="AW249" s="13" t="s">
        <v>34</v>
      </c>
      <c r="AX249" s="13" t="s">
        <v>82</v>
      </c>
      <c r="AY249" s="215" t="s">
        <v>158</v>
      </c>
    </row>
    <row r="250" spans="1:65" s="13" customFormat="1" ht="10.199999999999999">
      <c r="B250" s="205"/>
      <c r="C250" s="206"/>
      <c r="D250" s="201" t="s">
        <v>166</v>
      </c>
      <c r="E250" s="206"/>
      <c r="F250" s="208" t="s">
        <v>1549</v>
      </c>
      <c r="G250" s="206"/>
      <c r="H250" s="209">
        <v>146.05000000000001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4</v>
      </c>
      <c r="AX250" s="13" t="s">
        <v>82</v>
      </c>
      <c r="AY250" s="215" t="s">
        <v>158</v>
      </c>
    </row>
    <row r="251" spans="1:65" s="2" customFormat="1" ht="39" customHeight="1">
      <c r="A251" s="34"/>
      <c r="B251" s="35"/>
      <c r="C251" s="188" t="s">
        <v>439</v>
      </c>
      <c r="D251" s="188" t="s">
        <v>159</v>
      </c>
      <c r="E251" s="189" t="s">
        <v>436</v>
      </c>
      <c r="F251" s="190" t="s">
        <v>437</v>
      </c>
      <c r="G251" s="191" t="s">
        <v>162</v>
      </c>
      <c r="H251" s="192">
        <v>11</v>
      </c>
      <c r="I251" s="193"/>
      <c r="J251" s="194">
        <f>ROUND(I251*H251,2)</f>
        <v>0</v>
      </c>
      <c r="K251" s="190" t="s">
        <v>213</v>
      </c>
      <c r="L251" s="39"/>
      <c r="M251" s="195" t="s">
        <v>19</v>
      </c>
      <c r="N251" s="196" t="s">
        <v>45</v>
      </c>
      <c r="O251" s="64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236</v>
      </c>
      <c r="AT251" s="199" t="s">
        <v>159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438</v>
      </c>
    </row>
    <row r="252" spans="1:65" s="2" customFormat="1" ht="19.2">
      <c r="A252" s="34"/>
      <c r="B252" s="35"/>
      <c r="C252" s="36"/>
      <c r="D252" s="201" t="s">
        <v>165</v>
      </c>
      <c r="E252" s="36"/>
      <c r="F252" s="202" t="s">
        <v>437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2" customFormat="1" ht="16.5" customHeight="1">
      <c r="A253" s="34"/>
      <c r="B253" s="35"/>
      <c r="C253" s="228" t="s">
        <v>445</v>
      </c>
      <c r="D253" s="228" t="s">
        <v>199</v>
      </c>
      <c r="E253" s="229" t="s">
        <v>440</v>
      </c>
      <c r="F253" s="230" t="s">
        <v>441</v>
      </c>
      <c r="G253" s="231" t="s">
        <v>162</v>
      </c>
      <c r="H253" s="232">
        <v>1</v>
      </c>
      <c r="I253" s="233"/>
      <c r="J253" s="234">
        <f>ROUND(I253*H253,2)</f>
        <v>0</v>
      </c>
      <c r="K253" s="230" t="s">
        <v>19</v>
      </c>
      <c r="L253" s="235"/>
      <c r="M253" s="236" t="s">
        <v>19</v>
      </c>
      <c r="N253" s="237" t="s">
        <v>45</v>
      </c>
      <c r="O253" s="64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241</v>
      </c>
      <c r="AT253" s="199" t="s">
        <v>199</v>
      </c>
      <c r="AU253" s="199" t="s">
        <v>82</v>
      </c>
      <c r="AY253" s="17" t="s">
        <v>158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82</v>
      </c>
      <c r="BK253" s="200">
        <f>ROUND(I253*H253,2)</f>
        <v>0</v>
      </c>
      <c r="BL253" s="17" t="s">
        <v>236</v>
      </c>
      <c r="BM253" s="199" t="s">
        <v>442</v>
      </c>
    </row>
    <row r="254" spans="1:65" s="2" customFormat="1" ht="10.199999999999999">
      <c r="A254" s="34"/>
      <c r="B254" s="35"/>
      <c r="C254" s="36"/>
      <c r="D254" s="201" t="s">
        <v>165</v>
      </c>
      <c r="E254" s="36"/>
      <c r="F254" s="202" t="s">
        <v>441</v>
      </c>
      <c r="G254" s="36"/>
      <c r="H254" s="36"/>
      <c r="I254" s="108"/>
      <c r="J254" s="36"/>
      <c r="K254" s="36"/>
      <c r="L254" s="39"/>
      <c r="M254" s="203"/>
      <c r="N254" s="204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165</v>
      </c>
      <c r="AU254" s="17" t="s">
        <v>82</v>
      </c>
    </row>
    <row r="255" spans="1:65" s="13" customFormat="1" ht="10.199999999999999">
      <c r="B255" s="205"/>
      <c r="C255" s="206"/>
      <c r="D255" s="201" t="s">
        <v>166</v>
      </c>
      <c r="E255" s="207" t="s">
        <v>19</v>
      </c>
      <c r="F255" s="208" t="s">
        <v>82</v>
      </c>
      <c r="G255" s="206"/>
      <c r="H255" s="209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166</v>
      </c>
      <c r="AU255" s="215" t="s">
        <v>82</v>
      </c>
      <c r="AV255" s="13" t="s">
        <v>85</v>
      </c>
      <c r="AW255" s="13" t="s">
        <v>34</v>
      </c>
      <c r="AX255" s="13" t="s">
        <v>82</v>
      </c>
      <c r="AY255" s="215" t="s">
        <v>158</v>
      </c>
    </row>
    <row r="256" spans="1:65" s="2" customFormat="1" ht="16.5" customHeight="1">
      <c r="A256" s="34"/>
      <c r="B256" s="35"/>
      <c r="C256" s="228" t="s">
        <v>450</v>
      </c>
      <c r="D256" s="228" t="s">
        <v>199</v>
      </c>
      <c r="E256" s="229" t="s">
        <v>446</v>
      </c>
      <c r="F256" s="230" t="s">
        <v>447</v>
      </c>
      <c r="G256" s="231" t="s">
        <v>162</v>
      </c>
      <c r="H256" s="232">
        <v>11.5</v>
      </c>
      <c r="I256" s="233"/>
      <c r="J256" s="234">
        <f>ROUND(I256*H256,2)</f>
        <v>0</v>
      </c>
      <c r="K256" s="230" t="s">
        <v>19</v>
      </c>
      <c r="L256" s="235"/>
      <c r="M256" s="236" t="s">
        <v>19</v>
      </c>
      <c r="N256" s="237" t="s">
        <v>45</v>
      </c>
      <c r="O256" s="64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241</v>
      </c>
      <c r="AT256" s="199" t="s">
        <v>199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448</v>
      </c>
    </row>
    <row r="257" spans="1:65" s="2" customFormat="1" ht="10.199999999999999">
      <c r="A257" s="34"/>
      <c r="B257" s="35"/>
      <c r="C257" s="36"/>
      <c r="D257" s="201" t="s">
        <v>165</v>
      </c>
      <c r="E257" s="36"/>
      <c r="F257" s="202" t="s">
        <v>447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13" customFormat="1" ht="10.199999999999999">
      <c r="B258" s="205"/>
      <c r="C258" s="206"/>
      <c r="D258" s="201" t="s">
        <v>166</v>
      </c>
      <c r="E258" s="207" t="s">
        <v>19</v>
      </c>
      <c r="F258" s="208" t="s">
        <v>1529</v>
      </c>
      <c r="G258" s="206"/>
      <c r="H258" s="209">
        <v>10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34</v>
      </c>
      <c r="AX258" s="13" t="s">
        <v>82</v>
      </c>
      <c r="AY258" s="215" t="s">
        <v>158</v>
      </c>
    </row>
    <row r="259" spans="1:65" s="13" customFormat="1" ht="10.199999999999999">
      <c r="B259" s="205"/>
      <c r="C259" s="206"/>
      <c r="D259" s="201" t="s">
        <v>166</v>
      </c>
      <c r="E259" s="206"/>
      <c r="F259" s="208" t="s">
        <v>1331</v>
      </c>
      <c r="G259" s="206"/>
      <c r="H259" s="209">
        <v>11.5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166</v>
      </c>
      <c r="AU259" s="215" t="s">
        <v>82</v>
      </c>
      <c r="AV259" s="13" t="s">
        <v>85</v>
      </c>
      <c r="AW259" s="13" t="s">
        <v>4</v>
      </c>
      <c r="AX259" s="13" t="s">
        <v>82</v>
      </c>
      <c r="AY259" s="215" t="s">
        <v>158</v>
      </c>
    </row>
    <row r="260" spans="1:65" s="2" customFormat="1" ht="27" customHeight="1">
      <c r="A260" s="34"/>
      <c r="B260" s="35"/>
      <c r="C260" s="188" t="s">
        <v>454</v>
      </c>
      <c r="D260" s="188" t="s">
        <v>159</v>
      </c>
      <c r="E260" s="189" t="s">
        <v>1349</v>
      </c>
      <c r="F260" s="190" t="s">
        <v>1350</v>
      </c>
      <c r="G260" s="191" t="s">
        <v>162</v>
      </c>
      <c r="H260" s="192">
        <v>1</v>
      </c>
      <c r="I260" s="193"/>
      <c r="J260" s="194">
        <f>ROUND(I260*H260,2)</f>
        <v>0</v>
      </c>
      <c r="K260" s="190" t="s">
        <v>213</v>
      </c>
      <c r="L260" s="39"/>
      <c r="M260" s="195" t="s">
        <v>19</v>
      </c>
      <c r="N260" s="196" t="s">
        <v>45</v>
      </c>
      <c r="O260" s="64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236</v>
      </c>
      <c r="AT260" s="199" t="s">
        <v>159</v>
      </c>
      <c r="AU260" s="199" t="s">
        <v>82</v>
      </c>
      <c r="AY260" s="17" t="s">
        <v>158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236</v>
      </c>
      <c r="BM260" s="199" t="s">
        <v>1550</v>
      </c>
    </row>
    <row r="261" spans="1:65" s="2" customFormat="1" ht="48">
      <c r="A261" s="34"/>
      <c r="B261" s="35"/>
      <c r="C261" s="36"/>
      <c r="D261" s="201" t="s">
        <v>165</v>
      </c>
      <c r="E261" s="36"/>
      <c r="F261" s="202" t="s">
        <v>1352</v>
      </c>
      <c r="G261" s="36"/>
      <c r="H261" s="36"/>
      <c r="I261" s="108"/>
      <c r="J261" s="36"/>
      <c r="K261" s="36"/>
      <c r="L261" s="39"/>
      <c r="M261" s="203"/>
      <c r="N261" s="204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165</v>
      </c>
      <c r="AU261" s="17" t="s">
        <v>82</v>
      </c>
    </row>
    <row r="262" spans="1:65" s="2" customFormat="1" ht="16.5" customHeight="1">
      <c r="A262" s="34"/>
      <c r="B262" s="35"/>
      <c r="C262" s="228" t="s">
        <v>459</v>
      </c>
      <c r="D262" s="228" t="s">
        <v>199</v>
      </c>
      <c r="E262" s="229" t="s">
        <v>1353</v>
      </c>
      <c r="F262" s="230" t="s">
        <v>1354</v>
      </c>
      <c r="G262" s="231" t="s">
        <v>162</v>
      </c>
      <c r="H262" s="232">
        <v>1</v>
      </c>
      <c r="I262" s="233"/>
      <c r="J262" s="234">
        <f>ROUND(I262*H262,2)</f>
        <v>0</v>
      </c>
      <c r="K262" s="230" t="s">
        <v>213</v>
      </c>
      <c r="L262" s="235"/>
      <c r="M262" s="236" t="s">
        <v>19</v>
      </c>
      <c r="N262" s="237" t="s">
        <v>45</v>
      </c>
      <c r="O262" s="64"/>
      <c r="P262" s="197">
        <f>O262*H262</f>
        <v>0</v>
      </c>
      <c r="Q262" s="197">
        <v>4.2000000000000002E-4</v>
      </c>
      <c r="R262" s="197">
        <f>Q262*H262</f>
        <v>4.2000000000000002E-4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241</v>
      </c>
      <c r="AT262" s="199" t="s">
        <v>199</v>
      </c>
      <c r="AU262" s="199" t="s">
        <v>82</v>
      </c>
      <c r="AY262" s="17" t="s">
        <v>158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82</v>
      </c>
      <c r="BK262" s="200">
        <f>ROUND(I262*H262,2)</f>
        <v>0</v>
      </c>
      <c r="BL262" s="17" t="s">
        <v>236</v>
      </c>
      <c r="BM262" s="199" t="s">
        <v>1551</v>
      </c>
    </row>
    <row r="263" spans="1:65" s="2" customFormat="1" ht="10.199999999999999">
      <c r="A263" s="34"/>
      <c r="B263" s="35"/>
      <c r="C263" s="36"/>
      <c r="D263" s="201" t="s">
        <v>165</v>
      </c>
      <c r="E263" s="36"/>
      <c r="F263" s="202" t="s">
        <v>1354</v>
      </c>
      <c r="G263" s="36"/>
      <c r="H263" s="36"/>
      <c r="I263" s="108"/>
      <c r="J263" s="36"/>
      <c r="K263" s="36"/>
      <c r="L263" s="39"/>
      <c r="M263" s="203"/>
      <c r="N263" s="204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165</v>
      </c>
      <c r="AU263" s="17" t="s">
        <v>82</v>
      </c>
    </row>
    <row r="264" spans="1:65" s="2" customFormat="1" ht="27" customHeight="1">
      <c r="A264" s="34"/>
      <c r="B264" s="35"/>
      <c r="C264" s="188" t="s">
        <v>464</v>
      </c>
      <c r="D264" s="188" t="s">
        <v>159</v>
      </c>
      <c r="E264" s="189" t="s">
        <v>465</v>
      </c>
      <c r="F264" s="190" t="s">
        <v>1552</v>
      </c>
      <c r="G264" s="191" t="s">
        <v>162</v>
      </c>
      <c r="H264" s="192">
        <v>1</v>
      </c>
      <c r="I264" s="193"/>
      <c r="J264" s="194">
        <f>ROUND(I264*H264,2)</f>
        <v>0</v>
      </c>
      <c r="K264" s="190" t="s">
        <v>213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1553</v>
      </c>
    </row>
    <row r="265" spans="1:65" s="2" customFormat="1" ht="48">
      <c r="A265" s="34"/>
      <c r="B265" s="35"/>
      <c r="C265" s="36"/>
      <c r="D265" s="201" t="s">
        <v>165</v>
      </c>
      <c r="E265" s="36"/>
      <c r="F265" s="202" t="s">
        <v>1554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16.5" customHeight="1">
      <c r="A266" s="34"/>
      <c r="B266" s="35"/>
      <c r="C266" s="228" t="s">
        <v>469</v>
      </c>
      <c r="D266" s="228" t="s">
        <v>199</v>
      </c>
      <c r="E266" s="229" t="s">
        <v>470</v>
      </c>
      <c r="F266" s="230" t="s">
        <v>471</v>
      </c>
      <c r="G266" s="231" t="s">
        <v>162</v>
      </c>
      <c r="H266" s="232">
        <v>1</v>
      </c>
      <c r="I266" s="233"/>
      <c r="J266" s="234">
        <f>ROUND(I266*H266,2)</f>
        <v>0</v>
      </c>
      <c r="K266" s="230" t="s">
        <v>213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4.8000000000000001E-4</v>
      </c>
      <c r="R266" s="197">
        <f>Q266*H266</f>
        <v>4.8000000000000001E-4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255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255</v>
      </c>
      <c r="BM266" s="199" t="s">
        <v>1555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471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2" customFormat="1" ht="27" customHeight="1">
      <c r="A268" s="34"/>
      <c r="B268" s="35"/>
      <c r="C268" s="188" t="s">
        <v>474</v>
      </c>
      <c r="D268" s="188" t="s">
        <v>159</v>
      </c>
      <c r="E268" s="189" t="s">
        <v>475</v>
      </c>
      <c r="F268" s="190" t="s">
        <v>476</v>
      </c>
      <c r="G268" s="191" t="s">
        <v>162</v>
      </c>
      <c r="H268" s="192">
        <v>2</v>
      </c>
      <c r="I268" s="193"/>
      <c r="J268" s="194">
        <f>ROUND(I268*H268,2)</f>
        <v>0</v>
      </c>
      <c r="K268" s="190" t="s">
        <v>19</v>
      </c>
      <c r="L268" s="39"/>
      <c r="M268" s="195" t="s">
        <v>19</v>
      </c>
      <c r="N268" s="196" t="s">
        <v>45</v>
      </c>
      <c r="O268" s="64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236</v>
      </c>
      <c r="AT268" s="199" t="s">
        <v>159</v>
      </c>
      <c r="AU268" s="199" t="s">
        <v>82</v>
      </c>
      <c r="AY268" s="17" t="s">
        <v>158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236</v>
      </c>
      <c r="BM268" s="199" t="s">
        <v>467</v>
      </c>
    </row>
    <row r="269" spans="1:65" s="2" customFormat="1" ht="19.2">
      <c r="A269" s="34"/>
      <c r="B269" s="35"/>
      <c r="C269" s="36"/>
      <c r="D269" s="201" t="s">
        <v>165</v>
      </c>
      <c r="E269" s="36"/>
      <c r="F269" s="202" t="s">
        <v>476</v>
      </c>
      <c r="G269" s="36"/>
      <c r="H269" s="36"/>
      <c r="I269" s="108"/>
      <c r="J269" s="36"/>
      <c r="K269" s="36"/>
      <c r="L269" s="39"/>
      <c r="M269" s="203"/>
      <c r="N269" s="204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165</v>
      </c>
      <c r="AU269" s="17" t="s">
        <v>82</v>
      </c>
    </row>
    <row r="270" spans="1:65" s="2" customFormat="1" ht="27" customHeight="1">
      <c r="A270" s="34"/>
      <c r="B270" s="35"/>
      <c r="C270" s="228" t="s">
        <v>479</v>
      </c>
      <c r="D270" s="228" t="s">
        <v>199</v>
      </c>
      <c r="E270" s="229" t="s">
        <v>480</v>
      </c>
      <c r="F270" s="230" t="s">
        <v>481</v>
      </c>
      <c r="G270" s="231" t="s">
        <v>162</v>
      </c>
      <c r="H270" s="232">
        <v>1</v>
      </c>
      <c r="I270" s="233"/>
      <c r="J270" s="234">
        <f>ROUND(I270*H270,2)</f>
        <v>0</v>
      </c>
      <c r="K270" s="230" t="s">
        <v>19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7.6000000000000004E-4</v>
      </c>
      <c r="R270" s="197">
        <f>Q270*H270</f>
        <v>7.6000000000000004E-4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1358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481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2" customFormat="1" ht="27" customHeight="1">
      <c r="A272" s="34"/>
      <c r="B272" s="35"/>
      <c r="C272" s="228" t="s">
        <v>485</v>
      </c>
      <c r="D272" s="228" t="s">
        <v>199</v>
      </c>
      <c r="E272" s="229" t="s">
        <v>486</v>
      </c>
      <c r="F272" s="230" t="s">
        <v>487</v>
      </c>
      <c r="G272" s="231" t="s">
        <v>162</v>
      </c>
      <c r="H272" s="232">
        <v>1</v>
      </c>
      <c r="I272" s="233"/>
      <c r="J272" s="234">
        <f>ROUND(I272*H272,2)</f>
        <v>0</v>
      </c>
      <c r="K272" s="230" t="s">
        <v>213</v>
      </c>
      <c r="L272" s="235"/>
      <c r="M272" s="236" t="s">
        <v>19</v>
      </c>
      <c r="N272" s="237" t="s">
        <v>45</v>
      </c>
      <c r="O272" s="64"/>
      <c r="P272" s="197">
        <f>O272*H272</f>
        <v>0</v>
      </c>
      <c r="Q272" s="197">
        <v>6.2E-4</v>
      </c>
      <c r="R272" s="197">
        <f>Q272*H272</f>
        <v>6.2E-4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241</v>
      </c>
      <c r="AT272" s="199" t="s">
        <v>199</v>
      </c>
      <c r="AU272" s="199" t="s">
        <v>82</v>
      </c>
      <c r="AY272" s="17" t="s">
        <v>158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236</v>
      </c>
      <c r="BM272" s="199" t="s">
        <v>472</v>
      </c>
    </row>
    <row r="273" spans="1:65" s="2" customFormat="1" ht="10.199999999999999">
      <c r="A273" s="34"/>
      <c r="B273" s="35"/>
      <c r="C273" s="36"/>
      <c r="D273" s="201" t="s">
        <v>165</v>
      </c>
      <c r="E273" s="36"/>
      <c r="F273" s="202" t="s">
        <v>487</v>
      </c>
      <c r="G273" s="36"/>
      <c r="H273" s="36"/>
      <c r="I273" s="108"/>
      <c r="J273" s="36"/>
      <c r="K273" s="36"/>
      <c r="L273" s="39"/>
      <c r="M273" s="203"/>
      <c r="N273" s="204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165</v>
      </c>
      <c r="AU273" s="17" t="s">
        <v>82</v>
      </c>
    </row>
    <row r="274" spans="1:65" s="2" customFormat="1" ht="27" customHeight="1">
      <c r="A274" s="34"/>
      <c r="B274" s="35"/>
      <c r="C274" s="188" t="s">
        <v>491</v>
      </c>
      <c r="D274" s="188" t="s">
        <v>159</v>
      </c>
      <c r="E274" s="189" t="s">
        <v>492</v>
      </c>
      <c r="F274" s="190" t="s">
        <v>493</v>
      </c>
      <c r="G274" s="191" t="s">
        <v>162</v>
      </c>
      <c r="H274" s="192">
        <v>20</v>
      </c>
      <c r="I274" s="193"/>
      <c r="J274" s="194">
        <f>ROUND(I274*H274,2)</f>
        <v>0</v>
      </c>
      <c r="K274" s="190" t="s">
        <v>213</v>
      </c>
      <c r="L274" s="39"/>
      <c r="M274" s="195" t="s">
        <v>19</v>
      </c>
      <c r="N274" s="196" t="s">
        <v>45</v>
      </c>
      <c r="O274" s="64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236</v>
      </c>
      <c r="AT274" s="199" t="s">
        <v>159</v>
      </c>
      <c r="AU274" s="199" t="s">
        <v>82</v>
      </c>
      <c r="AY274" s="17" t="s">
        <v>158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82</v>
      </c>
      <c r="BK274" s="200">
        <f>ROUND(I274*H274,2)</f>
        <v>0</v>
      </c>
      <c r="BL274" s="17" t="s">
        <v>236</v>
      </c>
      <c r="BM274" s="199" t="s">
        <v>494</v>
      </c>
    </row>
    <row r="275" spans="1:65" s="2" customFormat="1" ht="19.2">
      <c r="A275" s="34"/>
      <c r="B275" s="35"/>
      <c r="C275" s="36"/>
      <c r="D275" s="201" t="s">
        <v>165</v>
      </c>
      <c r="E275" s="36"/>
      <c r="F275" s="202" t="s">
        <v>493</v>
      </c>
      <c r="G275" s="36"/>
      <c r="H275" s="36"/>
      <c r="I275" s="108"/>
      <c r="J275" s="36"/>
      <c r="K275" s="36"/>
      <c r="L275" s="39"/>
      <c r="M275" s="203"/>
      <c r="N275" s="204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165</v>
      </c>
      <c r="AU275" s="17" t="s">
        <v>82</v>
      </c>
    </row>
    <row r="276" spans="1:65" s="2" customFormat="1" ht="27" customHeight="1">
      <c r="A276" s="34"/>
      <c r="B276" s="35"/>
      <c r="C276" s="228" t="s">
        <v>496</v>
      </c>
      <c r="D276" s="228" t="s">
        <v>199</v>
      </c>
      <c r="E276" s="229" t="s">
        <v>497</v>
      </c>
      <c r="F276" s="230" t="s">
        <v>498</v>
      </c>
      <c r="G276" s="231" t="s">
        <v>162</v>
      </c>
      <c r="H276" s="232">
        <v>23</v>
      </c>
      <c r="I276" s="233"/>
      <c r="J276" s="234">
        <f>ROUND(I276*H276,2)</f>
        <v>0</v>
      </c>
      <c r="K276" s="230" t="s">
        <v>19</v>
      </c>
      <c r="L276" s="235"/>
      <c r="M276" s="236" t="s">
        <v>19</v>
      </c>
      <c r="N276" s="237" t="s">
        <v>45</v>
      </c>
      <c r="O276" s="64"/>
      <c r="P276" s="197">
        <f>O276*H276</f>
        <v>0</v>
      </c>
      <c r="Q276" s="197">
        <v>6.2E-4</v>
      </c>
      <c r="R276" s="197">
        <f>Q276*H276</f>
        <v>1.426E-2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255</v>
      </c>
      <c r="AT276" s="199" t="s">
        <v>199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255</v>
      </c>
      <c r="BM276" s="199" t="s">
        <v>499</v>
      </c>
    </row>
    <row r="277" spans="1:65" s="2" customFormat="1" ht="10.199999999999999">
      <c r="A277" s="34"/>
      <c r="B277" s="35"/>
      <c r="C277" s="36"/>
      <c r="D277" s="201" t="s">
        <v>165</v>
      </c>
      <c r="E277" s="36"/>
      <c r="F277" s="202" t="s">
        <v>498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10.199999999999999">
      <c r="B278" s="205"/>
      <c r="C278" s="206"/>
      <c r="D278" s="201" t="s">
        <v>166</v>
      </c>
      <c r="E278" s="207" t="s">
        <v>19</v>
      </c>
      <c r="F278" s="208" t="s">
        <v>1556</v>
      </c>
      <c r="G278" s="206"/>
      <c r="H278" s="209">
        <v>20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13" customFormat="1" ht="10.199999999999999">
      <c r="B279" s="205"/>
      <c r="C279" s="206"/>
      <c r="D279" s="201" t="s">
        <v>166</v>
      </c>
      <c r="E279" s="206"/>
      <c r="F279" s="208" t="s">
        <v>1557</v>
      </c>
      <c r="G279" s="206"/>
      <c r="H279" s="209">
        <v>23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4</v>
      </c>
      <c r="AX279" s="13" t="s">
        <v>82</v>
      </c>
      <c r="AY279" s="215" t="s">
        <v>158</v>
      </c>
    </row>
    <row r="280" spans="1:65" s="2" customFormat="1" ht="42.6" customHeight="1">
      <c r="A280" s="34"/>
      <c r="B280" s="35"/>
      <c r="C280" s="188" t="s">
        <v>502</v>
      </c>
      <c r="D280" s="188" t="s">
        <v>159</v>
      </c>
      <c r="E280" s="189" t="s">
        <v>1558</v>
      </c>
      <c r="F280" s="190" t="s">
        <v>1559</v>
      </c>
      <c r="G280" s="191" t="s">
        <v>202</v>
      </c>
      <c r="H280" s="192">
        <v>1</v>
      </c>
      <c r="I280" s="193"/>
      <c r="J280" s="194">
        <f>ROUND(I280*H280,2)</f>
        <v>0</v>
      </c>
      <c r="K280" s="190" t="s">
        <v>213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1.2999999999999999E-4</v>
      </c>
      <c r="R280" s="197">
        <f>Q280*H280</f>
        <v>1.2999999999999999E-4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1560</v>
      </c>
    </row>
    <row r="281" spans="1:65" s="2" customFormat="1" ht="19.2">
      <c r="A281" s="34"/>
      <c r="B281" s="35"/>
      <c r="C281" s="36"/>
      <c r="D281" s="201" t="s">
        <v>165</v>
      </c>
      <c r="E281" s="36"/>
      <c r="F281" s="202" t="s">
        <v>1561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29.4" customHeight="1">
      <c r="A282" s="34"/>
      <c r="B282" s="35"/>
      <c r="C282" s="228" t="s">
        <v>236</v>
      </c>
      <c r="D282" s="228" t="s">
        <v>199</v>
      </c>
      <c r="E282" s="229" t="s">
        <v>1562</v>
      </c>
      <c r="F282" s="230" t="s">
        <v>1563</v>
      </c>
      <c r="G282" s="231" t="s">
        <v>202</v>
      </c>
      <c r="H282" s="232">
        <v>1</v>
      </c>
      <c r="I282" s="233"/>
      <c r="J282" s="234">
        <f>ROUND(I282*H282,2)</f>
        <v>0</v>
      </c>
      <c r="K282" s="230" t="s">
        <v>19</v>
      </c>
      <c r="L282" s="235"/>
      <c r="M282" s="236" t="s">
        <v>19</v>
      </c>
      <c r="N282" s="237" t="s">
        <v>45</v>
      </c>
      <c r="O282" s="64"/>
      <c r="P282" s="197">
        <f>O282*H282</f>
        <v>0</v>
      </c>
      <c r="Q282" s="197">
        <v>8.0999999999999996E-3</v>
      </c>
      <c r="R282" s="197">
        <f>Q282*H282</f>
        <v>8.0999999999999996E-3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255</v>
      </c>
      <c r="AT282" s="199" t="s">
        <v>199</v>
      </c>
      <c r="AU282" s="199" t="s">
        <v>82</v>
      </c>
      <c r="AY282" s="17" t="s">
        <v>158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82</v>
      </c>
      <c r="BK282" s="200">
        <f>ROUND(I282*H282,2)</f>
        <v>0</v>
      </c>
      <c r="BL282" s="17" t="s">
        <v>255</v>
      </c>
      <c r="BM282" s="199" t="s">
        <v>1564</v>
      </c>
    </row>
    <row r="283" spans="1:65" s="2" customFormat="1" ht="19.2">
      <c r="A283" s="34"/>
      <c r="B283" s="35"/>
      <c r="C283" s="36"/>
      <c r="D283" s="201" t="s">
        <v>165</v>
      </c>
      <c r="E283" s="36"/>
      <c r="F283" s="202" t="s">
        <v>1563</v>
      </c>
      <c r="G283" s="36"/>
      <c r="H283" s="36"/>
      <c r="I283" s="108"/>
      <c r="J283" s="36"/>
      <c r="K283" s="36"/>
      <c r="L283" s="39"/>
      <c r="M283" s="203"/>
      <c r="N283" s="204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165</v>
      </c>
      <c r="AU283" s="17" t="s">
        <v>82</v>
      </c>
    </row>
    <row r="284" spans="1:65" s="13" customFormat="1" ht="10.199999999999999">
      <c r="B284" s="205"/>
      <c r="C284" s="206"/>
      <c r="D284" s="201" t="s">
        <v>166</v>
      </c>
      <c r="E284" s="207" t="s">
        <v>19</v>
      </c>
      <c r="F284" s="208" t="s">
        <v>1514</v>
      </c>
      <c r="G284" s="206"/>
      <c r="H284" s="209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34</v>
      </c>
      <c r="AX284" s="13" t="s">
        <v>82</v>
      </c>
      <c r="AY284" s="215" t="s">
        <v>158</v>
      </c>
    </row>
    <row r="285" spans="1:65" s="2" customFormat="1" ht="16.5" customHeight="1">
      <c r="A285" s="34"/>
      <c r="B285" s="35"/>
      <c r="C285" s="188" t="s">
        <v>511</v>
      </c>
      <c r="D285" s="188" t="s">
        <v>159</v>
      </c>
      <c r="E285" s="189" t="s">
        <v>503</v>
      </c>
      <c r="F285" s="190" t="s">
        <v>504</v>
      </c>
      <c r="G285" s="191" t="s">
        <v>202</v>
      </c>
      <c r="H285" s="192">
        <v>48</v>
      </c>
      <c r="I285" s="193"/>
      <c r="J285" s="194">
        <f>ROUND(I285*H285,2)</f>
        <v>0</v>
      </c>
      <c r="K285" s="190" t="s">
        <v>19</v>
      </c>
      <c r="L285" s="39"/>
      <c r="M285" s="195" t="s">
        <v>19</v>
      </c>
      <c r="N285" s="196" t="s">
        <v>45</v>
      </c>
      <c r="O285" s="64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236</v>
      </c>
      <c r="AT285" s="199" t="s">
        <v>159</v>
      </c>
      <c r="AU285" s="199" t="s">
        <v>82</v>
      </c>
      <c r="AY285" s="17" t="s">
        <v>158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236</v>
      </c>
      <c r="BM285" s="199" t="s">
        <v>505</v>
      </c>
    </row>
    <row r="286" spans="1:65" s="2" customFormat="1" ht="10.199999999999999">
      <c r="A286" s="34"/>
      <c r="B286" s="35"/>
      <c r="C286" s="36"/>
      <c r="D286" s="201" t="s">
        <v>165</v>
      </c>
      <c r="E286" s="36"/>
      <c r="F286" s="202" t="s">
        <v>504</v>
      </c>
      <c r="G286" s="36"/>
      <c r="H286" s="36"/>
      <c r="I286" s="108"/>
      <c r="J286" s="36"/>
      <c r="K286" s="36"/>
      <c r="L286" s="39"/>
      <c r="M286" s="203"/>
      <c r="N286" s="204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82</v>
      </c>
    </row>
    <row r="287" spans="1:65" s="2" customFormat="1" ht="16.5" customHeight="1">
      <c r="A287" s="34"/>
      <c r="B287" s="35"/>
      <c r="C287" s="228" t="s">
        <v>516</v>
      </c>
      <c r="D287" s="228" t="s">
        <v>199</v>
      </c>
      <c r="E287" s="229" t="s">
        <v>506</v>
      </c>
      <c r="F287" s="230" t="s">
        <v>507</v>
      </c>
      <c r="G287" s="231" t="s">
        <v>508</v>
      </c>
      <c r="H287" s="232">
        <v>48</v>
      </c>
      <c r="I287" s="233"/>
      <c r="J287" s="234">
        <f>ROUND(I287*H287,2)</f>
        <v>0</v>
      </c>
      <c r="K287" s="230" t="s">
        <v>19</v>
      </c>
      <c r="L287" s="235"/>
      <c r="M287" s="236" t="s">
        <v>19</v>
      </c>
      <c r="N287" s="237" t="s">
        <v>45</v>
      </c>
      <c r="O287" s="64"/>
      <c r="P287" s="197">
        <f>O287*H287</f>
        <v>0</v>
      </c>
      <c r="Q287" s="197">
        <v>6.2E-4</v>
      </c>
      <c r="R287" s="197">
        <f>Q287*H287</f>
        <v>2.9760000000000002E-2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241</v>
      </c>
      <c r="AT287" s="199" t="s">
        <v>199</v>
      </c>
      <c r="AU287" s="199" t="s">
        <v>82</v>
      </c>
      <c r="AY287" s="17" t="s">
        <v>158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82</v>
      </c>
      <c r="BK287" s="200">
        <f>ROUND(I287*H287,2)</f>
        <v>0</v>
      </c>
      <c r="BL287" s="17" t="s">
        <v>236</v>
      </c>
      <c r="BM287" s="199" t="s">
        <v>509</v>
      </c>
    </row>
    <row r="288" spans="1:65" s="2" customFormat="1" ht="10.199999999999999">
      <c r="A288" s="34"/>
      <c r="B288" s="35"/>
      <c r="C288" s="36"/>
      <c r="D288" s="201" t="s">
        <v>165</v>
      </c>
      <c r="E288" s="36"/>
      <c r="F288" s="202" t="s">
        <v>507</v>
      </c>
      <c r="G288" s="36"/>
      <c r="H288" s="36"/>
      <c r="I288" s="108"/>
      <c r="J288" s="36"/>
      <c r="K288" s="36"/>
      <c r="L288" s="39"/>
      <c r="M288" s="203"/>
      <c r="N288" s="204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165</v>
      </c>
      <c r="AU288" s="17" t="s">
        <v>82</v>
      </c>
    </row>
    <row r="289" spans="1:65" s="13" customFormat="1" ht="10.199999999999999">
      <c r="B289" s="205"/>
      <c r="C289" s="206"/>
      <c r="D289" s="201" t="s">
        <v>166</v>
      </c>
      <c r="E289" s="207" t="s">
        <v>19</v>
      </c>
      <c r="F289" s="208" t="s">
        <v>1565</v>
      </c>
      <c r="G289" s="206"/>
      <c r="H289" s="209">
        <v>48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82</v>
      </c>
      <c r="AV289" s="13" t="s">
        <v>85</v>
      </c>
      <c r="AW289" s="13" t="s">
        <v>34</v>
      </c>
      <c r="AX289" s="13" t="s">
        <v>82</v>
      </c>
      <c r="AY289" s="215" t="s">
        <v>158</v>
      </c>
    </row>
    <row r="290" spans="1:65" s="2" customFormat="1" ht="29.4" customHeight="1">
      <c r="A290" s="34"/>
      <c r="B290" s="35"/>
      <c r="C290" s="228" t="s">
        <v>521</v>
      </c>
      <c r="D290" s="228" t="s">
        <v>199</v>
      </c>
      <c r="E290" s="229" t="s">
        <v>512</v>
      </c>
      <c r="F290" s="230" t="s">
        <v>513</v>
      </c>
      <c r="G290" s="231" t="s">
        <v>508</v>
      </c>
      <c r="H290" s="232">
        <v>11</v>
      </c>
      <c r="I290" s="233"/>
      <c r="J290" s="234">
        <f>ROUND(I290*H290,2)</f>
        <v>0</v>
      </c>
      <c r="K290" s="230" t="s">
        <v>19</v>
      </c>
      <c r="L290" s="235"/>
      <c r="M290" s="236" t="s">
        <v>19</v>
      </c>
      <c r="N290" s="237" t="s">
        <v>45</v>
      </c>
      <c r="O290" s="64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241</v>
      </c>
      <c r="AT290" s="199" t="s">
        <v>199</v>
      </c>
      <c r="AU290" s="199" t="s">
        <v>82</v>
      </c>
      <c r="AY290" s="17" t="s">
        <v>158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236</v>
      </c>
      <c r="BM290" s="199" t="s">
        <v>514</v>
      </c>
    </row>
    <row r="291" spans="1:65" s="2" customFormat="1" ht="10.199999999999999">
      <c r="A291" s="34"/>
      <c r="B291" s="35"/>
      <c r="C291" s="36"/>
      <c r="D291" s="201" t="s">
        <v>165</v>
      </c>
      <c r="E291" s="36"/>
      <c r="F291" s="202" t="s">
        <v>513</v>
      </c>
      <c r="G291" s="36"/>
      <c r="H291" s="36"/>
      <c r="I291" s="108"/>
      <c r="J291" s="36"/>
      <c r="K291" s="36"/>
      <c r="L291" s="39"/>
      <c r="M291" s="203"/>
      <c r="N291" s="204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165</v>
      </c>
      <c r="AU291" s="17" t="s">
        <v>82</v>
      </c>
    </row>
    <row r="292" spans="1:65" s="13" customFormat="1" ht="10.199999999999999">
      <c r="B292" s="205"/>
      <c r="C292" s="206"/>
      <c r="D292" s="201" t="s">
        <v>166</v>
      </c>
      <c r="E292" s="207" t="s">
        <v>19</v>
      </c>
      <c r="F292" s="208" t="s">
        <v>1566</v>
      </c>
      <c r="G292" s="206"/>
      <c r="H292" s="209">
        <v>11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82</v>
      </c>
      <c r="AV292" s="13" t="s">
        <v>85</v>
      </c>
      <c r="AW292" s="13" t="s">
        <v>34</v>
      </c>
      <c r="AX292" s="13" t="s">
        <v>82</v>
      </c>
      <c r="AY292" s="215" t="s">
        <v>158</v>
      </c>
    </row>
    <row r="293" spans="1:65" s="2" customFormat="1" ht="29.4" customHeight="1">
      <c r="A293" s="34"/>
      <c r="B293" s="35"/>
      <c r="C293" s="188" t="s">
        <v>528</v>
      </c>
      <c r="D293" s="188" t="s">
        <v>159</v>
      </c>
      <c r="E293" s="189" t="s">
        <v>517</v>
      </c>
      <c r="F293" s="190" t="s">
        <v>518</v>
      </c>
      <c r="G293" s="191" t="s">
        <v>202</v>
      </c>
      <c r="H293" s="192">
        <v>204</v>
      </c>
      <c r="I293" s="193"/>
      <c r="J293" s="194">
        <f>ROUND(I293*H293,2)</f>
        <v>0</v>
      </c>
      <c r="K293" s="190" t="s">
        <v>213</v>
      </c>
      <c r="L293" s="39"/>
      <c r="M293" s="195" t="s">
        <v>19</v>
      </c>
      <c r="N293" s="196" t="s">
        <v>45</v>
      </c>
      <c r="O293" s="64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236</v>
      </c>
      <c r="AT293" s="199" t="s">
        <v>159</v>
      </c>
      <c r="AU293" s="199" t="s">
        <v>82</v>
      </c>
      <c r="AY293" s="17" t="s">
        <v>158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82</v>
      </c>
      <c r="BK293" s="200">
        <f>ROUND(I293*H293,2)</f>
        <v>0</v>
      </c>
      <c r="BL293" s="17" t="s">
        <v>236</v>
      </c>
      <c r="BM293" s="199" t="s">
        <v>519</v>
      </c>
    </row>
    <row r="294" spans="1:65" s="2" customFormat="1" ht="19.2">
      <c r="A294" s="34"/>
      <c r="B294" s="35"/>
      <c r="C294" s="36"/>
      <c r="D294" s="201" t="s">
        <v>165</v>
      </c>
      <c r="E294" s="36"/>
      <c r="F294" s="202" t="s">
        <v>518</v>
      </c>
      <c r="G294" s="36"/>
      <c r="H294" s="36"/>
      <c r="I294" s="108"/>
      <c r="J294" s="36"/>
      <c r="K294" s="36"/>
      <c r="L294" s="39"/>
      <c r="M294" s="203"/>
      <c r="N294" s="204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165</v>
      </c>
      <c r="AU294" s="17" t="s">
        <v>82</v>
      </c>
    </row>
    <row r="295" spans="1:65" s="13" customFormat="1" ht="10.199999999999999">
      <c r="B295" s="205"/>
      <c r="C295" s="206"/>
      <c r="D295" s="201" t="s">
        <v>166</v>
      </c>
      <c r="E295" s="207" t="s">
        <v>19</v>
      </c>
      <c r="F295" s="208" t="s">
        <v>1567</v>
      </c>
      <c r="G295" s="206"/>
      <c r="H295" s="209">
        <v>204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34</v>
      </c>
      <c r="AX295" s="13" t="s">
        <v>82</v>
      </c>
      <c r="AY295" s="215" t="s">
        <v>158</v>
      </c>
    </row>
    <row r="296" spans="1:65" s="2" customFormat="1" ht="16.5" customHeight="1">
      <c r="A296" s="34"/>
      <c r="B296" s="35"/>
      <c r="C296" s="188" t="s">
        <v>535</v>
      </c>
      <c r="D296" s="188" t="s">
        <v>159</v>
      </c>
      <c r="E296" s="189" t="s">
        <v>522</v>
      </c>
      <c r="F296" s="190" t="s">
        <v>523</v>
      </c>
      <c r="G296" s="191" t="s">
        <v>162</v>
      </c>
      <c r="H296" s="192">
        <v>88</v>
      </c>
      <c r="I296" s="193"/>
      <c r="J296" s="194">
        <f>ROUND(I296*H296,2)</f>
        <v>0</v>
      </c>
      <c r="K296" s="190" t="s">
        <v>213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5.0000000000000002E-5</v>
      </c>
      <c r="R296" s="197">
        <f>Q296*H296</f>
        <v>4.4000000000000003E-3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236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236</v>
      </c>
      <c r="BM296" s="199" t="s">
        <v>524</v>
      </c>
    </row>
    <row r="297" spans="1:65" s="2" customFormat="1" ht="19.2">
      <c r="A297" s="34"/>
      <c r="B297" s="35"/>
      <c r="C297" s="36"/>
      <c r="D297" s="201" t="s">
        <v>165</v>
      </c>
      <c r="E297" s="36"/>
      <c r="F297" s="202" t="s">
        <v>525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38.4">
      <c r="A298" s="34"/>
      <c r="B298" s="35"/>
      <c r="C298" s="36"/>
      <c r="D298" s="201" t="s">
        <v>216</v>
      </c>
      <c r="E298" s="36"/>
      <c r="F298" s="227" t="s">
        <v>526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216</v>
      </c>
      <c r="AU298" s="17" t="s">
        <v>82</v>
      </c>
    </row>
    <row r="299" spans="1:65" s="13" customFormat="1" ht="10.199999999999999">
      <c r="B299" s="205"/>
      <c r="C299" s="206"/>
      <c r="D299" s="201" t="s">
        <v>166</v>
      </c>
      <c r="E299" s="207" t="s">
        <v>19</v>
      </c>
      <c r="F299" s="208" t="s">
        <v>1568</v>
      </c>
      <c r="G299" s="206"/>
      <c r="H299" s="209">
        <v>88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166</v>
      </c>
      <c r="AU299" s="215" t="s">
        <v>82</v>
      </c>
      <c r="AV299" s="13" t="s">
        <v>85</v>
      </c>
      <c r="AW299" s="13" t="s">
        <v>34</v>
      </c>
      <c r="AX299" s="13" t="s">
        <v>82</v>
      </c>
      <c r="AY299" s="215" t="s">
        <v>158</v>
      </c>
    </row>
    <row r="300" spans="1:65" s="2" customFormat="1" ht="16.5" customHeight="1">
      <c r="A300" s="34"/>
      <c r="B300" s="35"/>
      <c r="C300" s="228" t="s">
        <v>541</v>
      </c>
      <c r="D300" s="228" t="s">
        <v>199</v>
      </c>
      <c r="E300" s="229" t="s">
        <v>529</v>
      </c>
      <c r="F300" s="230" t="s">
        <v>530</v>
      </c>
      <c r="G300" s="231" t="s">
        <v>531</v>
      </c>
      <c r="H300" s="232">
        <v>65.471999999999994</v>
      </c>
      <c r="I300" s="233"/>
      <c r="J300" s="234">
        <f>ROUND(I300*H300,2)</f>
        <v>0</v>
      </c>
      <c r="K300" s="230" t="s">
        <v>213</v>
      </c>
      <c r="L300" s="235"/>
      <c r="M300" s="236" t="s">
        <v>19</v>
      </c>
      <c r="N300" s="237" t="s">
        <v>45</v>
      </c>
      <c r="O300" s="64"/>
      <c r="P300" s="197">
        <f>O300*H300</f>
        <v>0</v>
      </c>
      <c r="Q300" s="197">
        <v>1E-3</v>
      </c>
      <c r="R300" s="197">
        <f>Q300*H300</f>
        <v>6.5472000000000002E-2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241</v>
      </c>
      <c r="AT300" s="199" t="s">
        <v>199</v>
      </c>
      <c r="AU300" s="199" t="s">
        <v>82</v>
      </c>
      <c r="AY300" s="17" t="s">
        <v>158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82</v>
      </c>
      <c r="BK300" s="200">
        <f>ROUND(I300*H300,2)</f>
        <v>0</v>
      </c>
      <c r="BL300" s="17" t="s">
        <v>236</v>
      </c>
      <c r="BM300" s="199" t="s">
        <v>532</v>
      </c>
    </row>
    <row r="301" spans="1:65" s="2" customFormat="1" ht="10.199999999999999">
      <c r="A301" s="34"/>
      <c r="B301" s="35"/>
      <c r="C301" s="36"/>
      <c r="D301" s="201" t="s">
        <v>165</v>
      </c>
      <c r="E301" s="36"/>
      <c r="F301" s="202" t="s">
        <v>530</v>
      </c>
      <c r="G301" s="36"/>
      <c r="H301" s="36"/>
      <c r="I301" s="108"/>
      <c r="J301" s="36"/>
      <c r="K301" s="36"/>
      <c r="L301" s="39"/>
      <c r="M301" s="203"/>
      <c r="N301" s="204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82</v>
      </c>
    </row>
    <row r="302" spans="1:65" s="13" customFormat="1" ht="10.199999999999999">
      <c r="B302" s="205"/>
      <c r="C302" s="206"/>
      <c r="D302" s="201" t="s">
        <v>166</v>
      </c>
      <c r="E302" s="207" t="s">
        <v>19</v>
      </c>
      <c r="F302" s="208" t="s">
        <v>1569</v>
      </c>
      <c r="G302" s="206"/>
      <c r="H302" s="209">
        <v>54.56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166</v>
      </c>
      <c r="AU302" s="215" t="s">
        <v>82</v>
      </c>
      <c r="AV302" s="13" t="s">
        <v>85</v>
      </c>
      <c r="AW302" s="13" t="s">
        <v>34</v>
      </c>
      <c r="AX302" s="13" t="s">
        <v>82</v>
      </c>
      <c r="AY302" s="215" t="s">
        <v>158</v>
      </c>
    </row>
    <row r="303" spans="1:65" s="13" customFormat="1" ht="10.199999999999999">
      <c r="B303" s="205"/>
      <c r="C303" s="206"/>
      <c r="D303" s="201" t="s">
        <v>166</v>
      </c>
      <c r="E303" s="206"/>
      <c r="F303" s="208" t="s">
        <v>1570</v>
      </c>
      <c r="G303" s="206"/>
      <c r="H303" s="209">
        <v>65.471999999999994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166</v>
      </c>
      <c r="AU303" s="215" t="s">
        <v>82</v>
      </c>
      <c r="AV303" s="13" t="s">
        <v>85</v>
      </c>
      <c r="AW303" s="13" t="s">
        <v>4</v>
      </c>
      <c r="AX303" s="13" t="s">
        <v>82</v>
      </c>
      <c r="AY303" s="215" t="s">
        <v>158</v>
      </c>
    </row>
    <row r="304" spans="1:65" s="2" customFormat="1" ht="29.4" customHeight="1">
      <c r="A304" s="34"/>
      <c r="B304" s="35"/>
      <c r="C304" s="188" t="s">
        <v>548</v>
      </c>
      <c r="D304" s="188" t="s">
        <v>159</v>
      </c>
      <c r="E304" s="189" t="s">
        <v>536</v>
      </c>
      <c r="F304" s="190" t="s">
        <v>537</v>
      </c>
      <c r="G304" s="191" t="s">
        <v>162</v>
      </c>
      <c r="H304" s="192">
        <v>20</v>
      </c>
      <c r="I304" s="193"/>
      <c r="J304" s="194">
        <f>ROUND(I304*H304,2)</f>
        <v>0</v>
      </c>
      <c r="K304" s="190" t="s">
        <v>19</v>
      </c>
      <c r="L304" s="39"/>
      <c r="M304" s="195" t="s">
        <v>19</v>
      </c>
      <c r="N304" s="196" t="s">
        <v>45</v>
      </c>
      <c r="O304" s="64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236</v>
      </c>
      <c r="AT304" s="199" t="s">
        <v>159</v>
      </c>
      <c r="AU304" s="199" t="s">
        <v>82</v>
      </c>
      <c r="AY304" s="17" t="s">
        <v>158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82</v>
      </c>
      <c r="BK304" s="200">
        <f>ROUND(I304*H304,2)</f>
        <v>0</v>
      </c>
      <c r="BL304" s="17" t="s">
        <v>236</v>
      </c>
      <c r="BM304" s="199" t="s">
        <v>538</v>
      </c>
    </row>
    <row r="305" spans="1:65" s="2" customFormat="1" ht="28.8">
      <c r="A305" s="34"/>
      <c r="B305" s="35"/>
      <c r="C305" s="36"/>
      <c r="D305" s="201" t="s">
        <v>165</v>
      </c>
      <c r="E305" s="36"/>
      <c r="F305" s="202" t="s">
        <v>539</v>
      </c>
      <c r="G305" s="36"/>
      <c r="H305" s="36"/>
      <c r="I305" s="108"/>
      <c r="J305" s="36"/>
      <c r="K305" s="36"/>
      <c r="L305" s="39"/>
      <c r="M305" s="203"/>
      <c r="N305" s="204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165</v>
      </c>
      <c r="AU305" s="17" t="s">
        <v>82</v>
      </c>
    </row>
    <row r="306" spans="1:65" s="13" customFormat="1" ht="10.199999999999999">
      <c r="B306" s="205"/>
      <c r="C306" s="206"/>
      <c r="D306" s="201" t="s">
        <v>166</v>
      </c>
      <c r="E306" s="207" t="s">
        <v>19</v>
      </c>
      <c r="F306" s="208" t="s">
        <v>282</v>
      </c>
      <c r="G306" s="206"/>
      <c r="H306" s="209">
        <v>20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82</v>
      </c>
      <c r="AV306" s="13" t="s">
        <v>85</v>
      </c>
      <c r="AW306" s="13" t="s">
        <v>34</v>
      </c>
      <c r="AX306" s="13" t="s">
        <v>82</v>
      </c>
      <c r="AY306" s="215" t="s">
        <v>158</v>
      </c>
    </row>
    <row r="307" spans="1:65" s="2" customFormat="1" ht="16.5" customHeight="1">
      <c r="A307" s="34"/>
      <c r="B307" s="35"/>
      <c r="C307" s="228" t="s">
        <v>554</v>
      </c>
      <c r="D307" s="228" t="s">
        <v>199</v>
      </c>
      <c r="E307" s="229" t="s">
        <v>542</v>
      </c>
      <c r="F307" s="230" t="s">
        <v>543</v>
      </c>
      <c r="G307" s="231" t="s">
        <v>531</v>
      </c>
      <c r="H307" s="232">
        <v>21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1E-3</v>
      </c>
      <c r="R307" s="197">
        <f>Q307*H307</f>
        <v>2.1000000000000001E-2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544</v>
      </c>
    </row>
    <row r="308" spans="1:65" s="2" customFormat="1" ht="10.199999999999999">
      <c r="A308" s="34"/>
      <c r="B308" s="35"/>
      <c r="C308" s="36"/>
      <c r="D308" s="201" t="s">
        <v>165</v>
      </c>
      <c r="E308" s="36"/>
      <c r="F308" s="202" t="s">
        <v>543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19.2">
      <c r="A309" s="34"/>
      <c r="B309" s="35"/>
      <c r="C309" s="36"/>
      <c r="D309" s="201" t="s">
        <v>181</v>
      </c>
      <c r="E309" s="36"/>
      <c r="F309" s="227" t="s">
        <v>545</v>
      </c>
      <c r="G309" s="36"/>
      <c r="H309" s="36"/>
      <c r="I309" s="108"/>
      <c r="J309" s="36"/>
      <c r="K309" s="36"/>
      <c r="L309" s="39"/>
      <c r="M309" s="203"/>
      <c r="N309" s="204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181</v>
      </c>
      <c r="AU309" s="17" t="s">
        <v>82</v>
      </c>
    </row>
    <row r="310" spans="1:65" s="13" customFormat="1" ht="10.199999999999999">
      <c r="B310" s="205"/>
      <c r="C310" s="206"/>
      <c r="D310" s="201" t="s">
        <v>166</v>
      </c>
      <c r="E310" s="207" t="s">
        <v>19</v>
      </c>
      <c r="F310" s="208" t="s">
        <v>1571</v>
      </c>
      <c r="G310" s="206"/>
      <c r="H310" s="209">
        <v>21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82</v>
      </c>
      <c r="AV310" s="13" t="s">
        <v>85</v>
      </c>
      <c r="AW310" s="13" t="s">
        <v>34</v>
      </c>
      <c r="AX310" s="13" t="s">
        <v>82</v>
      </c>
      <c r="AY310" s="215" t="s">
        <v>158</v>
      </c>
    </row>
    <row r="311" spans="1:65" s="2" customFormat="1" ht="16.5" customHeight="1">
      <c r="A311" s="34"/>
      <c r="B311" s="35"/>
      <c r="C311" s="188" t="s">
        <v>558</v>
      </c>
      <c r="D311" s="188" t="s">
        <v>159</v>
      </c>
      <c r="E311" s="189" t="s">
        <v>937</v>
      </c>
      <c r="F311" s="190" t="s">
        <v>938</v>
      </c>
      <c r="G311" s="191" t="s">
        <v>202</v>
      </c>
      <c r="H311" s="192">
        <v>2</v>
      </c>
      <c r="I311" s="193"/>
      <c r="J311" s="194">
        <f>ROUND(I311*H311,2)</f>
        <v>0</v>
      </c>
      <c r="K311" s="190" t="s">
        <v>213</v>
      </c>
      <c r="L311" s="39"/>
      <c r="M311" s="195" t="s">
        <v>19</v>
      </c>
      <c r="N311" s="196" t="s">
        <v>45</v>
      </c>
      <c r="O311" s="64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236</v>
      </c>
      <c r="AT311" s="199" t="s">
        <v>159</v>
      </c>
      <c r="AU311" s="199" t="s">
        <v>82</v>
      </c>
      <c r="AY311" s="17" t="s">
        <v>158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82</v>
      </c>
      <c r="BK311" s="200">
        <f>ROUND(I311*H311,2)</f>
        <v>0</v>
      </c>
      <c r="BL311" s="17" t="s">
        <v>236</v>
      </c>
      <c r="BM311" s="199" t="s">
        <v>1572</v>
      </c>
    </row>
    <row r="312" spans="1:65" s="2" customFormat="1" ht="28.8">
      <c r="A312" s="34"/>
      <c r="B312" s="35"/>
      <c r="C312" s="36"/>
      <c r="D312" s="201" t="s">
        <v>165</v>
      </c>
      <c r="E312" s="36"/>
      <c r="F312" s="202" t="s">
        <v>940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165</v>
      </c>
      <c r="AU312" s="17" t="s">
        <v>82</v>
      </c>
    </row>
    <row r="313" spans="1:65" s="13" customFormat="1" ht="10.199999999999999">
      <c r="B313" s="205"/>
      <c r="C313" s="206"/>
      <c r="D313" s="201" t="s">
        <v>166</v>
      </c>
      <c r="E313" s="207" t="s">
        <v>19</v>
      </c>
      <c r="F313" s="208" t="s">
        <v>1573</v>
      </c>
      <c r="G313" s="206"/>
      <c r="H313" s="209">
        <v>2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166</v>
      </c>
      <c r="AU313" s="215" t="s">
        <v>82</v>
      </c>
      <c r="AV313" s="13" t="s">
        <v>85</v>
      </c>
      <c r="AW313" s="13" t="s">
        <v>34</v>
      </c>
      <c r="AX313" s="13" t="s">
        <v>82</v>
      </c>
      <c r="AY313" s="215" t="s">
        <v>158</v>
      </c>
    </row>
    <row r="314" spans="1:65" s="2" customFormat="1" ht="16.5" customHeight="1">
      <c r="A314" s="34"/>
      <c r="B314" s="35"/>
      <c r="C314" s="188" t="s">
        <v>563</v>
      </c>
      <c r="D314" s="188" t="s">
        <v>159</v>
      </c>
      <c r="E314" s="189" t="s">
        <v>549</v>
      </c>
      <c r="F314" s="190" t="s">
        <v>550</v>
      </c>
      <c r="G314" s="191" t="s">
        <v>202</v>
      </c>
      <c r="H314" s="192">
        <v>11</v>
      </c>
      <c r="I314" s="193"/>
      <c r="J314" s="194">
        <f>ROUND(I314*H314,2)</f>
        <v>0</v>
      </c>
      <c r="K314" s="190" t="s">
        <v>213</v>
      </c>
      <c r="L314" s="39"/>
      <c r="M314" s="195" t="s">
        <v>19</v>
      </c>
      <c r="N314" s="196" t="s">
        <v>45</v>
      </c>
      <c r="O314" s="64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195</v>
      </c>
      <c r="AT314" s="199" t="s">
        <v>159</v>
      </c>
      <c r="AU314" s="199" t="s">
        <v>82</v>
      </c>
      <c r="AY314" s="17" t="s">
        <v>158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82</v>
      </c>
      <c r="BK314" s="200">
        <f>ROUND(I314*H314,2)</f>
        <v>0</v>
      </c>
      <c r="BL314" s="17" t="s">
        <v>195</v>
      </c>
      <c r="BM314" s="199" t="s">
        <v>551</v>
      </c>
    </row>
    <row r="315" spans="1:65" s="2" customFormat="1" ht="10.199999999999999">
      <c r="A315" s="34"/>
      <c r="B315" s="35"/>
      <c r="C315" s="36"/>
      <c r="D315" s="201" t="s">
        <v>165</v>
      </c>
      <c r="E315" s="36"/>
      <c r="F315" s="202" t="s">
        <v>552</v>
      </c>
      <c r="G315" s="36"/>
      <c r="H315" s="36"/>
      <c r="I315" s="108"/>
      <c r="J315" s="36"/>
      <c r="K315" s="36"/>
      <c r="L315" s="39"/>
      <c r="M315" s="203"/>
      <c r="N315" s="204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165</v>
      </c>
      <c r="AU315" s="17" t="s">
        <v>82</v>
      </c>
    </row>
    <row r="316" spans="1:65" s="2" customFormat="1" ht="28.8">
      <c r="A316" s="34"/>
      <c r="B316" s="35"/>
      <c r="C316" s="36"/>
      <c r="D316" s="201" t="s">
        <v>216</v>
      </c>
      <c r="E316" s="36"/>
      <c r="F316" s="227" t="s">
        <v>553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216</v>
      </c>
      <c r="AU316" s="17" t="s">
        <v>82</v>
      </c>
    </row>
    <row r="317" spans="1:65" s="2" customFormat="1" ht="16.5" customHeight="1">
      <c r="A317" s="34"/>
      <c r="B317" s="35"/>
      <c r="C317" s="228" t="s">
        <v>567</v>
      </c>
      <c r="D317" s="228" t="s">
        <v>199</v>
      </c>
      <c r="E317" s="229" t="s">
        <v>555</v>
      </c>
      <c r="F317" s="230" t="s">
        <v>556</v>
      </c>
      <c r="G317" s="231" t="s">
        <v>202</v>
      </c>
      <c r="H317" s="232">
        <v>11</v>
      </c>
      <c r="I317" s="233"/>
      <c r="J317" s="234">
        <f>ROUND(I317*H317,2)</f>
        <v>0</v>
      </c>
      <c r="K317" s="230" t="s">
        <v>213</v>
      </c>
      <c r="L317" s="235"/>
      <c r="M317" s="236" t="s">
        <v>19</v>
      </c>
      <c r="N317" s="237" t="s">
        <v>45</v>
      </c>
      <c r="O317" s="64"/>
      <c r="P317" s="197">
        <f>O317*H317</f>
        <v>0</v>
      </c>
      <c r="Q317" s="197">
        <v>1.6000000000000001E-4</v>
      </c>
      <c r="R317" s="197">
        <f>Q317*H317</f>
        <v>1.7600000000000001E-3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241</v>
      </c>
      <c r="AT317" s="199" t="s">
        <v>199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557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556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13" customFormat="1" ht="10.199999999999999">
      <c r="B319" s="205"/>
      <c r="C319" s="206"/>
      <c r="D319" s="201" t="s">
        <v>166</v>
      </c>
      <c r="E319" s="207" t="s">
        <v>19</v>
      </c>
      <c r="F319" s="208" t="s">
        <v>1566</v>
      </c>
      <c r="G319" s="206"/>
      <c r="H319" s="209">
        <v>11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166</v>
      </c>
      <c r="AU319" s="215" t="s">
        <v>82</v>
      </c>
      <c r="AV319" s="13" t="s">
        <v>85</v>
      </c>
      <c r="AW319" s="13" t="s">
        <v>34</v>
      </c>
      <c r="AX319" s="13" t="s">
        <v>82</v>
      </c>
      <c r="AY319" s="215" t="s">
        <v>158</v>
      </c>
    </row>
    <row r="320" spans="1:65" s="2" customFormat="1" ht="16.5" customHeight="1">
      <c r="A320" s="34"/>
      <c r="B320" s="35"/>
      <c r="C320" s="188" t="s">
        <v>571</v>
      </c>
      <c r="D320" s="188" t="s">
        <v>159</v>
      </c>
      <c r="E320" s="189" t="s">
        <v>559</v>
      </c>
      <c r="F320" s="190" t="s">
        <v>560</v>
      </c>
      <c r="G320" s="191" t="s">
        <v>202</v>
      </c>
      <c r="H320" s="192">
        <v>38</v>
      </c>
      <c r="I320" s="193"/>
      <c r="J320" s="194">
        <f>ROUND(I320*H320,2)</f>
        <v>0</v>
      </c>
      <c r="K320" s="190" t="s">
        <v>213</v>
      </c>
      <c r="L320" s="39"/>
      <c r="M320" s="195" t="s">
        <v>19</v>
      </c>
      <c r="N320" s="196" t="s">
        <v>45</v>
      </c>
      <c r="O320" s="64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195</v>
      </c>
      <c r="AT320" s="199" t="s">
        <v>159</v>
      </c>
      <c r="AU320" s="199" t="s">
        <v>82</v>
      </c>
      <c r="AY320" s="17" t="s">
        <v>158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82</v>
      </c>
      <c r="BK320" s="200">
        <f>ROUND(I320*H320,2)</f>
        <v>0</v>
      </c>
      <c r="BL320" s="17" t="s">
        <v>195</v>
      </c>
      <c r="BM320" s="199" t="s">
        <v>561</v>
      </c>
    </row>
    <row r="321" spans="1:65" s="2" customFormat="1" ht="10.199999999999999">
      <c r="A321" s="34"/>
      <c r="B321" s="35"/>
      <c r="C321" s="36"/>
      <c r="D321" s="201" t="s">
        <v>165</v>
      </c>
      <c r="E321" s="36"/>
      <c r="F321" s="202" t="s">
        <v>562</v>
      </c>
      <c r="G321" s="36"/>
      <c r="H321" s="36"/>
      <c r="I321" s="108"/>
      <c r="J321" s="36"/>
      <c r="K321" s="36"/>
      <c r="L321" s="39"/>
      <c r="M321" s="203"/>
      <c r="N321" s="204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82</v>
      </c>
    </row>
    <row r="322" spans="1:65" s="2" customFormat="1" ht="28.8">
      <c r="A322" s="34"/>
      <c r="B322" s="35"/>
      <c r="C322" s="36"/>
      <c r="D322" s="201" t="s">
        <v>216</v>
      </c>
      <c r="E322" s="36"/>
      <c r="F322" s="227" t="s">
        <v>553</v>
      </c>
      <c r="G322" s="36"/>
      <c r="H322" s="36"/>
      <c r="I322" s="108"/>
      <c r="J322" s="36"/>
      <c r="K322" s="36"/>
      <c r="L322" s="39"/>
      <c r="M322" s="203"/>
      <c r="N322" s="204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216</v>
      </c>
      <c r="AU322" s="17" t="s">
        <v>82</v>
      </c>
    </row>
    <row r="323" spans="1:65" s="2" customFormat="1" ht="29.4" customHeight="1">
      <c r="A323" s="34"/>
      <c r="B323" s="35"/>
      <c r="C323" s="228" t="s">
        <v>575</v>
      </c>
      <c r="D323" s="228" t="s">
        <v>199</v>
      </c>
      <c r="E323" s="229" t="s">
        <v>564</v>
      </c>
      <c r="F323" s="230" t="s">
        <v>565</v>
      </c>
      <c r="G323" s="231" t="s">
        <v>202</v>
      </c>
      <c r="H323" s="232">
        <v>12</v>
      </c>
      <c r="I323" s="233"/>
      <c r="J323" s="234">
        <f>ROUND(I323*H323,2)</f>
        <v>0</v>
      </c>
      <c r="K323" s="230" t="s">
        <v>213</v>
      </c>
      <c r="L323" s="235"/>
      <c r="M323" s="236" t="s">
        <v>19</v>
      </c>
      <c r="N323" s="237" t="s">
        <v>45</v>
      </c>
      <c r="O323" s="64"/>
      <c r="P323" s="197">
        <f>O323*H323</f>
        <v>0</v>
      </c>
      <c r="Q323" s="197">
        <v>2.5999999999999998E-4</v>
      </c>
      <c r="R323" s="197">
        <f>Q323*H323</f>
        <v>3.1199999999999995E-3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241</v>
      </c>
      <c r="AT323" s="199" t="s">
        <v>199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236</v>
      </c>
      <c r="BM323" s="199" t="s">
        <v>566</v>
      </c>
    </row>
    <row r="324" spans="1:65" s="2" customFormat="1" ht="10.199999999999999">
      <c r="A324" s="34"/>
      <c r="B324" s="35"/>
      <c r="C324" s="36"/>
      <c r="D324" s="201" t="s">
        <v>165</v>
      </c>
      <c r="E324" s="36"/>
      <c r="F324" s="202" t="s">
        <v>565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2" customFormat="1" ht="29.4" customHeight="1">
      <c r="A325" s="34"/>
      <c r="B325" s="35"/>
      <c r="C325" s="228" t="s">
        <v>581</v>
      </c>
      <c r="D325" s="228" t="s">
        <v>199</v>
      </c>
      <c r="E325" s="229" t="s">
        <v>568</v>
      </c>
      <c r="F325" s="230" t="s">
        <v>569</v>
      </c>
      <c r="G325" s="231" t="s">
        <v>202</v>
      </c>
      <c r="H325" s="232">
        <v>26</v>
      </c>
      <c r="I325" s="233"/>
      <c r="J325" s="234">
        <f>ROUND(I325*H325,2)</f>
        <v>0</v>
      </c>
      <c r="K325" s="230" t="s">
        <v>213</v>
      </c>
      <c r="L325" s="235"/>
      <c r="M325" s="236" t="s">
        <v>19</v>
      </c>
      <c r="N325" s="237" t="s">
        <v>45</v>
      </c>
      <c r="O325" s="64"/>
      <c r="P325" s="197">
        <f>O325*H325</f>
        <v>0</v>
      </c>
      <c r="Q325" s="197">
        <v>6.9999999999999999E-4</v>
      </c>
      <c r="R325" s="197">
        <f>Q325*H325</f>
        <v>1.8200000000000001E-2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241</v>
      </c>
      <c r="AT325" s="199" t="s">
        <v>199</v>
      </c>
      <c r="AU325" s="199" t="s">
        <v>82</v>
      </c>
      <c r="AY325" s="17" t="s">
        <v>158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82</v>
      </c>
      <c r="BK325" s="200">
        <f>ROUND(I325*H325,2)</f>
        <v>0</v>
      </c>
      <c r="BL325" s="17" t="s">
        <v>236</v>
      </c>
      <c r="BM325" s="199" t="s">
        <v>570</v>
      </c>
    </row>
    <row r="326" spans="1:65" s="2" customFormat="1" ht="19.2">
      <c r="A326" s="34"/>
      <c r="B326" s="35"/>
      <c r="C326" s="36"/>
      <c r="D326" s="201" t="s">
        <v>165</v>
      </c>
      <c r="E326" s="36"/>
      <c r="F326" s="202" t="s">
        <v>569</v>
      </c>
      <c r="G326" s="36"/>
      <c r="H326" s="36"/>
      <c r="I326" s="108"/>
      <c r="J326" s="36"/>
      <c r="K326" s="36"/>
      <c r="L326" s="39"/>
      <c r="M326" s="203"/>
      <c r="N326" s="204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82</v>
      </c>
    </row>
    <row r="327" spans="1:65" s="2" customFormat="1" ht="29.4" customHeight="1">
      <c r="A327" s="34"/>
      <c r="B327" s="35"/>
      <c r="C327" s="188" t="s">
        <v>585</v>
      </c>
      <c r="D327" s="188" t="s">
        <v>159</v>
      </c>
      <c r="E327" s="189" t="s">
        <v>572</v>
      </c>
      <c r="F327" s="190" t="s">
        <v>573</v>
      </c>
      <c r="G327" s="191" t="s">
        <v>202</v>
      </c>
      <c r="H327" s="192">
        <v>2</v>
      </c>
      <c r="I327" s="193"/>
      <c r="J327" s="194">
        <f>ROUND(I327*H327,2)</f>
        <v>0</v>
      </c>
      <c r="K327" s="190" t="s">
        <v>19</v>
      </c>
      <c r="L327" s="39"/>
      <c r="M327" s="195" t="s">
        <v>19</v>
      </c>
      <c r="N327" s="196" t="s">
        <v>45</v>
      </c>
      <c r="O327" s="64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236</v>
      </c>
      <c r="AT327" s="199" t="s">
        <v>159</v>
      </c>
      <c r="AU327" s="199" t="s">
        <v>82</v>
      </c>
      <c r="AY327" s="17" t="s">
        <v>158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82</v>
      </c>
      <c r="BK327" s="200">
        <f>ROUND(I327*H327,2)</f>
        <v>0</v>
      </c>
      <c r="BL327" s="17" t="s">
        <v>236</v>
      </c>
      <c r="BM327" s="199" t="s">
        <v>574</v>
      </c>
    </row>
    <row r="328" spans="1:65" s="2" customFormat="1" ht="10.199999999999999">
      <c r="A328" s="34"/>
      <c r="B328" s="35"/>
      <c r="C328" s="36"/>
      <c r="D328" s="201" t="s">
        <v>165</v>
      </c>
      <c r="E328" s="36"/>
      <c r="F328" s="202" t="s">
        <v>573</v>
      </c>
      <c r="G328" s="36"/>
      <c r="H328" s="36"/>
      <c r="I328" s="108"/>
      <c r="J328" s="36"/>
      <c r="K328" s="36"/>
      <c r="L328" s="39"/>
      <c r="M328" s="203"/>
      <c r="N328" s="204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165</v>
      </c>
      <c r="AU328" s="17" t="s">
        <v>82</v>
      </c>
    </row>
    <row r="329" spans="1:65" s="2" customFormat="1" ht="29.4" customHeight="1">
      <c r="A329" s="34"/>
      <c r="B329" s="35"/>
      <c r="C329" s="188" t="s">
        <v>590</v>
      </c>
      <c r="D329" s="188" t="s">
        <v>159</v>
      </c>
      <c r="E329" s="189" t="s">
        <v>451</v>
      </c>
      <c r="F329" s="190" t="s">
        <v>452</v>
      </c>
      <c r="G329" s="191" t="s">
        <v>162</v>
      </c>
      <c r="H329" s="192">
        <v>5</v>
      </c>
      <c r="I329" s="193"/>
      <c r="J329" s="194">
        <f>ROUND(I329*H329,2)</f>
        <v>0</v>
      </c>
      <c r="K329" s="190" t="s">
        <v>19</v>
      </c>
      <c r="L329" s="39"/>
      <c r="M329" s="195" t="s">
        <v>19</v>
      </c>
      <c r="N329" s="196" t="s">
        <v>45</v>
      </c>
      <c r="O329" s="64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236</v>
      </c>
      <c r="AT329" s="199" t="s">
        <v>159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236</v>
      </c>
      <c r="BM329" s="199" t="s">
        <v>453</v>
      </c>
    </row>
    <row r="330" spans="1:65" s="2" customFormat="1" ht="19.2">
      <c r="A330" s="34"/>
      <c r="B330" s="35"/>
      <c r="C330" s="36"/>
      <c r="D330" s="201" t="s">
        <v>165</v>
      </c>
      <c r="E330" s="36"/>
      <c r="F330" s="202" t="s">
        <v>452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2" customFormat="1" ht="29.4" customHeight="1">
      <c r="A331" s="34"/>
      <c r="B331" s="35"/>
      <c r="C331" s="228" t="s">
        <v>596</v>
      </c>
      <c r="D331" s="228" t="s">
        <v>199</v>
      </c>
      <c r="E331" s="229" t="s">
        <v>455</v>
      </c>
      <c r="F331" s="230" t="s">
        <v>456</v>
      </c>
      <c r="G331" s="231" t="s">
        <v>162</v>
      </c>
      <c r="H331" s="232">
        <v>5</v>
      </c>
      <c r="I331" s="233"/>
      <c r="J331" s="234">
        <f>ROUND(I331*H331,2)</f>
        <v>0</v>
      </c>
      <c r="K331" s="230" t="s">
        <v>19</v>
      </c>
      <c r="L331" s="235"/>
      <c r="M331" s="236" t="s">
        <v>19</v>
      </c>
      <c r="N331" s="237" t="s">
        <v>45</v>
      </c>
      <c r="O331" s="64"/>
      <c r="P331" s="197">
        <f>O331*H331</f>
        <v>0</v>
      </c>
      <c r="Q331" s="197">
        <v>4.2000000000000002E-4</v>
      </c>
      <c r="R331" s="197">
        <f>Q331*H331</f>
        <v>2.1000000000000003E-3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241</v>
      </c>
      <c r="AT331" s="199" t="s">
        <v>199</v>
      </c>
      <c r="AU331" s="199" t="s">
        <v>82</v>
      </c>
      <c r="AY331" s="17" t="s">
        <v>158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82</v>
      </c>
      <c r="BK331" s="200">
        <f>ROUND(I331*H331,2)</f>
        <v>0</v>
      </c>
      <c r="BL331" s="17" t="s">
        <v>236</v>
      </c>
      <c r="BM331" s="199" t="s">
        <v>457</v>
      </c>
    </row>
    <row r="332" spans="1:65" s="2" customFormat="1" ht="10.199999999999999">
      <c r="A332" s="34"/>
      <c r="B332" s="35"/>
      <c r="C332" s="36"/>
      <c r="D332" s="201" t="s">
        <v>165</v>
      </c>
      <c r="E332" s="36"/>
      <c r="F332" s="202" t="s">
        <v>456</v>
      </c>
      <c r="G332" s="36"/>
      <c r="H332" s="36"/>
      <c r="I332" s="108"/>
      <c r="J332" s="36"/>
      <c r="K332" s="36"/>
      <c r="L332" s="39"/>
      <c r="M332" s="203"/>
      <c r="N332" s="204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165</v>
      </c>
      <c r="AU332" s="17" t="s">
        <v>82</v>
      </c>
    </row>
    <row r="333" spans="1:65" s="13" customFormat="1" ht="10.199999999999999">
      <c r="B333" s="205"/>
      <c r="C333" s="206"/>
      <c r="D333" s="201" t="s">
        <v>166</v>
      </c>
      <c r="E333" s="207" t="s">
        <v>19</v>
      </c>
      <c r="F333" s="208" t="s">
        <v>191</v>
      </c>
      <c r="G333" s="206"/>
      <c r="H333" s="209">
        <v>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166</v>
      </c>
      <c r="AU333" s="215" t="s">
        <v>82</v>
      </c>
      <c r="AV333" s="13" t="s">
        <v>85</v>
      </c>
      <c r="AW333" s="13" t="s">
        <v>34</v>
      </c>
      <c r="AX333" s="13" t="s">
        <v>82</v>
      </c>
      <c r="AY333" s="215" t="s">
        <v>158</v>
      </c>
    </row>
    <row r="334" spans="1:65" s="2" customFormat="1" ht="29.4" customHeight="1">
      <c r="A334" s="34"/>
      <c r="B334" s="35"/>
      <c r="C334" s="228" t="s">
        <v>601</v>
      </c>
      <c r="D334" s="228" t="s">
        <v>199</v>
      </c>
      <c r="E334" s="229" t="s">
        <v>460</v>
      </c>
      <c r="F334" s="230" t="s">
        <v>461</v>
      </c>
      <c r="G334" s="231" t="s">
        <v>202</v>
      </c>
      <c r="H334" s="232">
        <v>2</v>
      </c>
      <c r="I334" s="233"/>
      <c r="J334" s="234">
        <f>ROUND(I334*H334,2)</f>
        <v>0</v>
      </c>
      <c r="K334" s="230" t="s">
        <v>19</v>
      </c>
      <c r="L334" s="235"/>
      <c r="M334" s="236" t="s">
        <v>19</v>
      </c>
      <c r="N334" s="237" t="s">
        <v>45</v>
      </c>
      <c r="O334" s="64"/>
      <c r="P334" s="197">
        <f>O334*H334</f>
        <v>0</v>
      </c>
      <c r="Q334" s="197">
        <v>4.2000000000000002E-4</v>
      </c>
      <c r="R334" s="197">
        <f>Q334*H334</f>
        <v>8.4000000000000003E-4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241</v>
      </c>
      <c r="AT334" s="199" t="s">
        <v>199</v>
      </c>
      <c r="AU334" s="199" t="s">
        <v>82</v>
      </c>
      <c r="AY334" s="17" t="s">
        <v>158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82</v>
      </c>
      <c r="BK334" s="200">
        <f>ROUND(I334*H334,2)</f>
        <v>0</v>
      </c>
      <c r="BL334" s="17" t="s">
        <v>236</v>
      </c>
      <c r="BM334" s="199" t="s">
        <v>462</v>
      </c>
    </row>
    <row r="335" spans="1:65" s="2" customFormat="1" ht="19.2">
      <c r="A335" s="34"/>
      <c r="B335" s="35"/>
      <c r="C335" s="36"/>
      <c r="D335" s="201" t="s">
        <v>165</v>
      </c>
      <c r="E335" s="36"/>
      <c r="F335" s="202" t="s">
        <v>461</v>
      </c>
      <c r="G335" s="36"/>
      <c r="H335" s="36"/>
      <c r="I335" s="108"/>
      <c r="J335" s="36"/>
      <c r="K335" s="36"/>
      <c r="L335" s="39"/>
      <c r="M335" s="203"/>
      <c r="N335" s="204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165</v>
      </c>
      <c r="AU335" s="17" t="s">
        <v>82</v>
      </c>
    </row>
    <row r="336" spans="1:65" s="13" customFormat="1" ht="10.199999999999999">
      <c r="B336" s="205"/>
      <c r="C336" s="206"/>
      <c r="D336" s="201" t="s">
        <v>166</v>
      </c>
      <c r="E336" s="207" t="s">
        <v>19</v>
      </c>
      <c r="F336" s="208" t="s">
        <v>1531</v>
      </c>
      <c r="G336" s="206"/>
      <c r="H336" s="209">
        <v>2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82</v>
      </c>
      <c r="AV336" s="13" t="s">
        <v>85</v>
      </c>
      <c r="AW336" s="13" t="s">
        <v>34</v>
      </c>
      <c r="AX336" s="13" t="s">
        <v>82</v>
      </c>
      <c r="AY336" s="215" t="s">
        <v>158</v>
      </c>
    </row>
    <row r="337" spans="1:65" s="2" customFormat="1" ht="29.4" customHeight="1">
      <c r="A337" s="34"/>
      <c r="B337" s="35"/>
      <c r="C337" s="188" t="s">
        <v>607</v>
      </c>
      <c r="D337" s="188" t="s">
        <v>159</v>
      </c>
      <c r="E337" s="189" t="s">
        <v>576</v>
      </c>
      <c r="F337" s="190" t="s">
        <v>577</v>
      </c>
      <c r="G337" s="191" t="s">
        <v>162</v>
      </c>
      <c r="H337" s="192">
        <v>35</v>
      </c>
      <c r="I337" s="193"/>
      <c r="J337" s="194">
        <f>ROUND(I337*H337,2)</f>
        <v>0</v>
      </c>
      <c r="K337" s="190" t="s">
        <v>19</v>
      </c>
      <c r="L337" s="39"/>
      <c r="M337" s="195" t="s">
        <v>19</v>
      </c>
      <c r="N337" s="196" t="s">
        <v>45</v>
      </c>
      <c r="O337" s="64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236</v>
      </c>
      <c r="AT337" s="199" t="s">
        <v>159</v>
      </c>
      <c r="AU337" s="199" t="s">
        <v>82</v>
      </c>
      <c r="AY337" s="17" t="s">
        <v>158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82</v>
      </c>
      <c r="BK337" s="200">
        <f>ROUND(I337*H337,2)</f>
        <v>0</v>
      </c>
      <c r="BL337" s="17" t="s">
        <v>236</v>
      </c>
      <c r="BM337" s="199" t="s">
        <v>578</v>
      </c>
    </row>
    <row r="338" spans="1:65" s="2" customFormat="1" ht="10.199999999999999">
      <c r="A338" s="34"/>
      <c r="B338" s="35"/>
      <c r="C338" s="36"/>
      <c r="D338" s="201" t="s">
        <v>165</v>
      </c>
      <c r="E338" s="36"/>
      <c r="F338" s="202" t="s">
        <v>577</v>
      </c>
      <c r="G338" s="36"/>
      <c r="H338" s="36"/>
      <c r="I338" s="108"/>
      <c r="J338" s="36"/>
      <c r="K338" s="36"/>
      <c r="L338" s="39"/>
      <c r="M338" s="203"/>
      <c r="N338" s="204"/>
      <c r="O338" s="64"/>
      <c r="P338" s="64"/>
      <c r="Q338" s="64"/>
      <c r="R338" s="64"/>
      <c r="S338" s="64"/>
      <c r="T338" s="65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165</v>
      </c>
      <c r="AU338" s="17" t="s">
        <v>82</v>
      </c>
    </row>
    <row r="339" spans="1:65" s="13" customFormat="1" ht="10.199999999999999">
      <c r="B339" s="205"/>
      <c r="C339" s="206"/>
      <c r="D339" s="201" t="s">
        <v>166</v>
      </c>
      <c r="E339" s="207" t="s">
        <v>19</v>
      </c>
      <c r="F339" s="208" t="s">
        <v>1574</v>
      </c>
      <c r="G339" s="206"/>
      <c r="H339" s="209">
        <v>35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166</v>
      </c>
      <c r="AU339" s="215" t="s">
        <v>82</v>
      </c>
      <c r="AV339" s="13" t="s">
        <v>85</v>
      </c>
      <c r="AW339" s="13" t="s">
        <v>34</v>
      </c>
      <c r="AX339" s="13" t="s">
        <v>82</v>
      </c>
      <c r="AY339" s="215" t="s">
        <v>158</v>
      </c>
    </row>
    <row r="340" spans="1:65" s="2" customFormat="1" ht="16.5" customHeight="1">
      <c r="A340" s="34"/>
      <c r="B340" s="35"/>
      <c r="C340" s="188" t="s">
        <v>612</v>
      </c>
      <c r="D340" s="188" t="s">
        <v>159</v>
      </c>
      <c r="E340" s="189" t="s">
        <v>582</v>
      </c>
      <c r="F340" s="190" t="s">
        <v>583</v>
      </c>
      <c r="G340" s="191" t="s">
        <v>162</v>
      </c>
      <c r="H340" s="192">
        <v>35</v>
      </c>
      <c r="I340" s="193"/>
      <c r="J340" s="194">
        <f>ROUND(I340*H340,2)</f>
        <v>0</v>
      </c>
      <c r="K340" s="190" t="s">
        <v>19</v>
      </c>
      <c r="L340" s="39"/>
      <c r="M340" s="195" t="s">
        <v>19</v>
      </c>
      <c r="N340" s="196" t="s">
        <v>45</v>
      </c>
      <c r="O340" s="64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236</v>
      </c>
      <c r="AT340" s="199" t="s">
        <v>159</v>
      </c>
      <c r="AU340" s="199" t="s">
        <v>82</v>
      </c>
      <c r="AY340" s="17" t="s">
        <v>158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82</v>
      </c>
      <c r="BK340" s="200">
        <f>ROUND(I340*H340,2)</f>
        <v>0</v>
      </c>
      <c r="BL340" s="17" t="s">
        <v>236</v>
      </c>
      <c r="BM340" s="199" t="s">
        <v>584</v>
      </c>
    </row>
    <row r="341" spans="1:65" s="2" customFormat="1" ht="10.199999999999999">
      <c r="A341" s="34"/>
      <c r="B341" s="35"/>
      <c r="C341" s="36"/>
      <c r="D341" s="201" t="s">
        <v>165</v>
      </c>
      <c r="E341" s="36"/>
      <c r="F341" s="202" t="s">
        <v>583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165</v>
      </c>
      <c r="AU341" s="17" t="s">
        <v>82</v>
      </c>
    </row>
    <row r="342" spans="1:65" s="13" customFormat="1" ht="10.199999999999999">
      <c r="B342" s="205"/>
      <c r="C342" s="206"/>
      <c r="D342" s="201" t="s">
        <v>166</v>
      </c>
      <c r="E342" s="207" t="s">
        <v>19</v>
      </c>
      <c r="F342" s="208" t="s">
        <v>1574</v>
      </c>
      <c r="G342" s="206"/>
      <c r="H342" s="209">
        <v>35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2" customFormat="1" ht="29.4" customHeight="1">
      <c r="A343" s="34"/>
      <c r="B343" s="35"/>
      <c r="C343" s="188" t="s">
        <v>618</v>
      </c>
      <c r="D343" s="188" t="s">
        <v>159</v>
      </c>
      <c r="E343" s="189" t="s">
        <v>586</v>
      </c>
      <c r="F343" s="190" t="s">
        <v>587</v>
      </c>
      <c r="G343" s="191" t="s">
        <v>162</v>
      </c>
      <c r="H343" s="192">
        <v>15</v>
      </c>
      <c r="I343" s="193"/>
      <c r="J343" s="194">
        <f>ROUND(I343*H343,2)</f>
        <v>0</v>
      </c>
      <c r="K343" s="190" t="s">
        <v>213</v>
      </c>
      <c r="L343" s="39"/>
      <c r="M343" s="195" t="s">
        <v>19</v>
      </c>
      <c r="N343" s="196" t="s">
        <v>45</v>
      </c>
      <c r="O343" s="64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236</v>
      </c>
      <c r="AT343" s="199" t="s">
        <v>159</v>
      </c>
      <c r="AU343" s="199" t="s">
        <v>82</v>
      </c>
      <c r="AY343" s="17" t="s">
        <v>158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236</v>
      </c>
      <c r="BM343" s="199" t="s">
        <v>588</v>
      </c>
    </row>
    <row r="344" spans="1:65" s="2" customFormat="1" ht="19.2">
      <c r="A344" s="34"/>
      <c r="B344" s="35"/>
      <c r="C344" s="36"/>
      <c r="D344" s="201" t="s">
        <v>165</v>
      </c>
      <c r="E344" s="36"/>
      <c r="F344" s="202" t="s">
        <v>589</v>
      </c>
      <c r="G344" s="36"/>
      <c r="H344" s="36"/>
      <c r="I344" s="108"/>
      <c r="J344" s="36"/>
      <c r="K344" s="36"/>
      <c r="L344" s="39"/>
      <c r="M344" s="203"/>
      <c r="N344" s="204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165</v>
      </c>
      <c r="AU344" s="17" t="s">
        <v>82</v>
      </c>
    </row>
    <row r="345" spans="1:65" s="2" customFormat="1" ht="29.4" customHeight="1">
      <c r="A345" s="34"/>
      <c r="B345" s="35"/>
      <c r="C345" s="228" t="s">
        <v>623</v>
      </c>
      <c r="D345" s="228" t="s">
        <v>199</v>
      </c>
      <c r="E345" s="229" t="s">
        <v>591</v>
      </c>
      <c r="F345" s="230" t="s">
        <v>592</v>
      </c>
      <c r="G345" s="231" t="s">
        <v>162</v>
      </c>
      <c r="H345" s="232">
        <v>18</v>
      </c>
      <c r="I345" s="233"/>
      <c r="J345" s="234">
        <f>ROUND(I345*H345,2)</f>
        <v>0</v>
      </c>
      <c r="K345" s="230" t="s">
        <v>213</v>
      </c>
      <c r="L345" s="235"/>
      <c r="M345" s="236" t="s">
        <v>19</v>
      </c>
      <c r="N345" s="237" t="s">
        <v>45</v>
      </c>
      <c r="O345" s="64"/>
      <c r="P345" s="197">
        <f>O345*H345</f>
        <v>0</v>
      </c>
      <c r="Q345" s="197">
        <v>6.8999999999999997E-4</v>
      </c>
      <c r="R345" s="197">
        <f>Q345*H345</f>
        <v>1.2419999999999999E-2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241</v>
      </c>
      <c r="AT345" s="199" t="s">
        <v>199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593</v>
      </c>
    </row>
    <row r="346" spans="1:65" s="2" customFormat="1" ht="19.2">
      <c r="A346" s="34"/>
      <c r="B346" s="35"/>
      <c r="C346" s="36"/>
      <c r="D346" s="201" t="s">
        <v>165</v>
      </c>
      <c r="E346" s="36"/>
      <c r="F346" s="202" t="s">
        <v>592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13" customFormat="1" ht="10.199999999999999">
      <c r="B347" s="205"/>
      <c r="C347" s="206"/>
      <c r="D347" s="201" t="s">
        <v>166</v>
      </c>
      <c r="E347" s="207" t="s">
        <v>19</v>
      </c>
      <c r="F347" s="208" t="s">
        <v>1575</v>
      </c>
      <c r="G347" s="206"/>
      <c r="H347" s="209">
        <v>15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34</v>
      </c>
      <c r="AX347" s="13" t="s">
        <v>82</v>
      </c>
      <c r="AY347" s="215" t="s">
        <v>158</v>
      </c>
    </row>
    <row r="348" spans="1:65" s="13" customFormat="1" ht="10.199999999999999">
      <c r="B348" s="205"/>
      <c r="C348" s="206"/>
      <c r="D348" s="201" t="s">
        <v>166</v>
      </c>
      <c r="E348" s="206"/>
      <c r="F348" s="208" t="s">
        <v>1576</v>
      </c>
      <c r="G348" s="206"/>
      <c r="H348" s="209">
        <v>18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4</v>
      </c>
      <c r="AX348" s="13" t="s">
        <v>82</v>
      </c>
      <c r="AY348" s="215" t="s">
        <v>158</v>
      </c>
    </row>
    <row r="349" spans="1:65" s="2" customFormat="1" ht="29.4" customHeight="1">
      <c r="A349" s="34"/>
      <c r="B349" s="35"/>
      <c r="C349" s="188" t="s">
        <v>629</v>
      </c>
      <c r="D349" s="188" t="s">
        <v>159</v>
      </c>
      <c r="E349" s="189" t="s">
        <v>608</v>
      </c>
      <c r="F349" s="190" t="s">
        <v>609</v>
      </c>
      <c r="G349" s="191" t="s">
        <v>162</v>
      </c>
      <c r="H349" s="192">
        <v>5</v>
      </c>
      <c r="I349" s="193"/>
      <c r="J349" s="194">
        <f>ROUND(I349*H349,2)</f>
        <v>0</v>
      </c>
      <c r="K349" s="190" t="s">
        <v>213</v>
      </c>
      <c r="L349" s="39"/>
      <c r="M349" s="195" t="s">
        <v>19</v>
      </c>
      <c r="N349" s="196" t="s">
        <v>45</v>
      </c>
      <c r="O349" s="64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236</v>
      </c>
      <c r="AT349" s="199" t="s">
        <v>159</v>
      </c>
      <c r="AU349" s="199" t="s">
        <v>82</v>
      </c>
      <c r="AY349" s="17" t="s">
        <v>158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236</v>
      </c>
      <c r="BM349" s="199" t="s">
        <v>610</v>
      </c>
    </row>
    <row r="350" spans="1:65" s="2" customFormat="1" ht="19.2">
      <c r="A350" s="34"/>
      <c r="B350" s="35"/>
      <c r="C350" s="36"/>
      <c r="D350" s="201" t="s">
        <v>165</v>
      </c>
      <c r="E350" s="36"/>
      <c r="F350" s="202" t="s">
        <v>611</v>
      </c>
      <c r="G350" s="36"/>
      <c r="H350" s="36"/>
      <c r="I350" s="108"/>
      <c r="J350" s="36"/>
      <c r="K350" s="36"/>
      <c r="L350" s="39"/>
      <c r="M350" s="203"/>
      <c r="N350" s="204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165</v>
      </c>
      <c r="AU350" s="17" t="s">
        <v>82</v>
      </c>
    </row>
    <row r="351" spans="1:65" s="2" customFormat="1" ht="29.4" customHeight="1">
      <c r="A351" s="34"/>
      <c r="B351" s="35"/>
      <c r="C351" s="228" t="s">
        <v>635</v>
      </c>
      <c r="D351" s="228" t="s">
        <v>199</v>
      </c>
      <c r="E351" s="229" t="s">
        <v>613</v>
      </c>
      <c r="F351" s="230" t="s">
        <v>614</v>
      </c>
      <c r="G351" s="231" t="s">
        <v>162</v>
      </c>
      <c r="H351" s="232">
        <v>6</v>
      </c>
      <c r="I351" s="233"/>
      <c r="J351" s="234">
        <f>ROUND(I351*H351,2)</f>
        <v>0</v>
      </c>
      <c r="K351" s="230" t="s">
        <v>213</v>
      </c>
      <c r="L351" s="235"/>
      <c r="M351" s="236" t="s">
        <v>19</v>
      </c>
      <c r="N351" s="237" t="s">
        <v>45</v>
      </c>
      <c r="O351" s="64"/>
      <c r="P351" s="197">
        <f>O351*H351</f>
        <v>0</v>
      </c>
      <c r="Q351" s="197">
        <v>2.5999999999999998E-4</v>
      </c>
      <c r="R351" s="197">
        <f>Q351*H351</f>
        <v>1.5599999999999998E-3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241</v>
      </c>
      <c r="AT351" s="199" t="s">
        <v>199</v>
      </c>
      <c r="AU351" s="199" t="s">
        <v>82</v>
      </c>
      <c r="AY351" s="17" t="s">
        <v>158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82</v>
      </c>
      <c r="BK351" s="200">
        <f>ROUND(I351*H351,2)</f>
        <v>0</v>
      </c>
      <c r="BL351" s="17" t="s">
        <v>236</v>
      </c>
      <c r="BM351" s="199" t="s">
        <v>615</v>
      </c>
    </row>
    <row r="352" spans="1:65" s="2" customFormat="1" ht="19.2">
      <c r="A352" s="34"/>
      <c r="B352" s="35"/>
      <c r="C352" s="36"/>
      <c r="D352" s="201" t="s">
        <v>165</v>
      </c>
      <c r="E352" s="36"/>
      <c r="F352" s="202" t="s">
        <v>614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165</v>
      </c>
      <c r="AU352" s="17" t="s">
        <v>82</v>
      </c>
    </row>
    <row r="353" spans="1:65" s="13" customFormat="1" ht="10.199999999999999">
      <c r="B353" s="205"/>
      <c r="C353" s="206"/>
      <c r="D353" s="201" t="s">
        <v>166</v>
      </c>
      <c r="E353" s="207" t="s">
        <v>19</v>
      </c>
      <c r="F353" s="208" t="s">
        <v>1577</v>
      </c>
      <c r="G353" s="206"/>
      <c r="H353" s="209">
        <v>5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34</v>
      </c>
      <c r="AX353" s="13" t="s">
        <v>82</v>
      </c>
      <c r="AY353" s="215" t="s">
        <v>158</v>
      </c>
    </row>
    <row r="354" spans="1:65" s="13" customFormat="1" ht="10.199999999999999">
      <c r="B354" s="205"/>
      <c r="C354" s="206"/>
      <c r="D354" s="201" t="s">
        <v>166</v>
      </c>
      <c r="E354" s="206"/>
      <c r="F354" s="208" t="s">
        <v>1578</v>
      </c>
      <c r="G354" s="206"/>
      <c r="H354" s="209">
        <v>6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82</v>
      </c>
      <c r="AV354" s="13" t="s">
        <v>85</v>
      </c>
      <c r="AW354" s="13" t="s">
        <v>4</v>
      </c>
      <c r="AX354" s="13" t="s">
        <v>82</v>
      </c>
      <c r="AY354" s="215" t="s">
        <v>158</v>
      </c>
    </row>
    <row r="355" spans="1:65" s="2" customFormat="1" ht="16.5" customHeight="1">
      <c r="A355" s="34"/>
      <c r="B355" s="35"/>
      <c r="C355" s="188" t="s">
        <v>639</v>
      </c>
      <c r="D355" s="188" t="s">
        <v>159</v>
      </c>
      <c r="E355" s="189" t="s">
        <v>619</v>
      </c>
      <c r="F355" s="190" t="s">
        <v>620</v>
      </c>
      <c r="G355" s="191" t="s">
        <v>162</v>
      </c>
      <c r="H355" s="192">
        <v>15</v>
      </c>
      <c r="I355" s="193"/>
      <c r="J355" s="194">
        <f>ROUND(I355*H355,2)</f>
        <v>0</v>
      </c>
      <c r="K355" s="190" t="s">
        <v>213</v>
      </c>
      <c r="L355" s="39"/>
      <c r="M355" s="195" t="s">
        <v>19</v>
      </c>
      <c r="N355" s="196" t="s">
        <v>45</v>
      </c>
      <c r="O355" s="64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236</v>
      </c>
      <c r="AT355" s="199" t="s">
        <v>159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621</v>
      </c>
    </row>
    <row r="356" spans="1:65" s="2" customFormat="1" ht="10.199999999999999">
      <c r="A356" s="34"/>
      <c r="B356" s="35"/>
      <c r="C356" s="36"/>
      <c r="D356" s="201" t="s">
        <v>165</v>
      </c>
      <c r="E356" s="36"/>
      <c r="F356" s="202" t="s">
        <v>622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2" customFormat="1" ht="31.2" customHeight="1">
      <c r="A357" s="34"/>
      <c r="B357" s="35"/>
      <c r="C357" s="228" t="s">
        <v>645</v>
      </c>
      <c r="D357" s="228" t="s">
        <v>199</v>
      </c>
      <c r="E357" s="229" t="s">
        <v>624</v>
      </c>
      <c r="F357" s="230" t="s">
        <v>625</v>
      </c>
      <c r="G357" s="231" t="s">
        <v>162</v>
      </c>
      <c r="H357" s="232">
        <v>18</v>
      </c>
      <c r="I357" s="233"/>
      <c r="J357" s="234">
        <f>ROUND(I357*H357,2)</f>
        <v>0</v>
      </c>
      <c r="K357" s="230" t="s">
        <v>19</v>
      </c>
      <c r="L357" s="235"/>
      <c r="M357" s="236" t="s">
        <v>19</v>
      </c>
      <c r="N357" s="237" t="s">
        <v>45</v>
      </c>
      <c r="O357" s="64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241</v>
      </c>
      <c r="AT357" s="199" t="s">
        <v>199</v>
      </c>
      <c r="AU357" s="199" t="s">
        <v>82</v>
      </c>
      <c r="AY357" s="17" t="s">
        <v>158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82</v>
      </c>
      <c r="BK357" s="200">
        <f>ROUND(I357*H357,2)</f>
        <v>0</v>
      </c>
      <c r="BL357" s="17" t="s">
        <v>236</v>
      </c>
      <c r="BM357" s="199" t="s">
        <v>626</v>
      </c>
    </row>
    <row r="358" spans="1:65" s="2" customFormat="1" ht="19.2">
      <c r="A358" s="34"/>
      <c r="B358" s="35"/>
      <c r="C358" s="36"/>
      <c r="D358" s="201" t="s">
        <v>165</v>
      </c>
      <c r="E358" s="36"/>
      <c r="F358" s="202" t="s">
        <v>625</v>
      </c>
      <c r="G358" s="36"/>
      <c r="H358" s="36"/>
      <c r="I358" s="108"/>
      <c r="J358" s="36"/>
      <c r="K358" s="36"/>
      <c r="L358" s="39"/>
      <c r="M358" s="203"/>
      <c r="N358" s="204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165</v>
      </c>
      <c r="AU358" s="17" t="s">
        <v>82</v>
      </c>
    </row>
    <row r="359" spans="1:65" s="13" customFormat="1" ht="10.199999999999999">
      <c r="B359" s="205"/>
      <c r="C359" s="206"/>
      <c r="D359" s="201" t="s">
        <v>166</v>
      </c>
      <c r="E359" s="207" t="s">
        <v>19</v>
      </c>
      <c r="F359" s="208" t="s">
        <v>1575</v>
      </c>
      <c r="G359" s="206"/>
      <c r="H359" s="209">
        <v>15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34</v>
      </c>
      <c r="AX359" s="13" t="s">
        <v>82</v>
      </c>
      <c r="AY359" s="215" t="s">
        <v>158</v>
      </c>
    </row>
    <row r="360" spans="1:65" s="13" customFormat="1" ht="10.199999999999999">
      <c r="B360" s="205"/>
      <c r="C360" s="206"/>
      <c r="D360" s="201" t="s">
        <v>166</v>
      </c>
      <c r="E360" s="206"/>
      <c r="F360" s="208" t="s">
        <v>1576</v>
      </c>
      <c r="G360" s="206"/>
      <c r="H360" s="209">
        <v>18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166</v>
      </c>
      <c r="AU360" s="215" t="s">
        <v>82</v>
      </c>
      <c r="AV360" s="13" t="s">
        <v>85</v>
      </c>
      <c r="AW360" s="13" t="s">
        <v>4</v>
      </c>
      <c r="AX360" s="13" t="s">
        <v>82</v>
      </c>
      <c r="AY360" s="215" t="s">
        <v>158</v>
      </c>
    </row>
    <row r="361" spans="1:65" s="2" customFormat="1" ht="31.2" customHeight="1">
      <c r="A361" s="34"/>
      <c r="B361" s="35"/>
      <c r="C361" s="188" t="s">
        <v>649</v>
      </c>
      <c r="D361" s="188" t="s">
        <v>159</v>
      </c>
      <c r="E361" s="189" t="s">
        <v>630</v>
      </c>
      <c r="F361" s="190" t="s">
        <v>631</v>
      </c>
      <c r="G361" s="191" t="s">
        <v>202</v>
      </c>
      <c r="H361" s="192">
        <v>380</v>
      </c>
      <c r="I361" s="193"/>
      <c r="J361" s="194">
        <f>ROUND(I361*H361,2)</f>
        <v>0</v>
      </c>
      <c r="K361" s="190" t="s">
        <v>19</v>
      </c>
      <c r="L361" s="39"/>
      <c r="M361" s="195" t="s">
        <v>19</v>
      </c>
      <c r="N361" s="196" t="s">
        <v>45</v>
      </c>
      <c r="O361" s="64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236</v>
      </c>
      <c r="AT361" s="199" t="s">
        <v>159</v>
      </c>
      <c r="AU361" s="199" t="s">
        <v>82</v>
      </c>
      <c r="AY361" s="17" t="s">
        <v>158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7" t="s">
        <v>82</v>
      </c>
      <c r="BK361" s="200">
        <f>ROUND(I361*H361,2)</f>
        <v>0</v>
      </c>
      <c r="BL361" s="17" t="s">
        <v>236</v>
      </c>
      <c r="BM361" s="199" t="s">
        <v>632</v>
      </c>
    </row>
    <row r="362" spans="1:65" s="2" customFormat="1" ht="19.2">
      <c r="A362" s="34"/>
      <c r="B362" s="35"/>
      <c r="C362" s="36"/>
      <c r="D362" s="201" t="s">
        <v>165</v>
      </c>
      <c r="E362" s="36"/>
      <c r="F362" s="202" t="s">
        <v>631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165</v>
      </c>
      <c r="AU362" s="17" t="s">
        <v>82</v>
      </c>
    </row>
    <row r="363" spans="1:65" s="2" customFormat="1" ht="19.2">
      <c r="A363" s="34"/>
      <c r="B363" s="35"/>
      <c r="C363" s="36"/>
      <c r="D363" s="201" t="s">
        <v>181</v>
      </c>
      <c r="E363" s="36"/>
      <c r="F363" s="227" t="s">
        <v>633</v>
      </c>
      <c r="G363" s="36"/>
      <c r="H363" s="36"/>
      <c r="I363" s="108"/>
      <c r="J363" s="36"/>
      <c r="K363" s="36"/>
      <c r="L363" s="39"/>
      <c r="M363" s="203"/>
      <c r="N363" s="204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181</v>
      </c>
      <c r="AU363" s="17" t="s">
        <v>82</v>
      </c>
    </row>
    <row r="364" spans="1:65" s="13" customFormat="1" ht="10.199999999999999">
      <c r="B364" s="205"/>
      <c r="C364" s="206"/>
      <c r="D364" s="201" t="s">
        <v>166</v>
      </c>
      <c r="E364" s="207" t="s">
        <v>19</v>
      </c>
      <c r="F364" s="208" t="s">
        <v>1579</v>
      </c>
      <c r="G364" s="206"/>
      <c r="H364" s="209">
        <v>380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166</v>
      </c>
      <c r="AU364" s="215" t="s">
        <v>82</v>
      </c>
      <c r="AV364" s="13" t="s">
        <v>85</v>
      </c>
      <c r="AW364" s="13" t="s">
        <v>34</v>
      </c>
      <c r="AX364" s="13" t="s">
        <v>82</v>
      </c>
      <c r="AY364" s="215" t="s">
        <v>158</v>
      </c>
    </row>
    <row r="365" spans="1:65" s="2" customFormat="1" ht="31.2" customHeight="1">
      <c r="A365" s="34"/>
      <c r="B365" s="35"/>
      <c r="C365" s="188" t="s">
        <v>655</v>
      </c>
      <c r="D365" s="188" t="s">
        <v>159</v>
      </c>
      <c r="E365" s="189" t="s">
        <v>636</v>
      </c>
      <c r="F365" s="190" t="s">
        <v>637</v>
      </c>
      <c r="G365" s="191" t="s">
        <v>202</v>
      </c>
      <c r="H365" s="192">
        <v>32</v>
      </c>
      <c r="I365" s="193"/>
      <c r="J365" s="194">
        <f>ROUND(I365*H365,2)</f>
        <v>0</v>
      </c>
      <c r="K365" s="190" t="s">
        <v>19</v>
      </c>
      <c r="L365" s="39"/>
      <c r="M365" s="195" t="s">
        <v>19</v>
      </c>
      <c r="N365" s="196" t="s">
        <v>45</v>
      </c>
      <c r="O365" s="64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236</v>
      </c>
      <c r="AT365" s="199" t="s">
        <v>159</v>
      </c>
      <c r="AU365" s="199" t="s">
        <v>82</v>
      </c>
      <c r="AY365" s="17" t="s">
        <v>158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82</v>
      </c>
      <c r="BK365" s="200">
        <f>ROUND(I365*H365,2)</f>
        <v>0</v>
      </c>
      <c r="BL365" s="17" t="s">
        <v>236</v>
      </c>
      <c r="BM365" s="199" t="s">
        <v>638</v>
      </c>
    </row>
    <row r="366" spans="1:65" s="2" customFormat="1" ht="10.199999999999999">
      <c r="A366" s="34"/>
      <c r="B366" s="35"/>
      <c r="C366" s="36"/>
      <c r="D366" s="201" t="s">
        <v>165</v>
      </c>
      <c r="E366" s="36"/>
      <c r="F366" s="202" t="s">
        <v>637</v>
      </c>
      <c r="G366" s="36"/>
      <c r="H366" s="36"/>
      <c r="I366" s="108"/>
      <c r="J366" s="36"/>
      <c r="K366" s="36"/>
      <c r="L366" s="39"/>
      <c r="M366" s="203"/>
      <c r="N366" s="204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165</v>
      </c>
      <c r="AU366" s="17" t="s">
        <v>82</v>
      </c>
    </row>
    <row r="367" spans="1:65" s="2" customFormat="1" ht="31.2" customHeight="1">
      <c r="A367" s="34"/>
      <c r="B367" s="35"/>
      <c r="C367" s="188" t="s">
        <v>659</v>
      </c>
      <c r="D367" s="188" t="s">
        <v>159</v>
      </c>
      <c r="E367" s="189" t="s">
        <v>640</v>
      </c>
      <c r="F367" s="190" t="s">
        <v>641</v>
      </c>
      <c r="G367" s="191" t="s">
        <v>202</v>
      </c>
      <c r="H367" s="192">
        <v>32</v>
      </c>
      <c r="I367" s="193"/>
      <c r="J367" s="194">
        <f>ROUND(I367*H367,2)</f>
        <v>0</v>
      </c>
      <c r="K367" s="190" t="s">
        <v>213</v>
      </c>
      <c r="L367" s="39"/>
      <c r="M367" s="195" t="s">
        <v>19</v>
      </c>
      <c r="N367" s="196" t="s">
        <v>45</v>
      </c>
      <c r="O367" s="64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236</v>
      </c>
      <c r="AT367" s="199" t="s">
        <v>159</v>
      </c>
      <c r="AU367" s="199" t="s">
        <v>82</v>
      </c>
      <c r="AY367" s="17" t="s">
        <v>158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82</v>
      </c>
      <c r="BK367" s="200">
        <f>ROUND(I367*H367,2)</f>
        <v>0</v>
      </c>
      <c r="BL367" s="17" t="s">
        <v>236</v>
      </c>
      <c r="BM367" s="199" t="s">
        <v>642</v>
      </c>
    </row>
    <row r="368" spans="1:65" s="2" customFormat="1" ht="28.8">
      <c r="A368" s="34"/>
      <c r="B368" s="35"/>
      <c r="C368" s="36"/>
      <c r="D368" s="201" t="s">
        <v>165</v>
      </c>
      <c r="E368" s="36"/>
      <c r="F368" s="202" t="s">
        <v>643</v>
      </c>
      <c r="G368" s="36"/>
      <c r="H368" s="36"/>
      <c r="I368" s="108"/>
      <c r="J368" s="36"/>
      <c r="K368" s="36"/>
      <c r="L368" s="39"/>
      <c r="M368" s="203"/>
      <c r="N368" s="204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165</v>
      </c>
      <c r="AU368" s="17" t="s">
        <v>82</v>
      </c>
    </row>
    <row r="369" spans="1:65" s="13" customFormat="1" ht="10.199999999999999">
      <c r="B369" s="205"/>
      <c r="C369" s="206"/>
      <c r="D369" s="201" t="s">
        <v>166</v>
      </c>
      <c r="E369" s="207" t="s">
        <v>19</v>
      </c>
      <c r="F369" s="208" t="s">
        <v>1580</v>
      </c>
      <c r="G369" s="206"/>
      <c r="H369" s="209">
        <v>32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166</v>
      </c>
      <c r="AU369" s="215" t="s">
        <v>82</v>
      </c>
      <c r="AV369" s="13" t="s">
        <v>85</v>
      </c>
      <c r="AW369" s="13" t="s">
        <v>34</v>
      </c>
      <c r="AX369" s="13" t="s">
        <v>82</v>
      </c>
      <c r="AY369" s="215" t="s">
        <v>158</v>
      </c>
    </row>
    <row r="370" spans="1:65" s="2" customFormat="1" ht="31.2" customHeight="1">
      <c r="A370" s="34"/>
      <c r="B370" s="35"/>
      <c r="C370" s="188" t="s">
        <v>665</v>
      </c>
      <c r="D370" s="188" t="s">
        <v>159</v>
      </c>
      <c r="E370" s="189" t="s">
        <v>646</v>
      </c>
      <c r="F370" s="190" t="s">
        <v>647</v>
      </c>
      <c r="G370" s="191" t="s">
        <v>202</v>
      </c>
      <c r="H370" s="192">
        <v>56</v>
      </c>
      <c r="I370" s="193"/>
      <c r="J370" s="194">
        <f>ROUND(I370*H370,2)</f>
        <v>0</v>
      </c>
      <c r="K370" s="190" t="s">
        <v>19</v>
      </c>
      <c r="L370" s="39"/>
      <c r="M370" s="195" t="s">
        <v>19</v>
      </c>
      <c r="N370" s="196" t="s">
        <v>45</v>
      </c>
      <c r="O370" s="64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236</v>
      </c>
      <c r="AT370" s="199" t="s">
        <v>159</v>
      </c>
      <c r="AU370" s="199" t="s">
        <v>82</v>
      </c>
      <c r="AY370" s="17" t="s">
        <v>158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7" t="s">
        <v>82</v>
      </c>
      <c r="BK370" s="200">
        <f>ROUND(I370*H370,2)</f>
        <v>0</v>
      </c>
      <c r="BL370" s="17" t="s">
        <v>236</v>
      </c>
      <c r="BM370" s="199" t="s">
        <v>648</v>
      </c>
    </row>
    <row r="371" spans="1:65" s="2" customFormat="1" ht="10.199999999999999">
      <c r="A371" s="34"/>
      <c r="B371" s="35"/>
      <c r="C371" s="36"/>
      <c r="D371" s="201" t="s">
        <v>165</v>
      </c>
      <c r="E371" s="36"/>
      <c r="F371" s="202" t="s">
        <v>647</v>
      </c>
      <c r="G371" s="36"/>
      <c r="H371" s="36"/>
      <c r="I371" s="108"/>
      <c r="J371" s="36"/>
      <c r="K371" s="36"/>
      <c r="L371" s="39"/>
      <c r="M371" s="203"/>
      <c r="N371" s="204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165</v>
      </c>
      <c r="AU371" s="17" t="s">
        <v>82</v>
      </c>
    </row>
    <row r="372" spans="1:65" s="2" customFormat="1" ht="31.2" customHeight="1">
      <c r="A372" s="34"/>
      <c r="B372" s="35"/>
      <c r="C372" s="188" t="s">
        <v>669</v>
      </c>
      <c r="D372" s="188" t="s">
        <v>159</v>
      </c>
      <c r="E372" s="189" t="s">
        <v>650</v>
      </c>
      <c r="F372" s="190" t="s">
        <v>651</v>
      </c>
      <c r="G372" s="191" t="s">
        <v>202</v>
      </c>
      <c r="H372" s="192">
        <v>56</v>
      </c>
      <c r="I372" s="193"/>
      <c r="J372" s="194">
        <f>ROUND(I372*H372,2)</f>
        <v>0</v>
      </c>
      <c r="K372" s="190" t="s">
        <v>213</v>
      </c>
      <c r="L372" s="39"/>
      <c r="M372" s="195" t="s">
        <v>19</v>
      </c>
      <c r="N372" s="196" t="s">
        <v>45</v>
      </c>
      <c r="O372" s="64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236</v>
      </c>
      <c r="AT372" s="199" t="s">
        <v>159</v>
      </c>
      <c r="AU372" s="199" t="s">
        <v>82</v>
      </c>
      <c r="AY372" s="17" t="s">
        <v>158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82</v>
      </c>
      <c r="BK372" s="200">
        <f>ROUND(I372*H372,2)</f>
        <v>0</v>
      </c>
      <c r="BL372" s="17" t="s">
        <v>236</v>
      </c>
      <c r="BM372" s="199" t="s">
        <v>652</v>
      </c>
    </row>
    <row r="373" spans="1:65" s="2" customFormat="1" ht="28.8">
      <c r="A373" s="34"/>
      <c r="B373" s="35"/>
      <c r="C373" s="36"/>
      <c r="D373" s="201" t="s">
        <v>165</v>
      </c>
      <c r="E373" s="36"/>
      <c r="F373" s="202" t="s">
        <v>653</v>
      </c>
      <c r="G373" s="36"/>
      <c r="H373" s="36"/>
      <c r="I373" s="108"/>
      <c r="J373" s="36"/>
      <c r="K373" s="36"/>
      <c r="L373" s="39"/>
      <c r="M373" s="203"/>
      <c r="N373" s="204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165</v>
      </c>
      <c r="AU373" s="17" t="s">
        <v>82</v>
      </c>
    </row>
    <row r="374" spans="1:65" s="13" customFormat="1" ht="10.199999999999999">
      <c r="B374" s="205"/>
      <c r="C374" s="206"/>
      <c r="D374" s="201" t="s">
        <v>166</v>
      </c>
      <c r="E374" s="207" t="s">
        <v>19</v>
      </c>
      <c r="F374" s="208" t="s">
        <v>1581</v>
      </c>
      <c r="G374" s="206"/>
      <c r="H374" s="209">
        <v>56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166</v>
      </c>
      <c r="AU374" s="215" t="s">
        <v>82</v>
      </c>
      <c r="AV374" s="13" t="s">
        <v>85</v>
      </c>
      <c r="AW374" s="13" t="s">
        <v>34</v>
      </c>
      <c r="AX374" s="13" t="s">
        <v>82</v>
      </c>
      <c r="AY374" s="215" t="s">
        <v>158</v>
      </c>
    </row>
    <row r="375" spans="1:65" s="2" customFormat="1" ht="31.2" customHeight="1">
      <c r="A375" s="34"/>
      <c r="B375" s="35"/>
      <c r="C375" s="188" t="s">
        <v>675</v>
      </c>
      <c r="D375" s="188" t="s">
        <v>159</v>
      </c>
      <c r="E375" s="189" t="s">
        <v>656</v>
      </c>
      <c r="F375" s="190" t="s">
        <v>667</v>
      </c>
      <c r="G375" s="191" t="s">
        <v>202</v>
      </c>
      <c r="H375" s="192">
        <v>2</v>
      </c>
      <c r="I375" s="193"/>
      <c r="J375" s="194">
        <f>ROUND(I375*H375,2)</f>
        <v>0</v>
      </c>
      <c r="K375" s="190" t="s">
        <v>19</v>
      </c>
      <c r="L375" s="39"/>
      <c r="M375" s="195" t="s">
        <v>19</v>
      </c>
      <c r="N375" s="196" t="s">
        <v>45</v>
      </c>
      <c r="O375" s="64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236</v>
      </c>
      <c r="AT375" s="199" t="s">
        <v>159</v>
      </c>
      <c r="AU375" s="199" t="s">
        <v>82</v>
      </c>
      <c r="AY375" s="17" t="s">
        <v>158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82</v>
      </c>
      <c r="BK375" s="200">
        <f>ROUND(I375*H375,2)</f>
        <v>0</v>
      </c>
      <c r="BL375" s="17" t="s">
        <v>236</v>
      </c>
      <c r="BM375" s="199" t="s">
        <v>1582</v>
      </c>
    </row>
    <row r="376" spans="1:65" s="2" customFormat="1" ht="10.199999999999999">
      <c r="A376" s="34"/>
      <c r="B376" s="35"/>
      <c r="C376" s="36"/>
      <c r="D376" s="201" t="s">
        <v>165</v>
      </c>
      <c r="E376" s="36"/>
      <c r="F376" s="202" t="s">
        <v>677</v>
      </c>
      <c r="G376" s="36"/>
      <c r="H376" s="36"/>
      <c r="I376" s="108"/>
      <c r="J376" s="36"/>
      <c r="K376" s="36"/>
      <c r="L376" s="39"/>
      <c r="M376" s="203"/>
      <c r="N376" s="204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165</v>
      </c>
      <c r="AU376" s="17" t="s">
        <v>82</v>
      </c>
    </row>
    <row r="377" spans="1:65" s="2" customFormat="1" ht="31.2" customHeight="1">
      <c r="A377" s="34"/>
      <c r="B377" s="35"/>
      <c r="C377" s="188" t="s">
        <v>679</v>
      </c>
      <c r="D377" s="188" t="s">
        <v>159</v>
      </c>
      <c r="E377" s="189" t="s">
        <v>680</v>
      </c>
      <c r="F377" s="190" t="s">
        <v>681</v>
      </c>
      <c r="G377" s="191" t="s">
        <v>202</v>
      </c>
      <c r="H377" s="192">
        <v>2</v>
      </c>
      <c r="I377" s="193"/>
      <c r="J377" s="194">
        <f>ROUND(I377*H377,2)</f>
        <v>0</v>
      </c>
      <c r="K377" s="190" t="s">
        <v>213</v>
      </c>
      <c r="L377" s="39"/>
      <c r="M377" s="195" t="s">
        <v>19</v>
      </c>
      <c r="N377" s="196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236</v>
      </c>
      <c r="AT377" s="199" t="s">
        <v>159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1583</v>
      </c>
    </row>
    <row r="378" spans="1:65" s="2" customFormat="1" ht="28.8">
      <c r="A378" s="34"/>
      <c r="B378" s="35"/>
      <c r="C378" s="36"/>
      <c r="D378" s="201" t="s">
        <v>165</v>
      </c>
      <c r="E378" s="36"/>
      <c r="F378" s="202" t="s">
        <v>683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85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31.2" customHeight="1">
      <c r="A380" s="34"/>
      <c r="B380" s="35"/>
      <c r="C380" s="188" t="s">
        <v>685</v>
      </c>
      <c r="D380" s="188" t="s">
        <v>159</v>
      </c>
      <c r="E380" s="189" t="s">
        <v>686</v>
      </c>
      <c r="F380" s="190" t="s">
        <v>687</v>
      </c>
      <c r="G380" s="191" t="s">
        <v>202</v>
      </c>
      <c r="H380" s="192">
        <v>8</v>
      </c>
      <c r="I380" s="193"/>
      <c r="J380" s="194">
        <f>ROUND(I380*H380,2)</f>
        <v>0</v>
      </c>
      <c r="K380" s="190" t="s">
        <v>213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688</v>
      </c>
    </row>
    <row r="381" spans="1:65" s="2" customFormat="1" ht="19.2">
      <c r="A381" s="34"/>
      <c r="B381" s="35"/>
      <c r="C381" s="36"/>
      <c r="D381" s="201" t="s">
        <v>165</v>
      </c>
      <c r="E381" s="36"/>
      <c r="F381" s="202" t="s">
        <v>687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16.5" customHeight="1">
      <c r="A382" s="34"/>
      <c r="B382" s="35"/>
      <c r="C382" s="228" t="s">
        <v>689</v>
      </c>
      <c r="D382" s="228" t="s">
        <v>199</v>
      </c>
      <c r="E382" s="229" t="s">
        <v>690</v>
      </c>
      <c r="F382" s="230" t="s">
        <v>691</v>
      </c>
      <c r="G382" s="231" t="s">
        <v>202</v>
      </c>
      <c r="H382" s="232">
        <v>8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241</v>
      </c>
      <c r="AT382" s="199" t="s">
        <v>199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692</v>
      </c>
    </row>
    <row r="383" spans="1:65" s="2" customFormat="1" ht="10.199999999999999">
      <c r="A383" s="34"/>
      <c r="B383" s="35"/>
      <c r="C383" s="36"/>
      <c r="D383" s="201" t="s">
        <v>165</v>
      </c>
      <c r="E383" s="36"/>
      <c r="F383" s="202" t="s">
        <v>691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1584</v>
      </c>
      <c r="G384" s="206"/>
      <c r="H384" s="209">
        <v>8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31.2" customHeight="1">
      <c r="A385" s="34"/>
      <c r="B385" s="35"/>
      <c r="C385" s="188" t="s">
        <v>693</v>
      </c>
      <c r="D385" s="188" t="s">
        <v>159</v>
      </c>
      <c r="E385" s="189" t="s">
        <v>694</v>
      </c>
      <c r="F385" s="190" t="s">
        <v>695</v>
      </c>
      <c r="G385" s="191" t="s">
        <v>202</v>
      </c>
      <c r="H385" s="192">
        <v>2</v>
      </c>
      <c r="I385" s="193"/>
      <c r="J385" s="194">
        <f>ROUND(I385*H385,2)</f>
        <v>0</v>
      </c>
      <c r="K385" s="190" t="s">
        <v>213</v>
      </c>
      <c r="L385" s="39"/>
      <c r="M385" s="195" t="s">
        <v>19</v>
      </c>
      <c r="N385" s="196" t="s">
        <v>45</v>
      </c>
      <c r="O385" s="64"/>
      <c r="P385" s="197">
        <f>O385*H385</f>
        <v>0</v>
      </c>
      <c r="Q385" s="197">
        <v>0.57010000000000005</v>
      </c>
      <c r="R385" s="197">
        <f>Q385*H385</f>
        <v>1.1402000000000001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236</v>
      </c>
      <c r="AT385" s="199" t="s">
        <v>159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696</v>
      </c>
    </row>
    <row r="386" spans="1:65" s="2" customFormat="1" ht="38.4">
      <c r="A386" s="34"/>
      <c r="B386" s="35"/>
      <c r="C386" s="36"/>
      <c r="D386" s="201" t="s">
        <v>165</v>
      </c>
      <c r="E386" s="36"/>
      <c r="F386" s="202" t="s">
        <v>697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2" customFormat="1" ht="38.4">
      <c r="A387" s="34"/>
      <c r="B387" s="35"/>
      <c r="C387" s="36"/>
      <c r="D387" s="201" t="s">
        <v>216</v>
      </c>
      <c r="E387" s="36"/>
      <c r="F387" s="227" t="s">
        <v>413</v>
      </c>
      <c r="G387" s="36"/>
      <c r="H387" s="36"/>
      <c r="I387" s="108"/>
      <c r="J387" s="36"/>
      <c r="K387" s="36"/>
      <c r="L387" s="39"/>
      <c r="M387" s="203"/>
      <c r="N387" s="204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216</v>
      </c>
      <c r="AU387" s="17" t="s">
        <v>82</v>
      </c>
    </row>
    <row r="388" spans="1:65" s="2" customFormat="1" ht="16.5" customHeight="1">
      <c r="A388" s="34"/>
      <c r="B388" s="35"/>
      <c r="C388" s="228" t="s">
        <v>698</v>
      </c>
      <c r="D388" s="228" t="s">
        <v>199</v>
      </c>
      <c r="E388" s="229" t="s">
        <v>699</v>
      </c>
      <c r="F388" s="230" t="s">
        <v>731</v>
      </c>
      <c r="G388" s="231" t="s">
        <v>202</v>
      </c>
      <c r="H388" s="232">
        <v>2</v>
      </c>
      <c r="I388" s="233"/>
      <c r="J388" s="234">
        <f>ROUND(I388*H388,2)</f>
        <v>0</v>
      </c>
      <c r="K388" s="230" t="s">
        <v>19</v>
      </c>
      <c r="L388" s="235"/>
      <c r="M388" s="236" t="s">
        <v>19</v>
      </c>
      <c r="N388" s="237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241</v>
      </c>
      <c r="AT388" s="199" t="s">
        <v>199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701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700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13" customFormat="1" ht="10.199999999999999">
      <c r="B390" s="205"/>
      <c r="C390" s="206"/>
      <c r="D390" s="201" t="s">
        <v>166</v>
      </c>
      <c r="E390" s="207" t="s">
        <v>19</v>
      </c>
      <c r="F390" s="208" t="s">
        <v>1585</v>
      </c>
      <c r="G390" s="206"/>
      <c r="H390" s="209">
        <v>2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166</v>
      </c>
      <c r="AU390" s="215" t="s">
        <v>82</v>
      </c>
      <c r="AV390" s="13" t="s">
        <v>85</v>
      </c>
      <c r="AW390" s="13" t="s">
        <v>34</v>
      </c>
      <c r="AX390" s="13" t="s">
        <v>82</v>
      </c>
      <c r="AY390" s="215" t="s">
        <v>158</v>
      </c>
    </row>
    <row r="391" spans="1:65" s="2" customFormat="1" ht="16.5" customHeight="1">
      <c r="A391" s="34"/>
      <c r="B391" s="35"/>
      <c r="C391" s="188" t="s">
        <v>703</v>
      </c>
      <c r="D391" s="188" t="s">
        <v>159</v>
      </c>
      <c r="E391" s="189" t="s">
        <v>709</v>
      </c>
      <c r="F391" s="190" t="s">
        <v>710</v>
      </c>
      <c r="G391" s="191" t="s">
        <v>202</v>
      </c>
      <c r="H391" s="192">
        <v>1</v>
      </c>
      <c r="I391" s="193"/>
      <c r="J391" s="194">
        <f>ROUND(I391*H391,2)</f>
        <v>0</v>
      </c>
      <c r="K391" s="190" t="s">
        <v>213</v>
      </c>
      <c r="L391" s="39"/>
      <c r="M391" s="195" t="s">
        <v>19</v>
      </c>
      <c r="N391" s="196" t="s">
        <v>45</v>
      </c>
      <c r="O391" s="64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9" t="s">
        <v>236</v>
      </c>
      <c r="AT391" s="199" t="s">
        <v>159</v>
      </c>
      <c r="AU391" s="199" t="s">
        <v>82</v>
      </c>
      <c r="AY391" s="17" t="s">
        <v>158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7" t="s">
        <v>82</v>
      </c>
      <c r="BK391" s="200">
        <f>ROUND(I391*H391,2)</f>
        <v>0</v>
      </c>
      <c r="BL391" s="17" t="s">
        <v>236</v>
      </c>
      <c r="BM391" s="199" t="s">
        <v>711</v>
      </c>
    </row>
    <row r="392" spans="1:65" s="2" customFormat="1" ht="10.199999999999999">
      <c r="A392" s="34"/>
      <c r="B392" s="35"/>
      <c r="C392" s="36"/>
      <c r="D392" s="201" t="s">
        <v>165</v>
      </c>
      <c r="E392" s="36"/>
      <c r="F392" s="202" t="s">
        <v>710</v>
      </c>
      <c r="G392" s="36"/>
      <c r="H392" s="36"/>
      <c r="I392" s="108"/>
      <c r="J392" s="36"/>
      <c r="K392" s="36"/>
      <c r="L392" s="39"/>
      <c r="M392" s="203"/>
      <c r="N392" s="204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165</v>
      </c>
      <c r="AU392" s="17" t="s">
        <v>82</v>
      </c>
    </row>
    <row r="393" spans="1:65" s="2" customFormat="1" ht="16.5" customHeight="1">
      <c r="A393" s="34"/>
      <c r="B393" s="35"/>
      <c r="C393" s="228" t="s">
        <v>708</v>
      </c>
      <c r="D393" s="228" t="s">
        <v>199</v>
      </c>
      <c r="E393" s="229" t="s">
        <v>713</v>
      </c>
      <c r="F393" s="230" t="s">
        <v>714</v>
      </c>
      <c r="G393" s="231" t="s">
        <v>202</v>
      </c>
      <c r="H393" s="232">
        <v>1</v>
      </c>
      <c r="I393" s="233"/>
      <c r="J393" s="234">
        <f>ROUND(I393*H393,2)</f>
        <v>0</v>
      </c>
      <c r="K393" s="230" t="s">
        <v>19</v>
      </c>
      <c r="L393" s="235"/>
      <c r="M393" s="236" t="s">
        <v>19</v>
      </c>
      <c r="N393" s="237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241</v>
      </c>
      <c r="AT393" s="199" t="s">
        <v>199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715</v>
      </c>
    </row>
    <row r="394" spans="1:65" s="2" customFormat="1" ht="10.199999999999999">
      <c r="A394" s="34"/>
      <c r="B394" s="35"/>
      <c r="C394" s="36"/>
      <c r="D394" s="201" t="s">
        <v>165</v>
      </c>
      <c r="E394" s="36"/>
      <c r="F394" s="202" t="s">
        <v>714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13" customFormat="1" ht="10.199999999999999">
      <c r="B395" s="205"/>
      <c r="C395" s="206"/>
      <c r="D395" s="201" t="s">
        <v>166</v>
      </c>
      <c r="E395" s="207" t="s">
        <v>19</v>
      </c>
      <c r="F395" s="208" t="s">
        <v>1514</v>
      </c>
      <c r="G395" s="206"/>
      <c r="H395" s="209">
        <v>1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166</v>
      </c>
      <c r="AU395" s="215" t="s">
        <v>82</v>
      </c>
      <c r="AV395" s="13" t="s">
        <v>85</v>
      </c>
      <c r="AW395" s="13" t="s">
        <v>34</v>
      </c>
      <c r="AX395" s="13" t="s">
        <v>82</v>
      </c>
      <c r="AY395" s="215" t="s">
        <v>158</v>
      </c>
    </row>
    <row r="396" spans="1:65" s="2" customFormat="1" ht="16.5" customHeight="1">
      <c r="A396" s="34"/>
      <c r="B396" s="35"/>
      <c r="C396" s="228" t="s">
        <v>712</v>
      </c>
      <c r="D396" s="228" t="s">
        <v>199</v>
      </c>
      <c r="E396" s="229" t="s">
        <v>717</v>
      </c>
      <c r="F396" s="230" t="s">
        <v>718</v>
      </c>
      <c r="G396" s="231" t="s">
        <v>202</v>
      </c>
      <c r="H396" s="232">
        <v>3</v>
      </c>
      <c r="I396" s="233"/>
      <c r="J396" s="234">
        <f>ROUND(I396*H396,2)</f>
        <v>0</v>
      </c>
      <c r="K396" s="230" t="s">
        <v>19</v>
      </c>
      <c r="L396" s="235"/>
      <c r="M396" s="236" t="s">
        <v>19</v>
      </c>
      <c r="N396" s="237" t="s">
        <v>45</v>
      </c>
      <c r="O396" s="64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241</v>
      </c>
      <c r="AT396" s="199" t="s">
        <v>199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1586</v>
      </c>
    </row>
    <row r="397" spans="1:65" s="2" customFormat="1" ht="10.199999999999999">
      <c r="A397" s="34"/>
      <c r="B397" s="35"/>
      <c r="C397" s="36"/>
      <c r="D397" s="201" t="s">
        <v>165</v>
      </c>
      <c r="E397" s="36"/>
      <c r="F397" s="202" t="s">
        <v>718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13" customFormat="1" ht="10.199999999999999">
      <c r="B398" s="205"/>
      <c r="C398" s="206"/>
      <c r="D398" s="201" t="s">
        <v>166</v>
      </c>
      <c r="E398" s="207" t="s">
        <v>19</v>
      </c>
      <c r="F398" s="208" t="s">
        <v>1587</v>
      </c>
      <c r="G398" s="206"/>
      <c r="H398" s="209">
        <v>3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166</v>
      </c>
      <c r="AU398" s="215" t="s">
        <v>82</v>
      </c>
      <c r="AV398" s="13" t="s">
        <v>85</v>
      </c>
      <c r="AW398" s="13" t="s">
        <v>34</v>
      </c>
      <c r="AX398" s="13" t="s">
        <v>82</v>
      </c>
      <c r="AY398" s="215" t="s">
        <v>158</v>
      </c>
    </row>
    <row r="399" spans="1:65" s="2" customFormat="1" ht="31.2" customHeight="1">
      <c r="A399" s="34"/>
      <c r="B399" s="35"/>
      <c r="C399" s="188" t="s">
        <v>716</v>
      </c>
      <c r="D399" s="188" t="s">
        <v>159</v>
      </c>
      <c r="E399" s="189" t="s">
        <v>722</v>
      </c>
      <c r="F399" s="190" t="s">
        <v>723</v>
      </c>
      <c r="G399" s="191" t="s">
        <v>202</v>
      </c>
      <c r="H399" s="192">
        <v>4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724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723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2" customFormat="1" ht="16.5" customHeight="1">
      <c r="A401" s="34"/>
      <c r="B401" s="35"/>
      <c r="C401" s="228" t="s">
        <v>721</v>
      </c>
      <c r="D401" s="228" t="s">
        <v>199</v>
      </c>
      <c r="E401" s="229" t="s">
        <v>734</v>
      </c>
      <c r="F401" s="230" t="s">
        <v>735</v>
      </c>
      <c r="G401" s="231" t="s">
        <v>202</v>
      </c>
      <c r="H401" s="232">
        <v>1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728</v>
      </c>
    </row>
    <row r="402" spans="1:65" s="2" customFormat="1" ht="10.199999999999999">
      <c r="A402" s="34"/>
      <c r="B402" s="35"/>
      <c r="C402" s="36"/>
      <c r="D402" s="201" t="s">
        <v>165</v>
      </c>
      <c r="E402" s="36"/>
      <c r="F402" s="202" t="s">
        <v>735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1545</v>
      </c>
      <c r="G403" s="206"/>
      <c r="H403" s="209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16.5" customHeight="1">
      <c r="A404" s="34"/>
      <c r="B404" s="35"/>
      <c r="C404" s="228" t="s">
        <v>725</v>
      </c>
      <c r="D404" s="228" t="s">
        <v>199</v>
      </c>
      <c r="E404" s="229" t="s">
        <v>1588</v>
      </c>
      <c r="F404" s="230" t="s">
        <v>739</v>
      </c>
      <c r="G404" s="231" t="s">
        <v>202</v>
      </c>
      <c r="H404" s="232">
        <v>2</v>
      </c>
      <c r="I404" s="233"/>
      <c r="J404" s="234">
        <f>ROUND(I404*H404,2)</f>
        <v>0</v>
      </c>
      <c r="K404" s="230" t="s">
        <v>19</v>
      </c>
      <c r="L404" s="235"/>
      <c r="M404" s="236" t="s">
        <v>19</v>
      </c>
      <c r="N404" s="237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241</v>
      </c>
      <c r="AT404" s="199" t="s">
        <v>199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1589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1590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13" customFormat="1" ht="10.199999999999999">
      <c r="B406" s="205"/>
      <c r="C406" s="206"/>
      <c r="D406" s="201" t="s">
        <v>166</v>
      </c>
      <c r="E406" s="207" t="s">
        <v>19</v>
      </c>
      <c r="F406" s="208" t="s">
        <v>1585</v>
      </c>
      <c r="G406" s="206"/>
      <c r="H406" s="209">
        <v>2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166</v>
      </c>
      <c r="AU406" s="215" t="s">
        <v>82</v>
      </c>
      <c r="AV406" s="13" t="s">
        <v>85</v>
      </c>
      <c r="AW406" s="13" t="s">
        <v>34</v>
      </c>
      <c r="AX406" s="13" t="s">
        <v>82</v>
      </c>
      <c r="AY406" s="215" t="s">
        <v>158</v>
      </c>
    </row>
    <row r="407" spans="1:65" s="2" customFormat="1" ht="16.5" customHeight="1">
      <c r="A407" s="34"/>
      <c r="B407" s="35"/>
      <c r="C407" s="228" t="s">
        <v>729</v>
      </c>
      <c r="D407" s="228" t="s">
        <v>199</v>
      </c>
      <c r="E407" s="229" t="s">
        <v>738</v>
      </c>
      <c r="F407" s="230" t="s">
        <v>739</v>
      </c>
      <c r="G407" s="231" t="s">
        <v>202</v>
      </c>
      <c r="H407" s="232">
        <v>1</v>
      </c>
      <c r="I407" s="233"/>
      <c r="J407" s="234">
        <f>ROUND(I407*H407,2)</f>
        <v>0</v>
      </c>
      <c r="K407" s="230" t="s">
        <v>19</v>
      </c>
      <c r="L407" s="235"/>
      <c r="M407" s="236" t="s">
        <v>19</v>
      </c>
      <c r="N407" s="237" t="s">
        <v>45</v>
      </c>
      <c r="O407" s="64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241</v>
      </c>
      <c r="AT407" s="199" t="s">
        <v>199</v>
      </c>
      <c r="AU407" s="199" t="s">
        <v>82</v>
      </c>
      <c r="AY407" s="17" t="s">
        <v>158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82</v>
      </c>
      <c r="BK407" s="200">
        <f>ROUND(I407*H407,2)</f>
        <v>0</v>
      </c>
      <c r="BL407" s="17" t="s">
        <v>236</v>
      </c>
      <c r="BM407" s="199" t="s">
        <v>1404</v>
      </c>
    </row>
    <row r="408" spans="1:65" s="2" customFormat="1" ht="10.199999999999999">
      <c r="A408" s="34"/>
      <c r="B408" s="35"/>
      <c r="C408" s="36"/>
      <c r="D408" s="201" t="s">
        <v>165</v>
      </c>
      <c r="E408" s="36"/>
      <c r="F408" s="202" t="s">
        <v>739</v>
      </c>
      <c r="G408" s="36"/>
      <c r="H408" s="36"/>
      <c r="I408" s="108"/>
      <c r="J408" s="36"/>
      <c r="K408" s="36"/>
      <c r="L408" s="39"/>
      <c r="M408" s="203"/>
      <c r="N408" s="204"/>
      <c r="O408" s="64"/>
      <c r="P408" s="64"/>
      <c r="Q408" s="64"/>
      <c r="R408" s="64"/>
      <c r="S408" s="64"/>
      <c r="T408" s="65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165</v>
      </c>
      <c r="AU408" s="17" t="s">
        <v>82</v>
      </c>
    </row>
    <row r="409" spans="1:65" s="13" customFormat="1" ht="10.199999999999999">
      <c r="B409" s="205"/>
      <c r="C409" s="206"/>
      <c r="D409" s="201" t="s">
        <v>166</v>
      </c>
      <c r="E409" s="207" t="s">
        <v>19</v>
      </c>
      <c r="F409" s="208" t="s">
        <v>1545</v>
      </c>
      <c r="G409" s="206"/>
      <c r="H409" s="209">
        <v>1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166</v>
      </c>
      <c r="AU409" s="215" t="s">
        <v>82</v>
      </c>
      <c r="AV409" s="13" t="s">
        <v>85</v>
      </c>
      <c r="AW409" s="13" t="s">
        <v>34</v>
      </c>
      <c r="AX409" s="13" t="s">
        <v>82</v>
      </c>
      <c r="AY409" s="215" t="s">
        <v>158</v>
      </c>
    </row>
    <row r="410" spans="1:65" s="2" customFormat="1" ht="16.5" customHeight="1">
      <c r="A410" s="34"/>
      <c r="B410" s="35"/>
      <c r="C410" s="188" t="s">
        <v>733</v>
      </c>
      <c r="D410" s="188" t="s">
        <v>159</v>
      </c>
      <c r="E410" s="189" t="s">
        <v>742</v>
      </c>
      <c r="F410" s="190" t="s">
        <v>743</v>
      </c>
      <c r="G410" s="191" t="s">
        <v>202</v>
      </c>
      <c r="H410" s="192">
        <v>4</v>
      </c>
      <c r="I410" s="193"/>
      <c r="J410" s="194">
        <f>ROUND(I410*H410,2)</f>
        <v>0</v>
      </c>
      <c r="K410" s="190" t="s">
        <v>213</v>
      </c>
      <c r="L410" s="39"/>
      <c r="M410" s="195" t="s">
        <v>19</v>
      </c>
      <c r="N410" s="196" t="s">
        <v>45</v>
      </c>
      <c r="O410" s="64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236</v>
      </c>
      <c r="AT410" s="199" t="s">
        <v>159</v>
      </c>
      <c r="AU410" s="199" t="s">
        <v>82</v>
      </c>
      <c r="AY410" s="17" t="s">
        <v>158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82</v>
      </c>
      <c r="BK410" s="200">
        <f>ROUND(I410*H410,2)</f>
        <v>0</v>
      </c>
      <c r="BL410" s="17" t="s">
        <v>236</v>
      </c>
      <c r="BM410" s="199" t="s">
        <v>744</v>
      </c>
    </row>
    <row r="411" spans="1:65" s="2" customFormat="1" ht="10.199999999999999">
      <c r="A411" s="34"/>
      <c r="B411" s="35"/>
      <c r="C411" s="36"/>
      <c r="D411" s="201" t="s">
        <v>165</v>
      </c>
      <c r="E411" s="36"/>
      <c r="F411" s="202" t="s">
        <v>743</v>
      </c>
      <c r="G411" s="36"/>
      <c r="H411" s="36"/>
      <c r="I411" s="108"/>
      <c r="J411" s="36"/>
      <c r="K411" s="36"/>
      <c r="L411" s="39"/>
      <c r="M411" s="203"/>
      <c r="N411" s="204"/>
      <c r="O411" s="64"/>
      <c r="P411" s="64"/>
      <c r="Q411" s="64"/>
      <c r="R411" s="64"/>
      <c r="S411" s="64"/>
      <c r="T411" s="65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165</v>
      </c>
      <c r="AU411" s="17" t="s">
        <v>82</v>
      </c>
    </row>
    <row r="412" spans="1:65" s="13" customFormat="1" ht="10.199999999999999">
      <c r="B412" s="205"/>
      <c r="C412" s="206"/>
      <c r="D412" s="201" t="s">
        <v>166</v>
      </c>
      <c r="E412" s="207" t="s">
        <v>19</v>
      </c>
      <c r="F412" s="208" t="s">
        <v>1591</v>
      </c>
      <c r="G412" s="206"/>
      <c r="H412" s="209">
        <v>4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166</v>
      </c>
      <c r="AU412" s="215" t="s">
        <v>82</v>
      </c>
      <c r="AV412" s="13" t="s">
        <v>85</v>
      </c>
      <c r="AW412" s="13" t="s">
        <v>34</v>
      </c>
      <c r="AX412" s="13" t="s">
        <v>82</v>
      </c>
      <c r="AY412" s="215" t="s">
        <v>158</v>
      </c>
    </row>
    <row r="413" spans="1:65" s="2" customFormat="1" ht="16.5" customHeight="1">
      <c r="A413" s="34"/>
      <c r="B413" s="35"/>
      <c r="C413" s="188" t="s">
        <v>737</v>
      </c>
      <c r="D413" s="188" t="s">
        <v>159</v>
      </c>
      <c r="E413" s="189" t="s">
        <v>747</v>
      </c>
      <c r="F413" s="190" t="s">
        <v>748</v>
      </c>
      <c r="G413" s="191" t="s">
        <v>202</v>
      </c>
      <c r="H413" s="192">
        <v>9</v>
      </c>
      <c r="I413" s="193"/>
      <c r="J413" s="194">
        <f>ROUND(I413*H413,2)</f>
        <v>0</v>
      </c>
      <c r="K413" s="190" t="s">
        <v>213</v>
      </c>
      <c r="L413" s="39"/>
      <c r="M413" s="195" t="s">
        <v>19</v>
      </c>
      <c r="N413" s="196" t="s">
        <v>45</v>
      </c>
      <c r="O413" s="64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236</v>
      </c>
      <c r="AT413" s="199" t="s">
        <v>159</v>
      </c>
      <c r="AU413" s="199" t="s">
        <v>82</v>
      </c>
      <c r="AY413" s="17" t="s">
        <v>158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7" t="s">
        <v>82</v>
      </c>
      <c r="BK413" s="200">
        <f>ROUND(I413*H413,2)</f>
        <v>0</v>
      </c>
      <c r="BL413" s="17" t="s">
        <v>236</v>
      </c>
      <c r="BM413" s="199" t="s">
        <v>749</v>
      </c>
    </row>
    <row r="414" spans="1:65" s="2" customFormat="1" ht="10.199999999999999">
      <c r="A414" s="34"/>
      <c r="B414" s="35"/>
      <c r="C414" s="36"/>
      <c r="D414" s="201" t="s">
        <v>165</v>
      </c>
      <c r="E414" s="36"/>
      <c r="F414" s="202" t="s">
        <v>748</v>
      </c>
      <c r="G414" s="36"/>
      <c r="H414" s="36"/>
      <c r="I414" s="108"/>
      <c r="J414" s="36"/>
      <c r="K414" s="36"/>
      <c r="L414" s="39"/>
      <c r="M414" s="203"/>
      <c r="N414" s="204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165</v>
      </c>
      <c r="AU414" s="17" t="s">
        <v>82</v>
      </c>
    </row>
    <row r="415" spans="1:65" s="2" customFormat="1" ht="16.5" customHeight="1">
      <c r="A415" s="34"/>
      <c r="B415" s="35"/>
      <c r="C415" s="228" t="s">
        <v>741</v>
      </c>
      <c r="D415" s="228" t="s">
        <v>199</v>
      </c>
      <c r="E415" s="229" t="s">
        <v>751</v>
      </c>
      <c r="F415" s="230" t="s">
        <v>752</v>
      </c>
      <c r="G415" s="231" t="s">
        <v>202</v>
      </c>
      <c r="H415" s="232">
        <v>9</v>
      </c>
      <c r="I415" s="233"/>
      <c r="J415" s="234">
        <f>ROUND(I415*H415,2)</f>
        <v>0</v>
      </c>
      <c r="K415" s="230" t="s">
        <v>19</v>
      </c>
      <c r="L415" s="235"/>
      <c r="M415" s="236" t="s">
        <v>19</v>
      </c>
      <c r="N415" s="237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241</v>
      </c>
      <c r="AT415" s="199" t="s">
        <v>199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753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752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13" customFormat="1" ht="10.199999999999999">
      <c r="B417" s="205"/>
      <c r="C417" s="206"/>
      <c r="D417" s="201" t="s">
        <v>166</v>
      </c>
      <c r="E417" s="207" t="s">
        <v>19</v>
      </c>
      <c r="F417" s="208" t="s">
        <v>1592</v>
      </c>
      <c r="G417" s="206"/>
      <c r="H417" s="209">
        <v>9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166</v>
      </c>
      <c r="AU417" s="215" t="s">
        <v>82</v>
      </c>
      <c r="AV417" s="13" t="s">
        <v>85</v>
      </c>
      <c r="AW417" s="13" t="s">
        <v>34</v>
      </c>
      <c r="AX417" s="13" t="s">
        <v>82</v>
      </c>
      <c r="AY417" s="215" t="s">
        <v>158</v>
      </c>
    </row>
    <row r="418" spans="1:65" s="2" customFormat="1" ht="31.2" customHeight="1">
      <c r="A418" s="34"/>
      <c r="B418" s="35"/>
      <c r="C418" s="188" t="s">
        <v>746</v>
      </c>
      <c r="D418" s="188" t="s">
        <v>159</v>
      </c>
      <c r="E418" s="189" t="s">
        <v>756</v>
      </c>
      <c r="F418" s="190" t="s">
        <v>757</v>
      </c>
      <c r="G418" s="191" t="s">
        <v>202</v>
      </c>
      <c r="H418" s="192">
        <v>4</v>
      </c>
      <c r="I418" s="193"/>
      <c r="J418" s="194">
        <f>ROUND(I418*H418,2)</f>
        <v>0</v>
      </c>
      <c r="K418" s="190" t="s">
        <v>213</v>
      </c>
      <c r="L418" s="39"/>
      <c r="M418" s="195" t="s">
        <v>19</v>
      </c>
      <c r="N418" s="196" t="s">
        <v>45</v>
      </c>
      <c r="O418" s="64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9" t="s">
        <v>236</v>
      </c>
      <c r="AT418" s="199" t="s">
        <v>159</v>
      </c>
      <c r="AU418" s="199" t="s">
        <v>82</v>
      </c>
      <c r="AY418" s="17" t="s">
        <v>158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7" t="s">
        <v>82</v>
      </c>
      <c r="BK418" s="200">
        <f>ROUND(I418*H418,2)</f>
        <v>0</v>
      </c>
      <c r="BL418" s="17" t="s">
        <v>236</v>
      </c>
      <c r="BM418" s="199" t="s">
        <v>758</v>
      </c>
    </row>
    <row r="419" spans="1:65" s="2" customFormat="1" ht="10.199999999999999">
      <c r="A419" s="34"/>
      <c r="B419" s="35"/>
      <c r="C419" s="36"/>
      <c r="D419" s="201" t="s">
        <v>165</v>
      </c>
      <c r="E419" s="36"/>
      <c r="F419" s="202" t="s">
        <v>757</v>
      </c>
      <c r="G419" s="36"/>
      <c r="H419" s="36"/>
      <c r="I419" s="108"/>
      <c r="J419" s="36"/>
      <c r="K419" s="36"/>
      <c r="L419" s="39"/>
      <c r="M419" s="203"/>
      <c r="N419" s="204"/>
      <c r="O419" s="64"/>
      <c r="P419" s="64"/>
      <c r="Q419" s="64"/>
      <c r="R419" s="64"/>
      <c r="S419" s="64"/>
      <c r="T419" s="65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165</v>
      </c>
      <c r="AU419" s="17" t="s">
        <v>82</v>
      </c>
    </row>
    <row r="420" spans="1:65" s="2" customFormat="1" ht="31.2" customHeight="1">
      <c r="A420" s="34"/>
      <c r="B420" s="35"/>
      <c r="C420" s="228" t="s">
        <v>750</v>
      </c>
      <c r="D420" s="228" t="s">
        <v>199</v>
      </c>
      <c r="E420" s="229" t="s">
        <v>767</v>
      </c>
      <c r="F420" s="230" t="s">
        <v>768</v>
      </c>
      <c r="G420" s="231" t="s">
        <v>202</v>
      </c>
      <c r="H420" s="232">
        <v>1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769</v>
      </c>
    </row>
    <row r="421" spans="1:65" s="2" customFormat="1" ht="19.2">
      <c r="A421" s="34"/>
      <c r="B421" s="35"/>
      <c r="C421" s="36"/>
      <c r="D421" s="201" t="s">
        <v>165</v>
      </c>
      <c r="E421" s="36"/>
      <c r="F421" s="202" t="s">
        <v>768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13" customFormat="1" ht="10.199999999999999">
      <c r="B422" s="205"/>
      <c r="C422" s="206"/>
      <c r="D422" s="201" t="s">
        <v>166</v>
      </c>
      <c r="E422" s="207" t="s">
        <v>19</v>
      </c>
      <c r="F422" s="208" t="s">
        <v>1545</v>
      </c>
      <c r="G422" s="206"/>
      <c r="H422" s="209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166</v>
      </c>
      <c r="AU422" s="215" t="s">
        <v>82</v>
      </c>
      <c r="AV422" s="13" t="s">
        <v>85</v>
      </c>
      <c r="AW422" s="13" t="s">
        <v>34</v>
      </c>
      <c r="AX422" s="13" t="s">
        <v>82</v>
      </c>
      <c r="AY422" s="215" t="s">
        <v>158</v>
      </c>
    </row>
    <row r="423" spans="1:65" s="2" customFormat="1" ht="31.2" customHeight="1">
      <c r="A423" s="34"/>
      <c r="B423" s="35"/>
      <c r="C423" s="228" t="s">
        <v>755</v>
      </c>
      <c r="D423" s="228" t="s">
        <v>199</v>
      </c>
      <c r="E423" s="229" t="s">
        <v>772</v>
      </c>
      <c r="F423" s="230" t="s">
        <v>773</v>
      </c>
      <c r="G423" s="231" t="s">
        <v>202</v>
      </c>
      <c r="H423" s="232">
        <v>3</v>
      </c>
      <c r="I423" s="233"/>
      <c r="J423" s="234">
        <f>ROUND(I423*H423,2)</f>
        <v>0</v>
      </c>
      <c r="K423" s="230" t="s">
        <v>19</v>
      </c>
      <c r="L423" s="235"/>
      <c r="M423" s="236" t="s">
        <v>19</v>
      </c>
      <c r="N423" s="237" t="s">
        <v>45</v>
      </c>
      <c r="O423" s="64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241</v>
      </c>
      <c r="AT423" s="199" t="s">
        <v>199</v>
      </c>
      <c r="AU423" s="199" t="s">
        <v>82</v>
      </c>
      <c r="AY423" s="17" t="s">
        <v>158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82</v>
      </c>
      <c r="BK423" s="200">
        <f>ROUND(I423*H423,2)</f>
        <v>0</v>
      </c>
      <c r="BL423" s="17" t="s">
        <v>236</v>
      </c>
      <c r="BM423" s="199" t="s">
        <v>1407</v>
      </c>
    </row>
    <row r="424" spans="1:65" s="2" customFormat="1" ht="19.2">
      <c r="A424" s="34"/>
      <c r="B424" s="35"/>
      <c r="C424" s="36"/>
      <c r="D424" s="201" t="s">
        <v>165</v>
      </c>
      <c r="E424" s="36"/>
      <c r="F424" s="202" t="s">
        <v>773</v>
      </c>
      <c r="G424" s="36"/>
      <c r="H424" s="36"/>
      <c r="I424" s="108"/>
      <c r="J424" s="36"/>
      <c r="K424" s="36"/>
      <c r="L424" s="39"/>
      <c r="M424" s="203"/>
      <c r="N424" s="204"/>
      <c r="O424" s="64"/>
      <c r="P424" s="64"/>
      <c r="Q424" s="64"/>
      <c r="R424" s="64"/>
      <c r="S424" s="64"/>
      <c r="T424" s="65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165</v>
      </c>
      <c r="AU424" s="17" t="s">
        <v>82</v>
      </c>
    </row>
    <row r="425" spans="1:65" s="13" customFormat="1" ht="10.199999999999999">
      <c r="B425" s="205"/>
      <c r="C425" s="206"/>
      <c r="D425" s="201" t="s">
        <v>166</v>
      </c>
      <c r="E425" s="207" t="s">
        <v>19</v>
      </c>
      <c r="F425" s="208" t="s">
        <v>1593</v>
      </c>
      <c r="G425" s="206"/>
      <c r="H425" s="209">
        <v>3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166</v>
      </c>
      <c r="AU425" s="215" t="s">
        <v>82</v>
      </c>
      <c r="AV425" s="13" t="s">
        <v>85</v>
      </c>
      <c r="AW425" s="13" t="s">
        <v>34</v>
      </c>
      <c r="AX425" s="13" t="s">
        <v>82</v>
      </c>
      <c r="AY425" s="215" t="s">
        <v>158</v>
      </c>
    </row>
    <row r="426" spans="1:65" s="2" customFormat="1" ht="16.5" customHeight="1">
      <c r="A426" s="34"/>
      <c r="B426" s="35"/>
      <c r="C426" s="228" t="s">
        <v>760</v>
      </c>
      <c r="D426" s="228" t="s">
        <v>199</v>
      </c>
      <c r="E426" s="229" t="s">
        <v>776</v>
      </c>
      <c r="F426" s="230" t="s">
        <v>777</v>
      </c>
      <c r="G426" s="231" t="s">
        <v>202</v>
      </c>
      <c r="H426" s="232">
        <v>1</v>
      </c>
      <c r="I426" s="233"/>
      <c r="J426" s="234">
        <f>ROUND(I426*H426,2)</f>
        <v>0</v>
      </c>
      <c r="K426" s="230" t="s">
        <v>19</v>
      </c>
      <c r="L426" s="235"/>
      <c r="M426" s="236" t="s">
        <v>19</v>
      </c>
      <c r="N426" s="237" t="s">
        <v>45</v>
      </c>
      <c r="O426" s="64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9" t="s">
        <v>241</v>
      </c>
      <c r="AT426" s="199" t="s">
        <v>199</v>
      </c>
      <c r="AU426" s="199" t="s">
        <v>82</v>
      </c>
      <c r="AY426" s="17" t="s">
        <v>158</v>
      </c>
      <c r="BE426" s="200">
        <f>IF(N426="základní",J426,0)</f>
        <v>0</v>
      </c>
      <c r="BF426" s="200">
        <f>IF(N426="snížená",J426,0)</f>
        <v>0</v>
      </c>
      <c r="BG426" s="200">
        <f>IF(N426="zákl. přenesená",J426,0)</f>
        <v>0</v>
      </c>
      <c r="BH426" s="200">
        <f>IF(N426="sníž. přenesená",J426,0)</f>
        <v>0</v>
      </c>
      <c r="BI426" s="200">
        <f>IF(N426="nulová",J426,0)</f>
        <v>0</v>
      </c>
      <c r="BJ426" s="17" t="s">
        <v>82</v>
      </c>
      <c r="BK426" s="200">
        <f>ROUND(I426*H426,2)</f>
        <v>0</v>
      </c>
      <c r="BL426" s="17" t="s">
        <v>236</v>
      </c>
      <c r="BM426" s="199" t="s">
        <v>778</v>
      </c>
    </row>
    <row r="427" spans="1:65" s="2" customFormat="1" ht="10.199999999999999">
      <c r="A427" s="34"/>
      <c r="B427" s="35"/>
      <c r="C427" s="36"/>
      <c r="D427" s="201" t="s">
        <v>165</v>
      </c>
      <c r="E427" s="36"/>
      <c r="F427" s="202" t="s">
        <v>777</v>
      </c>
      <c r="G427" s="36"/>
      <c r="H427" s="36"/>
      <c r="I427" s="108"/>
      <c r="J427" s="36"/>
      <c r="K427" s="36"/>
      <c r="L427" s="39"/>
      <c r="M427" s="203"/>
      <c r="N427" s="204"/>
      <c r="O427" s="64"/>
      <c r="P427" s="64"/>
      <c r="Q427" s="64"/>
      <c r="R427" s="64"/>
      <c r="S427" s="64"/>
      <c r="T427" s="65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165</v>
      </c>
      <c r="AU427" s="17" t="s">
        <v>82</v>
      </c>
    </row>
    <row r="428" spans="1:65" s="13" customFormat="1" ht="10.199999999999999">
      <c r="B428" s="205"/>
      <c r="C428" s="206"/>
      <c r="D428" s="201" t="s">
        <v>166</v>
      </c>
      <c r="E428" s="207" t="s">
        <v>19</v>
      </c>
      <c r="F428" s="208" t="s">
        <v>1545</v>
      </c>
      <c r="G428" s="206"/>
      <c r="H428" s="209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166</v>
      </c>
      <c r="AU428" s="215" t="s">
        <v>82</v>
      </c>
      <c r="AV428" s="13" t="s">
        <v>85</v>
      </c>
      <c r="AW428" s="13" t="s">
        <v>34</v>
      </c>
      <c r="AX428" s="13" t="s">
        <v>82</v>
      </c>
      <c r="AY428" s="215" t="s">
        <v>158</v>
      </c>
    </row>
    <row r="429" spans="1:65" s="2" customFormat="1" ht="31.2" customHeight="1">
      <c r="A429" s="34"/>
      <c r="B429" s="35"/>
      <c r="C429" s="188" t="s">
        <v>766</v>
      </c>
      <c r="D429" s="188" t="s">
        <v>159</v>
      </c>
      <c r="E429" s="189" t="s">
        <v>785</v>
      </c>
      <c r="F429" s="190" t="s">
        <v>786</v>
      </c>
      <c r="G429" s="191" t="s">
        <v>202</v>
      </c>
      <c r="H429" s="192">
        <v>1</v>
      </c>
      <c r="I429" s="193"/>
      <c r="J429" s="194">
        <f>ROUND(I429*H429,2)</f>
        <v>0</v>
      </c>
      <c r="K429" s="190" t="s">
        <v>19</v>
      </c>
      <c r="L429" s="39"/>
      <c r="M429" s="195" t="s">
        <v>19</v>
      </c>
      <c r="N429" s="196" t="s">
        <v>45</v>
      </c>
      <c r="O429" s="64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9" t="s">
        <v>236</v>
      </c>
      <c r="AT429" s="199" t="s">
        <v>159</v>
      </c>
      <c r="AU429" s="199" t="s">
        <v>82</v>
      </c>
      <c r="AY429" s="17" t="s">
        <v>158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7" t="s">
        <v>82</v>
      </c>
      <c r="BK429" s="200">
        <f>ROUND(I429*H429,2)</f>
        <v>0</v>
      </c>
      <c r="BL429" s="17" t="s">
        <v>236</v>
      </c>
      <c r="BM429" s="199" t="s">
        <v>1594</v>
      </c>
    </row>
    <row r="430" spans="1:65" s="2" customFormat="1" ht="10.199999999999999">
      <c r="A430" s="34"/>
      <c r="B430" s="35"/>
      <c r="C430" s="36"/>
      <c r="D430" s="201" t="s">
        <v>165</v>
      </c>
      <c r="E430" s="36"/>
      <c r="F430" s="202" t="s">
        <v>786</v>
      </c>
      <c r="G430" s="36"/>
      <c r="H430" s="36"/>
      <c r="I430" s="108"/>
      <c r="J430" s="36"/>
      <c r="K430" s="36"/>
      <c r="L430" s="39"/>
      <c r="M430" s="203"/>
      <c r="N430" s="204"/>
      <c r="O430" s="64"/>
      <c r="P430" s="64"/>
      <c r="Q430" s="64"/>
      <c r="R430" s="64"/>
      <c r="S430" s="64"/>
      <c r="T430" s="65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165</v>
      </c>
      <c r="AU430" s="17" t="s">
        <v>82</v>
      </c>
    </row>
    <row r="431" spans="1:65" s="2" customFormat="1" ht="31.2" customHeight="1">
      <c r="A431" s="34"/>
      <c r="B431" s="35"/>
      <c r="C431" s="228" t="s">
        <v>771</v>
      </c>
      <c r="D431" s="228" t="s">
        <v>199</v>
      </c>
      <c r="E431" s="229" t="s">
        <v>789</v>
      </c>
      <c r="F431" s="230" t="s">
        <v>790</v>
      </c>
      <c r="G431" s="231" t="s">
        <v>202</v>
      </c>
      <c r="H431" s="232">
        <v>1</v>
      </c>
      <c r="I431" s="233"/>
      <c r="J431" s="234">
        <f>ROUND(I431*H431,2)</f>
        <v>0</v>
      </c>
      <c r="K431" s="230" t="s">
        <v>19</v>
      </c>
      <c r="L431" s="235"/>
      <c r="M431" s="236" t="s">
        <v>19</v>
      </c>
      <c r="N431" s="237" t="s">
        <v>45</v>
      </c>
      <c r="O431" s="64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241</v>
      </c>
      <c r="AT431" s="199" t="s">
        <v>199</v>
      </c>
      <c r="AU431" s="199" t="s">
        <v>82</v>
      </c>
      <c r="AY431" s="17" t="s">
        <v>158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236</v>
      </c>
      <c r="BM431" s="199" t="s">
        <v>1595</v>
      </c>
    </row>
    <row r="432" spans="1:65" s="2" customFormat="1" ht="10.199999999999999">
      <c r="A432" s="34"/>
      <c r="B432" s="35"/>
      <c r="C432" s="36"/>
      <c r="D432" s="201" t="s">
        <v>165</v>
      </c>
      <c r="E432" s="36"/>
      <c r="F432" s="202" t="s">
        <v>790</v>
      </c>
      <c r="G432" s="36"/>
      <c r="H432" s="36"/>
      <c r="I432" s="108"/>
      <c r="J432" s="36"/>
      <c r="K432" s="36"/>
      <c r="L432" s="39"/>
      <c r="M432" s="203"/>
      <c r="N432" s="204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165</v>
      </c>
      <c r="AU432" s="17" t="s">
        <v>82</v>
      </c>
    </row>
    <row r="433" spans="1:65" s="13" customFormat="1" ht="10.199999999999999">
      <c r="B433" s="205"/>
      <c r="C433" s="206"/>
      <c r="D433" s="201" t="s">
        <v>166</v>
      </c>
      <c r="E433" s="207" t="s">
        <v>19</v>
      </c>
      <c r="F433" s="208" t="s">
        <v>1545</v>
      </c>
      <c r="G433" s="206"/>
      <c r="H433" s="209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166</v>
      </c>
      <c r="AU433" s="215" t="s">
        <v>82</v>
      </c>
      <c r="AV433" s="13" t="s">
        <v>85</v>
      </c>
      <c r="AW433" s="13" t="s">
        <v>34</v>
      </c>
      <c r="AX433" s="13" t="s">
        <v>82</v>
      </c>
      <c r="AY433" s="215" t="s">
        <v>158</v>
      </c>
    </row>
    <row r="434" spans="1:65" s="2" customFormat="1" ht="31.2" customHeight="1">
      <c r="A434" s="34"/>
      <c r="B434" s="35"/>
      <c r="C434" s="188" t="s">
        <v>775</v>
      </c>
      <c r="D434" s="188" t="s">
        <v>159</v>
      </c>
      <c r="E434" s="189" t="s">
        <v>793</v>
      </c>
      <c r="F434" s="190" t="s">
        <v>794</v>
      </c>
      <c r="G434" s="191" t="s">
        <v>202</v>
      </c>
      <c r="H434" s="192">
        <v>8</v>
      </c>
      <c r="I434" s="193"/>
      <c r="J434" s="194">
        <f>ROUND(I434*H434,2)</f>
        <v>0</v>
      </c>
      <c r="K434" s="190" t="s">
        <v>213</v>
      </c>
      <c r="L434" s="39"/>
      <c r="M434" s="195" t="s">
        <v>19</v>
      </c>
      <c r="N434" s="196" t="s">
        <v>45</v>
      </c>
      <c r="O434" s="64"/>
      <c r="P434" s="197">
        <f>O434*H434</f>
        <v>0</v>
      </c>
      <c r="Q434" s="197">
        <v>0</v>
      </c>
      <c r="R434" s="197">
        <f>Q434*H434</f>
        <v>0</v>
      </c>
      <c r="S434" s="197">
        <v>0</v>
      </c>
      <c r="T434" s="19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9" t="s">
        <v>236</v>
      </c>
      <c r="AT434" s="199" t="s">
        <v>159</v>
      </c>
      <c r="AU434" s="199" t="s">
        <v>82</v>
      </c>
      <c r="AY434" s="17" t="s">
        <v>158</v>
      </c>
      <c r="BE434" s="200">
        <f>IF(N434="základní",J434,0)</f>
        <v>0</v>
      </c>
      <c r="BF434" s="200">
        <f>IF(N434="snížená",J434,0)</f>
        <v>0</v>
      </c>
      <c r="BG434" s="200">
        <f>IF(N434="zákl. přenesená",J434,0)</f>
        <v>0</v>
      </c>
      <c r="BH434" s="200">
        <f>IF(N434="sníž. přenesená",J434,0)</f>
        <v>0</v>
      </c>
      <c r="BI434" s="200">
        <f>IF(N434="nulová",J434,0)</f>
        <v>0</v>
      </c>
      <c r="BJ434" s="17" t="s">
        <v>82</v>
      </c>
      <c r="BK434" s="200">
        <f>ROUND(I434*H434,2)</f>
        <v>0</v>
      </c>
      <c r="BL434" s="17" t="s">
        <v>236</v>
      </c>
      <c r="BM434" s="199" t="s">
        <v>795</v>
      </c>
    </row>
    <row r="435" spans="1:65" s="2" customFormat="1" ht="10.199999999999999">
      <c r="A435" s="34"/>
      <c r="B435" s="35"/>
      <c r="C435" s="36"/>
      <c r="D435" s="201" t="s">
        <v>165</v>
      </c>
      <c r="E435" s="36"/>
      <c r="F435" s="202" t="s">
        <v>794</v>
      </c>
      <c r="G435" s="36"/>
      <c r="H435" s="36"/>
      <c r="I435" s="108"/>
      <c r="J435" s="36"/>
      <c r="K435" s="36"/>
      <c r="L435" s="39"/>
      <c r="M435" s="203"/>
      <c r="N435" s="204"/>
      <c r="O435" s="64"/>
      <c r="P435" s="64"/>
      <c r="Q435" s="64"/>
      <c r="R435" s="64"/>
      <c r="S435" s="64"/>
      <c r="T435" s="65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165</v>
      </c>
      <c r="AU435" s="17" t="s">
        <v>82</v>
      </c>
    </row>
    <row r="436" spans="1:65" s="2" customFormat="1" ht="31.2" customHeight="1">
      <c r="A436" s="34"/>
      <c r="B436" s="35"/>
      <c r="C436" s="228" t="s">
        <v>780</v>
      </c>
      <c r="D436" s="228" t="s">
        <v>199</v>
      </c>
      <c r="E436" s="229" t="s">
        <v>797</v>
      </c>
      <c r="F436" s="230" t="s">
        <v>798</v>
      </c>
      <c r="G436" s="231" t="s">
        <v>202</v>
      </c>
      <c r="H436" s="232">
        <v>8</v>
      </c>
      <c r="I436" s="233"/>
      <c r="J436" s="234">
        <f>ROUND(I436*H436,2)</f>
        <v>0</v>
      </c>
      <c r="K436" s="230" t="s">
        <v>19</v>
      </c>
      <c r="L436" s="235"/>
      <c r="M436" s="236" t="s">
        <v>19</v>
      </c>
      <c r="N436" s="237" t="s">
        <v>45</v>
      </c>
      <c r="O436" s="64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9" t="s">
        <v>241</v>
      </c>
      <c r="AT436" s="199" t="s">
        <v>199</v>
      </c>
      <c r="AU436" s="199" t="s">
        <v>82</v>
      </c>
      <c r="AY436" s="17" t="s">
        <v>158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82</v>
      </c>
      <c r="BK436" s="200">
        <f>ROUND(I436*H436,2)</f>
        <v>0</v>
      </c>
      <c r="BL436" s="17" t="s">
        <v>236</v>
      </c>
      <c r="BM436" s="199" t="s">
        <v>799</v>
      </c>
    </row>
    <row r="437" spans="1:65" s="2" customFormat="1" ht="19.2">
      <c r="A437" s="34"/>
      <c r="B437" s="35"/>
      <c r="C437" s="36"/>
      <c r="D437" s="201" t="s">
        <v>165</v>
      </c>
      <c r="E437" s="36"/>
      <c r="F437" s="202" t="s">
        <v>798</v>
      </c>
      <c r="G437" s="36"/>
      <c r="H437" s="36"/>
      <c r="I437" s="108"/>
      <c r="J437" s="36"/>
      <c r="K437" s="36"/>
      <c r="L437" s="39"/>
      <c r="M437" s="203"/>
      <c r="N437" s="204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165</v>
      </c>
      <c r="AU437" s="17" t="s">
        <v>82</v>
      </c>
    </row>
    <row r="438" spans="1:65" s="13" customFormat="1" ht="10.199999999999999">
      <c r="B438" s="205"/>
      <c r="C438" s="206"/>
      <c r="D438" s="201" t="s">
        <v>166</v>
      </c>
      <c r="E438" s="207" t="s">
        <v>19</v>
      </c>
      <c r="F438" s="208" t="s">
        <v>1596</v>
      </c>
      <c r="G438" s="206"/>
      <c r="H438" s="209">
        <v>8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166</v>
      </c>
      <c r="AU438" s="215" t="s">
        <v>82</v>
      </c>
      <c r="AV438" s="13" t="s">
        <v>85</v>
      </c>
      <c r="AW438" s="13" t="s">
        <v>34</v>
      </c>
      <c r="AX438" s="13" t="s">
        <v>82</v>
      </c>
      <c r="AY438" s="215" t="s">
        <v>158</v>
      </c>
    </row>
    <row r="439" spans="1:65" s="2" customFormat="1" ht="16.5" customHeight="1">
      <c r="A439" s="34"/>
      <c r="B439" s="35"/>
      <c r="C439" s="228" t="s">
        <v>784</v>
      </c>
      <c r="D439" s="228" t="s">
        <v>199</v>
      </c>
      <c r="E439" s="229" t="s">
        <v>802</v>
      </c>
      <c r="F439" s="230" t="s">
        <v>803</v>
      </c>
      <c r="G439" s="231" t="s">
        <v>202</v>
      </c>
      <c r="H439" s="232">
        <v>8</v>
      </c>
      <c r="I439" s="233"/>
      <c r="J439" s="234">
        <f>ROUND(I439*H439,2)</f>
        <v>0</v>
      </c>
      <c r="K439" s="230" t="s">
        <v>19</v>
      </c>
      <c r="L439" s="235"/>
      <c r="M439" s="236" t="s">
        <v>19</v>
      </c>
      <c r="N439" s="237" t="s">
        <v>45</v>
      </c>
      <c r="O439" s="64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241</v>
      </c>
      <c r="AT439" s="199" t="s">
        <v>199</v>
      </c>
      <c r="AU439" s="199" t="s">
        <v>82</v>
      </c>
      <c r="AY439" s="17" t="s">
        <v>158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82</v>
      </c>
      <c r="BK439" s="200">
        <f>ROUND(I439*H439,2)</f>
        <v>0</v>
      </c>
      <c r="BL439" s="17" t="s">
        <v>236</v>
      </c>
      <c r="BM439" s="199" t="s">
        <v>804</v>
      </c>
    </row>
    <row r="440" spans="1:65" s="2" customFormat="1" ht="10.199999999999999">
      <c r="A440" s="34"/>
      <c r="B440" s="35"/>
      <c r="C440" s="36"/>
      <c r="D440" s="201" t="s">
        <v>165</v>
      </c>
      <c r="E440" s="36"/>
      <c r="F440" s="202" t="s">
        <v>803</v>
      </c>
      <c r="G440" s="36"/>
      <c r="H440" s="36"/>
      <c r="I440" s="108"/>
      <c r="J440" s="36"/>
      <c r="K440" s="36"/>
      <c r="L440" s="39"/>
      <c r="M440" s="203"/>
      <c r="N440" s="204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165</v>
      </c>
      <c r="AU440" s="17" t="s">
        <v>82</v>
      </c>
    </row>
    <row r="441" spans="1:65" s="13" customFormat="1" ht="10.199999999999999">
      <c r="B441" s="205"/>
      <c r="C441" s="206"/>
      <c r="D441" s="201" t="s">
        <v>166</v>
      </c>
      <c r="E441" s="207" t="s">
        <v>19</v>
      </c>
      <c r="F441" s="208" t="s">
        <v>1596</v>
      </c>
      <c r="G441" s="206"/>
      <c r="H441" s="209">
        <v>8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166</v>
      </c>
      <c r="AU441" s="215" t="s">
        <v>82</v>
      </c>
      <c r="AV441" s="13" t="s">
        <v>85</v>
      </c>
      <c r="AW441" s="13" t="s">
        <v>34</v>
      </c>
      <c r="AX441" s="13" t="s">
        <v>82</v>
      </c>
      <c r="AY441" s="215" t="s">
        <v>158</v>
      </c>
    </row>
    <row r="442" spans="1:65" s="2" customFormat="1" ht="16.5" customHeight="1">
      <c r="A442" s="34"/>
      <c r="B442" s="35"/>
      <c r="C442" s="228" t="s">
        <v>788</v>
      </c>
      <c r="D442" s="228" t="s">
        <v>199</v>
      </c>
      <c r="E442" s="229" t="s">
        <v>806</v>
      </c>
      <c r="F442" s="230" t="s">
        <v>807</v>
      </c>
      <c r="G442" s="231" t="s">
        <v>202</v>
      </c>
      <c r="H442" s="232">
        <v>11</v>
      </c>
      <c r="I442" s="233"/>
      <c r="J442" s="234">
        <f>ROUND(I442*H442,2)</f>
        <v>0</v>
      </c>
      <c r="K442" s="230" t="s">
        <v>19</v>
      </c>
      <c r="L442" s="235"/>
      <c r="M442" s="236" t="s">
        <v>19</v>
      </c>
      <c r="N442" s="237" t="s">
        <v>45</v>
      </c>
      <c r="O442" s="64"/>
      <c r="P442" s="197">
        <f>O442*H442</f>
        <v>0</v>
      </c>
      <c r="Q442" s="197">
        <v>0</v>
      </c>
      <c r="R442" s="197">
        <f>Q442*H442</f>
        <v>0</v>
      </c>
      <c r="S442" s="197">
        <v>0</v>
      </c>
      <c r="T442" s="19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9" t="s">
        <v>241</v>
      </c>
      <c r="AT442" s="199" t="s">
        <v>199</v>
      </c>
      <c r="AU442" s="199" t="s">
        <v>82</v>
      </c>
      <c r="AY442" s="17" t="s">
        <v>158</v>
      </c>
      <c r="BE442" s="200">
        <f>IF(N442="základní",J442,0)</f>
        <v>0</v>
      </c>
      <c r="BF442" s="200">
        <f>IF(N442="snížená",J442,0)</f>
        <v>0</v>
      </c>
      <c r="BG442" s="200">
        <f>IF(N442="zákl. přenesená",J442,0)</f>
        <v>0</v>
      </c>
      <c r="BH442" s="200">
        <f>IF(N442="sníž. přenesená",J442,0)</f>
        <v>0</v>
      </c>
      <c r="BI442" s="200">
        <f>IF(N442="nulová",J442,0)</f>
        <v>0</v>
      </c>
      <c r="BJ442" s="17" t="s">
        <v>82</v>
      </c>
      <c r="BK442" s="200">
        <f>ROUND(I442*H442,2)</f>
        <v>0</v>
      </c>
      <c r="BL442" s="17" t="s">
        <v>236</v>
      </c>
      <c r="BM442" s="199" t="s">
        <v>808</v>
      </c>
    </row>
    <row r="443" spans="1:65" s="2" customFormat="1" ht="10.199999999999999">
      <c r="A443" s="34"/>
      <c r="B443" s="35"/>
      <c r="C443" s="36"/>
      <c r="D443" s="201" t="s">
        <v>165</v>
      </c>
      <c r="E443" s="36"/>
      <c r="F443" s="202" t="s">
        <v>807</v>
      </c>
      <c r="G443" s="36"/>
      <c r="H443" s="36"/>
      <c r="I443" s="108"/>
      <c r="J443" s="36"/>
      <c r="K443" s="36"/>
      <c r="L443" s="39"/>
      <c r="M443" s="203"/>
      <c r="N443" s="204"/>
      <c r="O443" s="64"/>
      <c r="P443" s="64"/>
      <c r="Q443" s="64"/>
      <c r="R443" s="64"/>
      <c r="S443" s="64"/>
      <c r="T443" s="65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165</v>
      </c>
      <c r="AU443" s="17" t="s">
        <v>82</v>
      </c>
    </row>
    <row r="444" spans="1:65" s="13" customFormat="1" ht="10.199999999999999">
      <c r="B444" s="205"/>
      <c r="C444" s="206"/>
      <c r="D444" s="201" t="s">
        <v>166</v>
      </c>
      <c r="E444" s="207" t="s">
        <v>19</v>
      </c>
      <c r="F444" s="208" t="s">
        <v>1597</v>
      </c>
      <c r="G444" s="206"/>
      <c r="H444" s="209">
        <v>11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166</v>
      </c>
      <c r="AU444" s="215" t="s">
        <v>82</v>
      </c>
      <c r="AV444" s="13" t="s">
        <v>85</v>
      </c>
      <c r="AW444" s="13" t="s">
        <v>34</v>
      </c>
      <c r="AX444" s="13" t="s">
        <v>82</v>
      </c>
      <c r="AY444" s="215" t="s">
        <v>158</v>
      </c>
    </row>
    <row r="445" spans="1:65" s="2" customFormat="1" ht="31.2" customHeight="1">
      <c r="A445" s="34"/>
      <c r="B445" s="35"/>
      <c r="C445" s="188" t="s">
        <v>792</v>
      </c>
      <c r="D445" s="188" t="s">
        <v>159</v>
      </c>
      <c r="E445" s="189" t="s">
        <v>811</v>
      </c>
      <c r="F445" s="190" t="s">
        <v>812</v>
      </c>
      <c r="G445" s="191" t="s">
        <v>202</v>
      </c>
      <c r="H445" s="192">
        <v>8</v>
      </c>
      <c r="I445" s="193"/>
      <c r="J445" s="194">
        <f>ROUND(I445*H445,2)</f>
        <v>0</v>
      </c>
      <c r="K445" s="190" t="s">
        <v>213</v>
      </c>
      <c r="L445" s="39"/>
      <c r="M445" s="195" t="s">
        <v>19</v>
      </c>
      <c r="N445" s="196" t="s">
        <v>45</v>
      </c>
      <c r="O445" s="64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9" t="s">
        <v>236</v>
      </c>
      <c r="AT445" s="199" t="s">
        <v>159</v>
      </c>
      <c r="AU445" s="199" t="s">
        <v>82</v>
      </c>
      <c r="AY445" s="17" t="s">
        <v>158</v>
      </c>
      <c r="BE445" s="200">
        <f>IF(N445="základní",J445,0)</f>
        <v>0</v>
      </c>
      <c r="BF445" s="200">
        <f>IF(N445="snížená",J445,0)</f>
        <v>0</v>
      </c>
      <c r="BG445" s="200">
        <f>IF(N445="zákl. přenesená",J445,0)</f>
        <v>0</v>
      </c>
      <c r="BH445" s="200">
        <f>IF(N445="sníž. přenesená",J445,0)</f>
        <v>0</v>
      </c>
      <c r="BI445" s="200">
        <f>IF(N445="nulová",J445,0)</f>
        <v>0</v>
      </c>
      <c r="BJ445" s="17" t="s">
        <v>82</v>
      </c>
      <c r="BK445" s="200">
        <f>ROUND(I445*H445,2)</f>
        <v>0</v>
      </c>
      <c r="BL445" s="17" t="s">
        <v>236</v>
      </c>
      <c r="BM445" s="199" t="s">
        <v>813</v>
      </c>
    </row>
    <row r="446" spans="1:65" s="2" customFormat="1" ht="10.199999999999999">
      <c r="A446" s="34"/>
      <c r="B446" s="35"/>
      <c r="C446" s="36"/>
      <c r="D446" s="201" t="s">
        <v>165</v>
      </c>
      <c r="E446" s="36"/>
      <c r="F446" s="202" t="s">
        <v>812</v>
      </c>
      <c r="G446" s="36"/>
      <c r="H446" s="36"/>
      <c r="I446" s="108"/>
      <c r="J446" s="36"/>
      <c r="K446" s="36"/>
      <c r="L446" s="39"/>
      <c r="M446" s="203"/>
      <c r="N446" s="204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165</v>
      </c>
      <c r="AU446" s="17" t="s">
        <v>82</v>
      </c>
    </row>
    <row r="447" spans="1:65" s="2" customFormat="1" ht="16.5" customHeight="1">
      <c r="A447" s="34"/>
      <c r="B447" s="35"/>
      <c r="C447" s="228" t="s">
        <v>796</v>
      </c>
      <c r="D447" s="228" t="s">
        <v>199</v>
      </c>
      <c r="E447" s="229" t="s">
        <v>815</v>
      </c>
      <c r="F447" s="230" t="s">
        <v>816</v>
      </c>
      <c r="G447" s="231" t="s">
        <v>202</v>
      </c>
      <c r="H447" s="232">
        <v>8</v>
      </c>
      <c r="I447" s="233"/>
      <c r="J447" s="234">
        <f>ROUND(I447*H447,2)</f>
        <v>0</v>
      </c>
      <c r="K447" s="230" t="s">
        <v>19</v>
      </c>
      <c r="L447" s="235"/>
      <c r="M447" s="236" t="s">
        <v>19</v>
      </c>
      <c r="N447" s="237" t="s">
        <v>45</v>
      </c>
      <c r="O447" s="64"/>
      <c r="P447" s="197">
        <f>O447*H447</f>
        <v>0</v>
      </c>
      <c r="Q447" s="197">
        <v>0</v>
      </c>
      <c r="R447" s="197">
        <f>Q447*H447</f>
        <v>0</v>
      </c>
      <c r="S447" s="197">
        <v>0</v>
      </c>
      <c r="T447" s="19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9" t="s">
        <v>241</v>
      </c>
      <c r="AT447" s="199" t="s">
        <v>199</v>
      </c>
      <c r="AU447" s="199" t="s">
        <v>82</v>
      </c>
      <c r="AY447" s="17" t="s">
        <v>158</v>
      </c>
      <c r="BE447" s="200">
        <f>IF(N447="základní",J447,0)</f>
        <v>0</v>
      </c>
      <c r="BF447" s="200">
        <f>IF(N447="snížená",J447,0)</f>
        <v>0</v>
      </c>
      <c r="BG447" s="200">
        <f>IF(N447="zákl. přenesená",J447,0)</f>
        <v>0</v>
      </c>
      <c r="BH447" s="200">
        <f>IF(N447="sníž. přenesená",J447,0)</f>
        <v>0</v>
      </c>
      <c r="BI447" s="200">
        <f>IF(N447="nulová",J447,0)</f>
        <v>0</v>
      </c>
      <c r="BJ447" s="17" t="s">
        <v>82</v>
      </c>
      <c r="BK447" s="200">
        <f>ROUND(I447*H447,2)</f>
        <v>0</v>
      </c>
      <c r="BL447" s="17" t="s">
        <v>236</v>
      </c>
      <c r="BM447" s="199" t="s">
        <v>817</v>
      </c>
    </row>
    <row r="448" spans="1:65" s="2" customFormat="1" ht="10.199999999999999">
      <c r="A448" s="34"/>
      <c r="B448" s="35"/>
      <c r="C448" s="36"/>
      <c r="D448" s="201" t="s">
        <v>165</v>
      </c>
      <c r="E448" s="36"/>
      <c r="F448" s="202" t="s">
        <v>816</v>
      </c>
      <c r="G448" s="36"/>
      <c r="H448" s="36"/>
      <c r="I448" s="108"/>
      <c r="J448" s="36"/>
      <c r="K448" s="36"/>
      <c r="L448" s="39"/>
      <c r="M448" s="203"/>
      <c r="N448" s="204"/>
      <c r="O448" s="64"/>
      <c r="P448" s="64"/>
      <c r="Q448" s="64"/>
      <c r="R448" s="64"/>
      <c r="S448" s="64"/>
      <c r="T448" s="65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165</v>
      </c>
      <c r="AU448" s="17" t="s">
        <v>82</v>
      </c>
    </row>
    <row r="449" spans="1:65" s="13" customFormat="1" ht="10.199999999999999">
      <c r="B449" s="205"/>
      <c r="C449" s="206"/>
      <c r="D449" s="201" t="s">
        <v>166</v>
      </c>
      <c r="E449" s="207" t="s">
        <v>19</v>
      </c>
      <c r="F449" s="208" t="s">
        <v>1596</v>
      </c>
      <c r="G449" s="206"/>
      <c r="H449" s="209">
        <v>8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166</v>
      </c>
      <c r="AU449" s="215" t="s">
        <v>82</v>
      </c>
      <c r="AV449" s="13" t="s">
        <v>85</v>
      </c>
      <c r="AW449" s="13" t="s">
        <v>34</v>
      </c>
      <c r="AX449" s="13" t="s">
        <v>82</v>
      </c>
      <c r="AY449" s="215" t="s">
        <v>158</v>
      </c>
    </row>
    <row r="450" spans="1:65" s="2" customFormat="1" ht="31.2" customHeight="1">
      <c r="A450" s="34"/>
      <c r="B450" s="35"/>
      <c r="C450" s="228" t="s">
        <v>801</v>
      </c>
      <c r="D450" s="228" t="s">
        <v>199</v>
      </c>
      <c r="E450" s="229" t="s">
        <v>818</v>
      </c>
      <c r="F450" s="230" t="s">
        <v>819</v>
      </c>
      <c r="G450" s="231" t="s">
        <v>202</v>
      </c>
      <c r="H450" s="232">
        <v>2</v>
      </c>
      <c r="I450" s="233"/>
      <c r="J450" s="234">
        <f>ROUND(I450*H450,2)</f>
        <v>0</v>
      </c>
      <c r="K450" s="230" t="s">
        <v>19</v>
      </c>
      <c r="L450" s="235"/>
      <c r="M450" s="236" t="s">
        <v>19</v>
      </c>
      <c r="N450" s="237" t="s">
        <v>45</v>
      </c>
      <c r="O450" s="64"/>
      <c r="P450" s="197">
        <f>O450*H450</f>
        <v>0</v>
      </c>
      <c r="Q450" s="197">
        <v>0</v>
      </c>
      <c r="R450" s="197">
        <f>Q450*H450</f>
        <v>0</v>
      </c>
      <c r="S450" s="197">
        <v>0</v>
      </c>
      <c r="T450" s="19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9" t="s">
        <v>241</v>
      </c>
      <c r="AT450" s="199" t="s">
        <v>199</v>
      </c>
      <c r="AU450" s="199" t="s">
        <v>82</v>
      </c>
      <c r="AY450" s="17" t="s">
        <v>158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7" t="s">
        <v>82</v>
      </c>
      <c r="BK450" s="200">
        <f>ROUND(I450*H450,2)</f>
        <v>0</v>
      </c>
      <c r="BL450" s="17" t="s">
        <v>236</v>
      </c>
      <c r="BM450" s="199" t="s">
        <v>820</v>
      </c>
    </row>
    <row r="451" spans="1:65" s="2" customFormat="1" ht="19.2">
      <c r="A451" s="34"/>
      <c r="B451" s="35"/>
      <c r="C451" s="36"/>
      <c r="D451" s="201" t="s">
        <v>165</v>
      </c>
      <c r="E451" s="36"/>
      <c r="F451" s="202" t="s">
        <v>819</v>
      </c>
      <c r="G451" s="36"/>
      <c r="H451" s="36"/>
      <c r="I451" s="108"/>
      <c r="J451" s="36"/>
      <c r="K451" s="36"/>
      <c r="L451" s="39"/>
      <c r="M451" s="203"/>
      <c r="N451" s="204"/>
      <c r="O451" s="64"/>
      <c r="P451" s="64"/>
      <c r="Q451" s="64"/>
      <c r="R451" s="64"/>
      <c r="S451" s="64"/>
      <c r="T451" s="65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165</v>
      </c>
      <c r="AU451" s="17" t="s">
        <v>82</v>
      </c>
    </row>
    <row r="452" spans="1:65" s="2" customFormat="1" ht="16.5" customHeight="1">
      <c r="A452" s="34"/>
      <c r="B452" s="35"/>
      <c r="C452" s="228" t="s">
        <v>805</v>
      </c>
      <c r="D452" s="228" t="s">
        <v>199</v>
      </c>
      <c r="E452" s="229" t="s">
        <v>822</v>
      </c>
      <c r="F452" s="230" t="s">
        <v>823</v>
      </c>
      <c r="G452" s="231" t="s">
        <v>202</v>
      </c>
      <c r="H452" s="232">
        <v>2</v>
      </c>
      <c r="I452" s="233"/>
      <c r="J452" s="234">
        <f>ROUND(I452*H452,2)</f>
        <v>0</v>
      </c>
      <c r="K452" s="230" t="s">
        <v>19</v>
      </c>
      <c r="L452" s="235"/>
      <c r="M452" s="236" t="s">
        <v>19</v>
      </c>
      <c r="N452" s="237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241</v>
      </c>
      <c r="AT452" s="199" t="s">
        <v>199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824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823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13" customFormat="1" ht="10.199999999999999">
      <c r="B454" s="205"/>
      <c r="C454" s="206"/>
      <c r="D454" s="201" t="s">
        <v>166</v>
      </c>
      <c r="E454" s="207" t="s">
        <v>19</v>
      </c>
      <c r="F454" s="208" t="s">
        <v>1598</v>
      </c>
      <c r="G454" s="206"/>
      <c r="H454" s="209">
        <v>2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166</v>
      </c>
      <c r="AU454" s="215" t="s">
        <v>82</v>
      </c>
      <c r="AV454" s="13" t="s">
        <v>85</v>
      </c>
      <c r="AW454" s="13" t="s">
        <v>34</v>
      </c>
      <c r="AX454" s="13" t="s">
        <v>82</v>
      </c>
      <c r="AY454" s="215" t="s">
        <v>158</v>
      </c>
    </row>
    <row r="455" spans="1:65" s="2" customFormat="1" ht="16.5" customHeight="1">
      <c r="A455" s="34"/>
      <c r="B455" s="35"/>
      <c r="C455" s="188" t="s">
        <v>810</v>
      </c>
      <c r="D455" s="188" t="s">
        <v>159</v>
      </c>
      <c r="E455" s="189" t="s">
        <v>827</v>
      </c>
      <c r="F455" s="190" t="s">
        <v>828</v>
      </c>
      <c r="G455" s="191" t="s">
        <v>202</v>
      </c>
      <c r="H455" s="192">
        <v>8</v>
      </c>
      <c r="I455" s="193"/>
      <c r="J455" s="194">
        <f>ROUND(I455*H455,2)</f>
        <v>0</v>
      </c>
      <c r="K455" s="190" t="s">
        <v>19</v>
      </c>
      <c r="L455" s="39"/>
      <c r="M455" s="195" t="s">
        <v>19</v>
      </c>
      <c r="N455" s="196" t="s">
        <v>45</v>
      </c>
      <c r="O455" s="64"/>
      <c r="P455" s="197">
        <f>O455*H455</f>
        <v>0</v>
      </c>
      <c r="Q455" s="197">
        <v>0</v>
      </c>
      <c r="R455" s="197">
        <f>Q455*H455</f>
        <v>0</v>
      </c>
      <c r="S455" s="197">
        <v>0</v>
      </c>
      <c r="T455" s="19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9" t="s">
        <v>236</v>
      </c>
      <c r="AT455" s="199" t="s">
        <v>159</v>
      </c>
      <c r="AU455" s="199" t="s">
        <v>82</v>
      </c>
      <c r="AY455" s="17" t="s">
        <v>158</v>
      </c>
      <c r="BE455" s="200">
        <f>IF(N455="základní",J455,0)</f>
        <v>0</v>
      </c>
      <c r="BF455" s="200">
        <f>IF(N455="snížená",J455,0)</f>
        <v>0</v>
      </c>
      <c r="BG455" s="200">
        <f>IF(N455="zákl. přenesená",J455,0)</f>
        <v>0</v>
      </c>
      <c r="BH455" s="200">
        <f>IF(N455="sníž. přenesená",J455,0)</f>
        <v>0</v>
      </c>
      <c r="BI455" s="200">
        <f>IF(N455="nulová",J455,0)</f>
        <v>0</v>
      </c>
      <c r="BJ455" s="17" t="s">
        <v>82</v>
      </c>
      <c r="BK455" s="200">
        <f>ROUND(I455*H455,2)</f>
        <v>0</v>
      </c>
      <c r="BL455" s="17" t="s">
        <v>236</v>
      </c>
      <c r="BM455" s="199" t="s">
        <v>829</v>
      </c>
    </row>
    <row r="456" spans="1:65" s="2" customFormat="1" ht="10.199999999999999">
      <c r="A456" s="34"/>
      <c r="B456" s="35"/>
      <c r="C456" s="36"/>
      <c r="D456" s="201" t="s">
        <v>165</v>
      </c>
      <c r="E456" s="36"/>
      <c r="F456" s="202" t="s">
        <v>828</v>
      </c>
      <c r="G456" s="36"/>
      <c r="H456" s="36"/>
      <c r="I456" s="108"/>
      <c r="J456" s="36"/>
      <c r="K456" s="36"/>
      <c r="L456" s="39"/>
      <c r="M456" s="203"/>
      <c r="N456" s="204"/>
      <c r="O456" s="64"/>
      <c r="P456" s="64"/>
      <c r="Q456" s="64"/>
      <c r="R456" s="64"/>
      <c r="S456" s="64"/>
      <c r="T456" s="65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165</v>
      </c>
      <c r="AU456" s="17" t="s">
        <v>82</v>
      </c>
    </row>
    <row r="457" spans="1:65" s="2" customFormat="1" ht="16.5" customHeight="1">
      <c r="A457" s="34"/>
      <c r="B457" s="35"/>
      <c r="C457" s="228" t="s">
        <v>814</v>
      </c>
      <c r="D457" s="228" t="s">
        <v>199</v>
      </c>
      <c r="E457" s="229" t="s">
        <v>831</v>
      </c>
      <c r="F457" s="230" t="s">
        <v>832</v>
      </c>
      <c r="G457" s="231" t="s">
        <v>202</v>
      </c>
      <c r="H457" s="232">
        <v>8</v>
      </c>
      <c r="I457" s="233"/>
      <c r="J457" s="234">
        <f>ROUND(I457*H457,2)</f>
        <v>0</v>
      </c>
      <c r="K457" s="230" t="s">
        <v>19</v>
      </c>
      <c r="L457" s="235"/>
      <c r="M457" s="236" t="s">
        <v>19</v>
      </c>
      <c r="N457" s="237" t="s">
        <v>45</v>
      </c>
      <c r="O457" s="64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241</v>
      </c>
      <c r="AT457" s="199" t="s">
        <v>199</v>
      </c>
      <c r="AU457" s="199" t="s">
        <v>82</v>
      </c>
      <c r="AY457" s="17" t="s">
        <v>158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82</v>
      </c>
      <c r="BK457" s="200">
        <f>ROUND(I457*H457,2)</f>
        <v>0</v>
      </c>
      <c r="BL457" s="17" t="s">
        <v>236</v>
      </c>
      <c r="BM457" s="199" t="s">
        <v>833</v>
      </c>
    </row>
    <row r="458" spans="1:65" s="2" customFormat="1" ht="10.199999999999999">
      <c r="A458" s="34"/>
      <c r="B458" s="35"/>
      <c r="C458" s="36"/>
      <c r="D458" s="201" t="s">
        <v>165</v>
      </c>
      <c r="E458" s="36"/>
      <c r="F458" s="202" t="s">
        <v>832</v>
      </c>
      <c r="G458" s="36"/>
      <c r="H458" s="36"/>
      <c r="I458" s="108"/>
      <c r="J458" s="36"/>
      <c r="K458" s="36"/>
      <c r="L458" s="39"/>
      <c r="M458" s="203"/>
      <c r="N458" s="204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165</v>
      </c>
      <c r="AU458" s="17" t="s">
        <v>82</v>
      </c>
    </row>
    <row r="459" spans="1:65" s="13" customFormat="1" ht="10.199999999999999">
      <c r="B459" s="205"/>
      <c r="C459" s="206"/>
      <c r="D459" s="201" t="s">
        <v>166</v>
      </c>
      <c r="E459" s="207" t="s">
        <v>19</v>
      </c>
      <c r="F459" s="208" t="s">
        <v>1596</v>
      </c>
      <c r="G459" s="206"/>
      <c r="H459" s="209">
        <v>8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166</v>
      </c>
      <c r="AU459" s="215" t="s">
        <v>82</v>
      </c>
      <c r="AV459" s="13" t="s">
        <v>85</v>
      </c>
      <c r="AW459" s="13" t="s">
        <v>34</v>
      </c>
      <c r="AX459" s="13" t="s">
        <v>82</v>
      </c>
      <c r="AY459" s="215" t="s">
        <v>158</v>
      </c>
    </row>
    <row r="460" spans="1:65" s="2" customFormat="1" ht="31.2" customHeight="1">
      <c r="A460" s="34"/>
      <c r="B460" s="35"/>
      <c r="C460" s="188" t="s">
        <v>255</v>
      </c>
      <c r="D460" s="188" t="s">
        <v>159</v>
      </c>
      <c r="E460" s="189" t="s">
        <v>836</v>
      </c>
      <c r="F460" s="190" t="s">
        <v>837</v>
      </c>
      <c r="G460" s="191" t="s">
        <v>202</v>
      </c>
      <c r="H460" s="192">
        <v>6</v>
      </c>
      <c r="I460" s="193"/>
      <c r="J460" s="194">
        <f>ROUND(I460*H460,2)</f>
        <v>0</v>
      </c>
      <c r="K460" s="190" t="s">
        <v>213</v>
      </c>
      <c r="L460" s="39"/>
      <c r="M460" s="195" t="s">
        <v>19</v>
      </c>
      <c r="N460" s="196" t="s">
        <v>45</v>
      </c>
      <c r="O460" s="64"/>
      <c r="P460" s="197">
        <f>O460*H460</f>
        <v>0</v>
      </c>
      <c r="Q460" s="197">
        <v>0</v>
      </c>
      <c r="R460" s="197">
        <f>Q460*H460</f>
        <v>0</v>
      </c>
      <c r="S460" s="197">
        <v>0</v>
      </c>
      <c r="T460" s="19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9" t="s">
        <v>236</v>
      </c>
      <c r="AT460" s="199" t="s">
        <v>159</v>
      </c>
      <c r="AU460" s="199" t="s">
        <v>82</v>
      </c>
      <c r="AY460" s="17" t="s">
        <v>158</v>
      </c>
      <c r="BE460" s="200">
        <f>IF(N460="základní",J460,0)</f>
        <v>0</v>
      </c>
      <c r="BF460" s="200">
        <f>IF(N460="snížená",J460,0)</f>
        <v>0</v>
      </c>
      <c r="BG460" s="200">
        <f>IF(N460="zákl. přenesená",J460,0)</f>
        <v>0</v>
      </c>
      <c r="BH460" s="200">
        <f>IF(N460="sníž. přenesená",J460,0)</f>
        <v>0</v>
      </c>
      <c r="BI460" s="200">
        <f>IF(N460="nulová",J460,0)</f>
        <v>0</v>
      </c>
      <c r="BJ460" s="17" t="s">
        <v>82</v>
      </c>
      <c r="BK460" s="200">
        <f>ROUND(I460*H460,2)</f>
        <v>0</v>
      </c>
      <c r="BL460" s="17" t="s">
        <v>236</v>
      </c>
      <c r="BM460" s="199" t="s">
        <v>838</v>
      </c>
    </row>
    <row r="461" spans="1:65" s="2" customFormat="1" ht="10.199999999999999">
      <c r="A461" s="34"/>
      <c r="B461" s="35"/>
      <c r="C461" s="36"/>
      <c r="D461" s="201" t="s">
        <v>165</v>
      </c>
      <c r="E461" s="36"/>
      <c r="F461" s="202" t="s">
        <v>837</v>
      </c>
      <c r="G461" s="36"/>
      <c r="H461" s="36"/>
      <c r="I461" s="108"/>
      <c r="J461" s="36"/>
      <c r="K461" s="36"/>
      <c r="L461" s="39"/>
      <c r="M461" s="203"/>
      <c r="N461" s="204"/>
      <c r="O461" s="64"/>
      <c r="P461" s="64"/>
      <c r="Q461" s="64"/>
      <c r="R461" s="64"/>
      <c r="S461" s="64"/>
      <c r="T461" s="65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165</v>
      </c>
      <c r="AU461" s="17" t="s">
        <v>82</v>
      </c>
    </row>
    <row r="462" spans="1:65" s="2" customFormat="1" ht="16.5" customHeight="1">
      <c r="A462" s="34"/>
      <c r="B462" s="35"/>
      <c r="C462" s="228" t="s">
        <v>821</v>
      </c>
      <c r="D462" s="228" t="s">
        <v>199</v>
      </c>
      <c r="E462" s="229" t="s">
        <v>840</v>
      </c>
      <c r="F462" s="230" t="s">
        <v>841</v>
      </c>
      <c r="G462" s="231" t="s">
        <v>202</v>
      </c>
      <c r="H462" s="232">
        <v>6</v>
      </c>
      <c r="I462" s="233"/>
      <c r="J462" s="234">
        <f>ROUND(I462*H462,2)</f>
        <v>0</v>
      </c>
      <c r="K462" s="230" t="s">
        <v>19</v>
      </c>
      <c r="L462" s="235"/>
      <c r="M462" s="236" t="s">
        <v>19</v>
      </c>
      <c r="N462" s="237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241</v>
      </c>
      <c r="AT462" s="199" t="s">
        <v>199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842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841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13" customFormat="1" ht="10.199999999999999">
      <c r="B464" s="205"/>
      <c r="C464" s="206"/>
      <c r="D464" s="201" t="s">
        <v>166</v>
      </c>
      <c r="E464" s="207" t="s">
        <v>19</v>
      </c>
      <c r="F464" s="208" t="s">
        <v>1599</v>
      </c>
      <c r="G464" s="206"/>
      <c r="H464" s="209">
        <v>6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166</v>
      </c>
      <c r="AU464" s="215" t="s">
        <v>82</v>
      </c>
      <c r="AV464" s="13" t="s">
        <v>85</v>
      </c>
      <c r="AW464" s="13" t="s">
        <v>34</v>
      </c>
      <c r="AX464" s="13" t="s">
        <v>82</v>
      </c>
      <c r="AY464" s="215" t="s">
        <v>158</v>
      </c>
    </row>
    <row r="465" spans="1:65" s="2" customFormat="1" ht="31.2" customHeight="1">
      <c r="A465" s="34"/>
      <c r="B465" s="35"/>
      <c r="C465" s="228" t="s">
        <v>826</v>
      </c>
      <c r="D465" s="228" t="s">
        <v>199</v>
      </c>
      <c r="E465" s="229" t="s">
        <v>844</v>
      </c>
      <c r="F465" s="230" t="s">
        <v>845</v>
      </c>
      <c r="G465" s="231" t="s">
        <v>202</v>
      </c>
      <c r="H465" s="232">
        <v>14</v>
      </c>
      <c r="I465" s="233"/>
      <c r="J465" s="234">
        <f>ROUND(I465*H465,2)</f>
        <v>0</v>
      </c>
      <c r="K465" s="230" t="s">
        <v>19</v>
      </c>
      <c r="L465" s="235"/>
      <c r="M465" s="236" t="s">
        <v>19</v>
      </c>
      <c r="N465" s="237" t="s">
        <v>45</v>
      </c>
      <c r="O465" s="64"/>
      <c r="P465" s="197">
        <f>O465*H465</f>
        <v>0</v>
      </c>
      <c r="Q465" s="197">
        <v>0</v>
      </c>
      <c r="R465" s="197">
        <f>Q465*H465</f>
        <v>0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241</v>
      </c>
      <c r="AT465" s="199" t="s">
        <v>199</v>
      </c>
      <c r="AU465" s="199" t="s">
        <v>82</v>
      </c>
      <c r="AY465" s="17" t="s">
        <v>158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82</v>
      </c>
      <c r="BK465" s="200">
        <f>ROUND(I465*H465,2)</f>
        <v>0</v>
      </c>
      <c r="BL465" s="17" t="s">
        <v>236</v>
      </c>
      <c r="BM465" s="199" t="s">
        <v>846</v>
      </c>
    </row>
    <row r="466" spans="1:65" s="2" customFormat="1" ht="19.2">
      <c r="A466" s="34"/>
      <c r="B466" s="35"/>
      <c r="C466" s="36"/>
      <c r="D466" s="201" t="s">
        <v>165</v>
      </c>
      <c r="E466" s="36"/>
      <c r="F466" s="202" t="s">
        <v>845</v>
      </c>
      <c r="G466" s="36"/>
      <c r="H466" s="36"/>
      <c r="I466" s="108"/>
      <c r="J466" s="36"/>
      <c r="K466" s="36"/>
      <c r="L466" s="39"/>
      <c r="M466" s="203"/>
      <c r="N466" s="204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165</v>
      </c>
      <c r="AU466" s="17" t="s">
        <v>82</v>
      </c>
    </row>
    <row r="467" spans="1:65" s="2" customFormat="1" ht="31.2" customHeight="1">
      <c r="A467" s="34"/>
      <c r="B467" s="35"/>
      <c r="C467" s="188" t="s">
        <v>830</v>
      </c>
      <c r="D467" s="188" t="s">
        <v>159</v>
      </c>
      <c r="E467" s="189" t="s">
        <v>848</v>
      </c>
      <c r="F467" s="190" t="s">
        <v>849</v>
      </c>
      <c r="G467" s="191" t="s">
        <v>202</v>
      </c>
      <c r="H467" s="192">
        <v>8</v>
      </c>
      <c r="I467" s="193"/>
      <c r="J467" s="194">
        <f>ROUND(I467*H467,2)</f>
        <v>0</v>
      </c>
      <c r="K467" s="190" t="s">
        <v>213</v>
      </c>
      <c r="L467" s="39"/>
      <c r="M467" s="195" t="s">
        <v>19</v>
      </c>
      <c r="N467" s="196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236</v>
      </c>
      <c r="AT467" s="199" t="s">
        <v>159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850</v>
      </c>
    </row>
    <row r="468" spans="1:65" s="2" customFormat="1" ht="10.199999999999999">
      <c r="A468" s="34"/>
      <c r="B468" s="35"/>
      <c r="C468" s="36"/>
      <c r="D468" s="201" t="s">
        <v>165</v>
      </c>
      <c r="E468" s="36"/>
      <c r="F468" s="202" t="s">
        <v>849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13" customFormat="1" ht="10.199999999999999">
      <c r="B469" s="205"/>
      <c r="C469" s="206"/>
      <c r="D469" s="201" t="s">
        <v>166</v>
      </c>
      <c r="E469" s="207" t="s">
        <v>19</v>
      </c>
      <c r="F469" s="208" t="s">
        <v>1596</v>
      </c>
      <c r="G469" s="206"/>
      <c r="H469" s="209">
        <v>8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166</v>
      </c>
      <c r="AU469" s="215" t="s">
        <v>82</v>
      </c>
      <c r="AV469" s="13" t="s">
        <v>85</v>
      </c>
      <c r="AW469" s="13" t="s">
        <v>34</v>
      </c>
      <c r="AX469" s="13" t="s">
        <v>82</v>
      </c>
      <c r="AY469" s="215" t="s">
        <v>158</v>
      </c>
    </row>
    <row r="470" spans="1:65" s="2" customFormat="1" ht="31.2" customHeight="1">
      <c r="A470" s="34"/>
      <c r="B470" s="35"/>
      <c r="C470" s="188" t="s">
        <v>835</v>
      </c>
      <c r="D470" s="188" t="s">
        <v>159</v>
      </c>
      <c r="E470" s="189" t="s">
        <v>853</v>
      </c>
      <c r="F470" s="190" t="s">
        <v>854</v>
      </c>
      <c r="G470" s="191" t="s">
        <v>202</v>
      </c>
      <c r="H470" s="192">
        <v>6</v>
      </c>
      <c r="I470" s="193"/>
      <c r="J470" s="194">
        <f>ROUND(I470*H470,2)</f>
        <v>0</v>
      </c>
      <c r="K470" s="190" t="s">
        <v>213</v>
      </c>
      <c r="L470" s="39"/>
      <c r="M470" s="195" t="s">
        <v>19</v>
      </c>
      <c r="N470" s="196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236</v>
      </c>
      <c r="AT470" s="199" t="s">
        <v>159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855</v>
      </c>
    </row>
    <row r="471" spans="1:65" s="2" customFormat="1" ht="10.199999999999999">
      <c r="A471" s="34"/>
      <c r="B471" s="35"/>
      <c r="C471" s="36"/>
      <c r="D471" s="201" t="s">
        <v>165</v>
      </c>
      <c r="E471" s="36"/>
      <c r="F471" s="202" t="s">
        <v>854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13" customFormat="1" ht="10.199999999999999">
      <c r="B472" s="205"/>
      <c r="C472" s="206"/>
      <c r="D472" s="201" t="s">
        <v>166</v>
      </c>
      <c r="E472" s="207" t="s">
        <v>19</v>
      </c>
      <c r="F472" s="208" t="s">
        <v>1599</v>
      </c>
      <c r="G472" s="206"/>
      <c r="H472" s="209">
        <v>6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166</v>
      </c>
      <c r="AU472" s="215" t="s">
        <v>82</v>
      </c>
      <c r="AV472" s="13" t="s">
        <v>85</v>
      </c>
      <c r="AW472" s="13" t="s">
        <v>34</v>
      </c>
      <c r="AX472" s="13" t="s">
        <v>82</v>
      </c>
      <c r="AY472" s="215" t="s">
        <v>158</v>
      </c>
    </row>
    <row r="473" spans="1:65" s="2" customFormat="1" ht="16.5" customHeight="1">
      <c r="A473" s="34"/>
      <c r="B473" s="35"/>
      <c r="C473" s="228" t="s">
        <v>839</v>
      </c>
      <c r="D473" s="228" t="s">
        <v>199</v>
      </c>
      <c r="E473" s="229" t="s">
        <v>861</v>
      </c>
      <c r="F473" s="230" t="s">
        <v>862</v>
      </c>
      <c r="G473" s="231" t="s">
        <v>202</v>
      </c>
      <c r="H473" s="232">
        <v>6</v>
      </c>
      <c r="I473" s="233"/>
      <c r="J473" s="234">
        <f>ROUND(I473*H473,2)</f>
        <v>0</v>
      </c>
      <c r="K473" s="230" t="s">
        <v>19</v>
      </c>
      <c r="L473" s="235"/>
      <c r="M473" s="236" t="s">
        <v>19</v>
      </c>
      <c r="N473" s="237" t="s">
        <v>45</v>
      </c>
      <c r="O473" s="64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241</v>
      </c>
      <c r="AT473" s="199" t="s">
        <v>199</v>
      </c>
      <c r="AU473" s="199" t="s">
        <v>82</v>
      </c>
      <c r="AY473" s="17" t="s">
        <v>158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82</v>
      </c>
      <c r="BK473" s="200">
        <f>ROUND(I473*H473,2)</f>
        <v>0</v>
      </c>
      <c r="BL473" s="17" t="s">
        <v>236</v>
      </c>
      <c r="BM473" s="199" t="s">
        <v>863</v>
      </c>
    </row>
    <row r="474" spans="1:65" s="2" customFormat="1" ht="10.199999999999999">
      <c r="A474" s="34"/>
      <c r="B474" s="35"/>
      <c r="C474" s="36"/>
      <c r="D474" s="201" t="s">
        <v>165</v>
      </c>
      <c r="E474" s="36"/>
      <c r="F474" s="202" t="s">
        <v>862</v>
      </c>
      <c r="G474" s="36"/>
      <c r="H474" s="36"/>
      <c r="I474" s="108"/>
      <c r="J474" s="36"/>
      <c r="K474" s="36"/>
      <c r="L474" s="39"/>
      <c r="M474" s="203"/>
      <c r="N474" s="204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165</v>
      </c>
      <c r="AU474" s="17" t="s">
        <v>82</v>
      </c>
    </row>
    <row r="475" spans="1:65" s="13" customFormat="1" ht="10.199999999999999">
      <c r="B475" s="205"/>
      <c r="C475" s="206"/>
      <c r="D475" s="201" t="s">
        <v>166</v>
      </c>
      <c r="E475" s="207" t="s">
        <v>19</v>
      </c>
      <c r="F475" s="208" t="s">
        <v>1599</v>
      </c>
      <c r="G475" s="206"/>
      <c r="H475" s="209">
        <v>6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166</v>
      </c>
      <c r="AU475" s="215" t="s">
        <v>82</v>
      </c>
      <c r="AV475" s="13" t="s">
        <v>85</v>
      </c>
      <c r="AW475" s="13" t="s">
        <v>34</v>
      </c>
      <c r="AX475" s="13" t="s">
        <v>82</v>
      </c>
      <c r="AY475" s="215" t="s">
        <v>158</v>
      </c>
    </row>
    <row r="476" spans="1:65" s="2" customFormat="1" ht="16.5" customHeight="1">
      <c r="A476" s="34"/>
      <c r="B476" s="35"/>
      <c r="C476" s="228" t="s">
        <v>843</v>
      </c>
      <c r="D476" s="228" t="s">
        <v>199</v>
      </c>
      <c r="E476" s="229" t="s">
        <v>865</v>
      </c>
      <c r="F476" s="230" t="s">
        <v>866</v>
      </c>
      <c r="G476" s="231" t="s">
        <v>202</v>
      </c>
      <c r="H476" s="232">
        <v>37</v>
      </c>
      <c r="I476" s="233"/>
      <c r="J476" s="234">
        <f>ROUND(I476*H476,2)</f>
        <v>0</v>
      </c>
      <c r="K476" s="230" t="s">
        <v>19</v>
      </c>
      <c r="L476" s="235"/>
      <c r="M476" s="236" t="s">
        <v>19</v>
      </c>
      <c r="N476" s="237" t="s">
        <v>45</v>
      </c>
      <c r="O476" s="64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241</v>
      </c>
      <c r="AT476" s="199" t="s">
        <v>199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867</v>
      </c>
    </row>
    <row r="477" spans="1:65" s="2" customFormat="1" ht="10.199999999999999">
      <c r="A477" s="34"/>
      <c r="B477" s="35"/>
      <c r="C477" s="36"/>
      <c r="D477" s="201" t="s">
        <v>165</v>
      </c>
      <c r="E477" s="36"/>
      <c r="F477" s="202" t="s">
        <v>866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13" customFormat="1" ht="10.199999999999999">
      <c r="B478" s="205"/>
      <c r="C478" s="206"/>
      <c r="D478" s="201" t="s">
        <v>166</v>
      </c>
      <c r="E478" s="207" t="s">
        <v>19</v>
      </c>
      <c r="F478" s="208" t="s">
        <v>1600</v>
      </c>
      <c r="G478" s="206"/>
      <c r="H478" s="209">
        <v>37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166</v>
      </c>
      <c r="AU478" s="215" t="s">
        <v>82</v>
      </c>
      <c r="AV478" s="13" t="s">
        <v>85</v>
      </c>
      <c r="AW478" s="13" t="s">
        <v>34</v>
      </c>
      <c r="AX478" s="13" t="s">
        <v>82</v>
      </c>
      <c r="AY478" s="215" t="s">
        <v>158</v>
      </c>
    </row>
    <row r="479" spans="1:65" s="2" customFormat="1" ht="16.5" customHeight="1">
      <c r="A479" s="34"/>
      <c r="B479" s="35"/>
      <c r="C479" s="228" t="s">
        <v>847</v>
      </c>
      <c r="D479" s="228" t="s">
        <v>199</v>
      </c>
      <c r="E479" s="229" t="s">
        <v>870</v>
      </c>
      <c r="F479" s="230" t="s">
        <v>871</v>
      </c>
      <c r="G479" s="231" t="s">
        <v>202</v>
      </c>
      <c r="H479" s="232">
        <v>33</v>
      </c>
      <c r="I479" s="233"/>
      <c r="J479" s="234">
        <f>ROUND(I479*H479,2)</f>
        <v>0</v>
      </c>
      <c r="K479" s="230" t="s">
        <v>19</v>
      </c>
      <c r="L479" s="235"/>
      <c r="M479" s="236" t="s">
        <v>19</v>
      </c>
      <c r="N479" s="237" t="s">
        <v>45</v>
      </c>
      <c r="O479" s="64"/>
      <c r="P479" s="197">
        <f>O479*H479</f>
        <v>0</v>
      </c>
      <c r="Q479" s="197">
        <v>0</v>
      </c>
      <c r="R479" s="197">
        <f>Q479*H479</f>
        <v>0</v>
      </c>
      <c r="S479" s="197">
        <v>0</v>
      </c>
      <c r="T479" s="19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9" t="s">
        <v>241</v>
      </c>
      <c r="AT479" s="199" t="s">
        <v>199</v>
      </c>
      <c r="AU479" s="199" t="s">
        <v>82</v>
      </c>
      <c r="AY479" s="17" t="s">
        <v>158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7" t="s">
        <v>82</v>
      </c>
      <c r="BK479" s="200">
        <f>ROUND(I479*H479,2)</f>
        <v>0</v>
      </c>
      <c r="BL479" s="17" t="s">
        <v>236</v>
      </c>
      <c r="BM479" s="199" t="s">
        <v>872</v>
      </c>
    </row>
    <row r="480" spans="1:65" s="2" customFormat="1" ht="10.199999999999999">
      <c r="A480" s="34"/>
      <c r="B480" s="35"/>
      <c r="C480" s="36"/>
      <c r="D480" s="201" t="s">
        <v>165</v>
      </c>
      <c r="E480" s="36"/>
      <c r="F480" s="202" t="s">
        <v>871</v>
      </c>
      <c r="G480" s="36"/>
      <c r="H480" s="36"/>
      <c r="I480" s="108"/>
      <c r="J480" s="36"/>
      <c r="K480" s="36"/>
      <c r="L480" s="39"/>
      <c r="M480" s="203"/>
      <c r="N480" s="204"/>
      <c r="O480" s="64"/>
      <c r="P480" s="64"/>
      <c r="Q480" s="64"/>
      <c r="R480" s="64"/>
      <c r="S480" s="64"/>
      <c r="T480" s="65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165</v>
      </c>
      <c r="AU480" s="17" t="s">
        <v>82</v>
      </c>
    </row>
    <row r="481" spans="1:65" s="13" customFormat="1" ht="10.199999999999999">
      <c r="B481" s="205"/>
      <c r="C481" s="206"/>
      <c r="D481" s="201" t="s">
        <v>166</v>
      </c>
      <c r="E481" s="207" t="s">
        <v>19</v>
      </c>
      <c r="F481" s="208" t="s">
        <v>1601</v>
      </c>
      <c r="G481" s="206"/>
      <c r="H481" s="209">
        <v>33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166</v>
      </c>
      <c r="AU481" s="215" t="s">
        <v>82</v>
      </c>
      <c r="AV481" s="13" t="s">
        <v>85</v>
      </c>
      <c r="AW481" s="13" t="s">
        <v>34</v>
      </c>
      <c r="AX481" s="13" t="s">
        <v>82</v>
      </c>
      <c r="AY481" s="215" t="s">
        <v>158</v>
      </c>
    </row>
    <row r="482" spans="1:65" s="2" customFormat="1" ht="16.5" customHeight="1">
      <c r="A482" s="34"/>
      <c r="B482" s="35"/>
      <c r="C482" s="228" t="s">
        <v>852</v>
      </c>
      <c r="D482" s="228" t="s">
        <v>199</v>
      </c>
      <c r="E482" s="229" t="s">
        <v>875</v>
      </c>
      <c r="F482" s="230" t="s">
        <v>876</v>
      </c>
      <c r="G482" s="231" t="s">
        <v>877</v>
      </c>
      <c r="H482" s="232">
        <v>16</v>
      </c>
      <c r="I482" s="233"/>
      <c r="J482" s="234">
        <f>ROUND(I482*H482,2)</f>
        <v>0</v>
      </c>
      <c r="K482" s="230" t="s">
        <v>19</v>
      </c>
      <c r="L482" s="235"/>
      <c r="M482" s="236" t="s">
        <v>19</v>
      </c>
      <c r="N482" s="237" t="s">
        <v>45</v>
      </c>
      <c r="O482" s="64"/>
      <c r="P482" s="197">
        <f>O482*H482</f>
        <v>0</v>
      </c>
      <c r="Q482" s="197">
        <v>0</v>
      </c>
      <c r="R482" s="197">
        <f>Q482*H482</f>
        <v>0</v>
      </c>
      <c r="S482" s="197">
        <v>0</v>
      </c>
      <c r="T482" s="19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9" t="s">
        <v>241</v>
      </c>
      <c r="AT482" s="199" t="s">
        <v>199</v>
      </c>
      <c r="AU482" s="199" t="s">
        <v>82</v>
      </c>
      <c r="AY482" s="17" t="s">
        <v>158</v>
      </c>
      <c r="BE482" s="200">
        <f>IF(N482="základní",J482,0)</f>
        <v>0</v>
      </c>
      <c r="BF482" s="200">
        <f>IF(N482="snížená",J482,0)</f>
        <v>0</v>
      </c>
      <c r="BG482" s="200">
        <f>IF(N482="zákl. přenesená",J482,0)</f>
        <v>0</v>
      </c>
      <c r="BH482" s="200">
        <f>IF(N482="sníž. přenesená",J482,0)</f>
        <v>0</v>
      </c>
      <c r="BI482" s="200">
        <f>IF(N482="nulová",J482,0)</f>
        <v>0</v>
      </c>
      <c r="BJ482" s="17" t="s">
        <v>82</v>
      </c>
      <c r="BK482" s="200">
        <f>ROUND(I482*H482,2)</f>
        <v>0</v>
      </c>
      <c r="BL482" s="17" t="s">
        <v>236</v>
      </c>
      <c r="BM482" s="199" t="s">
        <v>878</v>
      </c>
    </row>
    <row r="483" spans="1:65" s="2" customFormat="1" ht="10.199999999999999">
      <c r="A483" s="34"/>
      <c r="B483" s="35"/>
      <c r="C483" s="36"/>
      <c r="D483" s="201" t="s">
        <v>165</v>
      </c>
      <c r="E483" s="36"/>
      <c r="F483" s="202" t="s">
        <v>876</v>
      </c>
      <c r="G483" s="36"/>
      <c r="H483" s="36"/>
      <c r="I483" s="108"/>
      <c r="J483" s="36"/>
      <c r="K483" s="36"/>
      <c r="L483" s="39"/>
      <c r="M483" s="203"/>
      <c r="N483" s="204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165</v>
      </c>
      <c r="AU483" s="17" t="s">
        <v>82</v>
      </c>
    </row>
    <row r="484" spans="1:65" s="2" customFormat="1" ht="31.2" customHeight="1">
      <c r="A484" s="34"/>
      <c r="B484" s="35"/>
      <c r="C484" s="228" t="s">
        <v>856</v>
      </c>
      <c r="D484" s="228" t="s">
        <v>199</v>
      </c>
      <c r="E484" s="229" t="s">
        <v>880</v>
      </c>
      <c r="F484" s="230" t="s">
        <v>881</v>
      </c>
      <c r="G484" s="231" t="s">
        <v>202</v>
      </c>
      <c r="H484" s="232">
        <v>8</v>
      </c>
      <c r="I484" s="233"/>
      <c r="J484" s="234">
        <f>ROUND(I484*H484,2)</f>
        <v>0</v>
      </c>
      <c r="K484" s="230" t="s">
        <v>19</v>
      </c>
      <c r="L484" s="235"/>
      <c r="M484" s="236" t="s">
        <v>19</v>
      </c>
      <c r="N484" s="237" t="s">
        <v>45</v>
      </c>
      <c r="O484" s="64"/>
      <c r="P484" s="197">
        <f>O484*H484</f>
        <v>0</v>
      </c>
      <c r="Q484" s="197">
        <v>0</v>
      </c>
      <c r="R484" s="197">
        <f>Q484*H484</f>
        <v>0</v>
      </c>
      <c r="S484" s="197">
        <v>0</v>
      </c>
      <c r="T484" s="19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9" t="s">
        <v>241</v>
      </c>
      <c r="AT484" s="199" t="s">
        <v>199</v>
      </c>
      <c r="AU484" s="199" t="s">
        <v>82</v>
      </c>
      <c r="AY484" s="17" t="s">
        <v>158</v>
      </c>
      <c r="BE484" s="200">
        <f>IF(N484="základní",J484,0)</f>
        <v>0</v>
      </c>
      <c r="BF484" s="200">
        <f>IF(N484="snížená",J484,0)</f>
        <v>0</v>
      </c>
      <c r="BG484" s="200">
        <f>IF(N484="zákl. přenesená",J484,0)</f>
        <v>0</v>
      </c>
      <c r="BH484" s="200">
        <f>IF(N484="sníž. přenesená",J484,0)</f>
        <v>0</v>
      </c>
      <c r="BI484" s="200">
        <f>IF(N484="nulová",J484,0)</f>
        <v>0</v>
      </c>
      <c r="BJ484" s="17" t="s">
        <v>82</v>
      </c>
      <c r="BK484" s="200">
        <f>ROUND(I484*H484,2)</f>
        <v>0</v>
      </c>
      <c r="BL484" s="17" t="s">
        <v>236</v>
      </c>
      <c r="BM484" s="199" t="s">
        <v>882</v>
      </c>
    </row>
    <row r="485" spans="1:65" s="2" customFormat="1" ht="10.199999999999999">
      <c r="A485" s="34"/>
      <c r="B485" s="35"/>
      <c r="C485" s="36"/>
      <c r="D485" s="201" t="s">
        <v>165</v>
      </c>
      <c r="E485" s="36"/>
      <c r="F485" s="202" t="s">
        <v>881</v>
      </c>
      <c r="G485" s="36"/>
      <c r="H485" s="36"/>
      <c r="I485" s="108"/>
      <c r="J485" s="36"/>
      <c r="K485" s="36"/>
      <c r="L485" s="39"/>
      <c r="M485" s="203"/>
      <c r="N485" s="204"/>
      <c r="O485" s="64"/>
      <c r="P485" s="64"/>
      <c r="Q485" s="64"/>
      <c r="R485" s="64"/>
      <c r="S485" s="64"/>
      <c r="T485" s="65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165</v>
      </c>
      <c r="AU485" s="17" t="s">
        <v>82</v>
      </c>
    </row>
    <row r="486" spans="1:65" s="13" customFormat="1" ht="10.199999999999999">
      <c r="B486" s="205"/>
      <c r="C486" s="206"/>
      <c r="D486" s="201" t="s">
        <v>166</v>
      </c>
      <c r="E486" s="207" t="s">
        <v>19</v>
      </c>
      <c r="F486" s="208" t="s">
        <v>1596</v>
      </c>
      <c r="G486" s="206"/>
      <c r="H486" s="209">
        <v>8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166</v>
      </c>
      <c r="AU486" s="215" t="s">
        <v>82</v>
      </c>
      <c r="AV486" s="13" t="s">
        <v>85</v>
      </c>
      <c r="AW486" s="13" t="s">
        <v>34</v>
      </c>
      <c r="AX486" s="13" t="s">
        <v>82</v>
      </c>
      <c r="AY486" s="215" t="s">
        <v>158</v>
      </c>
    </row>
    <row r="487" spans="1:65" s="2" customFormat="1" ht="32.4" customHeight="1">
      <c r="A487" s="34"/>
      <c r="B487" s="35"/>
      <c r="C487" s="228" t="s">
        <v>860</v>
      </c>
      <c r="D487" s="228" t="s">
        <v>199</v>
      </c>
      <c r="E487" s="229" t="s">
        <v>885</v>
      </c>
      <c r="F487" s="230" t="s">
        <v>886</v>
      </c>
      <c r="G487" s="231" t="s">
        <v>202</v>
      </c>
      <c r="H487" s="232">
        <v>8</v>
      </c>
      <c r="I487" s="233"/>
      <c r="J487" s="234">
        <f>ROUND(I487*H487,2)</f>
        <v>0</v>
      </c>
      <c r="K487" s="230" t="s">
        <v>19</v>
      </c>
      <c r="L487" s="235"/>
      <c r="M487" s="236" t="s">
        <v>19</v>
      </c>
      <c r="N487" s="237" t="s">
        <v>45</v>
      </c>
      <c r="O487" s="64"/>
      <c r="P487" s="197">
        <f>O487*H487</f>
        <v>0</v>
      </c>
      <c r="Q487" s="197">
        <v>0</v>
      </c>
      <c r="R487" s="197">
        <f>Q487*H487</f>
        <v>0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241</v>
      </c>
      <c r="AT487" s="199" t="s">
        <v>199</v>
      </c>
      <c r="AU487" s="199" t="s">
        <v>82</v>
      </c>
      <c r="AY487" s="17" t="s">
        <v>158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82</v>
      </c>
      <c r="BK487" s="200">
        <f>ROUND(I487*H487,2)</f>
        <v>0</v>
      </c>
      <c r="BL487" s="17" t="s">
        <v>236</v>
      </c>
      <c r="BM487" s="199" t="s">
        <v>887</v>
      </c>
    </row>
    <row r="488" spans="1:65" s="2" customFormat="1" ht="10.199999999999999">
      <c r="A488" s="34"/>
      <c r="B488" s="35"/>
      <c r="C488" s="36"/>
      <c r="D488" s="201" t="s">
        <v>165</v>
      </c>
      <c r="E488" s="36"/>
      <c r="F488" s="202" t="s">
        <v>886</v>
      </c>
      <c r="G488" s="36"/>
      <c r="H488" s="36"/>
      <c r="I488" s="108"/>
      <c r="J488" s="36"/>
      <c r="K488" s="36"/>
      <c r="L488" s="39"/>
      <c r="M488" s="203"/>
      <c r="N488" s="204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165</v>
      </c>
      <c r="AU488" s="17" t="s">
        <v>82</v>
      </c>
    </row>
    <row r="489" spans="1:65" s="13" customFormat="1" ht="10.199999999999999">
      <c r="B489" s="205"/>
      <c r="C489" s="206"/>
      <c r="D489" s="201" t="s">
        <v>166</v>
      </c>
      <c r="E489" s="207" t="s">
        <v>19</v>
      </c>
      <c r="F489" s="208" t="s">
        <v>1596</v>
      </c>
      <c r="G489" s="206"/>
      <c r="H489" s="209">
        <v>8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166</v>
      </c>
      <c r="AU489" s="215" t="s">
        <v>82</v>
      </c>
      <c r="AV489" s="13" t="s">
        <v>85</v>
      </c>
      <c r="AW489" s="13" t="s">
        <v>34</v>
      </c>
      <c r="AX489" s="13" t="s">
        <v>82</v>
      </c>
      <c r="AY489" s="215" t="s">
        <v>158</v>
      </c>
    </row>
    <row r="490" spans="1:65" s="2" customFormat="1" ht="16.5" customHeight="1">
      <c r="A490" s="34"/>
      <c r="B490" s="35"/>
      <c r="C490" s="228" t="s">
        <v>864</v>
      </c>
      <c r="D490" s="228" t="s">
        <v>199</v>
      </c>
      <c r="E490" s="229" t="s">
        <v>781</v>
      </c>
      <c r="F490" s="230" t="s">
        <v>782</v>
      </c>
      <c r="G490" s="231" t="s">
        <v>202</v>
      </c>
      <c r="H490" s="232">
        <v>36</v>
      </c>
      <c r="I490" s="233"/>
      <c r="J490" s="234">
        <f>ROUND(I490*H490,2)</f>
        <v>0</v>
      </c>
      <c r="K490" s="230" t="s">
        <v>19</v>
      </c>
      <c r="L490" s="235"/>
      <c r="M490" s="236" t="s">
        <v>19</v>
      </c>
      <c r="N490" s="237" t="s">
        <v>45</v>
      </c>
      <c r="O490" s="64"/>
      <c r="P490" s="197">
        <f>O490*H490</f>
        <v>0</v>
      </c>
      <c r="Q490" s="197">
        <v>0</v>
      </c>
      <c r="R490" s="197">
        <f>Q490*H490</f>
        <v>0</v>
      </c>
      <c r="S490" s="197">
        <v>0</v>
      </c>
      <c r="T490" s="19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9" t="s">
        <v>241</v>
      </c>
      <c r="AT490" s="199" t="s">
        <v>199</v>
      </c>
      <c r="AU490" s="199" t="s">
        <v>82</v>
      </c>
      <c r="AY490" s="17" t="s">
        <v>158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7" t="s">
        <v>82</v>
      </c>
      <c r="BK490" s="200">
        <f>ROUND(I490*H490,2)</f>
        <v>0</v>
      </c>
      <c r="BL490" s="17" t="s">
        <v>236</v>
      </c>
      <c r="BM490" s="199" t="s">
        <v>1415</v>
      </c>
    </row>
    <row r="491" spans="1:65" s="2" customFormat="1" ht="10.199999999999999">
      <c r="A491" s="34"/>
      <c r="B491" s="35"/>
      <c r="C491" s="36"/>
      <c r="D491" s="201" t="s">
        <v>165</v>
      </c>
      <c r="E491" s="36"/>
      <c r="F491" s="202" t="s">
        <v>782</v>
      </c>
      <c r="G491" s="36"/>
      <c r="H491" s="36"/>
      <c r="I491" s="108"/>
      <c r="J491" s="36"/>
      <c r="K491" s="36"/>
      <c r="L491" s="39"/>
      <c r="M491" s="203"/>
      <c r="N491" s="204"/>
      <c r="O491" s="64"/>
      <c r="P491" s="64"/>
      <c r="Q491" s="64"/>
      <c r="R491" s="64"/>
      <c r="S491" s="64"/>
      <c r="T491" s="65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165</v>
      </c>
      <c r="AU491" s="17" t="s">
        <v>82</v>
      </c>
    </row>
    <row r="492" spans="1:65" s="13" customFormat="1" ht="10.199999999999999">
      <c r="B492" s="205"/>
      <c r="C492" s="206"/>
      <c r="D492" s="201" t="s">
        <v>166</v>
      </c>
      <c r="E492" s="207" t="s">
        <v>19</v>
      </c>
      <c r="F492" s="208" t="s">
        <v>1602</v>
      </c>
      <c r="G492" s="206"/>
      <c r="H492" s="209">
        <v>36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166</v>
      </c>
      <c r="AU492" s="215" t="s">
        <v>82</v>
      </c>
      <c r="AV492" s="13" t="s">
        <v>85</v>
      </c>
      <c r="AW492" s="13" t="s">
        <v>34</v>
      </c>
      <c r="AX492" s="13" t="s">
        <v>82</v>
      </c>
      <c r="AY492" s="215" t="s">
        <v>158</v>
      </c>
    </row>
    <row r="493" spans="1:65" s="2" customFormat="1" ht="32.4" customHeight="1">
      <c r="A493" s="34"/>
      <c r="B493" s="35"/>
      <c r="C493" s="188" t="s">
        <v>869</v>
      </c>
      <c r="D493" s="188" t="s">
        <v>159</v>
      </c>
      <c r="E493" s="189" t="s">
        <v>890</v>
      </c>
      <c r="F493" s="190" t="s">
        <v>891</v>
      </c>
      <c r="G493" s="191" t="s">
        <v>202</v>
      </c>
      <c r="H493" s="192">
        <v>8</v>
      </c>
      <c r="I493" s="193"/>
      <c r="J493" s="194">
        <f>ROUND(I493*H493,2)</f>
        <v>0</v>
      </c>
      <c r="K493" s="190" t="s">
        <v>213</v>
      </c>
      <c r="L493" s="39"/>
      <c r="M493" s="195" t="s">
        <v>19</v>
      </c>
      <c r="N493" s="196" t="s">
        <v>45</v>
      </c>
      <c r="O493" s="64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9" t="s">
        <v>236</v>
      </c>
      <c r="AT493" s="199" t="s">
        <v>159</v>
      </c>
      <c r="AU493" s="199" t="s">
        <v>82</v>
      </c>
      <c r="AY493" s="17" t="s">
        <v>158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17" t="s">
        <v>82</v>
      </c>
      <c r="BK493" s="200">
        <f>ROUND(I493*H493,2)</f>
        <v>0</v>
      </c>
      <c r="BL493" s="17" t="s">
        <v>236</v>
      </c>
      <c r="BM493" s="199" t="s">
        <v>892</v>
      </c>
    </row>
    <row r="494" spans="1:65" s="2" customFormat="1" ht="19.2">
      <c r="A494" s="34"/>
      <c r="B494" s="35"/>
      <c r="C494" s="36"/>
      <c r="D494" s="201" t="s">
        <v>165</v>
      </c>
      <c r="E494" s="36"/>
      <c r="F494" s="202" t="s">
        <v>891</v>
      </c>
      <c r="G494" s="36"/>
      <c r="H494" s="36"/>
      <c r="I494" s="108"/>
      <c r="J494" s="36"/>
      <c r="K494" s="36"/>
      <c r="L494" s="39"/>
      <c r="M494" s="203"/>
      <c r="N494" s="204"/>
      <c r="O494" s="64"/>
      <c r="P494" s="64"/>
      <c r="Q494" s="64"/>
      <c r="R494" s="64"/>
      <c r="S494" s="64"/>
      <c r="T494" s="65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165</v>
      </c>
      <c r="AU494" s="17" t="s">
        <v>82</v>
      </c>
    </row>
    <row r="495" spans="1:65" s="2" customFormat="1" ht="32.4" customHeight="1">
      <c r="A495" s="34"/>
      <c r="B495" s="35"/>
      <c r="C495" s="228" t="s">
        <v>874</v>
      </c>
      <c r="D495" s="228" t="s">
        <v>199</v>
      </c>
      <c r="E495" s="229" t="s">
        <v>894</v>
      </c>
      <c r="F495" s="230" t="s">
        <v>895</v>
      </c>
      <c r="G495" s="231" t="s">
        <v>202</v>
      </c>
      <c r="H495" s="232">
        <v>8</v>
      </c>
      <c r="I495" s="233"/>
      <c r="J495" s="234">
        <f>ROUND(I495*H495,2)</f>
        <v>0</v>
      </c>
      <c r="K495" s="230" t="s">
        <v>19</v>
      </c>
      <c r="L495" s="235"/>
      <c r="M495" s="236" t="s">
        <v>19</v>
      </c>
      <c r="N495" s="237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241</v>
      </c>
      <c r="AT495" s="199" t="s">
        <v>199</v>
      </c>
      <c r="AU495" s="199" t="s">
        <v>82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236</v>
      </c>
      <c r="BM495" s="199" t="s">
        <v>896</v>
      </c>
    </row>
    <row r="496" spans="1:65" s="2" customFormat="1" ht="10.199999999999999">
      <c r="A496" s="34"/>
      <c r="B496" s="35"/>
      <c r="C496" s="36"/>
      <c r="D496" s="201" t="s">
        <v>165</v>
      </c>
      <c r="E496" s="36"/>
      <c r="F496" s="202" t="s">
        <v>895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82</v>
      </c>
    </row>
    <row r="497" spans="1:65" s="13" customFormat="1" ht="10.199999999999999">
      <c r="B497" s="205"/>
      <c r="C497" s="206"/>
      <c r="D497" s="201" t="s">
        <v>166</v>
      </c>
      <c r="E497" s="207" t="s">
        <v>19</v>
      </c>
      <c r="F497" s="208" t="s">
        <v>1596</v>
      </c>
      <c r="G497" s="206"/>
      <c r="H497" s="209">
        <v>8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166</v>
      </c>
      <c r="AU497" s="215" t="s">
        <v>82</v>
      </c>
      <c r="AV497" s="13" t="s">
        <v>85</v>
      </c>
      <c r="AW497" s="13" t="s">
        <v>34</v>
      </c>
      <c r="AX497" s="13" t="s">
        <v>82</v>
      </c>
      <c r="AY497" s="215" t="s">
        <v>158</v>
      </c>
    </row>
    <row r="498" spans="1:65" s="2" customFormat="1" ht="16.5" customHeight="1">
      <c r="A498" s="34"/>
      <c r="B498" s="35"/>
      <c r="C498" s="188" t="s">
        <v>879</v>
      </c>
      <c r="D498" s="188" t="s">
        <v>159</v>
      </c>
      <c r="E498" s="189" t="s">
        <v>899</v>
      </c>
      <c r="F498" s="190" t="s">
        <v>900</v>
      </c>
      <c r="G498" s="191" t="s">
        <v>202</v>
      </c>
      <c r="H498" s="192">
        <v>1</v>
      </c>
      <c r="I498" s="193"/>
      <c r="J498" s="194">
        <f>ROUND(I498*H498,2)</f>
        <v>0</v>
      </c>
      <c r="K498" s="190" t="s">
        <v>213</v>
      </c>
      <c r="L498" s="39"/>
      <c r="M498" s="195" t="s">
        <v>19</v>
      </c>
      <c r="N498" s="196" t="s">
        <v>45</v>
      </c>
      <c r="O498" s="64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9" t="s">
        <v>236</v>
      </c>
      <c r="AT498" s="199" t="s">
        <v>159</v>
      </c>
      <c r="AU498" s="199" t="s">
        <v>82</v>
      </c>
      <c r="AY498" s="17" t="s">
        <v>158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7" t="s">
        <v>82</v>
      </c>
      <c r="BK498" s="200">
        <f>ROUND(I498*H498,2)</f>
        <v>0</v>
      </c>
      <c r="BL498" s="17" t="s">
        <v>236</v>
      </c>
      <c r="BM498" s="199" t="s">
        <v>901</v>
      </c>
    </row>
    <row r="499" spans="1:65" s="2" customFormat="1" ht="48">
      <c r="A499" s="34"/>
      <c r="B499" s="35"/>
      <c r="C499" s="36"/>
      <c r="D499" s="201" t="s">
        <v>165</v>
      </c>
      <c r="E499" s="36"/>
      <c r="F499" s="202" t="s">
        <v>902</v>
      </c>
      <c r="G499" s="36"/>
      <c r="H499" s="36"/>
      <c r="I499" s="108"/>
      <c r="J499" s="36"/>
      <c r="K499" s="36"/>
      <c r="L499" s="39"/>
      <c r="M499" s="203"/>
      <c r="N499" s="204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165</v>
      </c>
      <c r="AU499" s="17" t="s">
        <v>82</v>
      </c>
    </row>
    <row r="500" spans="1:65" s="2" customFormat="1" ht="16.5" customHeight="1">
      <c r="A500" s="34"/>
      <c r="B500" s="35"/>
      <c r="C500" s="228" t="s">
        <v>884</v>
      </c>
      <c r="D500" s="228" t="s">
        <v>199</v>
      </c>
      <c r="E500" s="229" t="s">
        <v>904</v>
      </c>
      <c r="F500" s="230" t="s">
        <v>905</v>
      </c>
      <c r="G500" s="231" t="s">
        <v>202</v>
      </c>
      <c r="H500" s="232">
        <v>1</v>
      </c>
      <c r="I500" s="233"/>
      <c r="J500" s="234">
        <f>ROUND(I500*H500,2)</f>
        <v>0</v>
      </c>
      <c r="K500" s="230" t="s">
        <v>19</v>
      </c>
      <c r="L500" s="235"/>
      <c r="M500" s="236" t="s">
        <v>19</v>
      </c>
      <c r="N500" s="237" t="s">
        <v>45</v>
      </c>
      <c r="O500" s="64"/>
      <c r="P500" s="197">
        <f>O500*H500</f>
        <v>0</v>
      </c>
      <c r="Q500" s="197">
        <v>0</v>
      </c>
      <c r="R500" s="197">
        <f>Q500*H500</f>
        <v>0</v>
      </c>
      <c r="S500" s="197">
        <v>0</v>
      </c>
      <c r="T500" s="19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9" t="s">
        <v>241</v>
      </c>
      <c r="AT500" s="199" t="s">
        <v>199</v>
      </c>
      <c r="AU500" s="199" t="s">
        <v>82</v>
      </c>
      <c r="AY500" s="17" t="s">
        <v>158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7" t="s">
        <v>82</v>
      </c>
      <c r="BK500" s="200">
        <f>ROUND(I500*H500,2)</f>
        <v>0</v>
      </c>
      <c r="BL500" s="17" t="s">
        <v>236</v>
      </c>
      <c r="BM500" s="199" t="s">
        <v>906</v>
      </c>
    </row>
    <row r="501" spans="1:65" s="2" customFormat="1" ht="10.199999999999999">
      <c r="A501" s="34"/>
      <c r="B501" s="35"/>
      <c r="C501" s="36"/>
      <c r="D501" s="201" t="s">
        <v>165</v>
      </c>
      <c r="E501" s="36"/>
      <c r="F501" s="202" t="s">
        <v>905</v>
      </c>
      <c r="G501" s="36"/>
      <c r="H501" s="36"/>
      <c r="I501" s="108"/>
      <c r="J501" s="36"/>
      <c r="K501" s="36"/>
      <c r="L501" s="39"/>
      <c r="M501" s="203"/>
      <c r="N501" s="204"/>
      <c r="O501" s="64"/>
      <c r="P501" s="64"/>
      <c r="Q501" s="64"/>
      <c r="R501" s="64"/>
      <c r="S501" s="64"/>
      <c r="T501" s="65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165</v>
      </c>
      <c r="AU501" s="17" t="s">
        <v>82</v>
      </c>
    </row>
    <row r="502" spans="1:65" s="13" customFormat="1" ht="10.199999999999999">
      <c r="B502" s="205"/>
      <c r="C502" s="206"/>
      <c r="D502" s="201" t="s">
        <v>166</v>
      </c>
      <c r="E502" s="207" t="s">
        <v>19</v>
      </c>
      <c r="F502" s="208" t="s">
        <v>1514</v>
      </c>
      <c r="G502" s="206"/>
      <c r="H502" s="209">
        <v>1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166</v>
      </c>
      <c r="AU502" s="215" t="s">
        <v>82</v>
      </c>
      <c r="AV502" s="13" t="s">
        <v>85</v>
      </c>
      <c r="AW502" s="13" t="s">
        <v>34</v>
      </c>
      <c r="AX502" s="13" t="s">
        <v>82</v>
      </c>
      <c r="AY502" s="215" t="s">
        <v>158</v>
      </c>
    </row>
    <row r="503" spans="1:65" s="2" customFormat="1" ht="16.5" customHeight="1">
      <c r="A503" s="34"/>
      <c r="B503" s="35"/>
      <c r="C503" s="188" t="s">
        <v>889</v>
      </c>
      <c r="D503" s="188" t="s">
        <v>159</v>
      </c>
      <c r="E503" s="189" t="s">
        <v>909</v>
      </c>
      <c r="F503" s="190" t="s">
        <v>910</v>
      </c>
      <c r="G503" s="191" t="s">
        <v>202</v>
      </c>
      <c r="H503" s="192">
        <v>7</v>
      </c>
      <c r="I503" s="193"/>
      <c r="J503" s="194">
        <f>ROUND(I503*H503,2)</f>
        <v>0</v>
      </c>
      <c r="K503" s="190" t="s">
        <v>19</v>
      </c>
      <c r="L503" s="39"/>
      <c r="M503" s="195" t="s">
        <v>19</v>
      </c>
      <c r="N503" s="196" t="s">
        <v>45</v>
      </c>
      <c r="O503" s="64"/>
      <c r="P503" s="197">
        <f>O503*H503</f>
        <v>0</v>
      </c>
      <c r="Q503" s="197">
        <v>0</v>
      </c>
      <c r="R503" s="197">
        <f>Q503*H503</f>
        <v>0</v>
      </c>
      <c r="S503" s="197">
        <v>0</v>
      </c>
      <c r="T503" s="19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9" t="s">
        <v>236</v>
      </c>
      <c r="AT503" s="199" t="s">
        <v>159</v>
      </c>
      <c r="AU503" s="199" t="s">
        <v>82</v>
      </c>
      <c r="AY503" s="17" t="s">
        <v>158</v>
      </c>
      <c r="BE503" s="200">
        <f>IF(N503="základní",J503,0)</f>
        <v>0</v>
      </c>
      <c r="BF503" s="200">
        <f>IF(N503="snížená",J503,0)</f>
        <v>0</v>
      </c>
      <c r="BG503" s="200">
        <f>IF(N503="zákl. přenesená",J503,0)</f>
        <v>0</v>
      </c>
      <c r="BH503" s="200">
        <f>IF(N503="sníž. přenesená",J503,0)</f>
        <v>0</v>
      </c>
      <c r="BI503" s="200">
        <f>IF(N503="nulová",J503,0)</f>
        <v>0</v>
      </c>
      <c r="BJ503" s="17" t="s">
        <v>82</v>
      </c>
      <c r="BK503" s="200">
        <f>ROUND(I503*H503,2)</f>
        <v>0</v>
      </c>
      <c r="BL503" s="17" t="s">
        <v>236</v>
      </c>
      <c r="BM503" s="199" t="s">
        <v>911</v>
      </c>
    </row>
    <row r="504" spans="1:65" s="2" customFormat="1" ht="10.199999999999999">
      <c r="A504" s="34"/>
      <c r="B504" s="35"/>
      <c r="C504" s="36"/>
      <c r="D504" s="201" t="s">
        <v>165</v>
      </c>
      <c r="E504" s="36"/>
      <c r="F504" s="202" t="s">
        <v>910</v>
      </c>
      <c r="G504" s="36"/>
      <c r="H504" s="36"/>
      <c r="I504" s="108"/>
      <c r="J504" s="36"/>
      <c r="K504" s="36"/>
      <c r="L504" s="39"/>
      <c r="M504" s="203"/>
      <c r="N504" s="204"/>
      <c r="O504" s="64"/>
      <c r="P504" s="64"/>
      <c r="Q504" s="64"/>
      <c r="R504" s="64"/>
      <c r="S504" s="64"/>
      <c r="T504" s="65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165</v>
      </c>
      <c r="AU504" s="17" t="s">
        <v>82</v>
      </c>
    </row>
    <row r="505" spans="1:65" s="2" customFormat="1" ht="16.5" customHeight="1">
      <c r="A505" s="34"/>
      <c r="B505" s="35"/>
      <c r="C505" s="228" t="s">
        <v>893</v>
      </c>
      <c r="D505" s="228" t="s">
        <v>199</v>
      </c>
      <c r="E505" s="229" t="s">
        <v>913</v>
      </c>
      <c r="F505" s="230" t="s">
        <v>914</v>
      </c>
      <c r="G505" s="231" t="s">
        <v>202</v>
      </c>
      <c r="H505" s="232">
        <v>7</v>
      </c>
      <c r="I505" s="233"/>
      <c r="J505" s="234">
        <f>ROUND(I505*H505,2)</f>
        <v>0</v>
      </c>
      <c r="K505" s="230" t="s">
        <v>19</v>
      </c>
      <c r="L505" s="235"/>
      <c r="M505" s="236" t="s">
        <v>19</v>
      </c>
      <c r="N505" s="237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241</v>
      </c>
      <c r="AT505" s="199" t="s">
        <v>199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915</v>
      </c>
    </row>
    <row r="506" spans="1:65" s="2" customFormat="1" ht="10.199999999999999">
      <c r="A506" s="34"/>
      <c r="B506" s="35"/>
      <c r="C506" s="36"/>
      <c r="D506" s="201" t="s">
        <v>165</v>
      </c>
      <c r="E506" s="36"/>
      <c r="F506" s="202" t="s">
        <v>914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13" customFormat="1" ht="10.199999999999999">
      <c r="B507" s="205"/>
      <c r="C507" s="206"/>
      <c r="D507" s="201" t="s">
        <v>166</v>
      </c>
      <c r="E507" s="207" t="s">
        <v>19</v>
      </c>
      <c r="F507" s="208" t="s">
        <v>1603</v>
      </c>
      <c r="G507" s="206"/>
      <c r="H507" s="209">
        <v>7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166</v>
      </c>
      <c r="AU507" s="215" t="s">
        <v>82</v>
      </c>
      <c r="AV507" s="13" t="s">
        <v>85</v>
      </c>
      <c r="AW507" s="13" t="s">
        <v>34</v>
      </c>
      <c r="AX507" s="13" t="s">
        <v>82</v>
      </c>
      <c r="AY507" s="215" t="s">
        <v>158</v>
      </c>
    </row>
    <row r="508" spans="1:65" s="2" customFormat="1" ht="32.4" customHeight="1">
      <c r="A508" s="34"/>
      <c r="B508" s="35"/>
      <c r="C508" s="188" t="s">
        <v>898</v>
      </c>
      <c r="D508" s="188" t="s">
        <v>159</v>
      </c>
      <c r="E508" s="189" t="s">
        <v>918</v>
      </c>
      <c r="F508" s="190" t="s">
        <v>919</v>
      </c>
      <c r="G508" s="191" t="s">
        <v>202</v>
      </c>
      <c r="H508" s="192">
        <v>1</v>
      </c>
      <c r="I508" s="193"/>
      <c r="J508" s="194">
        <f>ROUND(I508*H508,2)</f>
        <v>0</v>
      </c>
      <c r="K508" s="190" t="s">
        <v>19</v>
      </c>
      <c r="L508" s="39"/>
      <c r="M508" s="195" t="s">
        <v>19</v>
      </c>
      <c r="N508" s="196" t="s">
        <v>45</v>
      </c>
      <c r="O508" s="64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236</v>
      </c>
      <c r="AT508" s="199" t="s">
        <v>159</v>
      </c>
      <c r="AU508" s="199" t="s">
        <v>82</v>
      </c>
      <c r="AY508" s="17" t="s">
        <v>158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82</v>
      </c>
      <c r="BK508" s="200">
        <f>ROUND(I508*H508,2)</f>
        <v>0</v>
      </c>
      <c r="BL508" s="17" t="s">
        <v>236</v>
      </c>
      <c r="BM508" s="199" t="s">
        <v>920</v>
      </c>
    </row>
    <row r="509" spans="1:65" s="2" customFormat="1" ht="10.199999999999999">
      <c r="A509" s="34"/>
      <c r="B509" s="35"/>
      <c r="C509" s="36"/>
      <c r="D509" s="201" t="s">
        <v>165</v>
      </c>
      <c r="E509" s="36"/>
      <c r="F509" s="202" t="s">
        <v>919</v>
      </c>
      <c r="G509" s="36"/>
      <c r="H509" s="36"/>
      <c r="I509" s="108"/>
      <c r="J509" s="36"/>
      <c r="K509" s="36"/>
      <c r="L509" s="39"/>
      <c r="M509" s="203"/>
      <c r="N509" s="204"/>
      <c r="O509" s="64"/>
      <c r="P509" s="64"/>
      <c r="Q509" s="64"/>
      <c r="R509" s="64"/>
      <c r="S509" s="64"/>
      <c r="T509" s="65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165</v>
      </c>
      <c r="AU509" s="17" t="s">
        <v>82</v>
      </c>
    </row>
    <row r="510" spans="1:65" s="2" customFormat="1" ht="38.4" customHeight="1">
      <c r="A510" s="34"/>
      <c r="B510" s="35"/>
      <c r="C510" s="228" t="s">
        <v>903</v>
      </c>
      <c r="D510" s="228" t="s">
        <v>199</v>
      </c>
      <c r="E510" s="229" t="s">
        <v>922</v>
      </c>
      <c r="F510" s="230" t="s">
        <v>923</v>
      </c>
      <c r="G510" s="231" t="s">
        <v>202</v>
      </c>
      <c r="H510" s="232">
        <v>1</v>
      </c>
      <c r="I510" s="233"/>
      <c r="J510" s="234">
        <f>ROUND(I510*H510,2)</f>
        <v>0</v>
      </c>
      <c r="K510" s="230" t="s">
        <v>19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241</v>
      </c>
      <c r="AT510" s="199" t="s">
        <v>199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924</v>
      </c>
    </row>
    <row r="511" spans="1:65" s="2" customFormat="1" ht="151.80000000000001" customHeight="1">
      <c r="A511" s="34"/>
      <c r="B511" s="35"/>
      <c r="C511" s="36"/>
      <c r="D511" s="201" t="s">
        <v>165</v>
      </c>
      <c r="E511" s="36"/>
      <c r="F511" s="202" t="s">
        <v>1418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13" customFormat="1" ht="10.199999999999999">
      <c r="B512" s="205"/>
      <c r="C512" s="206"/>
      <c r="D512" s="201" t="s">
        <v>166</v>
      </c>
      <c r="E512" s="207" t="s">
        <v>19</v>
      </c>
      <c r="F512" s="208" t="s">
        <v>1604</v>
      </c>
      <c r="G512" s="206"/>
      <c r="H512" s="209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166</v>
      </c>
      <c r="AU512" s="215" t="s">
        <v>82</v>
      </c>
      <c r="AV512" s="13" t="s">
        <v>85</v>
      </c>
      <c r="AW512" s="13" t="s">
        <v>34</v>
      </c>
      <c r="AX512" s="13" t="s">
        <v>82</v>
      </c>
      <c r="AY512" s="215" t="s">
        <v>158</v>
      </c>
    </row>
    <row r="513" spans="1:65" s="2" customFormat="1" ht="16.5" customHeight="1">
      <c r="A513" s="34"/>
      <c r="B513" s="35"/>
      <c r="C513" s="228" t="s">
        <v>908</v>
      </c>
      <c r="D513" s="228" t="s">
        <v>199</v>
      </c>
      <c r="E513" s="229" t="s">
        <v>928</v>
      </c>
      <c r="F513" s="230" t="s">
        <v>929</v>
      </c>
      <c r="G513" s="231" t="s">
        <v>202</v>
      </c>
      <c r="H513" s="232">
        <v>1</v>
      </c>
      <c r="I513" s="233"/>
      <c r="J513" s="234">
        <f>ROUND(I513*H513,2)</f>
        <v>0</v>
      </c>
      <c r="K513" s="230" t="s">
        <v>19</v>
      </c>
      <c r="L513" s="235"/>
      <c r="M513" s="236" t="s">
        <v>19</v>
      </c>
      <c r="N513" s="237" t="s">
        <v>45</v>
      </c>
      <c r="O513" s="64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241</v>
      </c>
      <c r="AT513" s="199" t="s">
        <v>199</v>
      </c>
      <c r="AU513" s="199" t="s">
        <v>82</v>
      </c>
      <c r="AY513" s="17" t="s">
        <v>158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82</v>
      </c>
      <c r="BK513" s="200">
        <f>ROUND(I513*H513,2)</f>
        <v>0</v>
      </c>
      <c r="BL513" s="17" t="s">
        <v>236</v>
      </c>
      <c r="BM513" s="199" t="s">
        <v>930</v>
      </c>
    </row>
    <row r="514" spans="1:65" s="2" customFormat="1" ht="10.199999999999999">
      <c r="A514" s="34"/>
      <c r="B514" s="35"/>
      <c r="C514" s="36"/>
      <c r="D514" s="201" t="s">
        <v>165</v>
      </c>
      <c r="E514" s="36"/>
      <c r="F514" s="202" t="s">
        <v>929</v>
      </c>
      <c r="G514" s="36"/>
      <c r="H514" s="36"/>
      <c r="I514" s="108"/>
      <c r="J514" s="36"/>
      <c r="K514" s="36"/>
      <c r="L514" s="39"/>
      <c r="M514" s="203"/>
      <c r="N514" s="204"/>
      <c r="O514" s="64"/>
      <c r="P514" s="64"/>
      <c r="Q514" s="64"/>
      <c r="R514" s="64"/>
      <c r="S514" s="64"/>
      <c r="T514" s="65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165</v>
      </c>
      <c r="AU514" s="17" t="s">
        <v>82</v>
      </c>
    </row>
    <row r="515" spans="1:65" s="13" customFormat="1" ht="10.199999999999999">
      <c r="B515" s="205"/>
      <c r="C515" s="206"/>
      <c r="D515" s="201" t="s">
        <v>166</v>
      </c>
      <c r="E515" s="207" t="s">
        <v>19</v>
      </c>
      <c r="F515" s="208" t="s">
        <v>1514</v>
      </c>
      <c r="G515" s="206"/>
      <c r="H515" s="209">
        <v>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166</v>
      </c>
      <c r="AU515" s="215" t="s">
        <v>82</v>
      </c>
      <c r="AV515" s="13" t="s">
        <v>85</v>
      </c>
      <c r="AW515" s="13" t="s">
        <v>34</v>
      </c>
      <c r="AX515" s="13" t="s">
        <v>82</v>
      </c>
      <c r="AY515" s="215" t="s">
        <v>158</v>
      </c>
    </row>
    <row r="516" spans="1:65" s="2" customFormat="1" ht="16.5" customHeight="1">
      <c r="A516" s="34"/>
      <c r="B516" s="35"/>
      <c r="C516" s="228" t="s">
        <v>912</v>
      </c>
      <c r="D516" s="228" t="s">
        <v>199</v>
      </c>
      <c r="E516" s="229" t="s">
        <v>932</v>
      </c>
      <c r="F516" s="230" t="s">
        <v>933</v>
      </c>
      <c r="G516" s="231" t="s">
        <v>202</v>
      </c>
      <c r="H516" s="232">
        <v>1</v>
      </c>
      <c r="I516" s="233"/>
      <c r="J516" s="234">
        <f>ROUND(I516*H516,2)</f>
        <v>0</v>
      </c>
      <c r="K516" s="230" t="s">
        <v>19</v>
      </c>
      <c r="L516" s="235"/>
      <c r="M516" s="236" t="s">
        <v>19</v>
      </c>
      <c r="N516" s="237" t="s">
        <v>45</v>
      </c>
      <c r="O516" s="64"/>
      <c r="P516" s="197">
        <f>O516*H516</f>
        <v>0</v>
      </c>
      <c r="Q516" s="197">
        <v>0</v>
      </c>
      <c r="R516" s="197">
        <f>Q516*H516</f>
        <v>0</v>
      </c>
      <c r="S516" s="197">
        <v>0</v>
      </c>
      <c r="T516" s="198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9" t="s">
        <v>241</v>
      </c>
      <c r="AT516" s="199" t="s">
        <v>199</v>
      </c>
      <c r="AU516" s="199" t="s">
        <v>82</v>
      </c>
      <c r="AY516" s="17" t="s">
        <v>158</v>
      </c>
      <c r="BE516" s="200">
        <f>IF(N516="základní",J516,0)</f>
        <v>0</v>
      </c>
      <c r="BF516" s="200">
        <f>IF(N516="snížená",J516,0)</f>
        <v>0</v>
      </c>
      <c r="BG516" s="200">
        <f>IF(N516="zákl. přenesená",J516,0)</f>
        <v>0</v>
      </c>
      <c r="BH516" s="200">
        <f>IF(N516="sníž. přenesená",J516,0)</f>
        <v>0</v>
      </c>
      <c r="BI516" s="200">
        <f>IF(N516="nulová",J516,0)</f>
        <v>0</v>
      </c>
      <c r="BJ516" s="17" t="s">
        <v>82</v>
      </c>
      <c r="BK516" s="200">
        <f>ROUND(I516*H516,2)</f>
        <v>0</v>
      </c>
      <c r="BL516" s="17" t="s">
        <v>236</v>
      </c>
      <c r="BM516" s="199" t="s">
        <v>934</v>
      </c>
    </row>
    <row r="517" spans="1:65" s="2" customFormat="1" ht="10.199999999999999">
      <c r="A517" s="34"/>
      <c r="B517" s="35"/>
      <c r="C517" s="36"/>
      <c r="D517" s="201" t="s">
        <v>165</v>
      </c>
      <c r="E517" s="36"/>
      <c r="F517" s="202" t="s">
        <v>933</v>
      </c>
      <c r="G517" s="36"/>
      <c r="H517" s="36"/>
      <c r="I517" s="108"/>
      <c r="J517" s="36"/>
      <c r="K517" s="36"/>
      <c r="L517" s="39"/>
      <c r="M517" s="203"/>
      <c r="N517" s="204"/>
      <c r="O517" s="64"/>
      <c r="P517" s="64"/>
      <c r="Q517" s="64"/>
      <c r="R517" s="64"/>
      <c r="S517" s="64"/>
      <c r="T517" s="65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165</v>
      </c>
      <c r="AU517" s="17" t="s">
        <v>82</v>
      </c>
    </row>
    <row r="518" spans="1:65" s="13" customFormat="1" ht="10.199999999999999">
      <c r="B518" s="205"/>
      <c r="C518" s="206"/>
      <c r="D518" s="201" t="s">
        <v>166</v>
      </c>
      <c r="E518" s="207" t="s">
        <v>19</v>
      </c>
      <c r="F518" s="208" t="s">
        <v>1604</v>
      </c>
      <c r="G518" s="206"/>
      <c r="H518" s="209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166</v>
      </c>
      <c r="AU518" s="215" t="s">
        <v>82</v>
      </c>
      <c r="AV518" s="13" t="s">
        <v>85</v>
      </c>
      <c r="AW518" s="13" t="s">
        <v>34</v>
      </c>
      <c r="AX518" s="13" t="s">
        <v>82</v>
      </c>
      <c r="AY518" s="215" t="s">
        <v>158</v>
      </c>
    </row>
    <row r="519" spans="1:65" s="2" customFormat="1" ht="27" customHeight="1">
      <c r="A519" s="34"/>
      <c r="B519" s="35"/>
      <c r="C519" s="188" t="s">
        <v>917</v>
      </c>
      <c r="D519" s="188" t="s">
        <v>159</v>
      </c>
      <c r="E519" s="189" t="s">
        <v>943</v>
      </c>
      <c r="F519" s="190" t="s">
        <v>944</v>
      </c>
      <c r="G519" s="191" t="s">
        <v>202</v>
      </c>
      <c r="H519" s="192">
        <v>1</v>
      </c>
      <c r="I519" s="193"/>
      <c r="J519" s="194">
        <f>ROUND(I519*H519,2)</f>
        <v>0</v>
      </c>
      <c r="K519" s="190" t="s">
        <v>213</v>
      </c>
      <c r="L519" s="39"/>
      <c r="M519" s="195" t="s">
        <v>19</v>
      </c>
      <c r="N519" s="196" t="s">
        <v>45</v>
      </c>
      <c r="O519" s="64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9" t="s">
        <v>236</v>
      </c>
      <c r="AT519" s="199" t="s">
        <v>159</v>
      </c>
      <c r="AU519" s="199" t="s">
        <v>82</v>
      </c>
      <c r="AY519" s="17" t="s">
        <v>158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7" t="s">
        <v>82</v>
      </c>
      <c r="BK519" s="200">
        <f>ROUND(I519*H519,2)</f>
        <v>0</v>
      </c>
      <c r="BL519" s="17" t="s">
        <v>236</v>
      </c>
      <c r="BM519" s="199" t="s">
        <v>945</v>
      </c>
    </row>
    <row r="520" spans="1:65" s="2" customFormat="1" ht="19.2">
      <c r="A520" s="34"/>
      <c r="B520" s="35"/>
      <c r="C520" s="36"/>
      <c r="D520" s="201" t="s">
        <v>165</v>
      </c>
      <c r="E520" s="36"/>
      <c r="F520" s="202" t="s">
        <v>944</v>
      </c>
      <c r="G520" s="36"/>
      <c r="H520" s="36"/>
      <c r="I520" s="108"/>
      <c r="J520" s="36"/>
      <c r="K520" s="36"/>
      <c r="L520" s="39"/>
      <c r="M520" s="203"/>
      <c r="N520" s="204"/>
      <c r="O520" s="64"/>
      <c r="P520" s="64"/>
      <c r="Q520" s="64"/>
      <c r="R520" s="64"/>
      <c r="S520" s="64"/>
      <c r="T520" s="65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165</v>
      </c>
      <c r="AU520" s="17" t="s">
        <v>82</v>
      </c>
    </row>
    <row r="521" spans="1:65" s="13" customFormat="1" ht="10.199999999999999">
      <c r="B521" s="205"/>
      <c r="C521" s="206"/>
      <c r="D521" s="201" t="s">
        <v>166</v>
      </c>
      <c r="E521" s="207" t="s">
        <v>19</v>
      </c>
      <c r="F521" s="208" t="s">
        <v>1514</v>
      </c>
      <c r="G521" s="206"/>
      <c r="H521" s="209">
        <v>1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166</v>
      </c>
      <c r="AU521" s="215" t="s">
        <v>82</v>
      </c>
      <c r="AV521" s="13" t="s">
        <v>85</v>
      </c>
      <c r="AW521" s="13" t="s">
        <v>34</v>
      </c>
      <c r="AX521" s="13" t="s">
        <v>82</v>
      </c>
      <c r="AY521" s="215" t="s">
        <v>158</v>
      </c>
    </row>
    <row r="522" spans="1:65" s="2" customFormat="1" ht="27" customHeight="1">
      <c r="A522" s="34"/>
      <c r="B522" s="35"/>
      <c r="C522" s="188" t="s">
        <v>921</v>
      </c>
      <c r="D522" s="188" t="s">
        <v>159</v>
      </c>
      <c r="E522" s="189" t="s">
        <v>948</v>
      </c>
      <c r="F522" s="190" t="s">
        <v>949</v>
      </c>
      <c r="G522" s="191" t="s">
        <v>202</v>
      </c>
      <c r="H522" s="192">
        <v>10</v>
      </c>
      <c r="I522" s="193"/>
      <c r="J522" s="194">
        <f>ROUND(I522*H522,2)</f>
        <v>0</v>
      </c>
      <c r="K522" s="190" t="s">
        <v>213</v>
      </c>
      <c r="L522" s="39"/>
      <c r="M522" s="195" t="s">
        <v>19</v>
      </c>
      <c r="N522" s="196" t="s">
        <v>45</v>
      </c>
      <c r="O522" s="64"/>
      <c r="P522" s="197">
        <f>O522*H522</f>
        <v>0</v>
      </c>
      <c r="Q522" s="197">
        <v>0</v>
      </c>
      <c r="R522" s="197">
        <f>Q522*H522</f>
        <v>0</v>
      </c>
      <c r="S522" s="197">
        <v>0</v>
      </c>
      <c r="T522" s="19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9" t="s">
        <v>236</v>
      </c>
      <c r="AT522" s="199" t="s">
        <v>159</v>
      </c>
      <c r="AU522" s="199" t="s">
        <v>82</v>
      </c>
      <c r="AY522" s="17" t="s">
        <v>158</v>
      </c>
      <c r="BE522" s="200">
        <f>IF(N522="základní",J522,0)</f>
        <v>0</v>
      </c>
      <c r="BF522" s="200">
        <f>IF(N522="snížená",J522,0)</f>
        <v>0</v>
      </c>
      <c r="BG522" s="200">
        <f>IF(N522="zákl. přenesená",J522,0)</f>
        <v>0</v>
      </c>
      <c r="BH522" s="200">
        <f>IF(N522="sníž. přenesená",J522,0)</f>
        <v>0</v>
      </c>
      <c r="BI522" s="200">
        <f>IF(N522="nulová",J522,0)</f>
        <v>0</v>
      </c>
      <c r="BJ522" s="17" t="s">
        <v>82</v>
      </c>
      <c r="BK522" s="200">
        <f>ROUND(I522*H522,2)</f>
        <v>0</v>
      </c>
      <c r="BL522" s="17" t="s">
        <v>236</v>
      </c>
      <c r="BM522" s="199" t="s">
        <v>950</v>
      </c>
    </row>
    <row r="523" spans="1:65" s="2" customFormat="1" ht="19.2">
      <c r="A523" s="34"/>
      <c r="B523" s="35"/>
      <c r="C523" s="36"/>
      <c r="D523" s="201" t="s">
        <v>165</v>
      </c>
      <c r="E523" s="36"/>
      <c r="F523" s="202" t="s">
        <v>949</v>
      </c>
      <c r="G523" s="36"/>
      <c r="H523" s="36"/>
      <c r="I523" s="108"/>
      <c r="J523" s="36"/>
      <c r="K523" s="36"/>
      <c r="L523" s="39"/>
      <c r="M523" s="203"/>
      <c r="N523" s="204"/>
      <c r="O523" s="64"/>
      <c r="P523" s="64"/>
      <c r="Q523" s="64"/>
      <c r="R523" s="64"/>
      <c r="S523" s="64"/>
      <c r="T523" s="65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165</v>
      </c>
      <c r="AU523" s="17" t="s">
        <v>82</v>
      </c>
    </row>
    <row r="524" spans="1:65" s="13" customFormat="1" ht="10.199999999999999">
      <c r="B524" s="205"/>
      <c r="C524" s="206"/>
      <c r="D524" s="201" t="s">
        <v>166</v>
      </c>
      <c r="E524" s="207" t="s">
        <v>19</v>
      </c>
      <c r="F524" s="208" t="s">
        <v>1529</v>
      </c>
      <c r="G524" s="206"/>
      <c r="H524" s="209">
        <v>10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166</v>
      </c>
      <c r="AU524" s="215" t="s">
        <v>82</v>
      </c>
      <c r="AV524" s="13" t="s">
        <v>85</v>
      </c>
      <c r="AW524" s="13" t="s">
        <v>34</v>
      </c>
      <c r="AX524" s="13" t="s">
        <v>82</v>
      </c>
      <c r="AY524" s="215" t="s">
        <v>158</v>
      </c>
    </row>
    <row r="525" spans="1:65" s="2" customFormat="1" ht="27" customHeight="1">
      <c r="A525" s="34"/>
      <c r="B525" s="35"/>
      <c r="C525" s="188" t="s">
        <v>927</v>
      </c>
      <c r="D525" s="188" t="s">
        <v>159</v>
      </c>
      <c r="E525" s="189" t="s">
        <v>953</v>
      </c>
      <c r="F525" s="190" t="s">
        <v>954</v>
      </c>
      <c r="G525" s="191" t="s">
        <v>202</v>
      </c>
      <c r="H525" s="192">
        <v>4</v>
      </c>
      <c r="I525" s="193"/>
      <c r="J525" s="194">
        <f>ROUND(I525*H525,2)</f>
        <v>0</v>
      </c>
      <c r="K525" s="190" t="s">
        <v>213</v>
      </c>
      <c r="L525" s="39"/>
      <c r="M525" s="195" t="s">
        <v>19</v>
      </c>
      <c r="N525" s="196" t="s">
        <v>45</v>
      </c>
      <c r="O525" s="64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9" t="s">
        <v>236</v>
      </c>
      <c r="AT525" s="199" t="s">
        <v>159</v>
      </c>
      <c r="AU525" s="199" t="s">
        <v>82</v>
      </c>
      <c r="AY525" s="17" t="s">
        <v>158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7" t="s">
        <v>82</v>
      </c>
      <c r="BK525" s="200">
        <f>ROUND(I525*H525,2)</f>
        <v>0</v>
      </c>
      <c r="BL525" s="17" t="s">
        <v>236</v>
      </c>
      <c r="BM525" s="199" t="s">
        <v>955</v>
      </c>
    </row>
    <row r="526" spans="1:65" s="2" customFormat="1" ht="19.2">
      <c r="A526" s="34"/>
      <c r="B526" s="35"/>
      <c r="C526" s="36"/>
      <c r="D526" s="201" t="s">
        <v>165</v>
      </c>
      <c r="E526" s="36"/>
      <c r="F526" s="202" t="s">
        <v>954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165</v>
      </c>
      <c r="AU526" s="17" t="s">
        <v>82</v>
      </c>
    </row>
    <row r="527" spans="1:65" s="13" customFormat="1" ht="10.199999999999999">
      <c r="B527" s="205"/>
      <c r="C527" s="206"/>
      <c r="D527" s="201" t="s">
        <v>166</v>
      </c>
      <c r="E527" s="207" t="s">
        <v>19</v>
      </c>
      <c r="F527" s="208" t="s">
        <v>1532</v>
      </c>
      <c r="G527" s="206"/>
      <c r="H527" s="209">
        <v>4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82</v>
      </c>
      <c r="AV527" s="13" t="s">
        <v>85</v>
      </c>
      <c r="AW527" s="13" t="s">
        <v>34</v>
      </c>
      <c r="AX527" s="13" t="s">
        <v>82</v>
      </c>
      <c r="AY527" s="215" t="s">
        <v>158</v>
      </c>
    </row>
    <row r="528" spans="1:65" s="2" customFormat="1" ht="27" customHeight="1">
      <c r="A528" s="34"/>
      <c r="B528" s="35"/>
      <c r="C528" s="188" t="s">
        <v>931</v>
      </c>
      <c r="D528" s="188" t="s">
        <v>159</v>
      </c>
      <c r="E528" s="189" t="s">
        <v>958</v>
      </c>
      <c r="F528" s="190" t="s">
        <v>959</v>
      </c>
      <c r="G528" s="191" t="s">
        <v>202</v>
      </c>
      <c r="H528" s="192">
        <v>1</v>
      </c>
      <c r="I528" s="193"/>
      <c r="J528" s="194">
        <f>ROUND(I528*H528,2)</f>
        <v>0</v>
      </c>
      <c r="K528" s="190" t="s">
        <v>213</v>
      </c>
      <c r="L528" s="39"/>
      <c r="M528" s="195" t="s">
        <v>19</v>
      </c>
      <c r="N528" s="196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236</v>
      </c>
      <c r="AT528" s="199" t="s">
        <v>159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960</v>
      </c>
    </row>
    <row r="529" spans="1:65" s="2" customFormat="1" ht="19.2">
      <c r="A529" s="34"/>
      <c r="B529" s="35"/>
      <c r="C529" s="36"/>
      <c r="D529" s="201" t="s">
        <v>165</v>
      </c>
      <c r="E529" s="36"/>
      <c r="F529" s="202" t="s">
        <v>959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13" customFormat="1" ht="10.199999999999999">
      <c r="B530" s="205"/>
      <c r="C530" s="206"/>
      <c r="D530" s="201" t="s">
        <v>166</v>
      </c>
      <c r="E530" s="207" t="s">
        <v>19</v>
      </c>
      <c r="F530" s="208" t="s">
        <v>1514</v>
      </c>
      <c r="G530" s="206"/>
      <c r="H530" s="209">
        <v>1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166</v>
      </c>
      <c r="AU530" s="215" t="s">
        <v>82</v>
      </c>
      <c r="AV530" s="13" t="s">
        <v>85</v>
      </c>
      <c r="AW530" s="13" t="s">
        <v>34</v>
      </c>
      <c r="AX530" s="13" t="s">
        <v>82</v>
      </c>
      <c r="AY530" s="215" t="s">
        <v>158</v>
      </c>
    </row>
    <row r="531" spans="1:65" s="2" customFormat="1" ht="27" customHeight="1">
      <c r="A531" s="34"/>
      <c r="B531" s="35"/>
      <c r="C531" s="188" t="s">
        <v>936</v>
      </c>
      <c r="D531" s="188" t="s">
        <v>159</v>
      </c>
      <c r="E531" s="189" t="s">
        <v>962</v>
      </c>
      <c r="F531" s="190" t="s">
        <v>963</v>
      </c>
      <c r="G531" s="191" t="s">
        <v>202</v>
      </c>
      <c r="H531" s="192">
        <v>1</v>
      </c>
      <c r="I531" s="193"/>
      <c r="J531" s="194">
        <f>ROUND(I531*H531,2)</f>
        <v>0</v>
      </c>
      <c r="K531" s="190" t="s">
        <v>19</v>
      </c>
      <c r="L531" s="39"/>
      <c r="M531" s="195" t="s">
        <v>19</v>
      </c>
      <c r="N531" s="196" t="s">
        <v>45</v>
      </c>
      <c r="O531" s="64"/>
      <c r="P531" s="197">
        <f>O531*H531</f>
        <v>0</v>
      </c>
      <c r="Q531" s="197">
        <v>0</v>
      </c>
      <c r="R531" s="197">
        <f>Q531*H531</f>
        <v>0</v>
      </c>
      <c r="S531" s="197">
        <v>0</v>
      </c>
      <c r="T531" s="19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9" t="s">
        <v>236</v>
      </c>
      <c r="AT531" s="199" t="s">
        <v>159</v>
      </c>
      <c r="AU531" s="199" t="s">
        <v>82</v>
      </c>
      <c r="AY531" s="17" t="s">
        <v>158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7" t="s">
        <v>82</v>
      </c>
      <c r="BK531" s="200">
        <f>ROUND(I531*H531,2)</f>
        <v>0</v>
      </c>
      <c r="BL531" s="17" t="s">
        <v>236</v>
      </c>
      <c r="BM531" s="199" t="s">
        <v>964</v>
      </c>
    </row>
    <row r="532" spans="1:65" s="2" customFormat="1" ht="19.2">
      <c r="A532" s="34"/>
      <c r="B532" s="35"/>
      <c r="C532" s="36"/>
      <c r="D532" s="201" t="s">
        <v>165</v>
      </c>
      <c r="E532" s="36"/>
      <c r="F532" s="202" t="s">
        <v>963</v>
      </c>
      <c r="G532" s="36"/>
      <c r="H532" s="36"/>
      <c r="I532" s="108"/>
      <c r="J532" s="36"/>
      <c r="K532" s="36"/>
      <c r="L532" s="39"/>
      <c r="M532" s="203"/>
      <c r="N532" s="204"/>
      <c r="O532" s="64"/>
      <c r="P532" s="64"/>
      <c r="Q532" s="64"/>
      <c r="R532" s="64"/>
      <c r="S532" s="64"/>
      <c r="T532" s="65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165</v>
      </c>
      <c r="AU532" s="17" t="s">
        <v>82</v>
      </c>
    </row>
    <row r="533" spans="1:65" s="13" customFormat="1" ht="10.199999999999999">
      <c r="B533" s="205"/>
      <c r="C533" s="206"/>
      <c r="D533" s="201" t="s">
        <v>166</v>
      </c>
      <c r="E533" s="207" t="s">
        <v>19</v>
      </c>
      <c r="F533" s="208" t="s">
        <v>1514</v>
      </c>
      <c r="G533" s="206"/>
      <c r="H533" s="209">
        <v>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166</v>
      </c>
      <c r="AU533" s="215" t="s">
        <v>82</v>
      </c>
      <c r="AV533" s="13" t="s">
        <v>85</v>
      </c>
      <c r="AW533" s="13" t="s">
        <v>34</v>
      </c>
      <c r="AX533" s="13" t="s">
        <v>82</v>
      </c>
      <c r="AY533" s="215" t="s">
        <v>158</v>
      </c>
    </row>
    <row r="534" spans="1:65" s="2" customFormat="1" ht="27" customHeight="1">
      <c r="A534" s="34"/>
      <c r="B534" s="35"/>
      <c r="C534" s="188" t="s">
        <v>942</v>
      </c>
      <c r="D534" s="188" t="s">
        <v>159</v>
      </c>
      <c r="E534" s="189" t="s">
        <v>966</v>
      </c>
      <c r="F534" s="190" t="s">
        <v>967</v>
      </c>
      <c r="G534" s="191" t="s">
        <v>202</v>
      </c>
      <c r="H534" s="192">
        <v>1</v>
      </c>
      <c r="I534" s="193"/>
      <c r="J534" s="194">
        <f>ROUND(I534*H534,2)</f>
        <v>0</v>
      </c>
      <c r="K534" s="190" t="s">
        <v>19</v>
      </c>
      <c r="L534" s="39"/>
      <c r="M534" s="195" t="s">
        <v>19</v>
      </c>
      <c r="N534" s="196" t="s">
        <v>45</v>
      </c>
      <c r="O534" s="64"/>
      <c r="P534" s="197">
        <f>O534*H534</f>
        <v>0</v>
      </c>
      <c r="Q534" s="197">
        <v>0</v>
      </c>
      <c r="R534" s="197">
        <f>Q534*H534</f>
        <v>0</v>
      </c>
      <c r="S534" s="197">
        <v>0</v>
      </c>
      <c r="T534" s="19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9" t="s">
        <v>236</v>
      </c>
      <c r="AT534" s="199" t="s">
        <v>159</v>
      </c>
      <c r="AU534" s="199" t="s">
        <v>82</v>
      </c>
      <c r="AY534" s="17" t="s">
        <v>158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17" t="s">
        <v>82</v>
      </c>
      <c r="BK534" s="200">
        <f>ROUND(I534*H534,2)</f>
        <v>0</v>
      </c>
      <c r="BL534" s="17" t="s">
        <v>236</v>
      </c>
      <c r="BM534" s="199" t="s">
        <v>968</v>
      </c>
    </row>
    <row r="535" spans="1:65" s="2" customFormat="1" ht="19.2">
      <c r="A535" s="34"/>
      <c r="B535" s="35"/>
      <c r="C535" s="36"/>
      <c r="D535" s="201" t="s">
        <v>165</v>
      </c>
      <c r="E535" s="36"/>
      <c r="F535" s="202" t="s">
        <v>967</v>
      </c>
      <c r="G535" s="36"/>
      <c r="H535" s="36"/>
      <c r="I535" s="108"/>
      <c r="J535" s="36"/>
      <c r="K535" s="36"/>
      <c r="L535" s="39"/>
      <c r="M535" s="203"/>
      <c r="N535" s="204"/>
      <c r="O535" s="64"/>
      <c r="P535" s="64"/>
      <c r="Q535" s="64"/>
      <c r="R535" s="64"/>
      <c r="S535" s="64"/>
      <c r="T535" s="65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165</v>
      </c>
      <c r="AU535" s="17" t="s">
        <v>82</v>
      </c>
    </row>
    <row r="536" spans="1:65" s="13" customFormat="1" ht="10.199999999999999">
      <c r="B536" s="205"/>
      <c r="C536" s="206"/>
      <c r="D536" s="201" t="s">
        <v>166</v>
      </c>
      <c r="E536" s="207" t="s">
        <v>19</v>
      </c>
      <c r="F536" s="208" t="s">
        <v>1514</v>
      </c>
      <c r="G536" s="206"/>
      <c r="H536" s="209">
        <v>1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166</v>
      </c>
      <c r="AU536" s="215" t="s">
        <v>82</v>
      </c>
      <c r="AV536" s="13" t="s">
        <v>85</v>
      </c>
      <c r="AW536" s="13" t="s">
        <v>34</v>
      </c>
      <c r="AX536" s="13" t="s">
        <v>82</v>
      </c>
      <c r="AY536" s="215" t="s">
        <v>158</v>
      </c>
    </row>
    <row r="537" spans="1:65" s="2" customFormat="1" ht="16.5" customHeight="1">
      <c r="A537" s="34"/>
      <c r="B537" s="35"/>
      <c r="C537" s="188" t="s">
        <v>947</v>
      </c>
      <c r="D537" s="188" t="s">
        <v>159</v>
      </c>
      <c r="E537" s="189" t="s">
        <v>971</v>
      </c>
      <c r="F537" s="190" t="s">
        <v>972</v>
      </c>
      <c r="G537" s="191" t="s">
        <v>202</v>
      </c>
      <c r="H537" s="192">
        <v>1</v>
      </c>
      <c r="I537" s="193"/>
      <c r="J537" s="194">
        <f>ROUND(I537*H537,2)</f>
        <v>0</v>
      </c>
      <c r="K537" s="190" t="s">
        <v>19</v>
      </c>
      <c r="L537" s="39"/>
      <c r="M537" s="195" t="s">
        <v>19</v>
      </c>
      <c r="N537" s="196" t="s">
        <v>45</v>
      </c>
      <c r="O537" s="64"/>
      <c r="P537" s="197">
        <f>O537*H537</f>
        <v>0</v>
      </c>
      <c r="Q537" s="197">
        <v>0</v>
      </c>
      <c r="R537" s="197">
        <f>Q537*H537</f>
        <v>0</v>
      </c>
      <c r="S537" s="197">
        <v>0</v>
      </c>
      <c r="T537" s="19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9" t="s">
        <v>236</v>
      </c>
      <c r="AT537" s="199" t="s">
        <v>159</v>
      </c>
      <c r="AU537" s="199" t="s">
        <v>82</v>
      </c>
      <c r="AY537" s="17" t="s">
        <v>158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17" t="s">
        <v>82</v>
      </c>
      <c r="BK537" s="200">
        <f>ROUND(I537*H537,2)</f>
        <v>0</v>
      </c>
      <c r="BL537" s="17" t="s">
        <v>236</v>
      </c>
      <c r="BM537" s="199" t="s">
        <v>973</v>
      </c>
    </row>
    <row r="538" spans="1:65" s="2" customFormat="1" ht="10.199999999999999">
      <c r="A538" s="34"/>
      <c r="B538" s="35"/>
      <c r="C538" s="36"/>
      <c r="D538" s="201" t="s">
        <v>165</v>
      </c>
      <c r="E538" s="36"/>
      <c r="F538" s="202" t="s">
        <v>972</v>
      </c>
      <c r="G538" s="36"/>
      <c r="H538" s="36"/>
      <c r="I538" s="108"/>
      <c r="J538" s="36"/>
      <c r="K538" s="36"/>
      <c r="L538" s="39"/>
      <c r="M538" s="203"/>
      <c r="N538" s="204"/>
      <c r="O538" s="64"/>
      <c r="P538" s="64"/>
      <c r="Q538" s="64"/>
      <c r="R538" s="64"/>
      <c r="S538" s="64"/>
      <c r="T538" s="65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165</v>
      </c>
      <c r="AU538" s="17" t="s">
        <v>82</v>
      </c>
    </row>
    <row r="539" spans="1:65" s="13" customFormat="1" ht="10.199999999999999">
      <c r="B539" s="205"/>
      <c r="C539" s="206"/>
      <c r="D539" s="201" t="s">
        <v>166</v>
      </c>
      <c r="E539" s="207" t="s">
        <v>19</v>
      </c>
      <c r="F539" s="208" t="s">
        <v>1514</v>
      </c>
      <c r="G539" s="206"/>
      <c r="H539" s="209">
        <v>1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166</v>
      </c>
      <c r="AU539" s="215" t="s">
        <v>82</v>
      </c>
      <c r="AV539" s="13" t="s">
        <v>85</v>
      </c>
      <c r="AW539" s="13" t="s">
        <v>34</v>
      </c>
      <c r="AX539" s="13" t="s">
        <v>82</v>
      </c>
      <c r="AY539" s="215" t="s">
        <v>158</v>
      </c>
    </row>
    <row r="540" spans="1:65" s="2" customFormat="1" ht="49.2" customHeight="1">
      <c r="A540" s="34"/>
      <c r="B540" s="35"/>
      <c r="C540" s="188" t="s">
        <v>952</v>
      </c>
      <c r="D540" s="188" t="s">
        <v>159</v>
      </c>
      <c r="E540" s="189" t="s">
        <v>410</v>
      </c>
      <c r="F540" s="190" t="s">
        <v>1427</v>
      </c>
      <c r="G540" s="191" t="s">
        <v>202</v>
      </c>
      <c r="H540" s="192">
        <v>3</v>
      </c>
      <c r="I540" s="193"/>
      <c r="J540" s="194">
        <f>ROUND(I540*H540,2)</f>
        <v>0</v>
      </c>
      <c r="K540" s="190" t="s">
        <v>19</v>
      </c>
      <c r="L540" s="39"/>
      <c r="M540" s="195" t="s">
        <v>19</v>
      </c>
      <c r="N540" s="196" t="s">
        <v>45</v>
      </c>
      <c r="O540" s="64"/>
      <c r="P540" s="197">
        <f>O540*H540</f>
        <v>0</v>
      </c>
      <c r="Q540" s="197">
        <v>0.8901</v>
      </c>
      <c r="R540" s="197">
        <f>Q540*H540</f>
        <v>2.6703000000000001</v>
      </c>
      <c r="S540" s="197">
        <v>0</v>
      </c>
      <c r="T540" s="19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9" t="s">
        <v>236</v>
      </c>
      <c r="AT540" s="199" t="s">
        <v>159</v>
      </c>
      <c r="AU540" s="199" t="s">
        <v>82</v>
      </c>
      <c r="AY540" s="17" t="s">
        <v>158</v>
      </c>
      <c r="BE540" s="200">
        <f>IF(N540="základní",J540,0)</f>
        <v>0</v>
      </c>
      <c r="BF540" s="200">
        <f>IF(N540="snížená",J540,0)</f>
        <v>0</v>
      </c>
      <c r="BG540" s="200">
        <f>IF(N540="zákl. přenesená",J540,0)</f>
        <v>0</v>
      </c>
      <c r="BH540" s="200">
        <f>IF(N540="sníž. přenesená",J540,0)</f>
        <v>0</v>
      </c>
      <c r="BI540" s="200">
        <f>IF(N540="nulová",J540,0)</f>
        <v>0</v>
      </c>
      <c r="BJ540" s="17" t="s">
        <v>82</v>
      </c>
      <c r="BK540" s="200">
        <f>ROUND(I540*H540,2)</f>
        <v>0</v>
      </c>
      <c r="BL540" s="17" t="s">
        <v>236</v>
      </c>
      <c r="BM540" s="199" t="s">
        <v>1428</v>
      </c>
    </row>
    <row r="541" spans="1:65" s="2" customFormat="1" ht="38.4">
      <c r="A541" s="34"/>
      <c r="B541" s="35"/>
      <c r="C541" s="36"/>
      <c r="D541" s="201" t="s">
        <v>165</v>
      </c>
      <c r="E541" s="36"/>
      <c r="F541" s="202" t="s">
        <v>1427</v>
      </c>
      <c r="G541" s="36"/>
      <c r="H541" s="36"/>
      <c r="I541" s="108"/>
      <c r="J541" s="36"/>
      <c r="K541" s="36"/>
      <c r="L541" s="39"/>
      <c r="M541" s="203"/>
      <c r="N541" s="204"/>
      <c r="O541" s="64"/>
      <c r="P541" s="64"/>
      <c r="Q541" s="64"/>
      <c r="R541" s="64"/>
      <c r="S541" s="64"/>
      <c r="T541" s="65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165</v>
      </c>
      <c r="AU541" s="17" t="s">
        <v>82</v>
      </c>
    </row>
    <row r="542" spans="1:65" s="2" customFormat="1" ht="38.4">
      <c r="A542" s="34"/>
      <c r="B542" s="35"/>
      <c r="C542" s="36"/>
      <c r="D542" s="201" t="s">
        <v>216</v>
      </c>
      <c r="E542" s="36"/>
      <c r="F542" s="227" t="s">
        <v>413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216</v>
      </c>
      <c r="AU542" s="17" t="s">
        <v>82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1605</v>
      </c>
      <c r="G543" s="206"/>
      <c r="H543" s="209">
        <v>3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51.6" customHeight="1">
      <c r="A544" s="34"/>
      <c r="B544" s="35"/>
      <c r="C544" s="188" t="s">
        <v>957</v>
      </c>
      <c r="D544" s="188" t="s">
        <v>159</v>
      </c>
      <c r="E544" s="189" t="s">
        <v>1429</v>
      </c>
      <c r="F544" s="190" t="s">
        <v>1430</v>
      </c>
      <c r="G544" s="191" t="s">
        <v>202</v>
      </c>
      <c r="H544" s="192">
        <v>3</v>
      </c>
      <c r="I544" s="193"/>
      <c r="J544" s="194">
        <f>ROUND(I544*H544,2)</f>
        <v>0</v>
      </c>
      <c r="K544" s="190" t="s">
        <v>19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1431</v>
      </c>
    </row>
    <row r="545" spans="1:65" s="2" customFormat="1" ht="38.4">
      <c r="A545" s="34"/>
      <c r="B545" s="35"/>
      <c r="C545" s="36"/>
      <c r="D545" s="201" t="s">
        <v>165</v>
      </c>
      <c r="E545" s="36"/>
      <c r="F545" s="202" t="s">
        <v>1430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10.199999999999999">
      <c r="B546" s="205"/>
      <c r="C546" s="206"/>
      <c r="D546" s="201" t="s">
        <v>166</v>
      </c>
      <c r="E546" s="207" t="s">
        <v>19</v>
      </c>
      <c r="F546" s="208" t="s">
        <v>1605</v>
      </c>
      <c r="G546" s="206"/>
      <c r="H546" s="209">
        <v>3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63.6" customHeight="1">
      <c r="A547" s="34"/>
      <c r="B547" s="35"/>
      <c r="C547" s="188" t="s">
        <v>961</v>
      </c>
      <c r="D547" s="188" t="s">
        <v>159</v>
      </c>
      <c r="E547" s="189" t="s">
        <v>416</v>
      </c>
      <c r="F547" s="190" t="s">
        <v>1433</v>
      </c>
      <c r="G547" s="191" t="s">
        <v>202</v>
      </c>
      <c r="H547" s="192">
        <v>3</v>
      </c>
      <c r="I547" s="193"/>
      <c r="J547" s="194">
        <f>ROUND(I547*H547,2)</f>
        <v>0</v>
      </c>
      <c r="K547" s="190" t="s">
        <v>19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1434</v>
      </c>
    </row>
    <row r="548" spans="1:65" s="2" customFormat="1" ht="38.4">
      <c r="A548" s="34"/>
      <c r="B548" s="35"/>
      <c r="C548" s="36"/>
      <c r="D548" s="201" t="s">
        <v>165</v>
      </c>
      <c r="E548" s="36"/>
      <c r="F548" s="202" t="s">
        <v>1433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1605</v>
      </c>
      <c r="G549" s="206"/>
      <c r="H549" s="209">
        <v>3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16.5" customHeight="1">
      <c r="A550" s="34"/>
      <c r="B550" s="35"/>
      <c r="C550" s="188" t="s">
        <v>965</v>
      </c>
      <c r="D550" s="188" t="s">
        <v>159</v>
      </c>
      <c r="E550" s="189" t="s">
        <v>1435</v>
      </c>
      <c r="F550" s="190" t="s">
        <v>710</v>
      </c>
      <c r="G550" s="191" t="s">
        <v>202</v>
      </c>
      <c r="H550" s="192">
        <v>1</v>
      </c>
      <c r="I550" s="193"/>
      <c r="J550" s="194">
        <f>ROUND(I550*H550,2)</f>
        <v>0</v>
      </c>
      <c r="K550" s="190" t="s">
        <v>19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1436</v>
      </c>
    </row>
    <row r="551" spans="1:65" s="2" customFormat="1" ht="28.8">
      <c r="A551" s="34"/>
      <c r="B551" s="35"/>
      <c r="C551" s="36"/>
      <c r="D551" s="201" t="s">
        <v>165</v>
      </c>
      <c r="E551" s="36"/>
      <c r="F551" s="202" t="s">
        <v>1437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13" customFormat="1" ht="10.199999999999999">
      <c r="B552" s="205"/>
      <c r="C552" s="206"/>
      <c r="D552" s="201" t="s">
        <v>166</v>
      </c>
      <c r="E552" s="207" t="s">
        <v>19</v>
      </c>
      <c r="F552" s="208" t="s">
        <v>1514</v>
      </c>
      <c r="G552" s="206"/>
      <c r="H552" s="209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166</v>
      </c>
      <c r="AU552" s="215" t="s">
        <v>82</v>
      </c>
      <c r="AV552" s="13" t="s">
        <v>85</v>
      </c>
      <c r="AW552" s="13" t="s">
        <v>34</v>
      </c>
      <c r="AX552" s="13" t="s">
        <v>82</v>
      </c>
      <c r="AY552" s="215" t="s">
        <v>158</v>
      </c>
    </row>
    <row r="553" spans="1:65" s="2" customFormat="1" ht="16.5" customHeight="1">
      <c r="A553" s="34"/>
      <c r="B553" s="35"/>
      <c r="C553" s="188" t="s">
        <v>970</v>
      </c>
      <c r="D553" s="188" t="s">
        <v>159</v>
      </c>
      <c r="E553" s="189" t="s">
        <v>975</v>
      </c>
      <c r="F553" s="190" t="s">
        <v>976</v>
      </c>
      <c r="G553" s="191" t="s">
        <v>977</v>
      </c>
      <c r="H553" s="192">
        <v>1</v>
      </c>
      <c r="I553" s="193"/>
      <c r="J553" s="194">
        <f>ROUND(I553*H553,2)</f>
        <v>0</v>
      </c>
      <c r="K553" s="190" t="s">
        <v>19</v>
      </c>
      <c r="L553" s="39"/>
      <c r="M553" s="195" t="s">
        <v>19</v>
      </c>
      <c r="N553" s="196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</v>
      </c>
      <c r="T553" s="19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236</v>
      </c>
      <c r="AT553" s="199" t="s">
        <v>159</v>
      </c>
      <c r="AU553" s="199" t="s">
        <v>82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236</v>
      </c>
      <c r="BM553" s="199" t="s">
        <v>978</v>
      </c>
    </row>
    <row r="554" spans="1:65" s="2" customFormat="1" ht="115.2">
      <c r="A554" s="34"/>
      <c r="B554" s="35"/>
      <c r="C554" s="36"/>
      <c r="D554" s="201" t="s">
        <v>165</v>
      </c>
      <c r="E554" s="36"/>
      <c r="F554" s="202" t="s">
        <v>979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82</v>
      </c>
    </row>
    <row r="555" spans="1:65" s="2" customFormat="1" ht="16.5" customHeight="1">
      <c r="A555" s="34"/>
      <c r="B555" s="35"/>
      <c r="C555" s="188" t="s">
        <v>974</v>
      </c>
      <c r="D555" s="188" t="s">
        <v>159</v>
      </c>
      <c r="E555" s="189" t="s">
        <v>981</v>
      </c>
      <c r="F555" s="190" t="s">
        <v>982</v>
      </c>
      <c r="G555" s="191" t="s">
        <v>977</v>
      </c>
      <c r="H555" s="192">
        <v>1</v>
      </c>
      <c r="I555" s="193"/>
      <c r="J555" s="194">
        <f>ROUND(I555*H555,2)</f>
        <v>0</v>
      </c>
      <c r="K555" s="190" t="s">
        <v>19</v>
      </c>
      <c r="L555" s="39"/>
      <c r="M555" s="195" t="s">
        <v>19</v>
      </c>
      <c r="N555" s="196" t="s">
        <v>45</v>
      </c>
      <c r="O555" s="64"/>
      <c r="P555" s="197">
        <f>O555*H555</f>
        <v>0</v>
      </c>
      <c r="Q555" s="197">
        <v>0</v>
      </c>
      <c r="R555" s="197">
        <f>Q555*H555</f>
        <v>0</v>
      </c>
      <c r="S555" s="197">
        <v>0</v>
      </c>
      <c r="T555" s="19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9" t="s">
        <v>236</v>
      </c>
      <c r="AT555" s="199" t="s">
        <v>159</v>
      </c>
      <c r="AU555" s="199" t="s">
        <v>82</v>
      </c>
      <c r="AY555" s="17" t="s">
        <v>158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7" t="s">
        <v>82</v>
      </c>
      <c r="BK555" s="200">
        <f>ROUND(I555*H555,2)</f>
        <v>0</v>
      </c>
      <c r="BL555" s="17" t="s">
        <v>236</v>
      </c>
      <c r="BM555" s="199" t="s">
        <v>983</v>
      </c>
    </row>
    <row r="556" spans="1:65" s="2" customFormat="1" ht="134.4" customHeight="1">
      <c r="A556" s="34"/>
      <c r="B556" s="35"/>
      <c r="C556" s="36"/>
      <c r="D556" s="201" t="s">
        <v>165</v>
      </c>
      <c r="E556" s="36"/>
      <c r="F556" s="202" t="s">
        <v>984</v>
      </c>
      <c r="G556" s="36"/>
      <c r="H556" s="36"/>
      <c r="I556" s="108"/>
      <c r="J556" s="36"/>
      <c r="K556" s="36"/>
      <c r="L556" s="39"/>
      <c r="M556" s="203"/>
      <c r="N556" s="204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165</v>
      </c>
      <c r="AU556" s="17" t="s">
        <v>82</v>
      </c>
    </row>
    <row r="557" spans="1:65" s="12" customFormat="1" ht="22.8" customHeight="1">
      <c r="B557" s="174"/>
      <c r="C557" s="175"/>
      <c r="D557" s="176" t="s">
        <v>73</v>
      </c>
      <c r="E557" s="238" t="s">
        <v>82</v>
      </c>
      <c r="F557" s="238" t="s">
        <v>985</v>
      </c>
      <c r="G557" s="175"/>
      <c r="H557" s="175"/>
      <c r="I557" s="178"/>
      <c r="J557" s="239">
        <f>BK557</f>
        <v>0</v>
      </c>
      <c r="K557" s="175"/>
      <c r="L557" s="180"/>
      <c r="M557" s="181"/>
      <c r="N557" s="182"/>
      <c r="O557" s="182"/>
      <c r="P557" s="183">
        <f>SUM(P558:P616)</f>
        <v>0</v>
      </c>
      <c r="Q557" s="182"/>
      <c r="R557" s="183">
        <f>SUM(R558:R616)</f>
        <v>2.2281000000000004</v>
      </c>
      <c r="S557" s="182"/>
      <c r="T557" s="184">
        <f>SUM(T558:T616)</f>
        <v>8.4</v>
      </c>
      <c r="AR557" s="185" t="s">
        <v>82</v>
      </c>
      <c r="AT557" s="186" t="s">
        <v>73</v>
      </c>
      <c r="AU557" s="186" t="s">
        <v>82</v>
      </c>
      <c r="AY557" s="185" t="s">
        <v>158</v>
      </c>
      <c r="BK557" s="187">
        <f>SUM(BK558:BK616)</f>
        <v>0</v>
      </c>
    </row>
    <row r="558" spans="1:65" s="2" customFormat="1" ht="27" customHeight="1">
      <c r="A558" s="34"/>
      <c r="B558" s="35"/>
      <c r="C558" s="188" t="s">
        <v>980</v>
      </c>
      <c r="D558" s="188" t="s">
        <v>159</v>
      </c>
      <c r="E558" s="189" t="s">
        <v>987</v>
      </c>
      <c r="F558" s="190" t="s">
        <v>988</v>
      </c>
      <c r="G558" s="191" t="s">
        <v>202</v>
      </c>
      <c r="H558" s="192">
        <v>4</v>
      </c>
      <c r="I558" s="193"/>
      <c r="J558" s="194">
        <f>ROUND(I558*H558,2)</f>
        <v>0</v>
      </c>
      <c r="K558" s="190" t="s">
        <v>213</v>
      </c>
      <c r="L558" s="39"/>
      <c r="M558" s="195" t="s">
        <v>19</v>
      </c>
      <c r="N558" s="196" t="s">
        <v>45</v>
      </c>
      <c r="O558" s="64"/>
      <c r="P558" s="197">
        <f>O558*H558</f>
        <v>0</v>
      </c>
      <c r="Q558" s="197">
        <v>6.4999999999999997E-4</v>
      </c>
      <c r="R558" s="197">
        <f>Q558*H558</f>
        <v>2.5999999999999999E-3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249</v>
      </c>
      <c r="AT558" s="199" t="s">
        <v>159</v>
      </c>
      <c r="AU558" s="199" t="s">
        <v>85</v>
      </c>
      <c r="AY558" s="17" t="s">
        <v>158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82</v>
      </c>
      <c r="BK558" s="200">
        <f>ROUND(I558*H558,2)</f>
        <v>0</v>
      </c>
      <c r="BL558" s="17" t="s">
        <v>249</v>
      </c>
      <c r="BM558" s="199" t="s">
        <v>989</v>
      </c>
    </row>
    <row r="559" spans="1:65" s="2" customFormat="1" ht="19.2">
      <c r="A559" s="34"/>
      <c r="B559" s="35"/>
      <c r="C559" s="36"/>
      <c r="D559" s="201" t="s">
        <v>165</v>
      </c>
      <c r="E559" s="36"/>
      <c r="F559" s="202" t="s">
        <v>990</v>
      </c>
      <c r="G559" s="36"/>
      <c r="H559" s="36"/>
      <c r="I559" s="108"/>
      <c r="J559" s="36"/>
      <c r="K559" s="36"/>
      <c r="L559" s="39"/>
      <c r="M559" s="203"/>
      <c r="N559" s="204"/>
      <c r="O559" s="64"/>
      <c r="P559" s="64"/>
      <c r="Q559" s="64"/>
      <c r="R559" s="64"/>
      <c r="S559" s="64"/>
      <c r="T559" s="65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165</v>
      </c>
      <c r="AU559" s="17" t="s">
        <v>85</v>
      </c>
    </row>
    <row r="560" spans="1:65" s="2" customFormat="1" ht="171.6" customHeight="1">
      <c r="A560" s="34"/>
      <c r="B560" s="35"/>
      <c r="C560" s="36"/>
      <c r="D560" s="201" t="s">
        <v>216</v>
      </c>
      <c r="E560" s="36"/>
      <c r="F560" s="227" t="s">
        <v>991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216</v>
      </c>
      <c r="AU560" s="17" t="s">
        <v>85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1532</v>
      </c>
      <c r="G561" s="206"/>
      <c r="H561" s="209">
        <v>4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85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30" customHeight="1">
      <c r="A562" s="34"/>
      <c r="B562" s="35"/>
      <c r="C562" s="188" t="s">
        <v>986</v>
      </c>
      <c r="D562" s="188" t="s">
        <v>159</v>
      </c>
      <c r="E562" s="189" t="s">
        <v>994</v>
      </c>
      <c r="F562" s="190" t="s">
        <v>995</v>
      </c>
      <c r="G562" s="191" t="s">
        <v>202</v>
      </c>
      <c r="H562" s="192">
        <v>4</v>
      </c>
      <c r="I562" s="193"/>
      <c r="J562" s="194">
        <f>ROUND(I562*H562,2)</f>
        <v>0</v>
      </c>
      <c r="K562" s="190" t="s">
        <v>213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249</v>
      </c>
      <c r="AT562" s="199" t="s">
        <v>159</v>
      </c>
      <c r="AU562" s="199" t="s">
        <v>85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249</v>
      </c>
      <c r="BM562" s="199" t="s">
        <v>996</v>
      </c>
    </row>
    <row r="563" spans="1:65" s="2" customFormat="1" ht="28.8">
      <c r="A563" s="34"/>
      <c r="B563" s="35"/>
      <c r="C563" s="36"/>
      <c r="D563" s="201" t="s">
        <v>165</v>
      </c>
      <c r="E563" s="36"/>
      <c r="F563" s="202" t="s">
        <v>997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85</v>
      </c>
    </row>
    <row r="564" spans="1:65" s="2" customFormat="1" ht="171" customHeight="1">
      <c r="A564" s="34"/>
      <c r="B564" s="35"/>
      <c r="C564" s="36"/>
      <c r="D564" s="201" t="s">
        <v>216</v>
      </c>
      <c r="E564" s="36"/>
      <c r="F564" s="227" t="s">
        <v>991</v>
      </c>
      <c r="G564" s="36"/>
      <c r="H564" s="36"/>
      <c r="I564" s="108"/>
      <c r="J564" s="36"/>
      <c r="K564" s="36"/>
      <c r="L564" s="39"/>
      <c r="M564" s="203"/>
      <c r="N564" s="204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216</v>
      </c>
      <c r="AU564" s="17" t="s">
        <v>85</v>
      </c>
    </row>
    <row r="565" spans="1:65" s="13" customFormat="1" ht="10.199999999999999">
      <c r="B565" s="205"/>
      <c r="C565" s="206"/>
      <c r="D565" s="201" t="s">
        <v>166</v>
      </c>
      <c r="E565" s="207" t="s">
        <v>19</v>
      </c>
      <c r="F565" s="208" t="s">
        <v>1532</v>
      </c>
      <c r="G565" s="206"/>
      <c r="H565" s="209">
        <v>4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166</v>
      </c>
      <c r="AU565" s="215" t="s">
        <v>85</v>
      </c>
      <c r="AV565" s="13" t="s">
        <v>85</v>
      </c>
      <c r="AW565" s="13" t="s">
        <v>34</v>
      </c>
      <c r="AX565" s="13" t="s">
        <v>82</v>
      </c>
      <c r="AY565" s="215" t="s">
        <v>158</v>
      </c>
    </row>
    <row r="566" spans="1:65" s="2" customFormat="1" ht="27" customHeight="1">
      <c r="A566" s="34"/>
      <c r="B566" s="35"/>
      <c r="C566" s="228" t="s">
        <v>993</v>
      </c>
      <c r="D566" s="228" t="s">
        <v>199</v>
      </c>
      <c r="E566" s="229" t="s">
        <v>999</v>
      </c>
      <c r="F566" s="230" t="s">
        <v>1000</v>
      </c>
      <c r="G566" s="231" t="s">
        <v>202</v>
      </c>
      <c r="H566" s="232">
        <v>28</v>
      </c>
      <c r="I566" s="233"/>
      <c r="J566" s="234">
        <f>ROUND(I566*H566,2)</f>
        <v>0</v>
      </c>
      <c r="K566" s="230" t="s">
        <v>213</v>
      </c>
      <c r="L566" s="235"/>
      <c r="M566" s="236" t="s">
        <v>19</v>
      </c>
      <c r="N566" s="237" t="s">
        <v>45</v>
      </c>
      <c r="O566" s="64"/>
      <c r="P566" s="197">
        <f>O566*H566</f>
        <v>0</v>
      </c>
      <c r="Q566" s="197">
        <v>0</v>
      </c>
      <c r="R566" s="197">
        <f>Q566*H566</f>
        <v>0</v>
      </c>
      <c r="S566" s="197">
        <v>0</v>
      </c>
      <c r="T566" s="198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99" t="s">
        <v>249</v>
      </c>
      <c r="AT566" s="199" t="s">
        <v>199</v>
      </c>
      <c r="AU566" s="199" t="s">
        <v>85</v>
      </c>
      <c r="AY566" s="17" t="s">
        <v>158</v>
      </c>
      <c r="BE566" s="200">
        <f>IF(N566="základní",J566,0)</f>
        <v>0</v>
      </c>
      <c r="BF566" s="200">
        <f>IF(N566="snížená",J566,0)</f>
        <v>0</v>
      </c>
      <c r="BG566" s="200">
        <f>IF(N566="zákl. přenesená",J566,0)</f>
        <v>0</v>
      </c>
      <c r="BH566" s="200">
        <f>IF(N566="sníž. přenesená",J566,0)</f>
        <v>0</v>
      </c>
      <c r="BI566" s="200">
        <f>IF(N566="nulová",J566,0)</f>
        <v>0</v>
      </c>
      <c r="BJ566" s="17" t="s">
        <v>82</v>
      </c>
      <c r="BK566" s="200">
        <f>ROUND(I566*H566,2)</f>
        <v>0</v>
      </c>
      <c r="BL566" s="17" t="s">
        <v>249</v>
      </c>
      <c r="BM566" s="199" t="s">
        <v>1001</v>
      </c>
    </row>
    <row r="567" spans="1:65" s="2" customFormat="1" ht="19.2">
      <c r="A567" s="34"/>
      <c r="B567" s="35"/>
      <c r="C567" s="36"/>
      <c r="D567" s="201" t="s">
        <v>165</v>
      </c>
      <c r="E567" s="36"/>
      <c r="F567" s="202" t="s">
        <v>1000</v>
      </c>
      <c r="G567" s="36"/>
      <c r="H567" s="36"/>
      <c r="I567" s="108"/>
      <c r="J567" s="36"/>
      <c r="K567" s="36"/>
      <c r="L567" s="39"/>
      <c r="M567" s="203"/>
      <c r="N567" s="204"/>
      <c r="O567" s="64"/>
      <c r="P567" s="64"/>
      <c r="Q567" s="64"/>
      <c r="R567" s="64"/>
      <c r="S567" s="64"/>
      <c r="T567" s="65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165</v>
      </c>
      <c r="AU567" s="17" t="s">
        <v>85</v>
      </c>
    </row>
    <row r="568" spans="1:65" s="13" customFormat="1" ht="10.199999999999999">
      <c r="B568" s="205"/>
      <c r="C568" s="206"/>
      <c r="D568" s="201" t="s">
        <v>166</v>
      </c>
      <c r="E568" s="207" t="s">
        <v>19</v>
      </c>
      <c r="F568" s="208" t="s">
        <v>1606</v>
      </c>
      <c r="G568" s="206"/>
      <c r="H568" s="209">
        <v>28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166</v>
      </c>
      <c r="AU568" s="215" t="s">
        <v>85</v>
      </c>
      <c r="AV568" s="13" t="s">
        <v>85</v>
      </c>
      <c r="AW568" s="13" t="s">
        <v>34</v>
      </c>
      <c r="AX568" s="13" t="s">
        <v>82</v>
      </c>
      <c r="AY568" s="215" t="s">
        <v>158</v>
      </c>
    </row>
    <row r="569" spans="1:65" s="2" customFormat="1" ht="27" customHeight="1">
      <c r="A569" s="34"/>
      <c r="B569" s="35"/>
      <c r="C569" s="188" t="s">
        <v>998</v>
      </c>
      <c r="D569" s="188" t="s">
        <v>159</v>
      </c>
      <c r="E569" s="189" t="s">
        <v>1004</v>
      </c>
      <c r="F569" s="190" t="s">
        <v>1005</v>
      </c>
      <c r="G569" s="191" t="s">
        <v>162</v>
      </c>
      <c r="H569" s="192">
        <v>70</v>
      </c>
      <c r="I569" s="193"/>
      <c r="J569" s="194">
        <f>ROUND(I569*H569,2)</f>
        <v>0</v>
      </c>
      <c r="K569" s="190" t="s">
        <v>213</v>
      </c>
      <c r="L569" s="39"/>
      <c r="M569" s="195" t="s">
        <v>19</v>
      </c>
      <c r="N569" s="196" t="s">
        <v>45</v>
      </c>
      <c r="O569" s="64"/>
      <c r="P569" s="197">
        <f>O569*H569</f>
        <v>0</v>
      </c>
      <c r="Q569" s="197">
        <v>1.4999999999999999E-4</v>
      </c>
      <c r="R569" s="197">
        <f>Q569*H569</f>
        <v>1.0499999999999999E-2</v>
      </c>
      <c r="S569" s="197">
        <v>0</v>
      </c>
      <c r="T569" s="19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9" t="s">
        <v>195</v>
      </c>
      <c r="AT569" s="199" t="s">
        <v>159</v>
      </c>
      <c r="AU569" s="199" t="s">
        <v>85</v>
      </c>
      <c r="AY569" s="17" t="s">
        <v>158</v>
      </c>
      <c r="BE569" s="200">
        <f>IF(N569="základní",J569,0)</f>
        <v>0</v>
      </c>
      <c r="BF569" s="200">
        <f>IF(N569="snížená",J569,0)</f>
        <v>0</v>
      </c>
      <c r="BG569" s="200">
        <f>IF(N569="zákl. přenesená",J569,0)</f>
        <v>0</v>
      </c>
      <c r="BH569" s="200">
        <f>IF(N569="sníž. přenesená",J569,0)</f>
        <v>0</v>
      </c>
      <c r="BI569" s="200">
        <f>IF(N569="nulová",J569,0)</f>
        <v>0</v>
      </c>
      <c r="BJ569" s="17" t="s">
        <v>82</v>
      </c>
      <c r="BK569" s="200">
        <f>ROUND(I569*H569,2)</f>
        <v>0</v>
      </c>
      <c r="BL569" s="17" t="s">
        <v>195</v>
      </c>
      <c r="BM569" s="199" t="s">
        <v>1006</v>
      </c>
    </row>
    <row r="570" spans="1:65" s="2" customFormat="1" ht="19.2">
      <c r="A570" s="34"/>
      <c r="B570" s="35"/>
      <c r="C570" s="36"/>
      <c r="D570" s="201" t="s">
        <v>165</v>
      </c>
      <c r="E570" s="36"/>
      <c r="F570" s="202" t="s">
        <v>1007</v>
      </c>
      <c r="G570" s="36"/>
      <c r="H570" s="36"/>
      <c r="I570" s="108"/>
      <c r="J570" s="36"/>
      <c r="K570" s="36"/>
      <c r="L570" s="39"/>
      <c r="M570" s="203"/>
      <c r="N570" s="204"/>
      <c r="O570" s="64"/>
      <c r="P570" s="64"/>
      <c r="Q570" s="64"/>
      <c r="R570" s="64"/>
      <c r="S570" s="64"/>
      <c r="T570" s="65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165</v>
      </c>
      <c r="AU570" s="17" t="s">
        <v>85</v>
      </c>
    </row>
    <row r="571" spans="1:65" s="2" customFormat="1" ht="168" customHeight="1">
      <c r="A571" s="34"/>
      <c r="B571" s="35"/>
      <c r="C571" s="36"/>
      <c r="D571" s="201" t="s">
        <v>216</v>
      </c>
      <c r="E571" s="36"/>
      <c r="F571" s="227" t="s">
        <v>991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216</v>
      </c>
      <c r="AU571" s="17" t="s">
        <v>85</v>
      </c>
    </row>
    <row r="572" spans="1:65" s="13" customFormat="1" ht="10.199999999999999">
      <c r="B572" s="205"/>
      <c r="C572" s="206"/>
      <c r="D572" s="201" t="s">
        <v>166</v>
      </c>
      <c r="E572" s="207" t="s">
        <v>19</v>
      </c>
      <c r="F572" s="208" t="s">
        <v>1607</v>
      </c>
      <c r="G572" s="206"/>
      <c r="H572" s="209">
        <v>70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166</v>
      </c>
      <c r="AU572" s="215" t="s">
        <v>85</v>
      </c>
      <c r="AV572" s="13" t="s">
        <v>85</v>
      </c>
      <c r="AW572" s="13" t="s">
        <v>34</v>
      </c>
      <c r="AX572" s="13" t="s">
        <v>82</v>
      </c>
      <c r="AY572" s="215" t="s">
        <v>158</v>
      </c>
    </row>
    <row r="573" spans="1:65" s="2" customFormat="1" ht="29.4" customHeight="1">
      <c r="A573" s="34"/>
      <c r="B573" s="35"/>
      <c r="C573" s="188" t="s">
        <v>1003</v>
      </c>
      <c r="D573" s="188" t="s">
        <v>159</v>
      </c>
      <c r="E573" s="189" t="s">
        <v>1010</v>
      </c>
      <c r="F573" s="190" t="s">
        <v>1011</v>
      </c>
      <c r="G573" s="191" t="s">
        <v>162</v>
      </c>
      <c r="H573" s="192">
        <v>70</v>
      </c>
      <c r="I573" s="193"/>
      <c r="J573" s="194">
        <f>ROUND(I573*H573,2)</f>
        <v>0</v>
      </c>
      <c r="K573" s="190" t="s">
        <v>213</v>
      </c>
      <c r="L573" s="39"/>
      <c r="M573" s="195" t="s">
        <v>19</v>
      </c>
      <c r="N573" s="196" t="s">
        <v>45</v>
      </c>
      <c r="O573" s="64"/>
      <c r="P573" s="197">
        <f>O573*H573</f>
        <v>0</v>
      </c>
      <c r="Q573" s="197">
        <v>0</v>
      </c>
      <c r="R573" s="197">
        <f>Q573*H573</f>
        <v>0</v>
      </c>
      <c r="S573" s="197">
        <v>0</v>
      </c>
      <c r="T573" s="19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9" t="s">
        <v>249</v>
      </c>
      <c r="AT573" s="199" t="s">
        <v>159</v>
      </c>
      <c r="AU573" s="199" t="s">
        <v>85</v>
      </c>
      <c r="AY573" s="17" t="s">
        <v>158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7" t="s">
        <v>82</v>
      </c>
      <c r="BK573" s="200">
        <f>ROUND(I573*H573,2)</f>
        <v>0</v>
      </c>
      <c r="BL573" s="17" t="s">
        <v>249</v>
      </c>
      <c r="BM573" s="199" t="s">
        <v>1012</v>
      </c>
    </row>
    <row r="574" spans="1:65" s="2" customFormat="1" ht="28.8">
      <c r="A574" s="34"/>
      <c r="B574" s="35"/>
      <c r="C574" s="36"/>
      <c r="D574" s="201" t="s">
        <v>165</v>
      </c>
      <c r="E574" s="36"/>
      <c r="F574" s="202" t="s">
        <v>1013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165</v>
      </c>
      <c r="AU574" s="17" t="s">
        <v>85</v>
      </c>
    </row>
    <row r="575" spans="1:65" s="2" customFormat="1" ht="171.6" customHeight="1">
      <c r="A575" s="34"/>
      <c r="B575" s="35"/>
      <c r="C575" s="36"/>
      <c r="D575" s="201" t="s">
        <v>216</v>
      </c>
      <c r="E575" s="36"/>
      <c r="F575" s="227" t="s">
        <v>991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216</v>
      </c>
      <c r="AU575" s="17" t="s">
        <v>85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1607</v>
      </c>
      <c r="G576" s="206"/>
      <c r="H576" s="209">
        <v>70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85</v>
      </c>
      <c r="AV576" s="13" t="s">
        <v>85</v>
      </c>
      <c r="AW576" s="13" t="s">
        <v>34</v>
      </c>
      <c r="AX576" s="13" t="s">
        <v>82</v>
      </c>
      <c r="AY576" s="215" t="s">
        <v>158</v>
      </c>
    </row>
    <row r="577" spans="1:65" s="2" customFormat="1" ht="27.6" customHeight="1">
      <c r="A577" s="34"/>
      <c r="B577" s="35"/>
      <c r="C577" s="228" t="s">
        <v>1009</v>
      </c>
      <c r="D577" s="228" t="s">
        <v>199</v>
      </c>
      <c r="E577" s="229" t="s">
        <v>1015</v>
      </c>
      <c r="F577" s="230" t="s">
        <v>1016</v>
      </c>
      <c r="G577" s="231" t="s">
        <v>202</v>
      </c>
      <c r="H577" s="232">
        <v>20</v>
      </c>
      <c r="I577" s="233"/>
      <c r="J577" s="234">
        <f>ROUND(I577*H577,2)</f>
        <v>0</v>
      </c>
      <c r="K577" s="230" t="s">
        <v>213</v>
      </c>
      <c r="L577" s="235"/>
      <c r="M577" s="236" t="s">
        <v>19</v>
      </c>
      <c r="N577" s="237" t="s">
        <v>45</v>
      </c>
      <c r="O577" s="64"/>
      <c r="P577" s="197">
        <f>O577*H577</f>
        <v>0</v>
      </c>
      <c r="Q577" s="197">
        <v>1.2500000000000001E-2</v>
      </c>
      <c r="R577" s="197">
        <f>Q577*H577</f>
        <v>0.25</v>
      </c>
      <c r="S577" s="197">
        <v>0</v>
      </c>
      <c r="T577" s="19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9" t="s">
        <v>249</v>
      </c>
      <c r="AT577" s="199" t="s">
        <v>199</v>
      </c>
      <c r="AU577" s="199" t="s">
        <v>85</v>
      </c>
      <c r="AY577" s="17" t="s">
        <v>158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17" t="s">
        <v>82</v>
      </c>
      <c r="BK577" s="200">
        <f>ROUND(I577*H577,2)</f>
        <v>0</v>
      </c>
      <c r="BL577" s="17" t="s">
        <v>249</v>
      </c>
      <c r="BM577" s="199" t="s">
        <v>1017</v>
      </c>
    </row>
    <row r="578" spans="1:65" s="2" customFormat="1" ht="19.2">
      <c r="A578" s="34"/>
      <c r="B578" s="35"/>
      <c r="C578" s="36"/>
      <c r="D578" s="201" t="s">
        <v>165</v>
      </c>
      <c r="E578" s="36"/>
      <c r="F578" s="202" t="s">
        <v>1016</v>
      </c>
      <c r="G578" s="36"/>
      <c r="H578" s="36"/>
      <c r="I578" s="108"/>
      <c r="J578" s="36"/>
      <c r="K578" s="36"/>
      <c r="L578" s="39"/>
      <c r="M578" s="203"/>
      <c r="N578" s="204"/>
      <c r="O578" s="64"/>
      <c r="P578" s="64"/>
      <c r="Q578" s="64"/>
      <c r="R578" s="64"/>
      <c r="S578" s="64"/>
      <c r="T578" s="65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165</v>
      </c>
      <c r="AU578" s="17" t="s">
        <v>85</v>
      </c>
    </row>
    <row r="579" spans="1:65" s="13" customFormat="1" ht="10.199999999999999">
      <c r="B579" s="205"/>
      <c r="C579" s="206"/>
      <c r="D579" s="201" t="s">
        <v>166</v>
      </c>
      <c r="E579" s="207" t="s">
        <v>19</v>
      </c>
      <c r="F579" s="208" t="s">
        <v>1608</v>
      </c>
      <c r="G579" s="206"/>
      <c r="H579" s="209">
        <v>20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166</v>
      </c>
      <c r="AU579" s="215" t="s">
        <v>85</v>
      </c>
      <c r="AV579" s="13" t="s">
        <v>85</v>
      </c>
      <c r="AW579" s="13" t="s">
        <v>34</v>
      </c>
      <c r="AX579" s="13" t="s">
        <v>82</v>
      </c>
      <c r="AY579" s="215" t="s">
        <v>158</v>
      </c>
    </row>
    <row r="580" spans="1:65" s="2" customFormat="1" ht="27" customHeight="1">
      <c r="A580" s="34"/>
      <c r="B580" s="35"/>
      <c r="C580" s="188" t="s">
        <v>1014</v>
      </c>
      <c r="D580" s="188" t="s">
        <v>159</v>
      </c>
      <c r="E580" s="189" t="s">
        <v>1441</v>
      </c>
      <c r="F580" s="190" t="s">
        <v>1442</v>
      </c>
      <c r="G580" s="191" t="s">
        <v>194</v>
      </c>
      <c r="H580" s="192">
        <v>20</v>
      </c>
      <c r="I580" s="193"/>
      <c r="J580" s="194">
        <f>ROUND(I580*H580,2)</f>
        <v>0</v>
      </c>
      <c r="K580" s="190" t="s">
        <v>213</v>
      </c>
      <c r="L580" s="39"/>
      <c r="M580" s="195" t="s">
        <v>19</v>
      </c>
      <c r="N580" s="196" t="s">
        <v>45</v>
      </c>
      <c r="O580" s="64"/>
      <c r="P580" s="197">
        <f>O580*H580</f>
        <v>0</v>
      </c>
      <c r="Q580" s="197">
        <v>0</v>
      </c>
      <c r="R580" s="197">
        <f>Q580*H580</f>
        <v>0</v>
      </c>
      <c r="S580" s="197">
        <v>0.26</v>
      </c>
      <c r="T580" s="198">
        <f>S580*H580</f>
        <v>5.2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163</v>
      </c>
      <c r="AT580" s="199" t="s">
        <v>159</v>
      </c>
      <c r="AU580" s="199" t="s">
        <v>85</v>
      </c>
      <c r="AY580" s="17" t="s">
        <v>158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82</v>
      </c>
      <c r="BK580" s="200">
        <f>ROUND(I580*H580,2)</f>
        <v>0</v>
      </c>
      <c r="BL580" s="17" t="s">
        <v>163</v>
      </c>
      <c r="BM580" s="199" t="s">
        <v>1443</v>
      </c>
    </row>
    <row r="581" spans="1:65" s="2" customFormat="1" ht="19.2">
      <c r="A581" s="34"/>
      <c r="B581" s="35"/>
      <c r="C581" s="36"/>
      <c r="D581" s="201" t="s">
        <v>165</v>
      </c>
      <c r="E581" s="36"/>
      <c r="F581" s="202" t="s">
        <v>1442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165</v>
      </c>
      <c r="AU581" s="17" t="s">
        <v>85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1609</v>
      </c>
      <c r="G582" s="206"/>
      <c r="H582" s="209">
        <v>20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85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27" customHeight="1">
      <c r="A583" s="34"/>
      <c r="B583" s="35"/>
      <c r="C583" s="188" t="s">
        <v>1019</v>
      </c>
      <c r="D583" s="188" t="s">
        <v>159</v>
      </c>
      <c r="E583" s="189" t="s">
        <v>1020</v>
      </c>
      <c r="F583" s="190" t="s">
        <v>1021</v>
      </c>
      <c r="G583" s="191" t="s">
        <v>194</v>
      </c>
      <c r="H583" s="192">
        <v>20</v>
      </c>
      <c r="I583" s="193"/>
      <c r="J583" s="194">
        <f>ROUND(I583*H583,2)</f>
        <v>0</v>
      </c>
      <c r="K583" s="190" t="s">
        <v>213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0.16</v>
      </c>
      <c r="T583" s="198">
        <f>S583*H583</f>
        <v>3.2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163</v>
      </c>
      <c r="AT583" s="199" t="s">
        <v>159</v>
      </c>
      <c r="AU583" s="199" t="s">
        <v>85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163</v>
      </c>
      <c r="BM583" s="199" t="s">
        <v>1022</v>
      </c>
    </row>
    <row r="584" spans="1:65" s="2" customFormat="1" ht="19.2">
      <c r="A584" s="34"/>
      <c r="B584" s="35"/>
      <c r="C584" s="36"/>
      <c r="D584" s="201" t="s">
        <v>165</v>
      </c>
      <c r="E584" s="36"/>
      <c r="F584" s="202" t="s">
        <v>1021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85</v>
      </c>
    </row>
    <row r="585" spans="1:65" s="13" customFormat="1" ht="10.199999999999999">
      <c r="B585" s="205"/>
      <c r="C585" s="206"/>
      <c r="D585" s="201" t="s">
        <v>166</v>
      </c>
      <c r="E585" s="207" t="s">
        <v>19</v>
      </c>
      <c r="F585" s="208" t="s">
        <v>1556</v>
      </c>
      <c r="G585" s="206"/>
      <c r="H585" s="209">
        <v>20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166</v>
      </c>
      <c r="AU585" s="215" t="s">
        <v>85</v>
      </c>
      <c r="AV585" s="13" t="s">
        <v>85</v>
      </c>
      <c r="AW585" s="13" t="s">
        <v>34</v>
      </c>
      <c r="AX585" s="13" t="s">
        <v>82</v>
      </c>
      <c r="AY585" s="215" t="s">
        <v>158</v>
      </c>
    </row>
    <row r="586" spans="1:65" s="2" customFormat="1" ht="27" customHeight="1">
      <c r="A586" s="34"/>
      <c r="B586" s="35"/>
      <c r="C586" s="188" t="s">
        <v>1024</v>
      </c>
      <c r="D586" s="188" t="s">
        <v>159</v>
      </c>
      <c r="E586" s="189" t="s">
        <v>1025</v>
      </c>
      <c r="F586" s="190" t="s">
        <v>1026</v>
      </c>
      <c r="G586" s="191" t="s">
        <v>1027</v>
      </c>
      <c r="H586" s="192">
        <v>2.8</v>
      </c>
      <c r="I586" s="193"/>
      <c r="J586" s="194">
        <f>ROUND(I586*H586,2)</f>
        <v>0</v>
      </c>
      <c r="K586" s="190" t="s">
        <v>213</v>
      </c>
      <c r="L586" s="39"/>
      <c r="M586" s="195" t="s">
        <v>19</v>
      </c>
      <c r="N586" s="196" t="s">
        <v>45</v>
      </c>
      <c r="O586" s="64"/>
      <c r="P586" s="197">
        <f>O586*H586</f>
        <v>0</v>
      </c>
      <c r="Q586" s="197">
        <v>0</v>
      </c>
      <c r="R586" s="197">
        <f>Q586*H586</f>
        <v>0</v>
      </c>
      <c r="S586" s="197">
        <v>0</v>
      </c>
      <c r="T586" s="19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9" t="s">
        <v>163</v>
      </c>
      <c r="AT586" s="199" t="s">
        <v>159</v>
      </c>
      <c r="AU586" s="199" t="s">
        <v>85</v>
      </c>
      <c r="AY586" s="17" t="s">
        <v>158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7" t="s">
        <v>82</v>
      </c>
      <c r="BK586" s="200">
        <f>ROUND(I586*H586,2)</f>
        <v>0</v>
      </c>
      <c r="BL586" s="17" t="s">
        <v>163</v>
      </c>
      <c r="BM586" s="199" t="s">
        <v>1028</v>
      </c>
    </row>
    <row r="587" spans="1:65" s="2" customFormat="1" ht="28.8">
      <c r="A587" s="34"/>
      <c r="B587" s="35"/>
      <c r="C587" s="36"/>
      <c r="D587" s="201" t="s">
        <v>165</v>
      </c>
      <c r="E587" s="36"/>
      <c r="F587" s="202" t="s">
        <v>1029</v>
      </c>
      <c r="G587" s="36"/>
      <c r="H587" s="36"/>
      <c r="I587" s="108"/>
      <c r="J587" s="36"/>
      <c r="K587" s="36"/>
      <c r="L587" s="39"/>
      <c r="M587" s="203"/>
      <c r="N587" s="204"/>
      <c r="O587" s="64"/>
      <c r="P587" s="64"/>
      <c r="Q587" s="64"/>
      <c r="R587" s="64"/>
      <c r="S587" s="64"/>
      <c r="T587" s="65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165</v>
      </c>
      <c r="AU587" s="17" t="s">
        <v>85</v>
      </c>
    </row>
    <row r="588" spans="1:65" s="2" customFormat="1" ht="409.6">
      <c r="A588" s="34"/>
      <c r="B588" s="35"/>
      <c r="C588" s="36"/>
      <c r="D588" s="201" t="s">
        <v>216</v>
      </c>
      <c r="E588" s="36"/>
      <c r="F588" s="227" t="s">
        <v>1030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216</v>
      </c>
      <c r="AU588" s="17" t="s">
        <v>85</v>
      </c>
    </row>
    <row r="589" spans="1:65" s="13" customFormat="1" ht="10.199999999999999">
      <c r="B589" s="205"/>
      <c r="C589" s="206"/>
      <c r="D589" s="201" t="s">
        <v>166</v>
      </c>
      <c r="E589" s="207" t="s">
        <v>19</v>
      </c>
      <c r="F589" s="208" t="s">
        <v>1610</v>
      </c>
      <c r="G589" s="206"/>
      <c r="H589" s="209">
        <v>2.8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166</v>
      </c>
      <c r="AU589" s="215" t="s">
        <v>85</v>
      </c>
      <c r="AV589" s="13" t="s">
        <v>85</v>
      </c>
      <c r="AW589" s="13" t="s">
        <v>34</v>
      </c>
      <c r="AX589" s="13" t="s">
        <v>82</v>
      </c>
      <c r="AY589" s="215" t="s">
        <v>158</v>
      </c>
    </row>
    <row r="590" spans="1:65" s="2" customFormat="1" ht="29.4" customHeight="1">
      <c r="A590" s="34"/>
      <c r="B590" s="35"/>
      <c r="C590" s="188" t="s">
        <v>1032</v>
      </c>
      <c r="D590" s="188" t="s">
        <v>159</v>
      </c>
      <c r="E590" s="189" t="s">
        <v>1033</v>
      </c>
      <c r="F590" s="190" t="s">
        <v>1034</v>
      </c>
      <c r="G590" s="191" t="s">
        <v>1035</v>
      </c>
      <c r="H590" s="192">
        <v>23.789000000000001</v>
      </c>
      <c r="I590" s="193"/>
      <c r="J590" s="194">
        <f>ROUND(I590*H590,2)</f>
        <v>0</v>
      </c>
      <c r="K590" s="190" t="s">
        <v>213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1036</v>
      </c>
    </row>
    <row r="591" spans="1:65" s="2" customFormat="1" ht="38.4">
      <c r="A591" s="34"/>
      <c r="B591" s="35"/>
      <c r="C591" s="36"/>
      <c r="D591" s="201" t="s">
        <v>165</v>
      </c>
      <c r="E591" s="36"/>
      <c r="F591" s="202" t="s">
        <v>1037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2" customFormat="1" ht="76.8">
      <c r="A592" s="34"/>
      <c r="B592" s="35"/>
      <c r="C592" s="36"/>
      <c r="D592" s="201" t="s">
        <v>216</v>
      </c>
      <c r="E592" s="36"/>
      <c r="F592" s="227" t="s">
        <v>1038</v>
      </c>
      <c r="G592" s="36"/>
      <c r="H592" s="36"/>
      <c r="I592" s="108"/>
      <c r="J592" s="36"/>
      <c r="K592" s="36"/>
      <c r="L592" s="39"/>
      <c r="M592" s="203"/>
      <c r="N592" s="204"/>
      <c r="O592" s="64"/>
      <c r="P592" s="64"/>
      <c r="Q592" s="64"/>
      <c r="R592" s="64"/>
      <c r="S592" s="64"/>
      <c r="T592" s="65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216</v>
      </c>
      <c r="AU592" s="17" t="s">
        <v>85</v>
      </c>
    </row>
    <row r="593" spans="1:65" s="2" customFormat="1" ht="38.4">
      <c r="A593" s="34"/>
      <c r="B593" s="35"/>
      <c r="C593" s="36"/>
      <c r="D593" s="201" t="s">
        <v>181</v>
      </c>
      <c r="E593" s="36"/>
      <c r="F593" s="227" t="s">
        <v>1039</v>
      </c>
      <c r="G593" s="36"/>
      <c r="H593" s="36"/>
      <c r="I593" s="108"/>
      <c r="J593" s="36"/>
      <c r="K593" s="36"/>
      <c r="L593" s="39"/>
      <c r="M593" s="203"/>
      <c r="N593" s="204"/>
      <c r="O593" s="64"/>
      <c r="P593" s="64"/>
      <c r="Q593" s="64"/>
      <c r="R593" s="64"/>
      <c r="S593" s="64"/>
      <c r="T593" s="65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181</v>
      </c>
      <c r="AU593" s="17" t="s">
        <v>85</v>
      </c>
    </row>
    <row r="594" spans="1:65" s="13" customFormat="1" ht="10.199999999999999">
      <c r="B594" s="205"/>
      <c r="C594" s="206"/>
      <c r="D594" s="201" t="s">
        <v>166</v>
      </c>
      <c r="E594" s="207" t="s">
        <v>19</v>
      </c>
      <c r="F594" s="208" t="s">
        <v>1611</v>
      </c>
      <c r="G594" s="206"/>
      <c r="H594" s="209">
        <v>5.88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166</v>
      </c>
      <c r="AU594" s="215" t="s">
        <v>85</v>
      </c>
      <c r="AV594" s="13" t="s">
        <v>85</v>
      </c>
      <c r="AW594" s="13" t="s">
        <v>34</v>
      </c>
      <c r="AX594" s="13" t="s">
        <v>74</v>
      </c>
      <c r="AY594" s="215" t="s">
        <v>158</v>
      </c>
    </row>
    <row r="595" spans="1:65" s="13" customFormat="1" ht="20.399999999999999">
      <c r="B595" s="205"/>
      <c r="C595" s="206"/>
      <c r="D595" s="201" t="s">
        <v>166</v>
      </c>
      <c r="E595" s="207" t="s">
        <v>19</v>
      </c>
      <c r="F595" s="208" t="s">
        <v>1612</v>
      </c>
      <c r="G595" s="206"/>
      <c r="H595" s="209">
        <v>17.908999999999999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85</v>
      </c>
      <c r="AV595" s="13" t="s">
        <v>85</v>
      </c>
      <c r="AW595" s="13" t="s">
        <v>34</v>
      </c>
      <c r="AX595" s="13" t="s">
        <v>74</v>
      </c>
      <c r="AY595" s="215" t="s">
        <v>158</v>
      </c>
    </row>
    <row r="596" spans="1:65" s="14" customFormat="1" ht="10.199999999999999">
      <c r="B596" s="216"/>
      <c r="C596" s="217"/>
      <c r="D596" s="201" t="s">
        <v>166</v>
      </c>
      <c r="E596" s="218" t="s">
        <v>19</v>
      </c>
      <c r="F596" s="219" t="s">
        <v>175</v>
      </c>
      <c r="G596" s="217"/>
      <c r="H596" s="220">
        <v>23.788999999999998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166</v>
      </c>
      <c r="AU596" s="226" t="s">
        <v>85</v>
      </c>
      <c r="AV596" s="14" t="s">
        <v>163</v>
      </c>
      <c r="AW596" s="14" t="s">
        <v>34</v>
      </c>
      <c r="AX596" s="14" t="s">
        <v>82</v>
      </c>
      <c r="AY596" s="226" t="s">
        <v>158</v>
      </c>
    </row>
    <row r="597" spans="1:65" s="2" customFormat="1" ht="27" customHeight="1">
      <c r="A597" s="34"/>
      <c r="B597" s="35"/>
      <c r="C597" s="188" t="s">
        <v>1042</v>
      </c>
      <c r="D597" s="188" t="s">
        <v>159</v>
      </c>
      <c r="E597" s="189" t="s">
        <v>1043</v>
      </c>
      <c r="F597" s="190" t="s">
        <v>1044</v>
      </c>
      <c r="G597" s="191" t="s">
        <v>194</v>
      </c>
      <c r="H597" s="192">
        <v>20</v>
      </c>
      <c r="I597" s="193"/>
      <c r="J597" s="194">
        <f>ROUND(I597*H597,2)</f>
        <v>0</v>
      </c>
      <c r="K597" s="190" t="s">
        <v>19</v>
      </c>
      <c r="L597" s="39"/>
      <c r="M597" s="195" t="s">
        <v>19</v>
      </c>
      <c r="N597" s="196" t="s">
        <v>45</v>
      </c>
      <c r="O597" s="64"/>
      <c r="P597" s="197">
        <f>O597*H597</f>
        <v>0</v>
      </c>
      <c r="Q597" s="197">
        <v>8.4250000000000005E-2</v>
      </c>
      <c r="R597" s="197">
        <f>Q597*H597</f>
        <v>1.6850000000000001</v>
      </c>
      <c r="S597" s="197">
        <v>0</v>
      </c>
      <c r="T597" s="198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9" t="s">
        <v>163</v>
      </c>
      <c r="AT597" s="199" t="s">
        <v>159</v>
      </c>
      <c r="AU597" s="199" t="s">
        <v>85</v>
      </c>
      <c r="AY597" s="17" t="s">
        <v>158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17" t="s">
        <v>82</v>
      </c>
      <c r="BK597" s="200">
        <f>ROUND(I597*H597,2)</f>
        <v>0</v>
      </c>
      <c r="BL597" s="17" t="s">
        <v>163</v>
      </c>
      <c r="BM597" s="199" t="s">
        <v>1045</v>
      </c>
    </row>
    <row r="598" spans="1:65" s="2" customFormat="1" ht="19.2">
      <c r="A598" s="34"/>
      <c r="B598" s="35"/>
      <c r="C598" s="36"/>
      <c r="D598" s="201" t="s">
        <v>165</v>
      </c>
      <c r="E598" s="36"/>
      <c r="F598" s="202" t="s">
        <v>1044</v>
      </c>
      <c r="G598" s="36"/>
      <c r="H598" s="36"/>
      <c r="I598" s="108"/>
      <c r="J598" s="36"/>
      <c r="K598" s="36"/>
      <c r="L598" s="39"/>
      <c r="M598" s="203"/>
      <c r="N598" s="204"/>
      <c r="O598" s="64"/>
      <c r="P598" s="64"/>
      <c r="Q598" s="64"/>
      <c r="R598" s="64"/>
      <c r="S598" s="64"/>
      <c r="T598" s="65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165</v>
      </c>
      <c r="AU598" s="17" t="s">
        <v>85</v>
      </c>
    </row>
    <row r="599" spans="1:65" s="13" customFormat="1" ht="10.199999999999999">
      <c r="B599" s="205"/>
      <c r="C599" s="206"/>
      <c r="D599" s="201" t="s">
        <v>166</v>
      </c>
      <c r="E599" s="207" t="s">
        <v>19</v>
      </c>
      <c r="F599" s="208" t="s">
        <v>1609</v>
      </c>
      <c r="G599" s="206"/>
      <c r="H599" s="209">
        <v>20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82</v>
      </c>
      <c r="AY599" s="215" t="s">
        <v>158</v>
      </c>
    </row>
    <row r="600" spans="1:65" s="2" customFormat="1" ht="16.5" customHeight="1">
      <c r="A600" s="34"/>
      <c r="B600" s="35"/>
      <c r="C600" s="228" t="s">
        <v>1047</v>
      </c>
      <c r="D600" s="228" t="s">
        <v>199</v>
      </c>
      <c r="E600" s="229" t="s">
        <v>1048</v>
      </c>
      <c r="F600" s="230" t="s">
        <v>1448</v>
      </c>
      <c r="G600" s="231" t="s">
        <v>194</v>
      </c>
      <c r="H600" s="232">
        <v>2</v>
      </c>
      <c r="I600" s="233"/>
      <c r="J600" s="234">
        <f>ROUND(I600*H600,2)</f>
        <v>0</v>
      </c>
      <c r="K600" s="230" t="s">
        <v>19</v>
      </c>
      <c r="L600" s="235"/>
      <c r="M600" s="236" t="s">
        <v>19</v>
      </c>
      <c r="N600" s="237" t="s">
        <v>45</v>
      </c>
      <c r="O600" s="64"/>
      <c r="P600" s="197">
        <f>O600*H600</f>
        <v>0</v>
      </c>
      <c r="Q600" s="197">
        <v>0.14000000000000001</v>
      </c>
      <c r="R600" s="197">
        <f>Q600*H600</f>
        <v>0.28000000000000003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218</v>
      </c>
      <c r="AT600" s="199" t="s">
        <v>199</v>
      </c>
      <c r="AU600" s="199" t="s">
        <v>85</v>
      </c>
      <c r="AY600" s="17" t="s">
        <v>158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82</v>
      </c>
      <c r="BK600" s="200">
        <f>ROUND(I600*H600,2)</f>
        <v>0</v>
      </c>
      <c r="BL600" s="17" t="s">
        <v>163</v>
      </c>
      <c r="BM600" s="199" t="s">
        <v>1050</v>
      </c>
    </row>
    <row r="601" spans="1:65" s="2" customFormat="1" ht="10.199999999999999">
      <c r="A601" s="34"/>
      <c r="B601" s="35"/>
      <c r="C601" s="36"/>
      <c r="D601" s="201" t="s">
        <v>165</v>
      </c>
      <c r="E601" s="36"/>
      <c r="F601" s="202" t="s">
        <v>1448</v>
      </c>
      <c r="G601" s="36"/>
      <c r="H601" s="36"/>
      <c r="I601" s="108"/>
      <c r="J601" s="36"/>
      <c r="K601" s="36"/>
      <c r="L601" s="39"/>
      <c r="M601" s="203"/>
      <c r="N601" s="204"/>
      <c r="O601" s="64"/>
      <c r="P601" s="64"/>
      <c r="Q601" s="64"/>
      <c r="R601" s="64"/>
      <c r="S601" s="64"/>
      <c r="T601" s="65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165</v>
      </c>
      <c r="AU601" s="17" t="s">
        <v>85</v>
      </c>
    </row>
    <row r="602" spans="1:65" s="13" customFormat="1" ht="10.199999999999999">
      <c r="B602" s="205"/>
      <c r="C602" s="206"/>
      <c r="D602" s="201" t="s">
        <v>166</v>
      </c>
      <c r="E602" s="207" t="s">
        <v>19</v>
      </c>
      <c r="F602" s="208" t="s">
        <v>1613</v>
      </c>
      <c r="G602" s="206"/>
      <c r="H602" s="209">
        <v>2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166</v>
      </c>
      <c r="AU602" s="215" t="s">
        <v>85</v>
      </c>
      <c r="AV602" s="13" t="s">
        <v>85</v>
      </c>
      <c r="AW602" s="13" t="s">
        <v>34</v>
      </c>
      <c r="AX602" s="13" t="s">
        <v>82</v>
      </c>
      <c r="AY602" s="215" t="s">
        <v>158</v>
      </c>
    </row>
    <row r="603" spans="1:65" s="2" customFormat="1" ht="16.5" customHeight="1">
      <c r="A603" s="34"/>
      <c r="B603" s="35"/>
      <c r="C603" s="188" t="s">
        <v>1052</v>
      </c>
      <c r="D603" s="188" t="s">
        <v>159</v>
      </c>
      <c r="E603" s="189" t="s">
        <v>1053</v>
      </c>
      <c r="F603" s="190" t="s">
        <v>1054</v>
      </c>
      <c r="G603" s="191" t="s">
        <v>1035</v>
      </c>
      <c r="H603" s="192">
        <v>10.628</v>
      </c>
      <c r="I603" s="193"/>
      <c r="J603" s="194">
        <f>ROUND(I603*H603,2)</f>
        <v>0</v>
      </c>
      <c r="K603" s="190" t="s">
        <v>19</v>
      </c>
      <c r="L603" s="39"/>
      <c r="M603" s="195" t="s">
        <v>19</v>
      </c>
      <c r="N603" s="196" t="s">
        <v>45</v>
      </c>
      <c r="O603" s="64"/>
      <c r="P603" s="197">
        <f>O603*H603</f>
        <v>0</v>
      </c>
      <c r="Q603" s="197">
        <v>0</v>
      </c>
      <c r="R603" s="197">
        <f>Q603*H603</f>
        <v>0</v>
      </c>
      <c r="S603" s="197">
        <v>0</v>
      </c>
      <c r="T603" s="198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9" t="s">
        <v>163</v>
      </c>
      <c r="AT603" s="199" t="s">
        <v>159</v>
      </c>
      <c r="AU603" s="199" t="s">
        <v>85</v>
      </c>
      <c r="AY603" s="17" t="s">
        <v>158</v>
      </c>
      <c r="BE603" s="200">
        <f>IF(N603="základní",J603,0)</f>
        <v>0</v>
      </c>
      <c r="BF603" s="200">
        <f>IF(N603="snížená",J603,0)</f>
        <v>0</v>
      </c>
      <c r="BG603" s="200">
        <f>IF(N603="zákl. přenesená",J603,0)</f>
        <v>0</v>
      </c>
      <c r="BH603" s="200">
        <f>IF(N603="sníž. přenesená",J603,0)</f>
        <v>0</v>
      </c>
      <c r="BI603" s="200">
        <f>IF(N603="nulová",J603,0)</f>
        <v>0</v>
      </c>
      <c r="BJ603" s="17" t="s">
        <v>82</v>
      </c>
      <c r="BK603" s="200">
        <f>ROUND(I603*H603,2)</f>
        <v>0</v>
      </c>
      <c r="BL603" s="17" t="s">
        <v>163</v>
      </c>
      <c r="BM603" s="199" t="s">
        <v>1055</v>
      </c>
    </row>
    <row r="604" spans="1:65" s="2" customFormat="1" ht="10.199999999999999">
      <c r="A604" s="34"/>
      <c r="B604" s="35"/>
      <c r="C604" s="36"/>
      <c r="D604" s="201" t="s">
        <v>165</v>
      </c>
      <c r="E604" s="36"/>
      <c r="F604" s="202" t="s">
        <v>1054</v>
      </c>
      <c r="G604" s="36"/>
      <c r="H604" s="36"/>
      <c r="I604" s="108"/>
      <c r="J604" s="36"/>
      <c r="K604" s="36"/>
      <c r="L604" s="39"/>
      <c r="M604" s="203"/>
      <c r="N604" s="204"/>
      <c r="O604" s="64"/>
      <c r="P604" s="64"/>
      <c r="Q604" s="64"/>
      <c r="R604" s="64"/>
      <c r="S604" s="64"/>
      <c r="T604" s="65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165</v>
      </c>
      <c r="AU604" s="17" t="s">
        <v>85</v>
      </c>
    </row>
    <row r="605" spans="1:65" s="13" customFormat="1" ht="10.199999999999999">
      <c r="B605" s="205"/>
      <c r="C605" s="206"/>
      <c r="D605" s="201" t="s">
        <v>166</v>
      </c>
      <c r="E605" s="207" t="s">
        <v>19</v>
      </c>
      <c r="F605" s="208" t="s">
        <v>1614</v>
      </c>
      <c r="G605" s="206"/>
      <c r="H605" s="209">
        <v>2.1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74</v>
      </c>
      <c r="AY605" s="215" t="s">
        <v>158</v>
      </c>
    </row>
    <row r="606" spans="1:65" s="13" customFormat="1" ht="20.399999999999999">
      <c r="B606" s="205"/>
      <c r="C606" s="206"/>
      <c r="D606" s="201" t="s">
        <v>166</v>
      </c>
      <c r="E606" s="207" t="s">
        <v>19</v>
      </c>
      <c r="F606" s="208" t="s">
        <v>1615</v>
      </c>
      <c r="G606" s="206"/>
      <c r="H606" s="209">
        <v>8.5280000000000005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166</v>
      </c>
      <c r="AU606" s="215" t="s">
        <v>85</v>
      </c>
      <c r="AV606" s="13" t="s">
        <v>85</v>
      </c>
      <c r="AW606" s="13" t="s">
        <v>34</v>
      </c>
      <c r="AX606" s="13" t="s">
        <v>74</v>
      </c>
      <c r="AY606" s="215" t="s">
        <v>158</v>
      </c>
    </row>
    <row r="607" spans="1:65" s="14" customFormat="1" ht="10.199999999999999">
      <c r="B607" s="216"/>
      <c r="C607" s="217"/>
      <c r="D607" s="201" t="s">
        <v>166</v>
      </c>
      <c r="E607" s="218" t="s">
        <v>19</v>
      </c>
      <c r="F607" s="219" t="s">
        <v>175</v>
      </c>
      <c r="G607" s="217"/>
      <c r="H607" s="220">
        <v>10.628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166</v>
      </c>
      <c r="AU607" s="226" t="s">
        <v>85</v>
      </c>
      <c r="AV607" s="14" t="s">
        <v>163</v>
      </c>
      <c r="AW607" s="14" t="s">
        <v>34</v>
      </c>
      <c r="AX607" s="14" t="s">
        <v>82</v>
      </c>
      <c r="AY607" s="226" t="s">
        <v>158</v>
      </c>
    </row>
    <row r="608" spans="1:65" s="2" customFormat="1" ht="27" customHeight="1">
      <c r="A608" s="34"/>
      <c r="B608" s="35"/>
      <c r="C608" s="188" t="s">
        <v>1056</v>
      </c>
      <c r="D608" s="188" t="s">
        <v>159</v>
      </c>
      <c r="E608" s="189" t="s">
        <v>1057</v>
      </c>
      <c r="F608" s="190" t="s">
        <v>1058</v>
      </c>
      <c r="G608" s="191" t="s">
        <v>1059</v>
      </c>
      <c r="H608" s="192">
        <v>18.068000000000001</v>
      </c>
      <c r="I608" s="193"/>
      <c r="J608" s="194">
        <f>ROUND(I608*H608,2)</f>
        <v>0</v>
      </c>
      <c r="K608" s="190" t="s">
        <v>213</v>
      </c>
      <c r="L608" s="39"/>
      <c r="M608" s="195" t="s">
        <v>19</v>
      </c>
      <c r="N608" s="196" t="s">
        <v>45</v>
      </c>
      <c r="O608" s="64"/>
      <c r="P608" s="197">
        <f>O608*H608</f>
        <v>0</v>
      </c>
      <c r="Q608" s="197">
        <v>0</v>
      </c>
      <c r="R608" s="197">
        <f>Q608*H608</f>
        <v>0</v>
      </c>
      <c r="S608" s="197">
        <v>0</v>
      </c>
      <c r="T608" s="198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9" t="s">
        <v>163</v>
      </c>
      <c r="AT608" s="199" t="s">
        <v>159</v>
      </c>
      <c r="AU608" s="199" t="s">
        <v>85</v>
      </c>
      <c r="AY608" s="17" t="s">
        <v>158</v>
      </c>
      <c r="BE608" s="200">
        <f>IF(N608="základní",J608,0)</f>
        <v>0</v>
      </c>
      <c r="BF608" s="200">
        <f>IF(N608="snížená",J608,0)</f>
        <v>0</v>
      </c>
      <c r="BG608" s="200">
        <f>IF(N608="zákl. přenesená",J608,0)</f>
        <v>0</v>
      </c>
      <c r="BH608" s="200">
        <f>IF(N608="sníž. přenesená",J608,0)</f>
        <v>0</v>
      </c>
      <c r="BI608" s="200">
        <f>IF(N608="nulová",J608,0)</f>
        <v>0</v>
      </c>
      <c r="BJ608" s="17" t="s">
        <v>82</v>
      </c>
      <c r="BK608" s="200">
        <f>ROUND(I608*H608,2)</f>
        <v>0</v>
      </c>
      <c r="BL608" s="17" t="s">
        <v>163</v>
      </c>
      <c r="BM608" s="199" t="s">
        <v>1060</v>
      </c>
    </row>
    <row r="609" spans="1:65" s="2" customFormat="1" ht="28.8">
      <c r="A609" s="34"/>
      <c r="B609" s="35"/>
      <c r="C609" s="36"/>
      <c r="D609" s="201" t="s">
        <v>165</v>
      </c>
      <c r="E609" s="36"/>
      <c r="F609" s="202" t="s">
        <v>1061</v>
      </c>
      <c r="G609" s="36"/>
      <c r="H609" s="36"/>
      <c r="I609" s="108"/>
      <c r="J609" s="36"/>
      <c r="K609" s="36"/>
      <c r="L609" s="39"/>
      <c r="M609" s="203"/>
      <c r="N609" s="204"/>
      <c r="O609" s="64"/>
      <c r="P609" s="64"/>
      <c r="Q609" s="64"/>
      <c r="R609" s="64"/>
      <c r="S609" s="64"/>
      <c r="T609" s="65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165</v>
      </c>
      <c r="AU609" s="17" t="s">
        <v>85</v>
      </c>
    </row>
    <row r="610" spans="1:65" s="2" customFormat="1" ht="57.6">
      <c r="A610" s="34"/>
      <c r="B610" s="35"/>
      <c r="C610" s="36"/>
      <c r="D610" s="201" t="s">
        <v>216</v>
      </c>
      <c r="E610" s="36"/>
      <c r="F610" s="227" t="s">
        <v>1062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216</v>
      </c>
      <c r="AU610" s="17" t="s">
        <v>85</v>
      </c>
    </row>
    <row r="611" spans="1:65" s="13" customFormat="1" ht="10.199999999999999">
      <c r="B611" s="205"/>
      <c r="C611" s="206"/>
      <c r="D611" s="201" t="s">
        <v>166</v>
      </c>
      <c r="E611" s="207" t="s">
        <v>19</v>
      </c>
      <c r="F611" s="208" t="s">
        <v>1616</v>
      </c>
      <c r="G611" s="206"/>
      <c r="H611" s="209">
        <v>3.57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85</v>
      </c>
      <c r="AV611" s="13" t="s">
        <v>85</v>
      </c>
      <c r="AW611" s="13" t="s">
        <v>34</v>
      </c>
      <c r="AX611" s="13" t="s">
        <v>74</v>
      </c>
      <c r="AY611" s="215" t="s">
        <v>158</v>
      </c>
    </row>
    <row r="612" spans="1:65" s="13" customFormat="1" ht="20.399999999999999">
      <c r="B612" s="205"/>
      <c r="C612" s="206"/>
      <c r="D612" s="201" t="s">
        <v>166</v>
      </c>
      <c r="E612" s="207" t="s">
        <v>19</v>
      </c>
      <c r="F612" s="208" t="s">
        <v>1617</v>
      </c>
      <c r="G612" s="206"/>
      <c r="H612" s="209">
        <v>14.497999999999999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74</v>
      </c>
      <c r="AY612" s="215" t="s">
        <v>158</v>
      </c>
    </row>
    <row r="613" spans="1:65" s="14" customFormat="1" ht="10.199999999999999">
      <c r="B613" s="216"/>
      <c r="C613" s="217"/>
      <c r="D613" s="201" t="s">
        <v>166</v>
      </c>
      <c r="E613" s="218" t="s">
        <v>19</v>
      </c>
      <c r="F613" s="219" t="s">
        <v>175</v>
      </c>
      <c r="G613" s="217"/>
      <c r="H613" s="220">
        <v>18.067999999999998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166</v>
      </c>
      <c r="AU613" s="226" t="s">
        <v>85</v>
      </c>
      <c r="AV613" s="14" t="s">
        <v>163</v>
      </c>
      <c r="AW613" s="14" t="s">
        <v>34</v>
      </c>
      <c r="AX613" s="14" t="s">
        <v>82</v>
      </c>
      <c r="AY613" s="226" t="s">
        <v>158</v>
      </c>
    </row>
    <row r="614" spans="1:65" s="2" customFormat="1" ht="16.5" customHeight="1">
      <c r="A614" s="34"/>
      <c r="B614" s="35"/>
      <c r="C614" s="188" t="s">
        <v>1065</v>
      </c>
      <c r="D614" s="188" t="s">
        <v>159</v>
      </c>
      <c r="E614" s="189" t="s">
        <v>1066</v>
      </c>
      <c r="F614" s="190" t="s">
        <v>1067</v>
      </c>
      <c r="G614" s="191" t="s">
        <v>194</v>
      </c>
      <c r="H614" s="192">
        <v>21</v>
      </c>
      <c r="I614" s="193"/>
      <c r="J614" s="194">
        <f>ROUND(I614*H614,2)</f>
        <v>0</v>
      </c>
      <c r="K614" s="190" t="s">
        <v>19</v>
      </c>
      <c r="L614" s="39"/>
      <c r="M614" s="195" t="s">
        <v>19</v>
      </c>
      <c r="N614" s="196" t="s">
        <v>45</v>
      </c>
      <c r="O614" s="64"/>
      <c r="P614" s="197">
        <f>O614*H614</f>
        <v>0</v>
      </c>
      <c r="Q614" s="197">
        <v>0</v>
      </c>
      <c r="R614" s="197">
        <f>Q614*H614</f>
        <v>0</v>
      </c>
      <c r="S614" s="197">
        <v>0</v>
      </c>
      <c r="T614" s="198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99" t="s">
        <v>163</v>
      </c>
      <c r="AT614" s="199" t="s">
        <v>159</v>
      </c>
      <c r="AU614" s="199" t="s">
        <v>85</v>
      </c>
      <c r="AY614" s="17" t="s">
        <v>158</v>
      </c>
      <c r="BE614" s="200">
        <f>IF(N614="základní",J614,0)</f>
        <v>0</v>
      </c>
      <c r="BF614" s="200">
        <f>IF(N614="snížená",J614,0)</f>
        <v>0</v>
      </c>
      <c r="BG614" s="200">
        <f>IF(N614="zákl. přenesená",J614,0)</f>
        <v>0</v>
      </c>
      <c r="BH614" s="200">
        <f>IF(N614="sníž. přenesená",J614,0)</f>
        <v>0</v>
      </c>
      <c r="BI614" s="200">
        <f>IF(N614="nulová",J614,0)</f>
        <v>0</v>
      </c>
      <c r="BJ614" s="17" t="s">
        <v>82</v>
      </c>
      <c r="BK614" s="200">
        <f>ROUND(I614*H614,2)</f>
        <v>0</v>
      </c>
      <c r="BL614" s="17" t="s">
        <v>163</v>
      </c>
      <c r="BM614" s="199" t="s">
        <v>1068</v>
      </c>
    </row>
    <row r="615" spans="1:65" s="2" customFormat="1" ht="10.199999999999999">
      <c r="A615" s="34"/>
      <c r="B615" s="35"/>
      <c r="C615" s="36"/>
      <c r="D615" s="201" t="s">
        <v>165</v>
      </c>
      <c r="E615" s="36"/>
      <c r="F615" s="202" t="s">
        <v>1067</v>
      </c>
      <c r="G615" s="36"/>
      <c r="H615" s="36"/>
      <c r="I615" s="108"/>
      <c r="J615" s="36"/>
      <c r="K615" s="36"/>
      <c r="L615" s="39"/>
      <c r="M615" s="203"/>
      <c r="N615" s="204"/>
      <c r="O615" s="64"/>
      <c r="P615" s="64"/>
      <c r="Q615" s="64"/>
      <c r="R615" s="64"/>
      <c r="S615" s="64"/>
      <c r="T615" s="65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7" t="s">
        <v>165</v>
      </c>
      <c r="AU615" s="17" t="s">
        <v>85</v>
      </c>
    </row>
    <row r="616" spans="1:65" s="13" customFormat="1" ht="10.199999999999999">
      <c r="B616" s="205"/>
      <c r="C616" s="206"/>
      <c r="D616" s="201" t="s">
        <v>166</v>
      </c>
      <c r="E616" s="207" t="s">
        <v>19</v>
      </c>
      <c r="F616" s="208" t="s">
        <v>1618</v>
      </c>
      <c r="G616" s="206"/>
      <c r="H616" s="209">
        <v>21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166</v>
      </c>
      <c r="AU616" s="215" t="s">
        <v>85</v>
      </c>
      <c r="AV616" s="13" t="s">
        <v>85</v>
      </c>
      <c r="AW616" s="13" t="s">
        <v>34</v>
      </c>
      <c r="AX616" s="13" t="s">
        <v>82</v>
      </c>
      <c r="AY616" s="215" t="s">
        <v>158</v>
      </c>
    </row>
    <row r="617" spans="1:65" s="12" customFormat="1" ht="22.8" customHeight="1">
      <c r="B617" s="174"/>
      <c r="C617" s="175"/>
      <c r="D617" s="176" t="s">
        <v>73</v>
      </c>
      <c r="E617" s="238" t="s">
        <v>85</v>
      </c>
      <c r="F617" s="238" t="s">
        <v>1070</v>
      </c>
      <c r="G617" s="175"/>
      <c r="H617" s="175"/>
      <c r="I617" s="178"/>
      <c r="J617" s="239">
        <f>BK617</f>
        <v>0</v>
      </c>
      <c r="K617" s="175"/>
      <c r="L617" s="180"/>
      <c r="M617" s="181"/>
      <c r="N617" s="182"/>
      <c r="O617" s="182"/>
      <c r="P617" s="183">
        <f>SUM(P618:P620)</f>
        <v>0</v>
      </c>
      <c r="Q617" s="182"/>
      <c r="R617" s="183">
        <f>SUM(R618:R620)</f>
        <v>0</v>
      </c>
      <c r="S617" s="182"/>
      <c r="T617" s="184">
        <f>SUM(T618:T620)</f>
        <v>0</v>
      </c>
      <c r="AR617" s="185" t="s">
        <v>82</v>
      </c>
      <c r="AT617" s="186" t="s">
        <v>73</v>
      </c>
      <c r="AU617" s="186" t="s">
        <v>82</v>
      </c>
      <c r="AY617" s="185" t="s">
        <v>158</v>
      </c>
      <c r="BK617" s="187">
        <f>SUM(BK618:BK620)</f>
        <v>0</v>
      </c>
    </row>
    <row r="618" spans="1:65" s="2" customFormat="1" ht="31.2" customHeight="1">
      <c r="A618" s="34"/>
      <c r="B618" s="35"/>
      <c r="C618" s="188" t="s">
        <v>1071</v>
      </c>
      <c r="D618" s="188" t="s">
        <v>159</v>
      </c>
      <c r="E618" s="189" t="s">
        <v>1072</v>
      </c>
      <c r="F618" s="190" t="s">
        <v>1073</v>
      </c>
      <c r="G618" s="191" t="s">
        <v>194</v>
      </c>
      <c r="H618" s="192">
        <v>10</v>
      </c>
      <c r="I618" s="193"/>
      <c r="J618" s="194">
        <f>ROUND(I618*H618,2)</f>
        <v>0</v>
      </c>
      <c r="K618" s="190" t="s">
        <v>19</v>
      </c>
      <c r="L618" s="39"/>
      <c r="M618" s="195" t="s">
        <v>19</v>
      </c>
      <c r="N618" s="196" t="s">
        <v>45</v>
      </c>
      <c r="O618" s="64"/>
      <c r="P618" s="197">
        <f>O618*H618</f>
        <v>0</v>
      </c>
      <c r="Q618" s="197">
        <v>0</v>
      </c>
      <c r="R618" s="197">
        <f>Q618*H618</f>
        <v>0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163</v>
      </c>
      <c r="AT618" s="199" t="s">
        <v>159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163</v>
      </c>
      <c r="BM618" s="199" t="s">
        <v>1074</v>
      </c>
    </row>
    <row r="619" spans="1:65" s="2" customFormat="1" ht="19.2">
      <c r="A619" s="34"/>
      <c r="B619" s="35"/>
      <c r="C619" s="36"/>
      <c r="D619" s="201" t="s">
        <v>165</v>
      </c>
      <c r="E619" s="36"/>
      <c r="F619" s="202" t="s">
        <v>1073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1619</v>
      </c>
      <c r="G620" s="206"/>
      <c r="H620" s="209">
        <v>10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82</v>
      </c>
      <c r="AY620" s="215" t="s">
        <v>158</v>
      </c>
    </row>
    <row r="621" spans="1:65" s="12" customFormat="1" ht="22.8" customHeight="1">
      <c r="B621" s="174"/>
      <c r="C621" s="175"/>
      <c r="D621" s="176" t="s">
        <v>73</v>
      </c>
      <c r="E621" s="238" t="s">
        <v>191</v>
      </c>
      <c r="F621" s="238" t="s">
        <v>1076</v>
      </c>
      <c r="G621" s="175"/>
      <c r="H621" s="175"/>
      <c r="I621" s="178"/>
      <c r="J621" s="239">
        <f>BK621</f>
        <v>0</v>
      </c>
      <c r="K621" s="175"/>
      <c r="L621" s="180"/>
      <c r="M621" s="181"/>
      <c r="N621" s="182"/>
      <c r="O621" s="182"/>
      <c r="P621" s="183">
        <f>SUM(P622:P633)</f>
        <v>0</v>
      </c>
      <c r="Q621" s="182"/>
      <c r="R621" s="183">
        <f>SUM(R622:R633)</f>
        <v>10.8</v>
      </c>
      <c r="S621" s="182"/>
      <c r="T621" s="184">
        <f>SUM(T622:T633)</f>
        <v>0</v>
      </c>
      <c r="AR621" s="185" t="s">
        <v>82</v>
      </c>
      <c r="AT621" s="186" t="s">
        <v>73</v>
      </c>
      <c r="AU621" s="186" t="s">
        <v>82</v>
      </c>
      <c r="AY621" s="185" t="s">
        <v>158</v>
      </c>
      <c r="BK621" s="187">
        <f>SUM(BK622:BK633)</f>
        <v>0</v>
      </c>
    </row>
    <row r="622" spans="1:65" s="2" customFormat="1" ht="31.2" customHeight="1">
      <c r="A622" s="34"/>
      <c r="B622" s="35"/>
      <c r="C622" s="188" t="s">
        <v>1077</v>
      </c>
      <c r="D622" s="188" t="s">
        <v>159</v>
      </c>
      <c r="E622" s="189" t="s">
        <v>1078</v>
      </c>
      <c r="F622" s="190" t="s">
        <v>1079</v>
      </c>
      <c r="G622" s="191" t="s">
        <v>194</v>
      </c>
      <c r="H622" s="192">
        <v>20</v>
      </c>
      <c r="I622" s="193"/>
      <c r="J622" s="194">
        <f>ROUND(I622*H622,2)</f>
        <v>0</v>
      </c>
      <c r="K622" s="190" t="s">
        <v>19</v>
      </c>
      <c r="L622" s="39"/>
      <c r="M622" s="195" t="s">
        <v>19</v>
      </c>
      <c r="N622" s="196" t="s">
        <v>45</v>
      </c>
      <c r="O622" s="64"/>
      <c r="P622" s="197">
        <f>O622*H622</f>
        <v>0</v>
      </c>
      <c r="Q622" s="197">
        <v>0</v>
      </c>
      <c r="R622" s="197">
        <f>Q622*H622</f>
        <v>0</v>
      </c>
      <c r="S622" s="197">
        <v>0</v>
      </c>
      <c r="T622" s="198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9" t="s">
        <v>163</v>
      </c>
      <c r="AT622" s="199" t="s">
        <v>159</v>
      </c>
      <c r="AU622" s="199" t="s">
        <v>85</v>
      </c>
      <c r="AY622" s="17" t="s">
        <v>158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17" t="s">
        <v>82</v>
      </c>
      <c r="BK622" s="200">
        <f>ROUND(I622*H622,2)</f>
        <v>0</v>
      </c>
      <c r="BL622" s="17" t="s">
        <v>163</v>
      </c>
      <c r="BM622" s="199" t="s">
        <v>1080</v>
      </c>
    </row>
    <row r="623" spans="1:65" s="2" customFormat="1" ht="10.199999999999999">
      <c r="A623" s="34"/>
      <c r="B623" s="35"/>
      <c r="C623" s="36"/>
      <c r="D623" s="201" t="s">
        <v>165</v>
      </c>
      <c r="E623" s="36"/>
      <c r="F623" s="202" t="s">
        <v>1079</v>
      </c>
      <c r="G623" s="36"/>
      <c r="H623" s="36"/>
      <c r="I623" s="108"/>
      <c r="J623" s="36"/>
      <c r="K623" s="36"/>
      <c r="L623" s="39"/>
      <c r="M623" s="203"/>
      <c r="N623" s="204"/>
      <c r="O623" s="64"/>
      <c r="P623" s="64"/>
      <c r="Q623" s="64"/>
      <c r="R623" s="64"/>
      <c r="S623" s="64"/>
      <c r="T623" s="65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165</v>
      </c>
      <c r="AU623" s="17" t="s">
        <v>85</v>
      </c>
    </row>
    <row r="624" spans="1:65" s="13" customFormat="1" ht="10.199999999999999">
      <c r="B624" s="205"/>
      <c r="C624" s="206"/>
      <c r="D624" s="201" t="s">
        <v>166</v>
      </c>
      <c r="E624" s="207" t="s">
        <v>19</v>
      </c>
      <c r="F624" s="208" t="s">
        <v>1609</v>
      </c>
      <c r="G624" s="206"/>
      <c r="H624" s="209">
        <v>20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82</v>
      </c>
      <c r="AY624" s="215" t="s">
        <v>158</v>
      </c>
    </row>
    <row r="625" spans="1:65" s="2" customFormat="1" ht="16.5" customHeight="1">
      <c r="A625" s="34"/>
      <c r="B625" s="35"/>
      <c r="C625" s="228" t="s">
        <v>1082</v>
      </c>
      <c r="D625" s="228" t="s">
        <v>199</v>
      </c>
      <c r="E625" s="229" t="s">
        <v>1083</v>
      </c>
      <c r="F625" s="230" t="s">
        <v>1084</v>
      </c>
      <c r="G625" s="231" t="s">
        <v>1059</v>
      </c>
      <c r="H625" s="232">
        <v>2.7</v>
      </c>
      <c r="I625" s="233"/>
      <c r="J625" s="234">
        <f>ROUND(I625*H625,2)</f>
        <v>0</v>
      </c>
      <c r="K625" s="230" t="s">
        <v>213</v>
      </c>
      <c r="L625" s="235"/>
      <c r="M625" s="236" t="s">
        <v>19</v>
      </c>
      <c r="N625" s="237" t="s">
        <v>45</v>
      </c>
      <c r="O625" s="64"/>
      <c r="P625" s="197">
        <f>O625*H625</f>
        <v>0</v>
      </c>
      <c r="Q625" s="197">
        <v>1</v>
      </c>
      <c r="R625" s="197">
        <f>Q625*H625</f>
        <v>2.7</v>
      </c>
      <c r="S625" s="197">
        <v>0</v>
      </c>
      <c r="T625" s="198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9" t="s">
        <v>241</v>
      </c>
      <c r="AT625" s="199" t="s">
        <v>199</v>
      </c>
      <c r="AU625" s="199" t="s">
        <v>85</v>
      </c>
      <c r="AY625" s="17" t="s">
        <v>158</v>
      </c>
      <c r="BE625" s="200">
        <f>IF(N625="základní",J625,0)</f>
        <v>0</v>
      </c>
      <c r="BF625" s="200">
        <f>IF(N625="snížená",J625,0)</f>
        <v>0</v>
      </c>
      <c r="BG625" s="200">
        <f>IF(N625="zákl. přenesená",J625,0)</f>
        <v>0</v>
      </c>
      <c r="BH625" s="200">
        <f>IF(N625="sníž. přenesená",J625,0)</f>
        <v>0</v>
      </c>
      <c r="BI625" s="200">
        <f>IF(N625="nulová",J625,0)</f>
        <v>0</v>
      </c>
      <c r="BJ625" s="17" t="s">
        <v>82</v>
      </c>
      <c r="BK625" s="200">
        <f>ROUND(I625*H625,2)</f>
        <v>0</v>
      </c>
      <c r="BL625" s="17" t="s">
        <v>236</v>
      </c>
      <c r="BM625" s="199" t="s">
        <v>1085</v>
      </c>
    </row>
    <row r="626" spans="1:65" s="2" customFormat="1" ht="10.199999999999999">
      <c r="A626" s="34"/>
      <c r="B626" s="35"/>
      <c r="C626" s="36"/>
      <c r="D626" s="201" t="s">
        <v>165</v>
      </c>
      <c r="E626" s="36"/>
      <c r="F626" s="202" t="s">
        <v>1084</v>
      </c>
      <c r="G626" s="36"/>
      <c r="H626" s="36"/>
      <c r="I626" s="108"/>
      <c r="J626" s="36"/>
      <c r="K626" s="36"/>
      <c r="L626" s="39"/>
      <c r="M626" s="203"/>
      <c r="N626" s="204"/>
      <c r="O626" s="64"/>
      <c r="P626" s="64"/>
      <c r="Q626" s="64"/>
      <c r="R626" s="64"/>
      <c r="S626" s="64"/>
      <c r="T626" s="65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165</v>
      </c>
      <c r="AU626" s="17" t="s">
        <v>85</v>
      </c>
    </row>
    <row r="627" spans="1:65" s="13" customFormat="1" ht="10.199999999999999">
      <c r="B627" s="205"/>
      <c r="C627" s="206"/>
      <c r="D627" s="201" t="s">
        <v>166</v>
      </c>
      <c r="E627" s="207" t="s">
        <v>19</v>
      </c>
      <c r="F627" s="208" t="s">
        <v>1620</v>
      </c>
      <c r="G627" s="206"/>
      <c r="H627" s="209">
        <v>2.7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166</v>
      </c>
      <c r="AU627" s="215" t="s">
        <v>85</v>
      </c>
      <c r="AV627" s="13" t="s">
        <v>85</v>
      </c>
      <c r="AW627" s="13" t="s">
        <v>34</v>
      </c>
      <c r="AX627" s="13" t="s">
        <v>82</v>
      </c>
      <c r="AY627" s="215" t="s">
        <v>158</v>
      </c>
    </row>
    <row r="628" spans="1:65" s="2" customFormat="1" ht="16.5" customHeight="1">
      <c r="A628" s="34"/>
      <c r="B628" s="35"/>
      <c r="C628" s="188" t="s">
        <v>1087</v>
      </c>
      <c r="D628" s="188" t="s">
        <v>159</v>
      </c>
      <c r="E628" s="189" t="s">
        <v>1088</v>
      </c>
      <c r="F628" s="190" t="s">
        <v>1089</v>
      </c>
      <c r="G628" s="191" t="s">
        <v>194</v>
      </c>
      <c r="H628" s="192">
        <v>20</v>
      </c>
      <c r="I628" s="193"/>
      <c r="J628" s="194">
        <f>ROUND(I628*H628,2)</f>
        <v>0</v>
      </c>
      <c r="K628" s="190" t="s">
        <v>19</v>
      </c>
      <c r="L628" s="39"/>
      <c r="M628" s="195" t="s">
        <v>19</v>
      </c>
      <c r="N628" s="196" t="s">
        <v>45</v>
      </c>
      <c r="O628" s="64"/>
      <c r="P628" s="197">
        <f>O628*H628</f>
        <v>0</v>
      </c>
      <c r="Q628" s="197">
        <v>0</v>
      </c>
      <c r="R628" s="197">
        <f>Q628*H628</f>
        <v>0</v>
      </c>
      <c r="S628" s="197">
        <v>0</v>
      </c>
      <c r="T628" s="198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9" t="s">
        <v>163</v>
      </c>
      <c r="AT628" s="199" t="s">
        <v>159</v>
      </c>
      <c r="AU628" s="199" t="s">
        <v>85</v>
      </c>
      <c r="AY628" s="17" t="s">
        <v>158</v>
      </c>
      <c r="BE628" s="200">
        <f>IF(N628="základní",J628,0)</f>
        <v>0</v>
      </c>
      <c r="BF628" s="200">
        <f>IF(N628="snížená",J628,0)</f>
        <v>0</v>
      </c>
      <c r="BG628" s="200">
        <f>IF(N628="zákl. přenesená",J628,0)</f>
        <v>0</v>
      </c>
      <c r="BH628" s="200">
        <f>IF(N628="sníž. přenesená",J628,0)</f>
        <v>0</v>
      </c>
      <c r="BI628" s="200">
        <f>IF(N628="nulová",J628,0)</f>
        <v>0</v>
      </c>
      <c r="BJ628" s="17" t="s">
        <v>82</v>
      </c>
      <c r="BK628" s="200">
        <f>ROUND(I628*H628,2)</f>
        <v>0</v>
      </c>
      <c r="BL628" s="17" t="s">
        <v>163</v>
      </c>
      <c r="BM628" s="199" t="s">
        <v>1090</v>
      </c>
    </row>
    <row r="629" spans="1:65" s="2" customFormat="1" ht="10.199999999999999">
      <c r="A629" s="34"/>
      <c r="B629" s="35"/>
      <c r="C629" s="36"/>
      <c r="D629" s="201" t="s">
        <v>165</v>
      </c>
      <c r="E629" s="36"/>
      <c r="F629" s="202" t="s">
        <v>1089</v>
      </c>
      <c r="G629" s="36"/>
      <c r="H629" s="36"/>
      <c r="I629" s="108"/>
      <c r="J629" s="36"/>
      <c r="K629" s="36"/>
      <c r="L629" s="39"/>
      <c r="M629" s="203"/>
      <c r="N629" s="204"/>
      <c r="O629" s="64"/>
      <c r="P629" s="64"/>
      <c r="Q629" s="64"/>
      <c r="R629" s="64"/>
      <c r="S629" s="64"/>
      <c r="T629" s="65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165</v>
      </c>
      <c r="AU629" s="17" t="s">
        <v>85</v>
      </c>
    </row>
    <row r="630" spans="1:65" s="13" customFormat="1" ht="10.199999999999999">
      <c r="B630" s="205"/>
      <c r="C630" s="206"/>
      <c r="D630" s="201" t="s">
        <v>166</v>
      </c>
      <c r="E630" s="207" t="s">
        <v>19</v>
      </c>
      <c r="F630" s="208" t="s">
        <v>1609</v>
      </c>
      <c r="G630" s="206"/>
      <c r="H630" s="209">
        <v>20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166</v>
      </c>
      <c r="AU630" s="215" t="s">
        <v>85</v>
      </c>
      <c r="AV630" s="13" t="s">
        <v>85</v>
      </c>
      <c r="AW630" s="13" t="s">
        <v>34</v>
      </c>
      <c r="AX630" s="13" t="s">
        <v>82</v>
      </c>
      <c r="AY630" s="215" t="s">
        <v>158</v>
      </c>
    </row>
    <row r="631" spans="1:65" s="2" customFormat="1" ht="16.5" customHeight="1">
      <c r="A631" s="34"/>
      <c r="B631" s="35"/>
      <c r="C631" s="228" t="s">
        <v>1091</v>
      </c>
      <c r="D631" s="228" t="s">
        <v>199</v>
      </c>
      <c r="E631" s="229" t="s">
        <v>1092</v>
      </c>
      <c r="F631" s="230" t="s">
        <v>1093</v>
      </c>
      <c r="G631" s="231" t="s">
        <v>1059</v>
      </c>
      <c r="H631" s="232">
        <v>8.1</v>
      </c>
      <c r="I631" s="233"/>
      <c r="J631" s="234">
        <f>ROUND(I631*H631,2)</f>
        <v>0</v>
      </c>
      <c r="K631" s="230" t="s">
        <v>213</v>
      </c>
      <c r="L631" s="235"/>
      <c r="M631" s="236" t="s">
        <v>19</v>
      </c>
      <c r="N631" s="237" t="s">
        <v>45</v>
      </c>
      <c r="O631" s="64"/>
      <c r="P631" s="197">
        <f>O631*H631</f>
        <v>0</v>
      </c>
      <c r="Q631" s="197">
        <v>1</v>
      </c>
      <c r="R631" s="197">
        <f>Q631*H631</f>
        <v>8.1</v>
      </c>
      <c r="S631" s="197">
        <v>0</v>
      </c>
      <c r="T631" s="198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9" t="s">
        <v>241</v>
      </c>
      <c r="AT631" s="199" t="s">
        <v>199</v>
      </c>
      <c r="AU631" s="199" t="s">
        <v>85</v>
      </c>
      <c r="AY631" s="17" t="s">
        <v>158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7" t="s">
        <v>82</v>
      </c>
      <c r="BK631" s="200">
        <f>ROUND(I631*H631,2)</f>
        <v>0</v>
      </c>
      <c r="BL631" s="17" t="s">
        <v>236</v>
      </c>
      <c r="BM631" s="199" t="s">
        <v>1094</v>
      </c>
    </row>
    <row r="632" spans="1:65" s="2" customFormat="1" ht="10.199999999999999">
      <c r="A632" s="34"/>
      <c r="B632" s="35"/>
      <c r="C632" s="36"/>
      <c r="D632" s="201" t="s">
        <v>165</v>
      </c>
      <c r="E632" s="36"/>
      <c r="F632" s="202" t="s">
        <v>1093</v>
      </c>
      <c r="G632" s="36"/>
      <c r="H632" s="36"/>
      <c r="I632" s="108"/>
      <c r="J632" s="36"/>
      <c r="K632" s="36"/>
      <c r="L632" s="39"/>
      <c r="M632" s="203"/>
      <c r="N632" s="204"/>
      <c r="O632" s="64"/>
      <c r="P632" s="64"/>
      <c r="Q632" s="64"/>
      <c r="R632" s="64"/>
      <c r="S632" s="64"/>
      <c r="T632" s="65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165</v>
      </c>
      <c r="AU632" s="17" t="s">
        <v>85</v>
      </c>
    </row>
    <row r="633" spans="1:65" s="13" customFormat="1" ht="10.199999999999999">
      <c r="B633" s="205"/>
      <c r="C633" s="206"/>
      <c r="D633" s="201" t="s">
        <v>166</v>
      </c>
      <c r="E633" s="207" t="s">
        <v>19</v>
      </c>
      <c r="F633" s="208" t="s">
        <v>1621</v>
      </c>
      <c r="G633" s="206"/>
      <c r="H633" s="209">
        <v>8.1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166</v>
      </c>
      <c r="AU633" s="215" t="s">
        <v>85</v>
      </c>
      <c r="AV633" s="13" t="s">
        <v>85</v>
      </c>
      <c r="AW633" s="13" t="s">
        <v>34</v>
      </c>
      <c r="AX633" s="13" t="s">
        <v>82</v>
      </c>
      <c r="AY633" s="215" t="s">
        <v>158</v>
      </c>
    </row>
    <row r="634" spans="1:65" s="12" customFormat="1" ht="25.95" customHeight="1">
      <c r="B634" s="174"/>
      <c r="C634" s="175"/>
      <c r="D634" s="176" t="s">
        <v>73</v>
      </c>
      <c r="E634" s="177" t="s">
        <v>1096</v>
      </c>
      <c r="F634" s="177" t="s">
        <v>1097</v>
      </c>
      <c r="G634" s="175"/>
      <c r="H634" s="175"/>
      <c r="I634" s="178"/>
      <c r="J634" s="179">
        <f>BK634</f>
        <v>0</v>
      </c>
      <c r="K634" s="175"/>
      <c r="L634" s="180"/>
      <c r="M634" s="181"/>
      <c r="N634" s="182"/>
      <c r="O634" s="182"/>
      <c r="P634" s="183">
        <f>SUM(P635:P699)</f>
        <v>0</v>
      </c>
      <c r="Q634" s="182"/>
      <c r="R634" s="183">
        <f>SUM(R635:R699)</f>
        <v>44.346223000000002</v>
      </c>
      <c r="S634" s="182"/>
      <c r="T634" s="184">
        <f>SUM(T635:T699)</f>
        <v>0</v>
      </c>
      <c r="AR634" s="185" t="s">
        <v>176</v>
      </c>
      <c r="AT634" s="186" t="s">
        <v>73</v>
      </c>
      <c r="AU634" s="186" t="s">
        <v>74</v>
      </c>
      <c r="AY634" s="185" t="s">
        <v>158</v>
      </c>
      <c r="BK634" s="187">
        <f>SUM(BK635:BK699)</f>
        <v>0</v>
      </c>
    </row>
    <row r="635" spans="1:65" s="2" customFormat="1" ht="31.2" customHeight="1">
      <c r="A635" s="34"/>
      <c r="B635" s="35"/>
      <c r="C635" s="188" t="s">
        <v>1098</v>
      </c>
      <c r="D635" s="188" t="s">
        <v>159</v>
      </c>
      <c r="E635" s="189" t="s">
        <v>1104</v>
      </c>
      <c r="F635" s="190" t="s">
        <v>1105</v>
      </c>
      <c r="G635" s="191" t="s">
        <v>1106</v>
      </c>
      <c r="H635" s="192">
        <v>0.3</v>
      </c>
      <c r="I635" s="193"/>
      <c r="J635" s="194">
        <f>ROUND(I635*H635,2)</f>
        <v>0</v>
      </c>
      <c r="K635" s="190" t="s">
        <v>19</v>
      </c>
      <c r="L635" s="39"/>
      <c r="M635" s="195" t="s">
        <v>19</v>
      </c>
      <c r="N635" s="196" t="s">
        <v>45</v>
      </c>
      <c r="O635" s="64"/>
      <c r="P635" s="197">
        <f>O635*H635</f>
        <v>0</v>
      </c>
      <c r="Q635" s="197">
        <v>8.8000000000000005E-3</v>
      </c>
      <c r="R635" s="197">
        <f>Q635*H635</f>
        <v>2.64E-3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236</v>
      </c>
      <c r="AT635" s="199" t="s">
        <v>159</v>
      </c>
      <c r="AU635" s="199" t="s">
        <v>82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1107</v>
      </c>
    </row>
    <row r="636" spans="1:65" s="2" customFormat="1" ht="19.2">
      <c r="A636" s="34"/>
      <c r="B636" s="35"/>
      <c r="C636" s="36"/>
      <c r="D636" s="201" t="s">
        <v>165</v>
      </c>
      <c r="E636" s="36"/>
      <c r="F636" s="202" t="s">
        <v>1105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82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1622</v>
      </c>
      <c r="G637" s="206"/>
      <c r="H637" s="209">
        <v>0.3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82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31.2" customHeight="1">
      <c r="A638" s="34"/>
      <c r="B638" s="35"/>
      <c r="C638" s="188" t="s">
        <v>1103</v>
      </c>
      <c r="D638" s="188" t="s">
        <v>159</v>
      </c>
      <c r="E638" s="189" t="s">
        <v>1110</v>
      </c>
      <c r="F638" s="190" t="s">
        <v>1111</v>
      </c>
      <c r="G638" s="191" t="s">
        <v>1106</v>
      </c>
      <c r="H638" s="192">
        <v>0.3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9.9000000000000008E-3</v>
      </c>
      <c r="R638" s="197">
        <f>Q638*H638</f>
        <v>2.97E-3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236</v>
      </c>
      <c r="AT638" s="199" t="s">
        <v>159</v>
      </c>
      <c r="AU638" s="199" t="s">
        <v>82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236</v>
      </c>
      <c r="BM638" s="199" t="s">
        <v>1112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1111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82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1622</v>
      </c>
      <c r="G640" s="206"/>
      <c r="H640" s="209">
        <v>0.3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82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31.2" customHeight="1">
      <c r="A641" s="34"/>
      <c r="B641" s="35"/>
      <c r="C641" s="188" t="s">
        <v>1109</v>
      </c>
      <c r="D641" s="188" t="s">
        <v>159</v>
      </c>
      <c r="E641" s="189" t="s">
        <v>1157</v>
      </c>
      <c r="F641" s="190" t="s">
        <v>1158</v>
      </c>
      <c r="G641" s="191" t="s">
        <v>1035</v>
      </c>
      <c r="H641" s="192">
        <v>9.7959999999999994</v>
      </c>
      <c r="I641" s="193"/>
      <c r="J641" s="194">
        <f>ROUND(I641*H641,2)</f>
        <v>0</v>
      </c>
      <c r="K641" s="190" t="s">
        <v>19</v>
      </c>
      <c r="L641" s="39"/>
      <c r="M641" s="195" t="s">
        <v>19</v>
      </c>
      <c r="N641" s="196" t="s">
        <v>45</v>
      </c>
      <c r="O641" s="64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236</v>
      </c>
      <c r="AT641" s="199" t="s">
        <v>159</v>
      </c>
      <c r="AU641" s="199" t="s">
        <v>82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1159</v>
      </c>
    </row>
    <row r="642" spans="1:65" s="2" customFormat="1" ht="19.2">
      <c r="A642" s="34"/>
      <c r="B642" s="35"/>
      <c r="C642" s="36"/>
      <c r="D642" s="201" t="s">
        <v>165</v>
      </c>
      <c r="E642" s="36"/>
      <c r="F642" s="202" t="s">
        <v>1158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82</v>
      </c>
    </row>
    <row r="643" spans="1:65" s="13" customFormat="1" ht="20.399999999999999">
      <c r="B643" s="205"/>
      <c r="C643" s="206"/>
      <c r="D643" s="201" t="s">
        <v>166</v>
      </c>
      <c r="E643" s="207" t="s">
        <v>19</v>
      </c>
      <c r="F643" s="208" t="s">
        <v>1623</v>
      </c>
      <c r="G643" s="206"/>
      <c r="H643" s="209">
        <v>9.7959999999999994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166</v>
      </c>
      <c r="AU643" s="215" t="s">
        <v>82</v>
      </c>
      <c r="AV643" s="13" t="s">
        <v>85</v>
      </c>
      <c r="AW643" s="13" t="s">
        <v>34</v>
      </c>
      <c r="AX643" s="13" t="s">
        <v>82</v>
      </c>
      <c r="AY643" s="215" t="s">
        <v>158</v>
      </c>
    </row>
    <row r="644" spans="1:65" s="2" customFormat="1" ht="31.2" customHeight="1">
      <c r="A644" s="34"/>
      <c r="B644" s="35"/>
      <c r="C644" s="188" t="s">
        <v>1113</v>
      </c>
      <c r="D644" s="188" t="s">
        <v>159</v>
      </c>
      <c r="E644" s="189" t="s">
        <v>1162</v>
      </c>
      <c r="F644" s="190" t="s">
        <v>1163</v>
      </c>
      <c r="G644" s="191" t="s">
        <v>1035</v>
      </c>
      <c r="H644" s="192">
        <v>9.7959999999999994</v>
      </c>
      <c r="I644" s="193"/>
      <c r="J644" s="194">
        <f>ROUND(I644*H644,2)</f>
        <v>0</v>
      </c>
      <c r="K644" s="190" t="s">
        <v>19</v>
      </c>
      <c r="L644" s="39"/>
      <c r="M644" s="195" t="s">
        <v>19</v>
      </c>
      <c r="N644" s="196" t="s">
        <v>45</v>
      </c>
      <c r="O644" s="64"/>
      <c r="P644" s="197">
        <f>O644*H644</f>
        <v>0</v>
      </c>
      <c r="Q644" s="197">
        <v>2.2563399999999998</v>
      </c>
      <c r="R644" s="197">
        <f>Q644*H644</f>
        <v>22.103106639999996</v>
      </c>
      <c r="S644" s="197">
        <v>0</v>
      </c>
      <c r="T644" s="198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9" t="s">
        <v>236</v>
      </c>
      <c r="AT644" s="199" t="s">
        <v>159</v>
      </c>
      <c r="AU644" s="199" t="s">
        <v>82</v>
      </c>
      <c r="AY644" s="17" t="s">
        <v>158</v>
      </c>
      <c r="BE644" s="200">
        <f>IF(N644="základní",J644,0)</f>
        <v>0</v>
      </c>
      <c r="BF644" s="200">
        <f>IF(N644="snížená",J644,0)</f>
        <v>0</v>
      </c>
      <c r="BG644" s="200">
        <f>IF(N644="zákl. přenesená",J644,0)</f>
        <v>0</v>
      </c>
      <c r="BH644" s="200">
        <f>IF(N644="sníž. přenesená",J644,0)</f>
        <v>0</v>
      </c>
      <c r="BI644" s="200">
        <f>IF(N644="nulová",J644,0)</f>
        <v>0</v>
      </c>
      <c r="BJ644" s="17" t="s">
        <v>82</v>
      </c>
      <c r="BK644" s="200">
        <f>ROUND(I644*H644,2)</f>
        <v>0</v>
      </c>
      <c r="BL644" s="17" t="s">
        <v>236</v>
      </c>
      <c r="BM644" s="199" t="s">
        <v>1164</v>
      </c>
    </row>
    <row r="645" spans="1:65" s="2" customFormat="1" ht="19.2">
      <c r="A645" s="34"/>
      <c r="B645" s="35"/>
      <c r="C645" s="36"/>
      <c r="D645" s="201" t="s">
        <v>165</v>
      </c>
      <c r="E645" s="36"/>
      <c r="F645" s="202" t="s">
        <v>1163</v>
      </c>
      <c r="G645" s="36"/>
      <c r="H645" s="36"/>
      <c r="I645" s="108"/>
      <c r="J645" s="36"/>
      <c r="K645" s="36"/>
      <c r="L645" s="39"/>
      <c r="M645" s="203"/>
      <c r="N645" s="204"/>
      <c r="O645" s="64"/>
      <c r="P645" s="64"/>
      <c r="Q645" s="64"/>
      <c r="R645" s="64"/>
      <c r="S645" s="64"/>
      <c r="T645" s="65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165</v>
      </c>
      <c r="AU645" s="17" t="s">
        <v>82</v>
      </c>
    </row>
    <row r="646" spans="1:65" s="13" customFormat="1" ht="20.399999999999999">
      <c r="B646" s="205"/>
      <c r="C646" s="206"/>
      <c r="D646" s="201" t="s">
        <v>166</v>
      </c>
      <c r="E646" s="207" t="s">
        <v>19</v>
      </c>
      <c r="F646" s="208" t="s">
        <v>1623</v>
      </c>
      <c r="G646" s="206"/>
      <c r="H646" s="209">
        <v>9.7959999999999994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166</v>
      </c>
      <c r="AU646" s="215" t="s">
        <v>82</v>
      </c>
      <c r="AV646" s="13" t="s">
        <v>85</v>
      </c>
      <c r="AW646" s="13" t="s">
        <v>34</v>
      </c>
      <c r="AX646" s="13" t="s">
        <v>82</v>
      </c>
      <c r="AY646" s="215" t="s">
        <v>158</v>
      </c>
    </row>
    <row r="647" spans="1:65" s="2" customFormat="1" ht="31.2" customHeight="1">
      <c r="A647" s="34"/>
      <c r="B647" s="35"/>
      <c r="C647" s="188" t="s">
        <v>1119</v>
      </c>
      <c r="D647" s="188" t="s">
        <v>159</v>
      </c>
      <c r="E647" s="189" t="s">
        <v>1166</v>
      </c>
      <c r="F647" s="190" t="s">
        <v>1167</v>
      </c>
      <c r="G647" s="191" t="s">
        <v>202</v>
      </c>
      <c r="H647" s="192">
        <v>1</v>
      </c>
      <c r="I647" s="193"/>
      <c r="J647" s="194">
        <f>ROUND(I647*H647,2)</f>
        <v>0</v>
      </c>
      <c r="K647" s="190" t="s">
        <v>19</v>
      </c>
      <c r="L647" s="39"/>
      <c r="M647" s="195" t="s">
        <v>19</v>
      </c>
      <c r="N647" s="196" t="s">
        <v>45</v>
      </c>
      <c r="O647" s="64"/>
      <c r="P647" s="197">
        <f>O647*H647</f>
        <v>0</v>
      </c>
      <c r="Q647" s="197">
        <v>0</v>
      </c>
      <c r="R647" s="197">
        <f>Q647*H647</f>
        <v>0</v>
      </c>
      <c r="S647" s="197">
        <v>0</v>
      </c>
      <c r="T647" s="198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9" t="s">
        <v>236</v>
      </c>
      <c r="AT647" s="199" t="s">
        <v>159</v>
      </c>
      <c r="AU647" s="199" t="s">
        <v>82</v>
      </c>
      <c r="AY647" s="17" t="s">
        <v>158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17" t="s">
        <v>82</v>
      </c>
      <c r="BK647" s="200">
        <f>ROUND(I647*H647,2)</f>
        <v>0</v>
      </c>
      <c r="BL647" s="17" t="s">
        <v>236</v>
      </c>
      <c r="BM647" s="199" t="s">
        <v>1168</v>
      </c>
    </row>
    <row r="648" spans="1:65" s="2" customFormat="1" ht="19.2">
      <c r="A648" s="34"/>
      <c r="B648" s="35"/>
      <c r="C648" s="36"/>
      <c r="D648" s="201" t="s">
        <v>165</v>
      </c>
      <c r="E648" s="36"/>
      <c r="F648" s="202" t="s">
        <v>1167</v>
      </c>
      <c r="G648" s="36"/>
      <c r="H648" s="36"/>
      <c r="I648" s="108"/>
      <c r="J648" s="36"/>
      <c r="K648" s="36"/>
      <c r="L648" s="39"/>
      <c r="M648" s="203"/>
      <c r="N648" s="204"/>
      <c r="O648" s="64"/>
      <c r="P648" s="64"/>
      <c r="Q648" s="64"/>
      <c r="R648" s="64"/>
      <c r="S648" s="64"/>
      <c r="T648" s="65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165</v>
      </c>
      <c r="AU648" s="17" t="s">
        <v>82</v>
      </c>
    </row>
    <row r="649" spans="1:65" s="13" customFormat="1" ht="10.199999999999999">
      <c r="B649" s="205"/>
      <c r="C649" s="206"/>
      <c r="D649" s="201" t="s">
        <v>166</v>
      </c>
      <c r="E649" s="207" t="s">
        <v>19</v>
      </c>
      <c r="F649" s="208" t="s">
        <v>1514</v>
      </c>
      <c r="G649" s="206"/>
      <c r="H649" s="209">
        <v>1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166</v>
      </c>
      <c r="AU649" s="215" t="s">
        <v>82</v>
      </c>
      <c r="AV649" s="13" t="s">
        <v>85</v>
      </c>
      <c r="AW649" s="13" t="s">
        <v>34</v>
      </c>
      <c r="AX649" s="13" t="s">
        <v>82</v>
      </c>
      <c r="AY649" s="215" t="s">
        <v>158</v>
      </c>
    </row>
    <row r="650" spans="1:65" s="2" customFormat="1" ht="31.2" customHeight="1">
      <c r="A650" s="34"/>
      <c r="B650" s="35"/>
      <c r="C650" s="188" t="s">
        <v>1125</v>
      </c>
      <c r="D650" s="188" t="s">
        <v>159</v>
      </c>
      <c r="E650" s="189" t="s">
        <v>1229</v>
      </c>
      <c r="F650" s="190" t="s">
        <v>1230</v>
      </c>
      <c r="G650" s="191" t="s">
        <v>1035</v>
      </c>
      <c r="H650" s="192">
        <v>8.0280000000000005</v>
      </c>
      <c r="I650" s="193"/>
      <c r="J650" s="194">
        <f>ROUND(I650*H650,2)</f>
        <v>0</v>
      </c>
      <c r="K650" s="190" t="s">
        <v>19</v>
      </c>
      <c r="L650" s="39"/>
      <c r="M650" s="195" t="s">
        <v>19</v>
      </c>
      <c r="N650" s="196" t="s">
        <v>45</v>
      </c>
      <c r="O650" s="64"/>
      <c r="P650" s="197">
        <f>O650*H650</f>
        <v>0</v>
      </c>
      <c r="Q650" s="197">
        <v>2.2563399999999998</v>
      </c>
      <c r="R650" s="197">
        <f>Q650*H650</f>
        <v>18.113897519999998</v>
      </c>
      <c r="S650" s="197">
        <v>0</v>
      </c>
      <c r="T650" s="19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9" t="s">
        <v>236</v>
      </c>
      <c r="AT650" s="199" t="s">
        <v>159</v>
      </c>
      <c r="AU650" s="199" t="s">
        <v>82</v>
      </c>
      <c r="AY650" s="17" t="s">
        <v>158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7" t="s">
        <v>82</v>
      </c>
      <c r="BK650" s="200">
        <f>ROUND(I650*H650,2)</f>
        <v>0</v>
      </c>
      <c r="BL650" s="17" t="s">
        <v>236</v>
      </c>
      <c r="BM650" s="199" t="s">
        <v>1231</v>
      </c>
    </row>
    <row r="651" spans="1:65" s="2" customFormat="1" ht="19.2">
      <c r="A651" s="34"/>
      <c r="B651" s="35"/>
      <c r="C651" s="36"/>
      <c r="D651" s="201" t="s">
        <v>165</v>
      </c>
      <c r="E651" s="36"/>
      <c r="F651" s="202" t="s">
        <v>1230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165</v>
      </c>
      <c r="AU651" s="17" t="s">
        <v>82</v>
      </c>
    </row>
    <row r="652" spans="1:65" s="13" customFormat="1" ht="20.399999999999999">
      <c r="B652" s="205"/>
      <c r="C652" s="206"/>
      <c r="D652" s="201" t="s">
        <v>166</v>
      </c>
      <c r="E652" s="207" t="s">
        <v>19</v>
      </c>
      <c r="F652" s="208" t="s">
        <v>1624</v>
      </c>
      <c r="G652" s="206"/>
      <c r="H652" s="209">
        <v>8.0280000000000005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82</v>
      </c>
      <c r="AV652" s="13" t="s">
        <v>85</v>
      </c>
      <c r="AW652" s="13" t="s">
        <v>34</v>
      </c>
      <c r="AX652" s="13" t="s">
        <v>82</v>
      </c>
      <c r="AY652" s="215" t="s">
        <v>158</v>
      </c>
    </row>
    <row r="653" spans="1:65" s="2" customFormat="1" ht="31.2" customHeight="1">
      <c r="A653" s="34"/>
      <c r="B653" s="35"/>
      <c r="C653" s="188" t="s">
        <v>1131</v>
      </c>
      <c r="D653" s="188" t="s">
        <v>159</v>
      </c>
      <c r="E653" s="189" t="s">
        <v>1170</v>
      </c>
      <c r="F653" s="190" t="s">
        <v>1171</v>
      </c>
      <c r="G653" s="191" t="s">
        <v>1059</v>
      </c>
      <c r="H653" s="192">
        <v>5.1999999999999998E-2</v>
      </c>
      <c r="I653" s="193"/>
      <c r="J653" s="194">
        <f>ROUND(I653*H653,2)</f>
        <v>0</v>
      </c>
      <c r="K653" s="190" t="s">
        <v>19</v>
      </c>
      <c r="L653" s="39"/>
      <c r="M653" s="195" t="s">
        <v>19</v>
      </c>
      <c r="N653" s="196" t="s">
        <v>45</v>
      </c>
      <c r="O653" s="64"/>
      <c r="P653" s="197">
        <f>O653*H653</f>
        <v>0</v>
      </c>
      <c r="Q653" s="197">
        <v>1.0601700000000001</v>
      </c>
      <c r="R653" s="197">
        <f>Q653*H653</f>
        <v>5.5128839999999998E-2</v>
      </c>
      <c r="S653" s="197">
        <v>0</v>
      </c>
      <c r="T653" s="198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9" t="s">
        <v>236</v>
      </c>
      <c r="AT653" s="199" t="s">
        <v>159</v>
      </c>
      <c r="AU653" s="199" t="s">
        <v>82</v>
      </c>
      <c r="AY653" s="17" t="s">
        <v>158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7" t="s">
        <v>82</v>
      </c>
      <c r="BK653" s="200">
        <f>ROUND(I653*H653,2)</f>
        <v>0</v>
      </c>
      <c r="BL653" s="17" t="s">
        <v>236</v>
      </c>
      <c r="BM653" s="199" t="s">
        <v>1172</v>
      </c>
    </row>
    <row r="654" spans="1:65" s="2" customFormat="1" ht="10.199999999999999">
      <c r="A654" s="34"/>
      <c r="B654" s="35"/>
      <c r="C654" s="36"/>
      <c r="D654" s="201" t="s">
        <v>165</v>
      </c>
      <c r="E654" s="36"/>
      <c r="F654" s="202" t="s">
        <v>1171</v>
      </c>
      <c r="G654" s="36"/>
      <c r="H654" s="36"/>
      <c r="I654" s="108"/>
      <c r="J654" s="36"/>
      <c r="K654" s="36"/>
      <c r="L654" s="39"/>
      <c r="M654" s="203"/>
      <c r="N654" s="204"/>
      <c r="O654" s="64"/>
      <c r="P654" s="64"/>
      <c r="Q654" s="64"/>
      <c r="R654" s="64"/>
      <c r="S654" s="64"/>
      <c r="T654" s="65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165</v>
      </c>
      <c r="AU654" s="17" t="s">
        <v>82</v>
      </c>
    </row>
    <row r="655" spans="1:65" s="13" customFormat="1" ht="10.199999999999999">
      <c r="B655" s="205"/>
      <c r="C655" s="206"/>
      <c r="D655" s="201" t="s">
        <v>166</v>
      </c>
      <c r="E655" s="207" t="s">
        <v>19</v>
      </c>
      <c r="F655" s="208" t="s">
        <v>1625</v>
      </c>
      <c r="G655" s="206"/>
      <c r="H655" s="209">
        <v>5.1999999999999998E-2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166</v>
      </c>
      <c r="AU655" s="215" t="s">
        <v>82</v>
      </c>
      <c r="AV655" s="13" t="s">
        <v>85</v>
      </c>
      <c r="AW655" s="13" t="s">
        <v>34</v>
      </c>
      <c r="AX655" s="13" t="s">
        <v>82</v>
      </c>
      <c r="AY655" s="215" t="s">
        <v>158</v>
      </c>
    </row>
    <row r="656" spans="1:65" s="2" customFormat="1" ht="31.2" customHeight="1">
      <c r="A656" s="34"/>
      <c r="B656" s="35"/>
      <c r="C656" s="188" t="s">
        <v>1136</v>
      </c>
      <c r="D656" s="188" t="s">
        <v>159</v>
      </c>
      <c r="E656" s="189" t="s">
        <v>1175</v>
      </c>
      <c r="F656" s="190" t="s">
        <v>1176</v>
      </c>
      <c r="G656" s="191" t="s">
        <v>162</v>
      </c>
      <c r="H656" s="192">
        <v>12</v>
      </c>
      <c r="I656" s="193"/>
      <c r="J656" s="194">
        <f>ROUND(I656*H656,2)</f>
        <v>0</v>
      </c>
      <c r="K656" s="190" t="s">
        <v>213</v>
      </c>
      <c r="L656" s="39"/>
      <c r="M656" s="195" t="s">
        <v>19</v>
      </c>
      <c r="N656" s="196" t="s">
        <v>45</v>
      </c>
      <c r="O656" s="64"/>
      <c r="P656" s="197">
        <f>O656*H656</f>
        <v>0</v>
      </c>
      <c r="Q656" s="197">
        <v>0</v>
      </c>
      <c r="R656" s="197">
        <f>Q656*H656</f>
        <v>0</v>
      </c>
      <c r="S656" s="197">
        <v>0</v>
      </c>
      <c r="T656" s="198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9" t="s">
        <v>236</v>
      </c>
      <c r="AT656" s="199" t="s">
        <v>159</v>
      </c>
      <c r="AU656" s="199" t="s">
        <v>82</v>
      </c>
      <c r="AY656" s="17" t="s">
        <v>158</v>
      </c>
      <c r="BE656" s="200">
        <f>IF(N656="základní",J656,0)</f>
        <v>0</v>
      </c>
      <c r="BF656" s="200">
        <f>IF(N656="snížená",J656,0)</f>
        <v>0</v>
      </c>
      <c r="BG656" s="200">
        <f>IF(N656="zákl. přenesená",J656,0)</f>
        <v>0</v>
      </c>
      <c r="BH656" s="200">
        <f>IF(N656="sníž. přenesená",J656,0)</f>
        <v>0</v>
      </c>
      <c r="BI656" s="200">
        <f>IF(N656="nulová",J656,0)</f>
        <v>0</v>
      </c>
      <c r="BJ656" s="17" t="s">
        <v>82</v>
      </c>
      <c r="BK656" s="200">
        <f>ROUND(I656*H656,2)</f>
        <v>0</v>
      </c>
      <c r="BL656" s="17" t="s">
        <v>236</v>
      </c>
      <c r="BM656" s="199" t="s">
        <v>1177</v>
      </c>
    </row>
    <row r="657" spans="1:65" s="2" customFormat="1" ht="38.4">
      <c r="A657" s="34"/>
      <c r="B657" s="35"/>
      <c r="C657" s="36"/>
      <c r="D657" s="201" t="s">
        <v>165</v>
      </c>
      <c r="E657" s="36"/>
      <c r="F657" s="202" t="s">
        <v>1178</v>
      </c>
      <c r="G657" s="36"/>
      <c r="H657" s="36"/>
      <c r="I657" s="108"/>
      <c r="J657" s="36"/>
      <c r="K657" s="36"/>
      <c r="L657" s="39"/>
      <c r="M657" s="203"/>
      <c r="N657" s="204"/>
      <c r="O657" s="64"/>
      <c r="P657" s="64"/>
      <c r="Q657" s="64"/>
      <c r="R657" s="64"/>
      <c r="S657" s="64"/>
      <c r="T657" s="65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165</v>
      </c>
      <c r="AU657" s="17" t="s">
        <v>82</v>
      </c>
    </row>
    <row r="658" spans="1:65" s="2" customFormat="1" ht="48">
      <c r="A658" s="34"/>
      <c r="B658" s="35"/>
      <c r="C658" s="36"/>
      <c r="D658" s="201" t="s">
        <v>216</v>
      </c>
      <c r="E658" s="36"/>
      <c r="F658" s="227" t="s">
        <v>1179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216</v>
      </c>
      <c r="AU658" s="17" t="s">
        <v>82</v>
      </c>
    </row>
    <row r="659" spans="1:65" s="13" customFormat="1" ht="10.199999999999999">
      <c r="B659" s="205"/>
      <c r="C659" s="206"/>
      <c r="D659" s="201" t="s">
        <v>166</v>
      </c>
      <c r="E659" s="207" t="s">
        <v>19</v>
      </c>
      <c r="F659" s="208" t="s">
        <v>1626</v>
      </c>
      <c r="G659" s="206"/>
      <c r="H659" s="209">
        <v>12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82</v>
      </c>
      <c r="AV659" s="13" t="s">
        <v>85</v>
      </c>
      <c r="AW659" s="13" t="s">
        <v>34</v>
      </c>
      <c r="AX659" s="13" t="s">
        <v>82</v>
      </c>
      <c r="AY659" s="215" t="s">
        <v>158</v>
      </c>
    </row>
    <row r="660" spans="1:65" s="2" customFormat="1" ht="31.2" customHeight="1">
      <c r="A660" s="34"/>
      <c r="B660" s="35"/>
      <c r="C660" s="188" t="s">
        <v>1140</v>
      </c>
      <c r="D660" s="188" t="s">
        <v>159</v>
      </c>
      <c r="E660" s="189" t="s">
        <v>1182</v>
      </c>
      <c r="F660" s="190" t="s">
        <v>1183</v>
      </c>
      <c r="G660" s="191" t="s">
        <v>162</v>
      </c>
      <c r="H660" s="192">
        <v>12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236</v>
      </c>
      <c r="AT660" s="199" t="s">
        <v>159</v>
      </c>
      <c r="AU660" s="199" t="s">
        <v>82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236</v>
      </c>
      <c r="BM660" s="199" t="s">
        <v>1184</v>
      </c>
    </row>
    <row r="661" spans="1:65" s="2" customFormat="1" ht="28.8">
      <c r="A661" s="34"/>
      <c r="B661" s="35"/>
      <c r="C661" s="36"/>
      <c r="D661" s="201" t="s">
        <v>165</v>
      </c>
      <c r="E661" s="36"/>
      <c r="F661" s="202" t="s">
        <v>1185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82</v>
      </c>
    </row>
    <row r="662" spans="1:65" s="13" customFormat="1" ht="10.199999999999999">
      <c r="B662" s="205"/>
      <c r="C662" s="206"/>
      <c r="D662" s="201" t="s">
        <v>166</v>
      </c>
      <c r="E662" s="207" t="s">
        <v>19</v>
      </c>
      <c r="F662" s="208" t="s">
        <v>1626</v>
      </c>
      <c r="G662" s="206"/>
      <c r="H662" s="209">
        <v>12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166</v>
      </c>
      <c r="AU662" s="215" t="s">
        <v>82</v>
      </c>
      <c r="AV662" s="13" t="s">
        <v>85</v>
      </c>
      <c r="AW662" s="13" t="s">
        <v>34</v>
      </c>
      <c r="AX662" s="13" t="s">
        <v>82</v>
      </c>
      <c r="AY662" s="215" t="s">
        <v>158</v>
      </c>
    </row>
    <row r="663" spans="1:65" s="2" customFormat="1" ht="16.5" customHeight="1">
      <c r="A663" s="34"/>
      <c r="B663" s="35"/>
      <c r="C663" s="188" t="s">
        <v>1146</v>
      </c>
      <c r="D663" s="188" t="s">
        <v>159</v>
      </c>
      <c r="E663" s="189" t="s">
        <v>1214</v>
      </c>
      <c r="F663" s="190" t="s">
        <v>1215</v>
      </c>
      <c r="G663" s="191" t="s">
        <v>162</v>
      </c>
      <c r="H663" s="192">
        <v>12</v>
      </c>
      <c r="I663" s="193"/>
      <c r="J663" s="194">
        <f>ROUND(I663*H663,2)</f>
        <v>0</v>
      </c>
      <c r="K663" s="190" t="s">
        <v>213</v>
      </c>
      <c r="L663" s="39"/>
      <c r="M663" s="195" t="s">
        <v>19</v>
      </c>
      <c r="N663" s="196" t="s">
        <v>45</v>
      </c>
      <c r="O663" s="64"/>
      <c r="P663" s="197">
        <f>O663*H663</f>
        <v>0</v>
      </c>
      <c r="Q663" s="197">
        <v>9.0000000000000006E-5</v>
      </c>
      <c r="R663" s="197">
        <f>Q663*H663</f>
        <v>1.08E-3</v>
      </c>
      <c r="S663" s="197">
        <v>0</v>
      </c>
      <c r="T663" s="198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9" t="s">
        <v>236</v>
      </c>
      <c r="AT663" s="199" t="s">
        <v>159</v>
      </c>
      <c r="AU663" s="199" t="s">
        <v>82</v>
      </c>
      <c r="AY663" s="17" t="s">
        <v>158</v>
      </c>
      <c r="BE663" s="200">
        <f>IF(N663="základní",J663,0)</f>
        <v>0</v>
      </c>
      <c r="BF663" s="200">
        <f>IF(N663="snížená",J663,0)</f>
        <v>0</v>
      </c>
      <c r="BG663" s="200">
        <f>IF(N663="zákl. přenesená",J663,0)</f>
        <v>0</v>
      </c>
      <c r="BH663" s="200">
        <f>IF(N663="sníž. přenesená",J663,0)</f>
        <v>0</v>
      </c>
      <c r="BI663" s="200">
        <f>IF(N663="nulová",J663,0)</f>
        <v>0</v>
      </c>
      <c r="BJ663" s="17" t="s">
        <v>82</v>
      </c>
      <c r="BK663" s="200">
        <f>ROUND(I663*H663,2)</f>
        <v>0</v>
      </c>
      <c r="BL663" s="17" t="s">
        <v>236</v>
      </c>
      <c r="BM663" s="199" t="s">
        <v>1216</v>
      </c>
    </row>
    <row r="664" spans="1:65" s="2" customFormat="1" ht="10.199999999999999">
      <c r="A664" s="34"/>
      <c r="B664" s="35"/>
      <c r="C664" s="36"/>
      <c r="D664" s="201" t="s">
        <v>165</v>
      </c>
      <c r="E664" s="36"/>
      <c r="F664" s="202" t="s">
        <v>1215</v>
      </c>
      <c r="G664" s="36"/>
      <c r="H664" s="36"/>
      <c r="I664" s="108"/>
      <c r="J664" s="36"/>
      <c r="K664" s="36"/>
      <c r="L664" s="39"/>
      <c r="M664" s="203"/>
      <c r="N664" s="204"/>
      <c r="O664" s="64"/>
      <c r="P664" s="64"/>
      <c r="Q664" s="64"/>
      <c r="R664" s="64"/>
      <c r="S664" s="64"/>
      <c r="T664" s="65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165</v>
      </c>
      <c r="AU664" s="17" t="s">
        <v>82</v>
      </c>
    </row>
    <row r="665" spans="1:65" s="13" customFormat="1" ht="10.199999999999999">
      <c r="B665" s="205"/>
      <c r="C665" s="206"/>
      <c r="D665" s="201" t="s">
        <v>166</v>
      </c>
      <c r="E665" s="207" t="s">
        <v>19</v>
      </c>
      <c r="F665" s="208" t="s">
        <v>1626</v>
      </c>
      <c r="G665" s="206"/>
      <c r="H665" s="209">
        <v>12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166</v>
      </c>
      <c r="AU665" s="215" t="s">
        <v>82</v>
      </c>
      <c r="AV665" s="13" t="s">
        <v>85</v>
      </c>
      <c r="AW665" s="13" t="s">
        <v>34</v>
      </c>
      <c r="AX665" s="13" t="s">
        <v>82</v>
      </c>
      <c r="AY665" s="215" t="s">
        <v>158</v>
      </c>
    </row>
    <row r="666" spans="1:65" s="2" customFormat="1" ht="31.2" customHeight="1">
      <c r="A666" s="34"/>
      <c r="B666" s="35"/>
      <c r="C666" s="228" t="s">
        <v>1151</v>
      </c>
      <c r="D666" s="228" t="s">
        <v>199</v>
      </c>
      <c r="E666" s="229" t="s">
        <v>1218</v>
      </c>
      <c r="F666" s="230" t="s">
        <v>1219</v>
      </c>
      <c r="G666" s="231" t="s">
        <v>1220</v>
      </c>
      <c r="H666" s="232">
        <v>20</v>
      </c>
      <c r="I666" s="233"/>
      <c r="J666" s="234">
        <f>ROUND(I666*H666,2)</f>
        <v>0</v>
      </c>
      <c r="K666" s="230" t="s">
        <v>213</v>
      </c>
      <c r="L666" s="235"/>
      <c r="M666" s="236" t="s">
        <v>19</v>
      </c>
      <c r="N666" s="237" t="s">
        <v>45</v>
      </c>
      <c r="O666" s="64"/>
      <c r="P666" s="197">
        <f>O666*H666</f>
        <v>0</v>
      </c>
      <c r="Q666" s="197">
        <v>4.2999999999999999E-4</v>
      </c>
      <c r="R666" s="197">
        <f>Q666*H666</f>
        <v>8.6E-3</v>
      </c>
      <c r="S666" s="197">
        <v>0</v>
      </c>
      <c r="T666" s="198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9" t="s">
        <v>241</v>
      </c>
      <c r="AT666" s="199" t="s">
        <v>199</v>
      </c>
      <c r="AU666" s="199" t="s">
        <v>82</v>
      </c>
      <c r="AY666" s="17" t="s">
        <v>158</v>
      </c>
      <c r="BE666" s="200">
        <f>IF(N666="základní",J666,0)</f>
        <v>0</v>
      </c>
      <c r="BF666" s="200">
        <f>IF(N666="snížená",J666,0)</f>
        <v>0</v>
      </c>
      <c r="BG666" s="200">
        <f>IF(N666="zákl. přenesená",J666,0)</f>
        <v>0</v>
      </c>
      <c r="BH666" s="200">
        <f>IF(N666="sníž. přenesená",J666,0)</f>
        <v>0</v>
      </c>
      <c r="BI666" s="200">
        <f>IF(N666="nulová",J666,0)</f>
        <v>0</v>
      </c>
      <c r="BJ666" s="17" t="s">
        <v>82</v>
      </c>
      <c r="BK666" s="200">
        <f>ROUND(I666*H666,2)</f>
        <v>0</v>
      </c>
      <c r="BL666" s="17" t="s">
        <v>236</v>
      </c>
      <c r="BM666" s="199" t="s">
        <v>1221</v>
      </c>
    </row>
    <row r="667" spans="1:65" s="2" customFormat="1" ht="10.199999999999999">
      <c r="A667" s="34"/>
      <c r="B667" s="35"/>
      <c r="C667" s="36"/>
      <c r="D667" s="201" t="s">
        <v>165</v>
      </c>
      <c r="E667" s="36"/>
      <c r="F667" s="202" t="s">
        <v>1219</v>
      </c>
      <c r="G667" s="36"/>
      <c r="H667" s="36"/>
      <c r="I667" s="108"/>
      <c r="J667" s="36"/>
      <c r="K667" s="36"/>
      <c r="L667" s="39"/>
      <c r="M667" s="203"/>
      <c r="N667" s="204"/>
      <c r="O667" s="64"/>
      <c r="P667" s="64"/>
      <c r="Q667" s="64"/>
      <c r="R667" s="64"/>
      <c r="S667" s="64"/>
      <c r="T667" s="65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165</v>
      </c>
      <c r="AU667" s="17" t="s">
        <v>82</v>
      </c>
    </row>
    <row r="668" spans="1:65" s="13" customFormat="1" ht="10.199999999999999">
      <c r="B668" s="205"/>
      <c r="C668" s="206"/>
      <c r="D668" s="201" t="s">
        <v>166</v>
      </c>
      <c r="E668" s="207" t="s">
        <v>19</v>
      </c>
      <c r="F668" s="208" t="s">
        <v>1556</v>
      </c>
      <c r="G668" s="206"/>
      <c r="H668" s="209">
        <v>20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166</v>
      </c>
      <c r="AU668" s="215" t="s">
        <v>82</v>
      </c>
      <c r="AV668" s="13" t="s">
        <v>85</v>
      </c>
      <c r="AW668" s="13" t="s">
        <v>34</v>
      </c>
      <c r="AX668" s="13" t="s">
        <v>82</v>
      </c>
      <c r="AY668" s="215" t="s">
        <v>158</v>
      </c>
    </row>
    <row r="669" spans="1:65" s="2" customFormat="1" ht="31.2" customHeight="1">
      <c r="A669" s="34"/>
      <c r="B669" s="35"/>
      <c r="C669" s="188" t="s">
        <v>1156</v>
      </c>
      <c r="D669" s="188" t="s">
        <v>159</v>
      </c>
      <c r="E669" s="189" t="s">
        <v>1224</v>
      </c>
      <c r="F669" s="190" t="s">
        <v>1225</v>
      </c>
      <c r="G669" s="191" t="s">
        <v>202</v>
      </c>
      <c r="H669" s="192">
        <v>10</v>
      </c>
      <c r="I669" s="193"/>
      <c r="J669" s="194">
        <f>ROUND(I669*H669,2)</f>
        <v>0</v>
      </c>
      <c r="K669" s="190" t="s">
        <v>213</v>
      </c>
      <c r="L669" s="39"/>
      <c r="M669" s="195" t="s">
        <v>19</v>
      </c>
      <c r="N669" s="196" t="s">
        <v>45</v>
      </c>
      <c r="O669" s="64"/>
      <c r="P669" s="197">
        <f>O669*H669</f>
        <v>0</v>
      </c>
      <c r="Q669" s="197">
        <v>0.37640000000000001</v>
      </c>
      <c r="R669" s="197">
        <f>Q669*H669</f>
        <v>3.7640000000000002</v>
      </c>
      <c r="S669" s="197">
        <v>0</v>
      </c>
      <c r="T669" s="198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9" t="s">
        <v>236</v>
      </c>
      <c r="AT669" s="199" t="s">
        <v>159</v>
      </c>
      <c r="AU669" s="199" t="s">
        <v>82</v>
      </c>
      <c r="AY669" s="17" t="s">
        <v>158</v>
      </c>
      <c r="BE669" s="200">
        <f>IF(N669="základní",J669,0)</f>
        <v>0</v>
      </c>
      <c r="BF669" s="200">
        <f>IF(N669="snížená",J669,0)</f>
        <v>0</v>
      </c>
      <c r="BG669" s="200">
        <f>IF(N669="zákl. přenesená",J669,0)</f>
        <v>0</v>
      </c>
      <c r="BH669" s="200">
        <f>IF(N669="sníž. přenesená",J669,0)</f>
        <v>0</v>
      </c>
      <c r="BI669" s="200">
        <f>IF(N669="nulová",J669,0)</f>
        <v>0</v>
      </c>
      <c r="BJ669" s="17" t="s">
        <v>82</v>
      </c>
      <c r="BK669" s="200">
        <f>ROUND(I669*H669,2)</f>
        <v>0</v>
      </c>
      <c r="BL669" s="17" t="s">
        <v>236</v>
      </c>
      <c r="BM669" s="199" t="s">
        <v>1226</v>
      </c>
    </row>
    <row r="670" spans="1:65" s="2" customFormat="1" ht="19.2">
      <c r="A670" s="34"/>
      <c r="B670" s="35"/>
      <c r="C670" s="36"/>
      <c r="D670" s="201" t="s">
        <v>165</v>
      </c>
      <c r="E670" s="36"/>
      <c r="F670" s="202" t="s">
        <v>1225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165</v>
      </c>
      <c r="AU670" s="17" t="s">
        <v>82</v>
      </c>
    </row>
    <row r="671" spans="1:65" s="13" customFormat="1" ht="10.199999999999999">
      <c r="B671" s="205"/>
      <c r="C671" s="206"/>
      <c r="D671" s="201" t="s">
        <v>166</v>
      </c>
      <c r="E671" s="207" t="s">
        <v>19</v>
      </c>
      <c r="F671" s="208" t="s">
        <v>1529</v>
      </c>
      <c r="G671" s="206"/>
      <c r="H671" s="209">
        <v>10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166</v>
      </c>
      <c r="AU671" s="215" t="s">
        <v>82</v>
      </c>
      <c r="AV671" s="13" t="s">
        <v>85</v>
      </c>
      <c r="AW671" s="13" t="s">
        <v>34</v>
      </c>
      <c r="AX671" s="13" t="s">
        <v>82</v>
      </c>
      <c r="AY671" s="215" t="s">
        <v>158</v>
      </c>
    </row>
    <row r="672" spans="1:65" s="2" customFormat="1" ht="31.2" customHeight="1">
      <c r="A672" s="34"/>
      <c r="B672" s="35"/>
      <c r="C672" s="188" t="s">
        <v>1161</v>
      </c>
      <c r="D672" s="188" t="s">
        <v>159</v>
      </c>
      <c r="E672" s="189" t="s">
        <v>1234</v>
      </c>
      <c r="F672" s="190" t="s">
        <v>1479</v>
      </c>
      <c r="G672" s="191" t="s">
        <v>1059</v>
      </c>
      <c r="H672" s="192">
        <v>8.0280000000000005</v>
      </c>
      <c r="I672" s="193"/>
      <c r="J672" s="194">
        <f>ROUND(I672*H672,2)</f>
        <v>0</v>
      </c>
      <c r="K672" s="190" t="s">
        <v>213</v>
      </c>
      <c r="L672" s="39"/>
      <c r="M672" s="195" t="s">
        <v>19</v>
      </c>
      <c r="N672" s="196" t="s">
        <v>45</v>
      </c>
      <c r="O672" s="64"/>
      <c r="P672" s="197">
        <f>O672*H672</f>
        <v>0</v>
      </c>
      <c r="Q672" s="197">
        <v>0</v>
      </c>
      <c r="R672" s="197">
        <f>Q672*H672</f>
        <v>0</v>
      </c>
      <c r="S672" s="197">
        <v>0</v>
      </c>
      <c r="T672" s="19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9" t="s">
        <v>236</v>
      </c>
      <c r="AT672" s="199" t="s">
        <v>159</v>
      </c>
      <c r="AU672" s="199" t="s">
        <v>82</v>
      </c>
      <c r="AY672" s="17" t="s">
        <v>158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7" t="s">
        <v>82</v>
      </c>
      <c r="BK672" s="200">
        <f>ROUND(I672*H672,2)</f>
        <v>0</v>
      </c>
      <c r="BL672" s="17" t="s">
        <v>236</v>
      </c>
      <c r="BM672" s="199" t="s">
        <v>1236</v>
      </c>
    </row>
    <row r="673" spans="1:65" s="2" customFormat="1" ht="19.2">
      <c r="A673" s="34"/>
      <c r="B673" s="35"/>
      <c r="C673" s="36"/>
      <c r="D673" s="201" t="s">
        <v>165</v>
      </c>
      <c r="E673" s="36"/>
      <c r="F673" s="202" t="s">
        <v>1479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165</v>
      </c>
      <c r="AU673" s="17" t="s">
        <v>82</v>
      </c>
    </row>
    <row r="674" spans="1:65" s="13" customFormat="1" ht="20.399999999999999">
      <c r="B674" s="205"/>
      <c r="C674" s="206"/>
      <c r="D674" s="201" t="s">
        <v>166</v>
      </c>
      <c r="E674" s="207" t="s">
        <v>19</v>
      </c>
      <c r="F674" s="208" t="s">
        <v>1624</v>
      </c>
      <c r="G674" s="206"/>
      <c r="H674" s="209">
        <v>8.0280000000000005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82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31.2" customHeight="1">
      <c r="A675" s="34"/>
      <c r="B675" s="35"/>
      <c r="C675" s="188" t="s">
        <v>1165</v>
      </c>
      <c r="D675" s="188" t="s">
        <v>159</v>
      </c>
      <c r="E675" s="189" t="s">
        <v>1239</v>
      </c>
      <c r="F675" s="190" t="s">
        <v>1240</v>
      </c>
      <c r="G675" s="191" t="s">
        <v>1059</v>
      </c>
      <c r="H675" s="192">
        <v>8.0280000000000005</v>
      </c>
      <c r="I675" s="193"/>
      <c r="J675" s="194">
        <f>ROUND(I675*H675,2)</f>
        <v>0</v>
      </c>
      <c r="K675" s="190" t="s">
        <v>213</v>
      </c>
      <c r="L675" s="39"/>
      <c r="M675" s="195" t="s">
        <v>19</v>
      </c>
      <c r="N675" s="196" t="s">
        <v>45</v>
      </c>
      <c r="O675" s="64"/>
      <c r="P675" s="197">
        <f>O675*H675</f>
        <v>0</v>
      </c>
      <c r="Q675" s="197">
        <v>0</v>
      </c>
      <c r="R675" s="197">
        <f>Q675*H675</f>
        <v>0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236</v>
      </c>
      <c r="AT675" s="199" t="s">
        <v>159</v>
      </c>
      <c r="AU675" s="199" t="s">
        <v>82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236</v>
      </c>
      <c r="BM675" s="199" t="s">
        <v>1241</v>
      </c>
    </row>
    <row r="676" spans="1:65" s="2" customFormat="1" ht="19.2">
      <c r="A676" s="34"/>
      <c r="B676" s="35"/>
      <c r="C676" s="36"/>
      <c r="D676" s="201" t="s">
        <v>165</v>
      </c>
      <c r="E676" s="36"/>
      <c r="F676" s="202" t="s">
        <v>1240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82</v>
      </c>
    </row>
    <row r="677" spans="1:65" s="13" customFormat="1" ht="20.399999999999999">
      <c r="B677" s="205"/>
      <c r="C677" s="206"/>
      <c r="D677" s="201" t="s">
        <v>166</v>
      </c>
      <c r="E677" s="207" t="s">
        <v>19</v>
      </c>
      <c r="F677" s="208" t="s">
        <v>1624</v>
      </c>
      <c r="G677" s="206"/>
      <c r="H677" s="209">
        <v>8.0280000000000005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166</v>
      </c>
      <c r="AU677" s="215" t="s">
        <v>82</v>
      </c>
      <c r="AV677" s="13" t="s">
        <v>85</v>
      </c>
      <c r="AW677" s="13" t="s">
        <v>34</v>
      </c>
      <c r="AX677" s="13" t="s">
        <v>82</v>
      </c>
      <c r="AY677" s="215" t="s">
        <v>158</v>
      </c>
    </row>
    <row r="678" spans="1:65" s="2" customFormat="1" ht="31.2" customHeight="1">
      <c r="A678" s="34"/>
      <c r="B678" s="35"/>
      <c r="C678" s="188" t="s">
        <v>1169</v>
      </c>
      <c r="D678" s="188" t="s">
        <v>159</v>
      </c>
      <c r="E678" s="189" t="s">
        <v>1243</v>
      </c>
      <c r="F678" s="190" t="s">
        <v>1244</v>
      </c>
      <c r="G678" s="191" t="s">
        <v>194</v>
      </c>
      <c r="H678" s="192">
        <v>18</v>
      </c>
      <c r="I678" s="193"/>
      <c r="J678" s="194">
        <f>ROUND(I678*H678,2)</f>
        <v>0</v>
      </c>
      <c r="K678" s="190" t="s">
        <v>213</v>
      </c>
      <c r="L678" s="39"/>
      <c r="M678" s="195" t="s">
        <v>19</v>
      </c>
      <c r="N678" s="196" t="s">
        <v>45</v>
      </c>
      <c r="O678" s="64"/>
      <c r="P678" s="197">
        <f>O678*H678</f>
        <v>0</v>
      </c>
      <c r="Q678" s="197">
        <v>0</v>
      </c>
      <c r="R678" s="197">
        <f>Q678*H678</f>
        <v>0</v>
      </c>
      <c r="S678" s="197">
        <v>0</v>
      </c>
      <c r="T678" s="198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9" t="s">
        <v>236</v>
      </c>
      <c r="AT678" s="199" t="s">
        <v>159</v>
      </c>
      <c r="AU678" s="199" t="s">
        <v>82</v>
      </c>
      <c r="AY678" s="17" t="s">
        <v>158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17" t="s">
        <v>82</v>
      </c>
      <c r="BK678" s="200">
        <f>ROUND(I678*H678,2)</f>
        <v>0</v>
      </c>
      <c r="BL678" s="17" t="s">
        <v>236</v>
      </c>
      <c r="BM678" s="199" t="s">
        <v>1245</v>
      </c>
    </row>
    <row r="679" spans="1:65" s="2" customFormat="1" ht="10.199999999999999">
      <c r="A679" s="34"/>
      <c r="B679" s="35"/>
      <c r="C679" s="36"/>
      <c r="D679" s="201" t="s">
        <v>165</v>
      </c>
      <c r="E679" s="36"/>
      <c r="F679" s="202" t="s">
        <v>1244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165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1627</v>
      </c>
      <c r="G680" s="206"/>
      <c r="H680" s="209">
        <v>18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31.2" customHeight="1">
      <c r="A681" s="34"/>
      <c r="B681" s="35"/>
      <c r="C681" s="188" t="s">
        <v>1174</v>
      </c>
      <c r="D681" s="188" t="s">
        <v>159</v>
      </c>
      <c r="E681" s="189" t="s">
        <v>1120</v>
      </c>
      <c r="F681" s="190" t="s">
        <v>1121</v>
      </c>
      <c r="G681" s="191" t="s">
        <v>194</v>
      </c>
      <c r="H681" s="192">
        <v>20</v>
      </c>
      <c r="I681" s="193"/>
      <c r="J681" s="194">
        <f>ROUND(I681*H681,2)</f>
        <v>0</v>
      </c>
      <c r="K681" s="190" t="s">
        <v>213</v>
      </c>
      <c r="L681" s="39"/>
      <c r="M681" s="195" t="s">
        <v>19</v>
      </c>
      <c r="N681" s="196" t="s">
        <v>45</v>
      </c>
      <c r="O681" s="64"/>
      <c r="P681" s="197">
        <f>O681*H681</f>
        <v>0</v>
      </c>
      <c r="Q681" s="197">
        <v>0</v>
      </c>
      <c r="R681" s="197">
        <f>Q681*H681</f>
        <v>0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236</v>
      </c>
      <c r="AT681" s="199" t="s">
        <v>159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236</v>
      </c>
      <c r="BM681" s="199" t="s">
        <v>1122</v>
      </c>
    </row>
    <row r="682" spans="1:65" s="2" customFormat="1" ht="38.4">
      <c r="A682" s="34"/>
      <c r="B682" s="35"/>
      <c r="C682" s="36"/>
      <c r="D682" s="201" t="s">
        <v>165</v>
      </c>
      <c r="E682" s="36"/>
      <c r="F682" s="202" t="s">
        <v>1123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2" customFormat="1" ht="124.8">
      <c r="A683" s="34"/>
      <c r="B683" s="35"/>
      <c r="C683" s="36"/>
      <c r="D683" s="201" t="s">
        <v>216</v>
      </c>
      <c r="E683" s="36"/>
      <c r="F683" s="227" t="s">
        <v>1124</v>
      </c>
      <c r="G683" s="36"/>
      <c r="H683" s="36"/>
      <c r="I683" s="108"/>
      <c r="J683" s="36"/>
      <c r="K683" s="36"/>
      <c r="L683" s="39"/>
      <c r="M683" s="203"/>
      <c r="N683" s="204"/>
      <c r="O683" s="64"/>
      <c r="P683" s="64"/>
      <c r="Q683" s="64"/>
      <c r="R683" s="64"/>
      <c r="S683" s="64"/>
      <c r="T683" s="65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T683" s="17" t="s">
        <v>216</v>
      </c>
      <c r="AU683" s="17" t="s">
        <v>82</v>
      </c>
    </row>
    <row r="684" spans="1:65" s="13" customFormat="1" ht="10.199999999999999">
      <c r="B684" s="205"/>
      <c r="C684" s="206"/>
      <c r="D684" s="201" t="s">
        <v>166</v>
      </c>
      <c r="E684" s="207" t="s">
        <v>19</v>
      </c>
      <c r="F684" s="208" t="s">
        <v>1609</v>
      </c>
      <c r="G684" s="206"/>
      <c r="H684" s="209">
        <v>20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166</v>
      </c>
      <c r="AU684" s="215" t="s">
        <v>82</v>
      </c>
      <c r="AV684" s="13" t="s">
        <v>85</v>
      </c>
      <c r="AW684" s="13" t="s">
        <v>34</v>
      </c>
      <c r="AX684" s="13" t="s">
        <v>82</v>
      </c>
      <c r="AY684" s="215" t="s">
        <v>158</v>
      </c>
    </row>
    <row r="685" spans="1:65" s="2" customFormat="1" ht="31.2" customHeight="1">
      <c r="A685" s="34"/>
      <c r="B685" s="35"/>
      <c r="C685" s="188" t="s">
        <v>1181</v>
      </c>
      <c r="D685" s="188" t="s">
        <v>159</v>
      </c>
      <c r="E685" s="189" t="s">
        <v>1126</v>
      </c>
      <c r="F685" s="190" t="s">
        <v>1127</v>
      </c>
      <c r="G685" s="191" t="s">
        <v>162</v>
      </c>
      <c r="H685" s="192">
        <v>2</v>
      </c>
      <c r="I685" s="193"/>
      <c r="J685" s="194">
        <f>ROUND(I685*H685,2)</f>
        <v>0</v>
      </c>
      <c r="K685" s="190" t="s">
        <v>213</v>
      </c>
      <c r="L685" s="39"/>
      <c r="M685" s="195" t="s">
        <v>19</v>
      </c>
      <c r="N685" s="196" t="s">
        <v>45</v>
      </c>
      <c r="O685" s="64"/>
      <c r="P685" s="197">
        <f>O685*H685</f>
        <v>0</v>
      </c>
      <c r="Q685" s="197">
        <v>0</v>
      </c>
      <c r="R685" s="197">
        <f>Q685*H685</f>
        <v>0</v>
      </c>
      <c r="S685" s="197">
        <v>0</v>
      </c>
      <c r="T685" s="198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9" t="s">
        <v>236</v>
      </c>
      <c r="AT685" s="199" t="s">
        <v>159</v>
      </c>
      <c r="AU685" s="199" t="s">
        <v>82</v>
      </c>
      <c r="AY685" s="17" t="s">
        <v>158</v>
      </c>
      <c r="BE685" s="200">
        <f>IF(N685="základní",J685,0)</f>
        <v>0</v>
      </c>
      <c r="BF685" s="200">
        <f>IF(N685="snížená",J685,0)</f>
        <v>0</v>
      </c>
      <c r="BG685" s="200">
        <f>IF(N685="zákl. přenesená",J685,0)</f>
        <v>0</v>
      </c>
      <c r="BH685" s="200">
        <f>IF(N685="sníž. přenesená",J685,0)</f>
        <v>0</v>
      </c>
      <c r="BI685" s="200">
        <f>IF(N685="nulová",J685,0)</f>
        <v>0</v>
      </c>
      <c r="BJ685" s="17" t="s">
        <v>82</v>
      </c>
      <c r="BK685" s="200">
        <f>ROUND(I685*H685,2)</f>
        <v>0</v>
      </c>
      <c r="BL685" s="17" t="s">
        <v>236</v>
      </c>
      <c r="BM685" s="199" t="s">
        <v>1128</v>
      </c>
    </row>
    <row r="686" spans="1:65" s="2" customFormat="1" ht="28.8">
      <c r="A686" s="34"/>
      <c r="B686" s="35"/>
      <c r="C686" s="36"/>
      <c r="D686" s="201" t="s">
        <v>165</v>
      </c>
      <c r="E686" s="36"/>
      <c r="F686" s="202" t="s">
        <v>1129</v>
      </c>
      <c r="G686" s="36"/>
      <c r="H686" s="36"/>
      <c r="I686" s="108"/>
      <c r="J686" s="36"/>
      <c r="K686" s="36"/>
      <c r="L686" s="39"/>
      <c r="M686" s="203"/>
      <c r="N686" s="204"/>
      <c r="O686" s="64"/>
      <c r="P686" s="64"/>
      <c r="Q686" s="64"/>
      <c r="R686" s="64"/>
      <c r="S686" s="64"/>
      <c r="T686" s="65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165</v>
      </c>
      <c r="AU686" s="17" t="s">
        <v>82</v>
      </c>
    </row>
    <row r="687" spans="1:65" s="2" customFormat="1" ht="88.2" customHeight="1">
      <c r="A687" s="34"/>
      <c r="B687" s="35"/>
      <c r="C687" s="36"/>
      <c r="D687" s="201" t="s">
        <v>216</v>
      </c>
      <c r="E687" s="36"/>
      <c r="F687" s="227" t="s">
        <v>1118</v>
      </c>
      <c r="G687" s="36"/>
      <c r="H687" s="36"/>
      <c r="I687" s="108"/>
      <c r="J687" s="36"/>
      <c r="K687" s="36"/>
      <c r="L687" s="39"/>
      <c r="M687" s="203"/>
      <c r="N687" s="204"/>
      <c r="O687" s="64"/>
      <c r="P687" s="64"/>
      <c r="Q687" s="64"/>
      <c r="R687" s="64"/>
      <c r="S687" s="64"/>
      <c r="T687" s="65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216</v>
      </c>
      <c r="AU687" s="17" t="s">
        <v>82</v>
      </c>
    </row>
    <row r="688" spans="1:65" s="13" customFormat="1" ht="10.199999999999999">
      <c r="B688" s="205"/>
      <c r="C688" s="206"/>
      <c r="D688" s="201" t="s">
        <v>166</v>
      </c>
      <c r="E688" s="207" t="s">
        <v>19</v>
      </c>
      <c r="F688" s="208" t="s">
        <v>1531</v>
      </c>
      <c r="G688" s="206"/>
      <c r="H688" s="209">
        <v>2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166</v>
      </c>
      <c r="AU688" s="215" t="s">
        <v>82</v>
      </c>
      <c r="AV688" s="13" t="s">
        <v>85</v>
      </c>
      <c r="AW688" s="13" t="s">
        <v>34</v>
      </c>
      <c r="AX688" s="13" t="s">
        <v>82</v>
      </c>
      <c r="AY688" s="215" t="s">
        <v>158</v>
      </c>
    </row>
    <row r="689" spans="1:65" s="2" customFormat="1" ht="27" customHeight="1">
      <c r="A689" s="34"/>
      <c r="B689" s="35"/>
      <c r="C689" s="188" t="s">
        <v>1186</v>
      </c>
      <c r="D689" s="188" t="s">
        <v>159</v>
      </c>
      <c r="E689" s="189" t="s">
        <v>1132</v>
      </c>
      <c r="F689" s="190" t="s">
        <v>1133</v>
      </c>
      <c r="G689" s="191" t="s">
        <v>162</v>
      </c>
      <c r="H689" s="192">
        <v>2</v>
      </c>
      <c r="I689" s="193"/>
      <c r="J689" s="194">
        <f>ROUND(I689*H689,2)</f>
        <v>0</v>
      </c>
      <c r="K689" s="190" t="s">
        <v>213</v>
      </c>
      <c r="L689" s="39"/>
      <c r="M689" s="195" t="s">
        <v>19</v>
      </c>
      <c r="N689" s="196" t="s">
        <v>45</v>
      </c>
      <c r="O689" s="64"/>
      <c r="P689" s="197">
        <f>O689*H689</f>
        <v>0</v>
      </c>
      <c r="Q689" s="197">
        <v>0</v>
      </c>
      <c r="R689" s="197">
        <f>Q689*H689</f>
        <v>0</v>
      </c>
      <c r="S689" s="197">
        <v>0</v>
      </c>
      <c r="T689" s="198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9" t="s">
        <v>236</v>
      </c>
      <c r="AT689" s="199" t="s">
        <v>159</v>
      </c>
      <c r="AU689" s="199" t="s">
        <v>82</v>
      </c>
      <c r="AY689" s="17" t="s">
        <v>158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7" t="s">
        <v>82</v>
      </c>
      <c r="BK689" s="200">
        <f>ROUND(I689*H689,2)</f>
        <v>0</v>
      </c>
      <c r="BL689" s="17" t="s">
        <v>236</v>
      </c>
      <c r="BM689" s="199" t="s">
        <v>1134</v>
      </c>
    </row>
    <row r="690" spans="1:65" s="2" customFormat="1" ht="38.4">
      <c r="A690" s="34"/>
      <c r="B690" s="35"/>
      <c r="C690" s="36"/>
      <c r="D690" s="201" t="s">
        <v>165</v>
      </c>
      <c r="E690" s="36"/>
      <c r="F690" s="202" t="s">
        <v>1135</v>
      </c>
      <c r="G690" s="36"/>
      <c r="H690" s="36"/>
      <c r="I690" s="108"/>
      <c r="J690" s="36"/>
      <c r="K690" s="36"/>
      <c r="L690" s="39"/>
      <c r="M690" s="203"/>
      <c r="N690" s="204"/>
      <c r="O690" s="64"/>
      <c r="P690" s="64"/>
      <c r="Q690" s="64"/>
      <c r="R690" s="64"/>
      <c r="S690" s="64"/>
      <c r="T690" s="65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165</v>
      </c>
      <c r="AU690" s="17" t="s">
        <v>82</v>
      </c>
    </row>
    <row r="691" spans="1:65" s="2" customFormat="1" ht="124.8">
      <c r="A691" s="34"/>
      <c r="B691" s="35"/>
      <c r="C691" s="36"/>
      <c r="D691" s="201" t="s">
        <v>216</v>
      </c>
      <c r="E691" s="36"/>
      <c r="F691" s="227" t="s">
        <v>1124</v>
      </c>
      <c r="G691" s="36"/>
      <c r="H691" s="36"/>
      <c r="I691" s="108"/>
      <c r="J691" s="36"/>
      <c r="K691" s="36"/>
      <c r="L691" s="39"/>
      <c r="M691" s="203"/>
      <c r="N691" s="204"/>
      <c r="O691" s="64"/>
      <c r="P691" s="64"/>
      <c r="Q691" s="64"/>
      <c r="R691" s="64"/>
      <c r="S691" s="64"/>
      <c r="T691" s="65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216</v>
      </c>
      <c r="AU691" s="17" t="s">
        <v>82</v>
      </c>
    </row>
    <row r="692" spans="1:65" s="13" customFormat="1" ht="10.199999999999999">
      <c r="B692" s="205"/>
      <c r="C692" s="206"/>
      <c r="D692" s="201" t="s">
        <v>166</v>
      </c>
      <c r="E692" s="207" t="s">
        <v>19</v>
      </c>
      <c r="F692" s="208" t="s">
        <v>1531</v>
      </c>
      <c r="G692" s="206"/>
      <c r="H692" s="209">
        <v>2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166</v>
      </c>
      <c r="AU692" s="215" t="s">
        <v>82</v>
      </c>
      <c r="AV692" s="13" t="s">
        <v>85</v>
      </c>
      <c r="AW692" s="13" t="s">
        <v>34</v>
      </c>
      <c r="AX692" s="13" t="s">
        <v>82</v>
      </c>
      <c r="AY692" s="215" t="s">
        <v>158</v>
      </c>
    </row>
    <row r="693" spans="1:65" s="2" customFormat="1" ht="27.6" customHeight="1">
      <c r="A693" s="34"/>
      <c r="B693" s="35"/>
      <c r="C693" s="188" t="s">
        <v>1192</v>
      </c>
      <c r="D693" s="188" t="s">
        <v>159</v>
      </c>
      <c r="E693" s="189" t="s">
        <v>1481</v>
      </c>
      <c r="F693" s="190" t="s">
        <v>1482</v>
      </c>
      <c r="G693" s="191" t="s">
        <v>162</v>
      </c>
      <c r="H693" s="192">
        <v>2</v>
      </c>
      <c r="I693" s="193"/>
      <c r="J693" s="194">
        <f>ROUND(I693*H693,2)</f>
        <v>0</v>
      </c>
      <c r="K693" s="190" t="s">
        <v>213</v>
      </c>
      <c r="L693" s="39"/>
      <c r="M693" s="195" t="s">
        <v>19</v>
      </c>
      <c r="N693" s="196" t="s">
        <v>45</v>
      </c>
      <c r="O693" s="64"/>
      <c r="P693" s="197">
        <f>O693*H693</f>
        <v>0</v>
      </c>
      <c r="Q693" s="197">
        <v>0.11934</v>
      </c>
      <c r="R693" s="197">
        <f>Q693*H693</f>
        <v>0.23868</v>
      </c>
      <c r="S693" s="197">
        <v>0</v>
      </c>
      <c r="T693" s="198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9" t="s">
        <v>236</v>
      </c>
      <c r="AT693" s="199" t="s">
        <v>159</v>
      </c>
      <c r="AU693" s="199" t="s">
        <v>82</v>
      </c>
      <c r="AY693" s="17" t="s">
        <v>158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7" t="s">
        <v>82</v>
      </c>
      <c r="BK693" s="200">
        <f>ROUND(I693*H693,2)</f>
        <v>0</v>
      </c>
      <c r="BL693" s="17" t="s">
        <v>236</v>
      </c>
      <c r="BM693" s="199" t="s">
        <v>1483</v>
      </c>
    </row>
    <row r="694" spans="1:65" s="2" customFormat="1" ht="28.8">
      <c r="A694" s="34"/>
      <c r="B694" s="35"/>
      <c r="C694" s="36"/>
      <c r="D694" s="201" t="s">
        <v>165</v>
      </c>
      <c r="E694" s="36"/>
      <c r="F694" s="202" t="s">
        <v>1484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165</v>
      </c>
      <c r="AU694" s="17" t="s">
        <v>82</v>
      </c>
    </row>
    <row r="695" spans="1:65" s="2" customFormat="1" ht="124.8">
      <c r="A695" s="34"/>
      <c r="B695" s="35"/>
      <c r="C695" s="36"/>
      <c r="D695" s="201" t="s">
        <v>216</v>
      </c>
      <c r="E695" s="36"/>
      <c r="F695" s="227" t="s">
        <v>1124</v>
      </c>
      <c r="G695" s="36"/>
      <c r="H695" s="36"/>
      <c r="I695" s="108"/>
      <c r="J695" s="36"/>
      <c r="K695" s="36"/>
      <c r="L695" s="39"/>
      <c r="M695" s="203"/>
      <c r="N695" s="204"/>
      <c r="O695" s="64"/>
      <c r="P695" s="64"/>
      <c r="Q695" s="64"/>
      <c r="R695" s="64"/>
      <c r="S695" s="64"/>
      <c r="T695" s="65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216</v>
      </c>
      <c r="AU695" s="17" t="s">
        <v>82</v>
      </c>
    </row>
    <row r="696" spans="1:65" s="13" customFormat="1" ht="10.199999999999999">
      <c r="B696" s="205"/>
      <c r="C696" s="206"/>
      <c r="D696" s="201" t="s">
        <v>166</v>
      </c>
      <c r="E696" s="207" t="s">
        <v>19</v>
      </c>
      <c r="F696" s="208" t="s">
        <v>1531</v>
      </c>
      <c r="G696" s="206"/>
      <c r="H696" s="209">
        <v>2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166</v>
      </c>
      <c r="AU696" s="215" t="s">
        <v>82</v>
      </c>
      <c r="AV696" s="13" t="s">
        <v>85</v>
      </c>
      <c r="AW696" s="13" t="s">
        <v>34</v>
      </c>
      <c r="AX696" s="13" t="s">
        <v>82</v>
      </c>
      <c r="AY696" s="215" t="s">
        <v>158</v>
      </c>
    </row>
    <row r="697" spans="1:65" s="2" customFormat="1" ht="16.5" customHeight="1">
      <c r="A697" s="34"/>
      <c r="B697" s="35"/>
      <c r="C697" s="228" t="s">
        <v>1197</v>
      </c>
      <c r="D697" s="228" t="s">
        <v>199</v>
      </c>
      <c r="E697" s="229" t="s">
        <v>1485</v>
      </c>
      <c r="F697" s="230" t="s">
        <v>1486</v>
      </c>
      <c r="G697" s="231" t="s">
        <v>162</v>
      </c>
      <c r="H697" s="232">
        <v>1</v>
      </c>
      <c r="I697" s="233"/>
      <c r="J697" s="234">
        <f>ROUND(I697*H697,2)</f>
        <v>0</v>
      </c>
      <c r="K697" s="230" t="s">
        <v>213</v>
      </c>
      <c r="L697" s="235"/>
      <c r="M697" s="236" t="s">
        <v>19</v>
      </c>
      <c r="N697" s="237" t="s">
        <v>45</v>
      </c>
      <c r="O697" s="64"/>
      <c r="P697" s="197">
        <f>O697*H697</f>
        <v>0</v>
      </c>
      <c r="Q697" s="197">
        <v>5.6120000000000003E-2</v>
      </c>
      <c r="R697" s="197">
        <f>Q697*H697</f>
        <v>5.6120000000000003E-2</v>
      </c>
      <c r="S697" s="197">
        <v>0</v>
      </c>
      <c r="T697" s="198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9" t="s">
        <v>255</v>
      </c>
      <c r="AT697" s="199" t="s">
        <v>199</v>
      </c>
      <c r="AU697" s="199" t="s">
        <v>82</v>
      </c>
      <c r="AY697" s="17" t="s">
        <v>158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17" t="s">
        <v>82</v>
      </c>
      <c r="BK697" s="200">
        <f>ROUND(I697*H697,2)</f>
        <v>0</v>
      </c>
      <c r="BL697" s="17" t="s">
        <v>255</v>
      </c>
      <c r="BM697" s="199" t="s">
        <v>1487</v>
      </c>
    </row>
    <row r="698" spans="1:65" s="2" customFormat="1" ht="10.199999999999999">
      <c r="A698" s="34"/>
      <c r="B698" s="35"/>
      <c r="C698" s="36"/>
      <c r="D698" s="201" t="s">
        <v>165</v>
      </c>
      <c r="E698" s="36"/>
      <c r="F698" s="202" t="s">
        <v>1486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165</v>
      </c>
      <c r="AU698" s="17" t="s">
        <v>82</v>
      </c>
    </row>
    <row r="699" spans="1:65" s="13" customFormat="1" ht="10.199999999999999">
      <c r="B699" s="205"/>
      <c r="C699" s="206"/>
      <c r="D699" s="201" t="s">
        <v>166</v>
      </c>
      <c r="E699" s="207" t="s">
        <v>19</v>
      </c>
      <c r="F699" s="208" t="s">
        <v>82</v>
      </c>
      <c r="G699" s="206"/>
      <c r="H699" s="209">
        <v>1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166</v>
      </c>
      <c r="AU699" s="215" t="s">
        <v>82</v>
      </c>
      <c r="AV699" s="13" t="s">
        <v>85</v>
      </c>
      <c r="AW699" s="13" t="s">
        <v>34</v>
      </c>
      <c r="AX699" s="13" t="s">
        <v>82</v>
      </c>
      <c r="AY699" s="215" t="s">
        <v>158</v>
      </c>
    </row>
    <row r="700" spans="1:65" s="12" customFormat="1" ht="25.95" customHeight="1">
      <c r="B700" s="174"/>
      <c r="C700" s="175"/>
      <c r="D700" s="176" t="s">
        <v>73</v>
      </c>
      <c r="E700" s="177" t="s">
        <v>1247</v>
      </c>
      <c r="F700" s="177" t="s">
        <v>1248</v>
      </c>
      <c r="G700" s="175"/>
      <c r="H700" s="175"/>
      <c r="I700" s="178"/>
      <c r="J700" s="179">
        <f>BK700</f>
        <v>0</v>
      </c>
      <c r="K700" s="175"/>
      <c r="L700" s="180"/>
      <c r="M700" s="181"/>
      <c r="N700" s="182"/>
      <c r="O700" s="182"/>
      <c r="P700" s="183">
        <f>SUM(P701:P704)</f>
        <v>0</v>
      </c>
      <c r="Q700" s="182"/>
      <c r="R700" s="183">
        <f>SUM(R701:R704)</f>
        <v>0</v>
      </c>
      <c r="S700" s="182"/>
      <c r="T700" s="184">
        <f>SUM(T701:T704)</f>
        <v>0</v>
      </c>
      <c r="AR700" s="185" t="s">
        <v>163</v>
      </c>
      <c r="AT700" s="186" t="s">
        <v>73</v>
      </c>
      <c r="AU700" s="186" t="s">
        <v>74</v>
      </c>
      <c r="AY700" s="185" t="s">
        <v>158</v>
      </c>
      <c r="BK700" s="187">
        <f>SUM(BK701:BK704)</f>
        <v>0</v>
      </c>
    </row>
    <row r="701" spans="1:65" s="2" customFormat="1" ht="16.5" customHeight="1">
      <c r="A701" s="34"/>
      <c r="B701" s="35"/>
      <c r="C701" s="188" t="s">
        <v>1203</v>
      </c>
      <c r="D701" s="188" t="s">
        <v>159</v>
      </c>
      <c r="E701" s="189" t="s">
        <v>1258</v>
      </c>
      <c r="F701" s="190" t="s">
        <v>1259</v>
      </c>
      <c r="G701" s="191" t="s">
        <v>1252</v>
      </c>
      <c r="H701" s="192">
        <v>32</v>
      </c>
      <c r="I701" s="193"/>
      <c r="J701" s="194">
        <f>ROUND(I701*H701,2)</f>
        <v>0</v>
      </c>
      <c r="K701" s="190" t="s">
        <v>213</v>
      </c>
      <c r="L701" s="39"/>
      <c r="M701" s="195" t="s">
        <v>19</v>
      </c>
      <c r="N701" s="196" t="s">
        <v>45</v>
      </c>
      <c r="O701" s="64"/>
      <c r="P701" s="197">
        <f>O701*H701</f>
        <v>0</v>
      </c>
      <c r="Q701" s="197">
        <v>0</v>
      </c>
      <c r="R701" s="197">
        <f>Q701*H701</f>
        <v>0</v>
      </c>
      <c r="S701" s="197">
        <v>0</v>
      </c>
      <c r="T701" s="198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9" t="s">
        <v>249</v>
      </c>
      <c r="AT701" s="199" t="s">
        <v>159</v>
      </c>
      <c r="AU701" s="199" t="s">
        <v>82</v>
      </c>
      <c r="AY701" s="17" t="s">
        <v>158</v>
      </c>
      <c r="BE701" s="200">
        <f>IF(N701="základní",J701,0)</f>
        <v>0</v>
      </c>
      <c r="BF701" s="200">
        <f>IF(N701="snížená",J701,0)</f>
        <v>0</v>
      </c>
      <c r="BG701" s="200">
        <f>IF(N701="zákl. přenesená",J701,0)</f>
        <v>0</v>
      </c>
      <c r="BH701" s="200">
        <f>IF(N701="sníž. přenesená",J701,0)</f>
        <v>0</v>
      </c>
      <c r="BI701" s="200">
        <f>IF(N701="nulová",J701,0)</f>
        <v>0</v>
      </c>
      <c r="BJ701" s="17" t="s">
        <v>82</v>
      </c>
      <c r="BK701" s="200">
        <f>ROUND(I701*H701,2)</f>
        <v>0</v>
      </c>
      <c r="BL701" s="17" t="s">
        <v>249</v>
      </c>
      <c r="BM701" s="199" t="s">
        <v>1488</v>
      </c>
    </row>
    <row r="702" spans="1:65" s="2" customFormat="1" ht="19.2">
      <c r="A702" s="34"/>
      <c r="B702" s="35"/>
      <c r="C702" s="36"/>
      <c r="D702" s="201" t="s">
        <v>165</v>
      </c>
      <c r="E702" s="36"/>
      <c r="F702" s="202" t="s">
        <v>1261</v>
      </c>
      <c r="G702" s="36"/>
      <c r="H702" s="36"/>
      <c r="I702" s="108"/>
      <c r="J702" s="36"/>
      <c r="K702" s="36"/>
      <c r="L702" s="39"/>
      <c r="M702" s="203"/>
      <c r="N702" s="204"/>
      <c r="O702" s="64"/>
      <c r="P702" s="64"/>
      <c r="Q702" s="64"/>
      <c r="R702" s="64"/>
      <c r="S702" s="64"/>
      <c r="T702" s="65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165</v>
      </c>
      <c r="AU702" s="17" t="s">
        <v>82</v>
      </c>
    </row>
    <row r="703" spans="1:65" s="2" customFormat="1" ht="28.8">
      <c r="A703" s="34"/>
      <c r="B703" s="35"/>
      <c r="C703" s="36"/>
      <c r="D703" s="201" t="s">
        <v>181</v>
      </c>
      <c r="E703" s="36"/>
      <c r="F703" s="227" t="s">
        <v>1628</v>
      </c>
      <c r="G703" s="36"/>
      <c r="H703" s="36"/>
      <c r="I703" s="108"/>
      <c r="J703" s="36"/>
      <c r="K703" s="36"/>
      <c r="L703" s="39"/>
      <c r="M703" s="203"/>
      <c r="N703" s="204"/>
      <c r="O703" s="64"/>
      <c r="P703" s="64"/>
      <c r="Q703" s="64"/>
      <c r="R703" s="64"/>
      <c r="S703" s="64"/>
      <c r="T703" s="65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181</v>
      </c>
      <c r="AU703" s="17" t="s">
        <v>82</v>
      </c>
    </row>
    <row r="704" spans="1:65" s="13" customFormat="1" ht="10.199999999999999">
      <c r="B704" s="205"/>
      <c r="C704" s="206"/>
      <c r="D704" s="201" t="s">
        <v>166</v>
      </c>
      <c r="E704" s="207" t="s">
        <v>19</v>
      </c>
      <c r="F704" s="208" t="s">
        <v>1629</v>
      </c>
      <c r="G704" s="206"/>
      <c r="H704" s="209">
        <v>32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166</v>
      </c>
      <c r="AU704" s="215" t="s">
        <v>82</v>
      </c>
      <c r="AV704" s="13" t="s">
        <v>85</v>
      </c>
      <c r="AW704" s="13" t="s">
        <v>34</v>
      </c>
      <c r="AX704" s="13" t="s">
        <v>82</v>
      </c>
      <c r="AY704" s="215" t="s">
        <v>158</v>
      </c>
    </row>
    <row r="705" spans="1:65" s="12" customFormat="1" ht="25.95" customHeight="1">
      <c r="B705" s="174"/>
      <c r="C705" s="175"/>
      <c r="D705" s="176" t="s">
        <v>73</v>
      </c>
      <c r="E705" s="177" t="s">
        <v>1262</v>
      </c>
      <c r="F705" s="177" t="s">
        <v>1263</v>
      </c>
      <c r="G705" s="175"/>
      <c r="H705" s="175"/>
      <c r="I705" s="178"/>
      <c r="J705" s="179">
        <f>BK705</f>
        <v>0</v>
      </c>
      <c r="K705" s="175"/>
      <c r="L705" s="180"/>
      <c r="M705" s="181"/>
      <c r="N705" s="182"/>
      <c r="O705" s="182"/>
      <c r="P705" s="183">
        <f>P706</f>
        <v>0</v>
      </c>
      <c r="Q705" s="182"/>
      <c r="R705" s="183">
        <f>R706</f>
        <v>0</v>
      </c>
      <c r="S705" s="182"/>
      <c r="T705" s="184">
        <f>T706</f>
        <v>0</v>
      </c>
      <c r="AR705" s="185" t="s">
        <v>191</v>
      </c>
      <c r="AT705" s="186" t="s">
        <v>73</v>
      </c>
      <c r="AU705" s="186" t="s">
        <v>74</v>
      </c>
      <c r="AY705" s="185" t="s">
        <v>158</v>
      </c>
      <c r="BK705" s="187">
        <f>BK706</f>
        <v>0</v>
      </c>
    </row>
    <row r="706" spans="1:65" s="12" customFormat="1" ht="22.8" customHeight="1">
      <c r="B706" s="174"/>
      <c r="C706" s="175"/>
      <c r="D706" s="176" t="s">
        <v>73</v>
      </c>
      <c r="E706" s="238" t="s">
        <v>1264</v>
      </c>
      <c r="F706" s="238" t="s">
        <v>1265</v>
      </c>
      <c r="G706" s="175"/>
      <c r="H706" s="175"/>
      <c r="I706" s="178"/>
      <c r="J706" s="239">
        <f>BK706</f>
        <v>0</v>
      </c>
      <c r="K706" s="175"/>
      <c r="L706" s="180"/>
      <c r="M706" s="181"/>
      <c r="N706" s="182"/>
      <c r="O706" s="182"/>
      <c r="P706" s="183">
        <f>SUM(P707:P719)</f>
        <v>0</v>
      </c>
      <c r="Q706" s="182"/>
      <c r="R706" s="183">
        <f>SUM(R707:R719)</f>
        <v>0</v>
      </c>
      <c r="S706" s="182"/>
      <c r="T706" s="184">
        <f>SUM(T707:T719)</f>
        <v>0</v>
      </c>
      <c r="AR706" s="185" t="s">
        <v>191</v>
      </c>
      <c r="AT706" s="186" t="s">
        <v>73</v>
      </c>
      <c r="AU706" s="186" t="s">
        <v>82</v>
      </c>
      <c r="AY706" s="185" t="s">
        <v>158</v>
      </c>
      <c r="BK706" s="187">
        <f>SUM(BK707:BK719)</f>
        <v>0</v>
      </c>
    </row>
    <row r="707" spans="1:65" s="2" customFormat="1" ht="16.5" customHeight="1">
      <c r="A707" s="34"/>
      <c r="B707" s="35"/>
      <c r="C707" s="188" t="s">
        <v>1208</v>
      </c>
      <c r="D707" s="188" t="s">
        <v>159</v>
      </c>
      <c r="E707" s="189" t="s">
        <v>1267</v>
      </c>
      <c r="F707" s="190" t="s">
        <v>1268</v>
      </c>
      <c r="G707" s="191" t="s">
        <v>1269</v>
      </c>
      <c r="H707" s="192">
        <v>1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1270</v>
      </c>
      <c r="AT707" s="199" t="s">
        <v>159</v>
      </c>
      <c r="AU707" s="199" t="s">
        <v>85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1270</v>
      </c>
      <c r="BM707" s="199" t="s">
        <v>1630</v>
      </c>
    </row>
    <row r="708" spans="1:65" s="2" customFormat="1" ht="19.2">
      <c r="A708" s="34"/>
      <c r="B708" s="35"/>
      <c r="C708" s="36"/>
      <c r="D708" s="201" t="s">
        <v>165</v>
      </c>
      <c r="E708" s="36"/>
      <c r="F708" s="202" t="s">
        <v>1272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85</v>
      </c>
    </row>
    <row r="709" spans="1:65" s="2" customFormat="1" ht="16.5" customHeight="1">
      <c r="A709" s="34"/>
      <c r="B709" s="35"/>
      <c r="C709" s="188" t="s">
        <v>1213</v>
      </c>
      <c r="D709" s="188" t="s">
        <v>159</v>
      </c>
      <c r="E709" s="189" t="s">
        <v>1274</v>
      </c>
      <c r="F709" s="190" t="s">
        <v>1275</v>
      </c>
      <c r="G709" s="191" t="s">
        <v>1269</v>
      </c>
      <c r="H709" s="192">
        <v>1</v>
      </c>
      <c r="I709" s="193"/>
      <c r="J709" s="194">
        <f>ROUND(I709*H709,2)</f>
        <v>0</v>
      </c>
      <c r="K709" s="190" t="s">
        <v>213</v>
      </c>
      <c r="L709" s="39"/>
      <c r="M709" s="195" t="s">
        <v>19</v>
      </c>
      <c r="N709" s="196" t="s">
        <v>45</v>
      </c>
      <c r="O709" s="64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9" t="s">
        <v>1270</v>
      </c>
      <c r="AT709" s="199" t="s">
        <v>159</v>
      </c>
      <c r="AU709" s="199" t="s">
        <v>85</v>
      </c>
      <c r="AY709" s="17" t="s">
        <v>158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7" t="s">
        <v>82</v>
      </c>
      <c r="BK709" s="200">
        <f>ROUND(I709*H709,2)</f>
        <v>0</v>
      </c>
      <c r="BL709" s="17" t="s">
        <v>1270</v>
      </c>
      <c r="BM709" s="199" t="s">
        <v>1631</v>
      </c>
    </row>
    <row r="710" spans="1:65" s="2" customFormat="1" ht="10.199999999999999">
      <c r="A710" s="34"/>
      <c r="B710" s="35"/>
      <c r="C710" s="36"/>
      <c r="D710" s="201" t="s">
        <v>165</v>
      </c>
      <c r="E710" s="36"/>
      <c r="F710" s="202" t="s">
        <v>1275</v>
      </c>
      <c r="G710" s="36"/>
      <c r="H710" s="36"/>
      <c r="I710" s="108"/>
      <c r="J710" s="36"/>
      <c r="K710" s="36"/>
      <c r="L710" s="39"/>
      <c r="M710" s="203"/>
      <c r="N710" s="204"/>
      <c r="O710" s="64"/>
      <c r="P710" s="64"/>
      <c r="Q710" s="64"/>
      <c r="R710" s="64"/>
      <c r="S710" s="64"/>
      <c r="T710" s="65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165</v>
      </c>
      <c r="AU710" s="17" t="s">
        <v>85</v>
      </c>
    </row>
    <row r="711" spans="1:65" s="2" customFormat="1" ht="16.5" customHeight="1">
      <c r="A711" s="34"/>
      <c r="B711" s="35"/>
      <c r="C711" s="188" t="s">
        <v>1217</v>
      </c>
      <c r="D711" s="188" t="s">
        <v>159</v>
      </c>
      <c r="E711" s="189" t="s">
        <v>1278</v>
      </c>
      <c r="F711" s="190" t="s">
        <v>1279</v>
      </c>
      <c r="G711" s="191" t="s">
        <v>1269</v>
      </c>
      <c r="H711" s="192">
        <v>1</v>
      </c>
      <c r="I711" s="193"/>
      <c r="J711" s="194">
        <f>ROUND(I711*H711,2)</f>
        <v>0</v>
      </c>
      <c r="K711" s="190" t="s">
        <v>213</v>
      </c>
      <c r="L711" s="39"/>
      <c r="M711" s="195" t="s">
        <v>19</v>
      </c>
      <c r="N711" s="196" t="s">
        <v>45</v>
      </c>
      <c r="O711" s="64"/>
      <c r="P711" s="197">
        <f>O711*H711</f>
        <v>0</v>
      </c>
      <c r="Q711" s="197">
        <v>0</v>
      </c>
      <c r="R711" s="197">
        <f>Q711*H711</f>
        <v>0</v>
      </c>
      <c r="S711" s="197">
        <v>0</v>
      </c>
      <c r="T711" s="198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9" t="s">
        <v>1270</v>
      </c>
      <c r="AT711" s="199" t="s">
        <v>159</v>
      </c>
      <c r="AU711" s="199" t="s">
        <v>85</v>
      </c>
      <c r="AY711" s="17" t="s">
        <v>158</v>
      </c>
      <c r="BE711" s="200">
        <f>IF(N711="základní",J711,0)</f>
        <v>0</v>
      </c>
      <c r="BF711" s="200">
        <f>IF(N711="snížená",J711,0)</f>
        <v>0</v>
      </c>
      <c r="BG711" s="200">
        <f>IF(N711="zákl. přenesená",J711,0)</f>
        <v>0</v>
      </c>
      <c r="BH711" s="200">
        <f>IF(N711="sníž. přenesená",J711,0)</f>
        <v>0</v>
      </c>
      <c r="BI711" s="200">
        <f>IF(N711="nulová",J711,0)</f>
        <v>0</v>
      </c>
      <c r="BJ711" s="17" t="s">
        <v>82</v>
      </c>
      <c r="BK711" s="200">
        <f>ROUND(I711*H711,2)</f>
        <v>0</v>
      </c>
      <c r="BL711" s="17" t="s">
        <v>1270</v>
      </c>
      <c r="BM711" s="199" t="s">
        <v>1632</v>
      </c>
    </row>
    <row r="712" spans="1:65" s="2" customFormat="1" ht="10.199999999999999">
      <c r="A712" s="34"/>
      <c r="B712" s="35"/>
      <c r="C712" s="36"/>
      <c r="D712" s="201" t="s">
        <v>165</v>
      </c>
      <c r="E712" s="36"/>
      <c r="F712" s="202" t="s">
        <v>1279</v>
      </c>
      <c r="G712" s="36"/>
      <c r="H712" s="36"/>
      <c r="I712" s="108"/>
      <c r="J712" s="36"/>
      <c r="K712" s="36"/>
      <c r="L712" s="39"/>
      <c r="M712" s="203"/>
      <c r="N712" s="204"/>
      <c r="O712" s="64"/>
      <c r="P712" s="64"/>
      <c r="Q712" s="64"/>
      <c r="R712" s="64"/>
      <c r="S712" s="64"/>
      <c r="T712" s="65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7" t="s">
        <v>165</v>
      </c>
      <c r="AU712" s="17" t="s">
        <v>85</v>
      </c>
    </row>
    <row r="713" spans="1:65" s="2" customFormat="1" ht="30.6" customHeight="1">
      <c r="A713" s="34"/>
      <c r="B713" s="35"/>
      <c r="C713" s="188" t="s">
        <v>1223</v>
      </c>
      <c r="D713" s="188" t="s">
        <v>159</v>
      </c>
      <c r="E713" s="189" t="s">
        <v>1282</v>
      </c>
      <c r="F713" s="190" t="s">
        <v>1283</v>
      </c>
      <c r="G713" s="191" t="s">
        <v>1269</v>
      </c>
      <c r="H713" s="192">
        <v>1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1270</v>
      </c>
      <c r="AT713" s="199" t="s">
        <v>159</v>
      </c>
      <c r="AU713" s="199" t="s">
        <v>85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1270</v>
      </c>
      <c r="BM713" s="199" t="s">
        <v>1633</v>
      </c>
    </row>
    <row r="714" spans="1:65" s="2" customFormat="1" ht="19.2">
      <c r="A714" s="34"/>
      <c r="B714" s="35"/>
      <c r="C714" s="36"/>
      <c r="D714" s="201" t="s">
        <v>165</v>
      </c>
      <c r="E714" s="36"/>
      <c r="F714" s="202" t="s">
        <v>1283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85</v>
      </c>
    </row>
    <row r="715" spans="1:65" s="2" customFormat="1" ht="16.5" customHeight="1">
      <c r="A715" s="34"/>
      <c r="B715" s="35"/>
      <c r="C715" s="188" t="s">
        <v>1228</v>
      </c>
      <c r="D715" s="188" t="s">
        <v>159</v>
      </c>
      <c r="E715" s="189" t="s">
        <v>1286</v>
      </c>
      <c r="F715" s="190" t="s">
        <v>1287</v>
      </c>
      <c r="G715" s="191" t="s">
        <v>1269</v>
      </c>
      <c r="H715" s="192">
        <v>1</v>
      </c>
      <c r="I715" s="193"/>
      <c r="J715" s="194">
        <f>ROUND(I715*H715,2)</f>
        <v>0</v>
      </c>
      <c r="K715" s="190" t="s">
        <v>213</v>
      </c>
      <c r="L715" s="39"/>
      <c r="M715" s="195" t="s">
        <v>19</v>
      </c>
      <c r="N715" s="196" t="s">
        <v>45</v>
      </c>
      <c r="O715" s="64"/>
      <c r="P715" s="197">
        <f>O715*H715</f>
        <v>0</v>
      </c>
      <c r="Q715" s="197">
        <v>0</v>
      </c>
      <c r="R715" s="197">
        <f>Q715*H715</f>
        <v>0</v>
      </c>
      <c r="S715" s="197">
        <v>0</v>
      </c>
      <c r="T715" s="198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9" t="s">
        <v>1270</v>
      </c>
      <c r="AT715" s="199" t="s">
        <v>159</v>
      </c>
      <c r="AU715" s="199" t="s">
        <v>85</v>
      </c>
      <c r="AY715" s="17" t="s">
        <v>158</v>
      </c>
      <c r="BE715" s="200">
        <f>IF(N715="základní",J715,0)</f>
        <v>0</v>
      </c>
      <c r="BF715" s="200">
        <f>IF(N715="snížená",J715,0)</f>
        <v>0</v>
      </c>
      <c r="BG715" s="200">
        <f>IF(N715="zákl. přenesená",J715,0)</f>
        <v>0</v>
      </c>
      <c r="BH715" s="200">
        <f>IF(N715="sníž. přenesená",J715,0)</f>
        <v>0</v>
      </c>
      <c r="BI715" s="200">
        <f>IF(N715="nulová",J715,0)</f>
        <v>0</v>
      </c>
      <c r="BJ715" s="17" t="s">
        <v>82</v>
      </c>
      <c r="BK715" s="200">
        <f>ROUND(I715*H715,2)</f>
        <v>0</v>
      </c>
      <c r="BL715" s="17" t="s">
        <v>1270</v>
      </c>
      <c r="BM715" s="199" t="s">
        <v>1634</v>
      </c>
    </row>
    <row r="716" spans="1:65" s="2" customFormat="1" ht="10.199999999999999">
      <c r="A716" s="34"/>
      <c r="B716" s="35"/>
      <c r="C716" s="36"/>
      <c r="D716" s="201" t="s">
        <v>165</v>
      </c>
      <c r="E716" s="36"/>
      <c r="F716" s="202" t="s">
        <v>1287</v>
      </c>
      <c r="G716" s="36"/>
      <c r="H716" s="36"/>
      <c r="I716" s="108"/>
      <c r="J716" s="36"/>
      <c r="K716" s="36"/>
      <c r="L716" s="39"/>
      <c r="M716" s="203"/>
      <c r="N716" s="204"/>
      <c r="O716" s="64"/>
      <c r="P716" s="64"/>
      <c r="Q716" s="64"/>
      <c r="R716" s="64"/>
      <c r="S716" s="64"/>
      <c r="T716" s="65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165</v>
      </c>
      <c r="AU716" s="17" t="s">
        <v>85</v>
      </c>
    </row>
    <row r="717" spans="1:65" s="2" customFormat="1" ht="16.5" customHeight="1">
      <c r="A717" s="34"/>
      <c r="B717" s="35"/>
      <c r="C717" s="188" t="s">
        <v>1233</v>
      </c>
      <c r="D717" s="188" t="s">
        <v>159</v>
      </c>
      <c r="E717" s="189" t="s">
        <v>1290</v>
      </c>
      <c r="F717" s="190" t="s">
        <v>1291</v>
      </c>
      <c r="G717" s="191" t="s">
        <v>1269</v>
      </c>
      <c r="H717" s="192">
        <v>1</v>
      </c>
      <c r="I717" s="193"/>
      <c r="J717" s="194">
        <f>ROUND(I717*H717,2)</f>
        <v>0</v>
      </c>
      <c r="K717" s="190" t="s">
        <v>213</v>
      </c>
      <c r="L717" s="39"/>
      <c r="M717" s="195" t="s">
        <v>19</v>
      </c>
      <c r="N717" s="196" t="s">
        <v>45</v>
      </c>
      <c r="O717" s="64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9" t="s">
        <v>1270</v>
      </c>
      <c r="AT717" s="199" t="s">
        <v>159</v>
      </c>
      <c r="AU717" s="199" t="s">
        <v>85</v>
      </c>
      <c r="AY717" s="17" t="s">
        <v>158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7" t="s">
        <v>82</v>
      </c>
      <c r="BK717" s="200">
        <f>ROUND(I717*H717,2)</f>
        <v>0</v>
      </c>
      <c r="BL717" s="17" t="s">
        <v>1270</v>
      </c>
      <c r="BM717" s="199" t="s">
        <v>1635</v>
      </c>
    </row>
    <row r="718" spans="1:65" s="2" customFormat="1" ht="10.199999999999999">
      <c r="A718" s="34"/>
      <c r="B718" s="35"/>
      <c r="C718" s="36"/>
      <c r="D718" s="201" t="s">
        <v>165</v>
      </c>
      <c r="E718" s="36"/>
      <c r="F718" s="202" t="s">
        <v>1291</v>
      </c>
      <c r="G718" s="36"/>
      <c r="H718" s="36"/>
      <c r="I718" s="108"/>
      <c r="J718" s="36"/>
      <c r="K718" s="36"/>
      <c r="L718" s="39"/>
      <c r="M718" s="203"/>
      <c r="N718" s="204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165</v>
      </c>
      <c r="AU718" s="17" t="s">
        <v>85</v>
      </c>
    </row>
    <row r="719" spans="1:65" s="2" customFormat="1" ht="28.8">
      <c r="A719" s="34"/>
      <c r="B719" s="35"/>
      <c r="C719" s="36"/>
      <c r="D719" s="201" t="s">
        <v>181</v>
      </c>
      <c r="E719" s="36"/>
      <c r="F719" s="227" t="s">
        <v>1636</v>
      </c>
      <c r="G719" s="36"/>
      <c r="H719" s="36"/>
      <c r="I719" s="108"/>
      <c r="J719" s="36"/>
      <c r="K719" s="36"/>
      <c r="L719" s="39"/>
      <c r="M719" s="240"/>
      <c r="N719" s="241"/>
      <c r="O719" s="242"/>
      <c r="P719" s="242"/>
      <c r="Q719" s="242"/>
      <c r="R719" s="242"/>
      <c r="S719" s="242"/>
      <c r="T719" s="243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181</v>
      </c>
      <c r="AU719" s="17" t="s">
        <v>85</v>
      </c>
    </row>
    <row r="720" spans="1:65" s="2" customFormat="1" ht="6.9" customHeight="1">
      <c r="A720" s="34"/>
      <c r="B720" s="47"/>
      <c r="C720" s="48"/>
      <c r="D720" s="48"/>
      <c r="E720" s="48"/>
      <c r="F720" s="48"/>
      <c r="G720" s="48"/>
      <c r="H720" s="48"/>
      <c r="I720" s="139"/>
      <c r="J720" s="48"/>
      <c r="K720" s="48"/>
      <c r="L720" s="39"/>
      <c r="M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</sheetData>
  <sheetProtection algorithmName="SHA-512" hashValue="fVMAIOM1C47vm1b49oQ9jPaoMAPfmMT3jZyBUb/RZ8t3e1Jtm6NX/V9kuMAQdzu0F2HzMlSI3xizAe2Cr7QcVg==" saltValue="KuTeUvJ8MCI3S0oRuLUHwDvdD9i4rwGZZRPPpZK4rjjoEiYJipI4dx4Sb3N0gvL0m5Jbvzf5BAvA0/R75iJqvQ==" spinCount="100000" sheet="1" objects="1" scenarios="1" formatColumns="0" formatRows="0" autoFilter="0"/>
  <autoFilter ref="C91:K719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10"/>
  <sheetViews>
    <sheetView showGridLines="0" workbookViewId="0">
      <selection activeCell="C2" sqref="C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1637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ROUND((SUM(BE92:BE709)),  2)</f>
        <v>0</v>
      </c>
      <c r="G33" s="34"/>
      <c r="H33" s="34"/>
      <c r="I33" s="128">
        <v>0.21</v>
      </c>
      <c r="J33" s="127">
        <f>ROUND(((SUM(BE92:BE709))*I33),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ROUND((SUM(BF92:BF709)),  2)</f>
        <v>0</v>
      </c>
      <c r="G34" s="34"/>
      <c r="H34" s="34"/>
      <c r="I34" s="128">
        <v>0.15</v>
      </c>
      <c r="J34" s="127">
        <f>ROUND(((SUM(BF92:BF709))*I34),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ROUND((SUM(BG92:BG709)),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ROUND((SUM(BH92:BH709)),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ROUND((SUM(BI92:BI709)),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E2.a - Komenského nám. BUS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J113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J120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J121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J140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J238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J490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J544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J548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J563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J691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J696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J697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E2.a - Komenského nám. BUS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25. 5. 2021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P93+P113+P120+P140+P238+P563+P691+P696</f>
        <v>0</v>
      </c>
      <c r="Q92" s="72"/>
      <c r="R92" s="171">
        <f>R93+R113+R120+R140+R238+R563+R691+R696</f>
        <v>809.70156562</v>
      </c>
      <c r="S92" s="72"/>
      <c r="T92" s="172">
        <f>T93+T113+T120+T140+T238+T563+T691+T696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BK93+BK113+BK120+BK140+BK238+BK563+BK691+BK696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SUM(P94:P112)</f>
        <v>0</v>
      </c>
      <c r="Q93" s="182"/>
      <c r="R93" s="183">
        <f>SUM(R94:R112)</f>
        <v>0</v>
      </c>
      <c r="S93" s="182"/>
      <c r="T93" s="184">
        <f>SUM(T94:T112)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SUM(BK94:BK112)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60.5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1638</v>
      </c>
      <c r="G96" s="206"/>
      <c r="H96" s="209">
        <v>55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1639</v>
      </c>
      <c r="G97" s="206"/>
      <c r="H97" s="209">
        <v>60.5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6.4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7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1296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2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1640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3" customFormat="1" ht="10.199999999999999">
      <c r="B107" s="205"/>
      <c r="C107" s="206"/>
      <c r="D107" s="201" t="s">
        <v>166</v>
      </c>
      <c r="E107" s="207" t="s">
        <v>19</v>
      </c>
      <c r="F107" s="208" t="s">
        <v>1641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166</v>
      </c>
      <c r="AU107" s="215" t="s">
        <v>82</v>
      </c>
      <c r="AV107" s="13" t="s">
        <v>85</v>
      </c>
      <c r="AW107" s="13" t="s">
        <v>34</v>
      </c>
      <c r="AX107" s="13" t="s">
        <v>74</v>
      </c>
      <c r="AY107" s="215" t="s">
        <v>158</v>
      </c>
    </row>
    <row r="108" spans="1:65" s="14" customFormat="1" ht="10.199999999999999">
      <c r="B108" s="216"/>
      <c r="C108" s="217"/>
      <c r="D108" s="201" t="s">
        <v>166</v>
      </c>
      <c r="E108" s="218" t="s">
        <v>19</v>
      </c>
      <c r="F108" s="219" t="s">
        <v>175</v>
      </c>
      <c r="G108" s="217"/>
      <c r="H108" s="220">
        <v>2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166</v>
      </c>
      <c r="AU108" s="226" t="s">
        <v>82</v>
      </c>
      <c r="AV108" s="14" t="s">
        <v>163</v>
      </c>
      <c r="AW108" s="14" t="s">
        <v>34</v>
      </c>
      <c r="AX108" s="14" t="s">
        <v>82</v>
      </c>
      <c r="AY108" s="226" t="s">
        <v>158</v>
      </c>
    </row>
    <row r="109" spans="1:65" s="2" customFormat="1" ht="16.5" customHeight="1">
      <c r="A109" s="34"/>
      <c r="B109" s="35"/>
      <c r="C109" s="188" t="s">
        <v>163</v>
      </c>
      <c r="D109" s="188" t="s">
        <v>159</v>
      </c>
      <c r="E109" s="189" t="s">
        <v>184</v>
      </c>
      <c r="F109" s="190" t="s">
        <v>185</v>
      </c>
      <c r="G109" s="191" t="s">
        <v>179</v>
      </c>
      <c r="H109" s="192">
        <v>5</v>
      </c>
      <c r="I109" s="193"/>
      <c r="J109" s="194">
        <f>ROUND(I109*H109,2)</f>
        <v>0</v>
      </c>
      <c r="K109" s="190" t="s">
        <v>19</v>
      </c>
      <c r="L109" s="39"/>
      <c r="M109" s="195" t="s">
        <v>19</v>
      </c>
      <c r="N109" s="196" t="s">
        <v>45</v>
      </c>
      <c r="O109" s="64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163</v>
      </c>
      <c r="AT109" s="199" t="s">
        <v>159</v>
      </c>
      <c r="AU109" s="199" t="s">
        <v>82</v>
      </c>
      <c r="AY109" s="17" t="s">
        <v>158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82</v>
      </c>
      <c r="BK109" s="200">
        <f>ROUND(I109*H109,2)</f>
        <v>0</v>
      </c>
      <c r="BL109" s="17" t="s">
        <v>163</v>
      </c>
      <c r="BM109" s="199" t="s">
        <v>186</v>
      </c>
    </row>
    <row r="110" spans="1:65" s="2" customFormat="1" ht="10.199999999999999">
      <c r="A110" s="34"/>
      <c r="B110" s="35"/>
      <c r="C110" s="36"/>
      <c r="D110" s="201" t="s">
        <v>165</v>
      </c>
      <c r="E110" s="36"/>
      <c r="F110" s="202" t="s">
        <v>185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165</v>
      </c>
      <c r="AU110" s="17" t="s">
        <v>82</v>
      </c>
    </row>
    <row r="111" spans="1:65" s="2" customFormat="1" ht="19.2">
      <c r="A111" s="34"/>
      <c r="B111" s="35"/>
      <c r="C111" s="36"/>
      <c r="D111" s="201" t="s">
        <v>181</v>
      </c>
      <c r="E111" s="36"/>
      <c r="F111" s="227" t="s">
        <v>187</v>
      </c>
      <c r="G111" s="36"/>
      <c r="H111" s="36"/>
      <c r="I111" s="108"/>
      <c r="J111" s="36"/>
      <c r="K111" s="36"/>
      <c r="L111" s="39"/>
      <c r="M111" s="203"/>
      <c r="N111" s="204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181</v>
      </c>
      <c r="AU111" s="17" t="s">
        <v>82</v>
      </c>
    </row>
    <row r="112" spans="1:65" s="13" customFormat="1" ht="20.399999999999999">
      <c r="B112" s="205"/>
      <c r="C112" s="206"/>
      <c r="D112" s="201" t="s">
        <v>166</v>
      </c>
      <c r="E112" s="207" t="s">
        <v>19</v>
      </c>
      <c r="F112" s="208" t="s">
        <v>1642</v>
      </c>
      <c r="G112" s="206"/>
      <c r="H112" s="209">
        <v>5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166</v>
      </c>
      <c r="AU112" s="215" t="s">
        <v>82</v>
      </c>
      <c r="AV112" s="13" t="s">
        <v>85</v>
      </c>
      <c r="AW112" s="13" t="s">
        <v>34</v>
      </c>
      <c r="AX112" s="13" t="s">
        <v>82</v>
      </c>
      <c r="AY112" s="215" t="s">
        <v>158</v>
      </c>
    </row>
    <row r="113" spans="1:65" s="12" customFormat="1" ht="25.95" customHeight="1">
      <c r="B113" s="174"/>
      <c r="C113" s="175"/>
      <c r="D113" s="176" t="s">
        <v>73</v>
      </c>
      <c r="E113" s="177" t="s">
        <v>189</v>
      </c>
      <c r="F113" s="177" t="s">
        <v>190</v>
      </c>
      <c r="G113" s="175"/>
      <c r="H113" s="175"/>
      <c r="I113" s="178"/>
      <c r="J113" s="179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6.9024999999999989E-2</v>
      </c>
      <c r="S113" s="182"/>
      <c r="T113" s="184">
        <f>SUM(T114:T119)</f>
        <v>0</v>
      </c>
      <c r="AR113" s="185" t="s">
        <v>85</v>
      </c>
      <c r="AT113" s="186" t="s">
        <v>73</v>
      </c>
      <c r="AU113" s="186" t="s">
        <v>74</v>
      </c>
      <c r="AY113" s="185" t="s">
        <v>158</v>
      </c>
      <c r="BK113" s="187">
        <f>SUM(BK114:BK119)</f>
        <v>0</v>
      </c>
    </row>
    <row r="114" spans="1:65" s="2" customFormat="1" ht="30" customHeight="1">
      <c r="A114" s="34"/>
      <c r="B114" s="35"/>
      <c r="C114" s="188" t="s">
        <v>191</v>
      </c>
      <c r="D114" s="188" t="s">
        <v>159</v>
      </c>
      <c r="E114" s="189" t="s">
        <v>192</v>
      </c>
      <c r="F114" s="190" t="s">
        <v>193</v>
      </c>
      <c r="G114" s="191" t="s">
        <v>194</v>
      </c>
      <c r="H114" s="192">
        <v>1.7</v>
      </c>
      <c r="I114" s="193"/>
      <c r="J114" s="194">
        <f>ROUND(I114*H114,2)</f>
        <v>0</v>
      </c>
      <c r="K114" s="190" t="s">
        <v>19</v>
      </c>
      <c r="L114" s="39"/>
      <c r="M114" s="195" t="s">
        <v>19</v>
      </c>
      <c r="N114" s="196" t="s">
        <v>45</v>
      </c>
      <c r="O114" s="64"/>
      <c r="P114" s="197">
        <f>O114*H114</f>
        <v>0</v>
      </c>
      <c r="Q114" s="197">
        <v>2.5000000000000001E-4</v>
      </c>
      <c r="R114" s="197">
        <f>Q114*H114</f>
        <v>4.2499999999999998E-4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195</v>
      </c>
      <c r="AT114" s="199" t="s">
        <v>159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196</v>
      </c>
    </row>
    <row r="115" spans="1:65" s="2" customFormat="1" ht="19.2">
      <c r="A115" s="34"/>
      <c r="B115" s="35"/>
      <c r="C115" s="36"/>
      <c r="D115" s="201" t="s">
        <v>165</v>
      </c>
      <c r="E115" s="36"/>
      <c r="F115" s="202" t="s">
        <v>193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1643</v>
      </c>
      <c r="G116" s="206"/>
      <c r="H116" s="209">
        <v>1.7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27.6" customHeight="1">
      <c r="A117" s="34"/>
      <c r="B117" s="35"/>
      <c r="C117" s="228" t="s">
        <v>198</v>
      </c>
      <c r="D117" s="228" t="s">
        <v>199</v>
      </c>
      <c r="E117" s="229" t="s">
        <v>200</v>
      </c>
      <c r="F117" s="230" t="s">
        <v>201</v>
      </c>
      <c r="G117" s="231" t="s">
        <v>202</v>
      </c>
      <c r="H117" s="232">
        <v>4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45</v>
      </c>
      <c r="O117" s="64"/>
      <c r="P117" s="197">
        <f>O117*H117</f>
        <v>0</v>
      </c>
      <c r="Q117" s="197">
        <v>1.7149999999999999E-2</v>
      </c>
      <c r="R117" s="197">
        <f>Q117*H117</f>
        <v>6.8599999999999994E-2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203</v>
      </c>
      <c r="AT117" s="199" t="s">
        <v>199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195</v>
      </c>
      <c r="BM117" s="199" t="s">
        <v>204</v>
      </c>
    </row>
    <row r="118" spans="1:65" s="2" customFormat="1" ht="10.199999999999999">
      <c r="A118" s="34"/>
      <c r="B118" s="35"/>
      <c r="C118" s="36"/>
      <c r="D118" s="201" t="s">
        <v>165</v>
      </c>
      <c r="E118" s="36"/>
      <c r="F118" s="202" t="s">
        <v>201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1644</v>
      </c>
      <c r="G119" s="206"/>
      <c r="H119" s="209">
        <v>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12" customFormat="1" ht="25.95" customHeight="1">
      <c r="B120" s="174"/>
      <c r="C120" s="175"/>
      <c r="D120" s="176" t="s">
        <v>73</v>
      </c>
      <c r="E120" s="177" t="s">
        <v>206</v>
      </c>
      <c r="F120" s="177" t="s">
        <v>207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1.396E-2</v>
      </c>
      <c r="S120" s="182"/>
      <c r="T120" s="184">
        <f>T121</f>
        <v>0</v>
      </c>
      <c r="AR120" s="185" t="s">
        <v>85</v>
      </c>
      <c r="AT120" s="186" t="s">
        <v>73</v>
      </c>
      <c r="AU120" s="186" t="s">
        <v>74</v>
      </c>
      <c r="AY120" s="185" t="s">
        <v>158</v>
      </c>
      <c r="BK120" s="187">
        <f>BK121</f>
        <v>0</v>
      </c>
    </row>
    <row r="121" spans="1:65" s="12" customFormat="1" ht="22.8" customHeight="1">
      <c r="B121" s="174"/>
      <c r="C121" s="175"/>
      <c r="D121" s="176" t="s">
        <v>73</v>
      </c>
      <c r="E121" s="238" t="s">
        <v>208</v>
      </c>
      <c r="F121" s="238" t="s">
        <v>209</v>
      </c>
      <c r="G121" s="175"/>
      <c r="H121" s="175"/>
      <c r="I121" s="178"/>
      <c r="J121" s="239">
        <f>BK121</f>
        <v>0</v>
      </c>
      <c r="K121" s="175"/>
      <c r="L121" s="180"/>
      <c r="M121" s="181"/>
      <c r="N121" s="182"/>
      <c r="O121" s="182"/>
      <c r="P121" s="183">
        <f>SUM(P122:P139)</f>
        <v>0</v>
      </c>
      <c r="Q121" s="182"/>
      <c r="R121" s="183">
        <f>SUM(R122:R139)</f>
        <v>1.396E-2</v>
      </c>
      <c r="S121" s="182"/>
      <c r="T121" s="184">
        <f>SUM(T122:T139)</f>
        <v>0</v>
      </c>
      <c r="AR121" s="185" t="s">
        <v>85</v>
      </c>
      <c r="AT121" s="186" t="s">
        <v>73</v>
      </c>
      <c r="AU121" s="186" t="s">
        <v>82</v>
      </c>
      <c r="AY121" s="185" t="s">
        <v>158</v>
      </c>
      <c r="BK121" s="187">
        <f>SUM(BK122:BK139)</f>
        <v>0</v>
      </c>
    </row>
    <row r="122" spans="1:65" s="2" customFormat="1" ht="29.4" customHeight="1">
      <c r="A122" s="34"/>
      <c r="B122" s="35"/>
      <c r="C122" s="188" t="s">
        <v>210</v>
      </c>
      <c r="D122" s="188" t="s">
        <v>159</v>
      </c>
      <c r="E122" s="189" t="s">
        <v>211</v>
      </c>
      <c r="F122" s="190" t="s">
        <v>212</v>
      </c>
      <c r="G122" s="191" t="s">
        <v>162</v>
      </c>
      <c r="H122" s="192">
        <v>270</v>
      </c>
      <c r="I122" s="193"/>
      <c r="J122" s="194">
        <f>ROUND(I122*H122,2)</f>
        <v>0</v>
      </c>
      <c r="K122" s="190" t="s">
        <v>213</v>
      </c>
      <c r="L122" s="39"/>
      <c r="M122" s="195" t="s">
        <v>19</v>
      </c>
      <c r="N122" s="196" t="s">
        <v>45</v>
      </c>
      <c r="O122" s="64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195</v>
      </c>
      <c r="AT122" s="199" t="s">
        <v>159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214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215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2" customFormat="1" ht="28.8">
      <c r="A124" s="34"/>
      <c r="B124" s="35"/>
      <c r="C124" s="36"/>
      <c r="D124" s="201" t="s">
        <v>216</v>
      </c>
      <c r="E124" s="36"/>
      <c r="F124" s="227" t="s">
        <v>217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216</v>
      </c>
      <c r="AU124" s="17" t="s">
        <v>85</v>
      </c>
    </row>
    <row r="125" spans="1:65" s="2" customFormat="1" ht="16.5" customHeight="1">
      <c r="A125" s="34"/>
      <c r="B125" s="35"/>
      <c r="C125" s="228" t="s">
        <v>218</v>
      </c>
      <c r="D125" s="228" t="s">
        <v>199</v>
      </c>
      <c r="E125" s="229" t="s">
        <v>219</v>
      </c>
      <c r="F125" s="230" t="s">
        <v>220</v>
      </c>
      <c r="G125" s="231" t="s">
        <v>162</v>
      </c>
      <c r="H125" s="232">
        <v>324</v>
      </c>
      <c r="I125" s="233"/>
      <c r="J125" s="234">
        <f>ROUND(I125*H125,2)</f>
        <v>0</v>
      </c>
      <c r="K125" s="230" t="s">
        <v>213</v>
      </c>
      <c r="L125" s="235"/>
      <c r="M125" s="236" t="s">
        <v>19</v>
      </c>
      <c r="N125" s="237" t="s">
        <v>45</v>
      </c>
      <c r="O125" s="64"/>
      <c r="P125" s="197">
        <f>O125*H125</f>
        <v>0</v>
      </c>
      <c r="Q125" s="197">
        <v>4.0000000000000003E-5</v>
      </c>
      <c r="R125" s="197">
        <f>Q125*H125</f>
        <v>1.2960000000000001E-2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203</v>
      </c>
      <c r="AT125" s="199" t="s">
        <v>199</v>
      </c>
      <c r="AU125" s="199" t="s">
        <v>85</v>
      </c>
      <c r="AY125" s="17" t="s">
        <v>158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82</v>
      </c>
      <c r="BK125" s="200">
        <f>ROUND(I125*H125,2)</f>
        <v>0</v>
      </c>
      <c r="BL125" s="17" t="s">
        <v>195</v>
      </c>
      <c r="BM125" s="199" t="s">
        <v>221</v>
      </c>
    </row>
    <row r="126" spans="1:65" s="2" customFormat="1" ht="10.199999999999999">
      <c r="A126" s="34"/>
      <c r="B126" s="35"/>
      <c r="C126" s="36"/>
      <c r="D126" s="201" t="s">
        <v>165</v>
      </c>
      <c r="E126" s="36"/>
      <c r="F126" s="202" t="s">
        <v>220</v>
      </c>
      <c r="G126" s="36"/>
      <c r="H126" s="36"/>
      <c r="I126" s="108"/>
      <c r="J126" s="36"/>
      <c r="K126" s="36"/>
      <c r="L126" s="39"/>
      <c r="M126" s="203"/>
      <c r="N126" s="204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165</v>
      </c>
      <c r="AU126" s="17" t="s">
        <v>85</v>
      </c>
    </row>
    <row r="127" spans="1:65" s="13" customFormat="1" ht="10.199999999999999">
      <c r="B127" s="205"/>
      <c r="C127" s="206"/>
      <c r="D127" s="201" t="s">
        <v>166</v>
      </c>
      <c r="E127" s="207" t="s">
        <v>19</v>
      </c>
      <c r="F127" s="208" t="s">
        <v>1645</v>
      </c>
      <c r="G127" s="206"/>
      <c r="H127" s="209">
        <v>270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34</v>
      </c>
      <c r="AX127" s="13" t="s">
        <v>82</v>
      </c>
      <c r="AY127" s="215" t="s">
        <v>158</v>
      </c>
    </row>
    <row r="128" spans="1:65" s="13" customFormat="1" ht="10.199999999999999">
      <c r="B128" s="205"/>
      <c r="C128" s="206"/>
      <c r="D128" s="201" t="s">
        <v>166</v>
      </c>
      <c r="E128" s="206"/>
      <c r="F128" s="208" t="s">
        <v>1646</v>
      </c>
      <c r="G128" s="206"/>
      <c r="H128" s="209">
        <v>324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4</v>
      </c>
      <c r="AX128" s="13" t="s">
        <v>82</v>
      </c>
      <c r="AY128" s="215" t="s">
        <v>158</v>
      </c>
    </row>
    <row r="129" spans="1:65" s="2" customFormat="1" ht="30.6" customHeight="1">
      <c r="A129" s="34"/>
      <c r="B129" s="35"/>
      <c r="C129" s="188" t="s">
        <v>156</v>
      </c>
      <c r="D129" s="188" t="s">
        <v>159</v>
      </c>
      <c r="E129" s="189" t="s">
        <v>224</v>
      </c>
      <c r="F129" s="190" t="s">
        <v>225</v>
      </c>
      <c r="G129" s="191" t="s">
        <v>202</v>
      </c>
      <c r="H129" s="192">
        <v>1</v>
      </c>
      <c r="I129" s="193"/>
      <c r="J129" s="194">
        <f>ROUND(I129*H129,2)</f>
        <v>0</v>
      </c>
      <c r="K129" s="190" t="s">
        <v>213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195</v>
      </c>
      <c r="AT129" s="199" t="s">
        <v>159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226</v>
      </c>
    </row>
    <row r="130" spans="1:65" s="2" customFormat="1" ht="19.2">
      <c r="A130" s="34"/>
      <c r="B130" s="35"/>
      <c r="C130" s="36"/>
      <c r="D130" s="201" t="s">
        <v>165</v>
      </c>
      <c r="E130" s="36"/>
      <c r="F130" s="202" t="s">
        <v>225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243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16.5" customHeight="1">
      <c r="A132" s="34"/>
      <c r="B132" s="35"/>
      <c r="C132" s="228" t="s">
        <v>228</v>
      </c>
      <c r="D132" s="228" t="s">
        <v>199</v>
      </c>
      <c r="E132" s="229" t="s">
        <v>229</v>
      </c>
      <c r="F132" s="230" t="s">
        <v>230</v>
      </c>
      <c r="G132" s="231" t="s">
        <v>202</v>
      </c>
      <c r="H132" s="232">
        <v>1</v>
      </c>
      <c r="I132" s="233"/>
      <c r="J132" s="234">
        <f>ROUND(I132*H132,2)</f>
        <v>0</v>
      </c>
      <c r="K132" s="230" t="s">
        <v>19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1E-3</v>
      </c>
      <c r="R132" s="197">
        <f>Q132*H132</f>
        <v>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231</v>
      </c>
    </row>
    <row r="133" spans="1:65" s="2" customFormat="1" ht="409.6">
      <c r="A133" s="34"/>
      <c r="B133" s="35"/>
      <c r="C133" s="36"/>
      <c r="D133" s="201" t="s">
        <v>165</v>
      </c>
      <c r="E133" s="36"/>
      <c r="F133" s="202" t="s">
        <v>232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13" customFormat="1" ht="10.199999999999999">
      <c r="B134" s="205"/>
      <c r="C134" s="206"/>
      <c r="D134" s="201" t="s">
        <v>166</v>
      </c>
      <c r="E134" s="207" t="s">
        <v>19</v>
      </c>
      <c r="F134" s="208" t="s">
        <v>243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166</v>
      </c>
      <c r="AU134" s="215" t="s">
        <v>85</v>
      </c>
      <c r="AV134" s="13" t="s">
        <v>85</v>
      </c>
      <c r="AW134" s="13" t="s">
        <v>34</v>
      </c>
      <c r="AX134" s="13" t="s">
        <v>82</v>
      </c>
      <c r="AY134" s="215" t="s">
        <v>158</v>
      </c>
    </row>
    <row r="135" spans="1:65" s="2" customFormat="1" ht="27.6" customHeight="1">
      <c r="A135" s="34"/>
      <c r="B135" s="35"/>
      <c r="C135" s="188" t="s">
        <v>233</v>
      </c>
      <c r="D135" s="188" t="s">
        <v>159</v>
      </c>
      <c r="E135" s="189" t="s">
        <v>234</v>
      </c>
      <c r="F135" s="190" t="s">
        <v>235</v>
      </c>
      <c r="G135" s="191" t="s">
        <v>202</v>
      </c>
      <c r="H135" s="192">
        <v>1</v>
      </c>
      <c r="I135" s="193"/>
      <c r="J135" s="194">
        <f>ROUND(I135*H135,2)</f>
        <v>0</v>
      </c>
      <c r="K135" s="190" t="s">
        <v>19</v>
      </c>
      <c r="L135" s="39"/>
      <c r="M135" s="195" t="s">
        <v>19</v>
      </c>
      <c r="N135" s="196" t="s">
        <v>45</v>
      </c>
      <c r="O135" s="6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236</v>
      </c>
      <c r="AT135" s="199" t="s">
        <v>159</v>
      </c>
      <c r="AU135" s="199" t="s">
        <v>85</v>
      </c>
      <c r="AY135" s="17" t="s">
        <v>158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236</v>
      </c>
      <c r="BM135" s="199" t="s">
        <v>237</v>
      </c>
    </row>
    <row r="136" spans="1:65" s="2" customFormat="1" ht="19.2">
      <c r="A136" s="34"/>
      <c r="B136" s="35"/>
      <c r="C136" s="36"/>
      <c r="D136" s="201" t="s">
        <v>165</v>
      </c>
      <c r="E136" s="36"/>
      <c r="F136" s="202" t="s">
        <v>235</v>
      </c>
      <c r="G136" s="36"/>
      <c r="H136" s="36"/>
      <c r="I136" s="108"/>
      <c r="J136" s="36"/>
      <c r="K136" s="36"/>
      <c r="L136" s="39"/>
      <c r="M136" s="203"/>
      <c r="N136" s="204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85</v>
      </c>
    </row>
    <row r="137" spans="1:65" s="2" customFormat="1" ht="16.5" customHeight="1">
      <c r="A137" s="34"/>
      <c r="B137" s="35"/>
      <c r="C137" s="228" t="s">
        <v>238</v>
      </c>
      <c r="D137" s="228" t="s">
        <v>199</v>
      </c>
      <c r="E137" s="229" t="s">
        <v>239</v>
      </c>
      <c r="F137" s="230" t="s">
        <v>240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45</v>
      </c>
      <c r="O137" s="6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241</v>
      </c>
      <c r="AT137" s="199" t="s">
        <v>199</v>
      </c>
      <c r="AU137" s="199" t="s">
        <v>85</v>
      </c>
      <c r="AY137" s="17" t="s">
        <v>158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236</v>
      </c>
      <c r="BM137" s="199" t="s">
        <v>242</v>
      </c>
    </row>
    <row r="138" spans="1:65" s="2" customFormat="1" ht="10.199999999999999">
      <c r="A138" s="34"/>
      <c r="B138" s="35"/>
      <c r="C138" s="36"/>
      <c r="D138" s="201" t="s">
        <v>165</v>
      </c>
      <c r="E138" s="36"/>
      <c r="F138" s="202" t="s">
        <v>240</v>
      </c>
      <c r="G138" s="36"/>
      <c r="H138" s="36"/>
      <c r="I138" s="108"/>
      <c r="J138" s="36"/>
      <c r="K138" s="36"/>
      <c r="L138" s="39"/>
      <c r="M138" s="203"/>
      <c r="N138" s="204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85</v>
      </c>
    </row>
    <row r="139" spans="1:65" s="13" customFormat="1" ht="10.199999999999999">
      <c r="B139" s="205"/>
      <c r="C139" s="206"/>
      <c r="D139" s="201" t="s">
        <v>166</v>
      </c>
      <c r="E139" s="207" t="s">
        <v>19</v>
      </c>
      <c r="F139" s="208" t="s">
        <v>243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85</v>
      </c>
      <c r="AV139" s="13" t="s">
        <v>85</v>
      </c>
      <c r="AW139" s="13" t="s">
        <v>34</v>
      </c>
      <c r="AX139" s="13" t="s">
        <v>82</v>
      </c>
      <c r="AY139" s="215" t="s">
        <v>158</v>
      </c>
    </row>
    <row r="140" spans="1:65" s="12" customFormat="1" ht="25.95" customHeight="1">
      <c r="B140" s="174"/>
      <c r="C140" s="175"/>
      <c r="D140" s="176" t="s">
        <v>73</v>
      </c>
      <c r="E140" s="177" t="s">
        <v>244</v>
      </c>
      <c r="F140" s="177" t="s">
        <v>245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SUM(P141:P237)</f>
        <v>0</v>
      </c>
      <c r="Q140" s="182"/>
      <c r="R140" s="183">
        <f>SUM(R141:R237)</f>
        <v>0.13981499999999999</v>
      </c>
      <c r="S140" s="182"/>
      <c r="T140" s="184">
        <f>SUM(T141:T237)</f>
        <v>0</v>
      </c>
      <c r="AR140" s="185" t="s">
        <v>176</v>
      </c>
      <c r="AT140" s="186" t="s">
        <v>73</v>
      </c>
      <c r="AU140" s="186" t="s">
        <v>74</v>
      </c>
      <c r="AY140" s="185" t="s">
        <v>158</v>
      </c>
      <c r="BK140" s="187">
        <f>SUM(BK141:BK237)</f>
        <v>0</v>
      </c>
    </row>
    <row r="141" spans="1:65" s="2" customFormat="1" ht="39.6" customHeight="1">
      <c r="A141" s="34"/>
      <c r="B141" s="35"/>
      <c r="C141" s="188" t="s">
        <v>246</v>
      </c>
      <c r="D141" s="188" t="s">
        <v>159</v>
      </c>
      <c r="E141" s="189" t="s">
        <v>247</v>
      </c>
      <c r="F141" s="190" t="s">
        <v>248</v>
      </c>
      <c r="G141" s="191" t="s">
        <v>202</v>
      </c>
      <c r="H141" s="192">
        <v>1</v>
      </c>
      <c r="I141" s="193"/>
      <c r="J141" s="194">
        <f>ROUND(I141*H141,2)</f>
        <v>0</v>
      </c>
      <c r="K141" s="190" t="s">
        <v>213</v>
      </c>
      <c r="L141" s="39"/>
      <c r="M141" s="195" t="s">
        <v>19</v>
      </c>
      <c r="N141" s="196" t="s">
        <v>45</v>
      </c>
      <c r="O141" s="64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249</v>
      </c>
      <c r="AT141" s="199" t="s">
        <v>159</v>
      </c>
      <c r="AU141" s="199" t="s">
        <v>82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249</v>
      </c>
      <c r="BM141" s="199" t="s">
        <v>250</v>
      </c>
    </row>
    <row r="142" spans="1:65" s="2" customFormat="1" ht="28.8">
      <c r="A142" s="34"/>
      <c r="B142" s="35"/>
      <c r="C142" s="36"/>
      <c r="D142" s="201" t="s">
        <v>165</v>
      </c>
      <c r="E142" s="36"/>
      <c r="F142" s="202" t="s">
        <v>251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82</v>
      </c>
    </row>
    <row r="143" spans="1:65" s="2" customFormat="1" ht="45" customHeight="1">
      <c r="A143" s="34"/>
      <c r="B143" s="35"/>
      <c r="C143" s="228" t="s">
        <v>252</v>
      </c>
      <c r="D143" s="228" t="s">
        <v>199</v>
      </c>
      <c r="E143" s="229" t="s">
        <v>253</v>
      </c>
      <c r="F143" s="230" t="s">
        <v>254</v>
      </c>
      <c r="G143" s="231" t="s">
        <v>202</v>
      </c>
      <c r="H143" s="232">
        <v>1</v>
      </c>
      <c r="I143" s="233"/>
      <c r="J143" s="234">
        <f>ROUND(I143*H143,2)</f>
        <v>0</v>
      </c>
      <c r="K143" s="230" t="s">
        <v>213</v>
      </c>
      <c r="L143" s="235"/>
      <c r="M143" s="236" t="s">
        <v>19</v>
      </c>
      <c r="N143" s="237" t="s">
        <v>45</v>
      </c>
      <c r="O143" s="64"/>
      <c r="P143" s="197">
        <f>O143*H143</f>
        <v>0</v>
      </c>
      <c r="Q143" s="197">
        <v>8.0999999999999996E-3</v>
      </c>
      <c r="R143" s="197">
        <f>Q143*H143</f>
        <v>8.0999999999999996E-3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255</v>
      </c>
      <c r="AT143" s="199" t="s">
        <v>199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255</v>
      </c>
      <c r="BM143" s="199" t="s">
        <v>1300</v>
      </c>
    </row>
    <row r="144" spans="1:65" s="2" customFormat="1" ht="28.8">
      <c r="A144" s="34"/>
      <c r="B144" s="35"/>
      <c r="C144" s="36"/>
      <c r="D144" s="201" t="s">
        <v>165</v>
      </c>
      <c r="E144" s="36"/>
      <c r="F144" s="202" t="s">
        <v>254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13" customFormat="1" ht="10.199999999999999">
      <c r="B145" s="205"/>
      <c r="C145" s="206"/>
      <c r="D145" s="201" t="s">
        <v>166</v>
      </c>
      <c r="E145" s="207" t="s">
        <v>19</v>
      </c>
      <c r="F145" s="208" t="s">
        <v>1647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82</v>
      </c>
      <c r="AV145" s="13" t="s">
        <v>85</v>
      </c>
      <c r="AW145" s="13" t="s">
        <v>34</v>
      </c>
      <c r="AX145" s="13" t="s">
        <v>82</v>
      </c>
      <c r="AY145" s="215" t="s">
        <v>158</v>
      </c>
    </row>
    <row r="146" spans="1:65" s="2" customFormat="1" ht="64.8" customHeight="1">
      <c r="A146" s="34"/>
      <c r="B146" s="35"/>
      <c r="C146" s="188" t="s">
        <v>8</v>
      </c>
      <c r="D146" s="188" t="s">
        <v>159</v>
      </c>
      <c r="E146" s="189" t="s">
        <v>1301</v>
      </c>
      <c r="F146" s="190" t="s">
        <v>1302</v>
      </c>
      <c r="G146" s="191" t="s">
        <v>1303</v>
      </c>
      <c r="H146" s="192">
        <v>1</v>
      </c>
      <c r="I146" s="193"/>
      <c r="J146" s="194">
        <f>ROUND(I146*H146,2)</f>
        <v>0</v>
      </c>
      <c r="K146" s="190" t="s">
        <v>19</v>
      </c>
      <c r="L146" s="39"/>
      <c r="M146" s="195" t="s">
        <v>19</v>
      </c>
      <c r="N146" s="196" t="s">
        <v>45</v>
      </c>
      <c r="O146" s="6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163</v>
      </c>
      <c r="AT146" s="199" t="s">
        <v>159</v>
      </c>
      <c r="AU146" s="199" t="s">
        <v>82</v>
      </c>
      <c r="AY146" s="17" t="s">
        <v>158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163</v>
      </c>
      <c r="BM146" s="199" t="s">
        <v>1304</v>
      </c>
    </row>
    <row r="147" spans="1:65" s="2" customFormat="1" ht="38.4">
      <c r="A147" s="34"/>
      <c r="B147" s="35"/>
      <c r="C147" s="36"/>
      <c r="D147" s="201" t="s">
        <v>165</v>
      </c>
      <c r="E147" s="36"/>
      <c r="F147" s="202" t="s">
        <v>1648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82</v>
      </c>
    </row>
    <row r="148" spans="1:65" s="2" customFormat="1" ht="28.8">
      <c r="A148" s="34"/>
      <c r="B148" s="35"/>
      <c r="C148" s="36"/>
      <c r="D148" s="201" t="s">
        <v>181</v>
      </c>
      <c r="E148" s="36"/>
      <c r="F148" s="227" t="s">
        <v>1649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181</v>
      </c>
      <c r="AU148" s="17" t="s">
        <v>82</v>
      </c>
    </row>
    <row r="149" spans="1:65" s="13" customFormat="1" ht="10.199999999999999">
      <c r="B149" s="205"/>
      <c r="C149" s="206"/>
      <c r="D149" s="201" t="s">
        <v>166</v>
      </c>
      <c r="E149" s="207" t="s">
        <v>19</v>
      </c>
      <c r="F149" s="208" t="s">
        <v>1650</v>
      </c>
      <c r="G149" s="206"/>
      <c r="H149" s="209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166</v>
      </c>
      <c r="AU149" s="215" t="s">
        <v>82</v>
      </c>
      <c r="AV149" s="13" t="s">
        <v>85</v>
      </c>
      <c r="AW149" s="13" t="s">
        <v>34</v>
      </c>
      <c r="AX149" s="13" t="s">
        <v>82</v>
      </c>
      <c r="AY149" s="215" t="s">
        <v>158</v>
      </c>
    </row>
    <row r="150" spans="1:65" s="2" customFormat="1" ht="31.2" customHeight="1">
      <c r="A150" s="34"/>
      <c r="B150" s="35"/>
      <c r="C150" s="188" t="s">
        <v>195</v>
      </c>
      <c r="D150" s="188" t="s">
        <v>159</v>
      </c>
      <c r="E150" s="189" t="s">
        <v>257</v>
      </c>
      <c r="F150" s="190" t="s">
        <v>258</v>
      </c>
      <c r="G150" s="191" t="s">
        <v>202</v>
      </c>
      <c r="H150" s="192">
        <v>1</v>
      </c>
      <c r="I150" s="193"/>
      <c r="J150" s="194">
        <f>ROUND(I150*H150,2)</f>
        <v>0</v>
      </c>
      <c r="K150" s="190" t="s">
        <v>213</v>
      </c>
      <c r="L150" s="39"/>
      <c r="M150" s="195" t="s">
        <v>19</v>
      </c>
      <c r="N150" s="196" t="s">
        <v>45</v>
      </c>
      <c r="O150" s="6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236</v>
      </c>
      <c r="AT150" s="199" t="s">
        <v>159</v>
      </c>
      <c r="AU150" s="199" t="s">
        <v>82</v>
      </c>
      <c r="AY150" s="17" t="s">
        <v>158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236</v>
      </c>
      <c r="BM150" s="199" t="s">
        <v>259</v>
      </c>
    </row>
    <row r="151" spans="1:65" s="2" customFormat="1" ht="28.8">
      <c r="A151" s="34"/>
      <c r="B151" s="35"/>
      <c r="C151" s="36"/>
      <c r="D151" s="201" t="s">
        <v>165</v>
      </c>
      <c r="E151" s="36"/>
      <c r="F151" s="202" t="s">
        <v>260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165</v>
      </c>
      <c r="AU151" s="17" t="s">
        <v>82</v>
      </c>
    </row>
    <row r="152" spans="1:65" s="2" customFormat="1" ht="38.4">
      <c r="A152" s="34"/>
      <c r="B152" s="35"/>
      <c r="C152" s="36"/>
      <c r="D152" s="201" t="s">
        <v>216</v>
      </c>
      <c r="E152" s="36"/>
      <c r="F152" s="227" t="s">
        <v>261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216</v>
      </c>
      <c r="AU152" s="17" t="s">
        <v>82</v>
      </c>
    </row>
    <row r="153" spans="1:65" s="13" customFormat="1" ht="10.199999999999999">
      <c r="B153" s="205"/>
      <c r="C153" s="206"/>
      <c r="D153" s="201" t="s">
        <v>166</v>
      </c>
      <c r="E153" s="207" t="s">
        <v>19</v>
      </c>
      <c r="F153" s="208" t="s">
        <v>1651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82</v>
      </c>
      <c r="AV153" s="13" t="s">
        <v>85</v>
      </c>
      <c r="AW153" s="13" t="s">
        <v>34</v>
      </c>
      <c r="AX153" s="13" t="s">
        <v>82</v>
      </c>
      <c r="AY153" s="215" t="s">
        <v>158</v>
      </c>
    </row>
    <row r="154" spans="1:65" s="2" customFormat="1" ht="29.4" customHeight="1">
      <c r="A154" s="34"/>
      <c r="B154" s="35"/>
      <c r="C154" s="188" t="s">
        <v>266</v>
      </c>
      <c r="D154" s="188" t="s">
        <v>159</v>
      </c>
      <c r="E154" s="189" t="s">
        <v>262</v>
      </c>
      <c r="F154" s="190" t="s">
        <v>263</v>
      </c>
      <c r="G154" s="191" t="s">
        <v>202</v>
      </c>
      <c r="H154" s="192">
        <v>6</v>
      </c>
      <c r="I154" s="193"/>
      <c r="J154" s="194">
        <f>ROUND(I154*H154,2)</f>
        <v>0</v>
      </c>
      <c r="K154" s="190" t="s">
        <v>213</v>
      </c>
      <c r="L154" s="39"/>
      <c r="M154" s="195" t="s">
        <v>19</v>
      </c>
      <c r="N154" s="196" t="s">
        <v>45</v>
      </c>
      <c r="O154" s="6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236</v>
      </c>
      <c r="AT154" s="199" t="s">
        <v>159</v>
      </c>
      <c r="AU154" s="199" t="s">
        <v>82</v>
      </c>
      <c r="AY154" s="17" t="s">
        <v>158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236</v>
      </c>
      <c r="BM154" s="199" t="s">
        <v>264</v>
      </c>
    </row>
    <row r="155" spans="1:65" s="2" customFormat="1" ht="38.4">
      <c r="A155" s="34"/>
      <c r="B155" s="35"/>
      <c r="C155" s="36"/>
      <c r="D155" s="201" t="s">
        <v>165</v>
      </c>
      <c r="E155" s="36"/>
      <c r="F155" s="202" t="s">
        <v>265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82</v>
      </c>
    </row>
    <row r="156" spans="1:65" s="2" customFormat="1" ht="38.4">
      <c r="A156" s="34"/>
      <c r="B156" s="35"/>
      <c r="C156" s="36"/>
      <c r="D156" s="201" t="s">
        <v>216</v>
      </c>
      <c r="E156" s="36"/>
      <c r="F156" s="227" t="s">
        <v>261</v>
      </c>
      <c r="G156" s="36"/>
      <c r="H156" s="36"/>
      <c r="I156" s="108"/>
      <c r="J156" s="36"/>
      <c r="K156" s="36"/>
      <c r="L156" s="39"/>
      <c r="M156" s="203"/>
      <c r="N156" s="204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216</v>
      </c>
      <c r="AU156" s="17" t="s">
        <v>82</v>
      </c>
    </row>
    <row r="157" spans="1:65" s="13" customFormat="1" ht="10.199999999999999">
      <c r="B157" s="205"/>
      <c r="C157" s="206"/>
      <c r="D157" s="201" t="s">
        <v>166</v>
      </c>
      <c r="E157" s="207" t="s">
        <v>19</v>
      </c>
      <c r="F157" s="208" t="s">
        <v>1652</v>
      </c>
      <c r="G157" s="206"/>
      <c r="H157" s="209">
        <v>6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166</v>
      </c>
      <c r="AU157" s="215" t="s">
        <v>82</v>
      </c>
      <c r="AV157" s="13" t="s">
        <v>85</v>
      </c>
      <c r="AW157" s="13" t="s">
        <v>34</v>
      </c>
      <c r="AX157" s="13" t="s">
        <v>82</v>
      </c>
      <c r="AY157" s="215" t="s">
        <v>158</v>
      </c>
    </row>
    <row r="158" spans="1:65" s="2" customFormat="1" ht="27.6" customHeight="1">
      <c r="A158" s="34"/>
      <c r="B158" s="35"/>
      <c r="C158" s="188" t="s">
        <v>271</v>
      </c>
      <c r="D158" s="188" t="s">
        <v>159</v>
      </c>
      <c r="E158" s="189" t="s">
        <v>267</v>
      </c>
      <c r="F158" s="190" t="s">
        <v>268</v>
      </c>
      <c r="G158" s="191" t="s">
        <v>202</v>
      </c>
      <c r="H158" s="192">
        <v>1</v>
      </c>
      <c r="I158" s="193"/>
      <c r="J158" s="194">
        <f>ROUND(I158*H158,2)</f>
        <v>0</v>
      </c>
      <c r="K158" s="190" t="s">
        <v>213</v>
      </c>
      <c r="L158" s="39"/>
      <c r="M158" s="195" t="s">
        <v>19</v>
      </c>
      <c r="N158" s="196" t="s">
        <v>45</v>
      </c>
      <c r="O158" s="64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236</v>
      </c>
      <c r="AT158" s="199" t="s">
        <v>159</v>
      </c>
      <c r="AU158" s="199" t="s">
        <v>82</v>
      </c>
      <c r="AY158" s="17" t="s">
        <v>158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0</v>
      </c>
      <c r="BL158" s="17" t="s">
        <v>236</v>
      </c>
      <c r="BM158" s="199" t="s">
        <v>269</v>
      </c>
    </row>
    <row r="159" spans="1:65" s="2" customFormat="1" ht="10.199999999999999">
      <c r="A159" s="34"/>
      <c r="B159" s="35"/>
      <c r="C159" s="36"/>
      <c r="D159" s="201" t="s">
        <v>165</v>
      </c>
      <c r="E159" s="36"/>
      <c r="F159" s="202" t="s">
        <v>268</v>
      </c>
      <c r="G159" s="36"/>
      <c r="H159" s="36"/>
      <c r="I159" s="108"/>
      <c r="J159" s="36"/>
      <c r="K159" s="36"/>
      <c r="L159" s="39"/>
      <c r="M159" s="203"/>
      <c r="N159" s="204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165</v>
      </c>
      <c r="AU159" s="17" t="s">
        <v>82</v>
      </c>
    </row>
    <row r="160" spans="1:65" s="13" customFormat="1" ht="10.199999999999999">
      <c r="B160" s="205"/>
      <c r="C160" s="206"/>
      <c r="D160" s="201" t="s">
        <v>166</v>
      </c>
      <c r="E160" s="207" t="s">
        <v>19</v>
      </c>
      <c r="F160" s="208" t="s">
        <v>1647</v>
      </c>
      <c r="G160" s="206"/>
      <c r="H160" s="209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166</v>
      </c>
      <c r="AU160" s="215" t="s">
        <v>82</v>
      </c>
      <c r="AV160" s="13" t="s">
        <v>85</v>
      </c>
      <c r="AW160" s="13" t="s">
        <v>34</v>
      </c>
      <c r="AX160" s="13" t="s">
        <v>82</v>
      </c>
      <c r="AY160" s="215" t="s">
        <v>158</v>
      </c>
    </row>
    <row r="161" spans="1:65" s="2" customFormat="1" ht="29.4" customHeight="1">
      <c r="A161" s="34"/>
      <c r="B161" s="35"/>
      <c r="C161" s="188" t="s">
        <v>277</v>
      </c>
      <c r="D161" s="188" t="s">
        <v>159</v>
      </c>
      <c r="E161" s="189" t="s">
        <v>272</v>
      </c>
      <c r="F161" s="190" t="s">
        <v>273</v>
      </c>
      <c r="G161" s="191" t="s">
        <v>202</v>
      </c>
      <c r="H161" s="192">
        <v>5</v>
      </c>
      <c r="I161" s="193"/>
      <c r="J161" s="194">
        <f>ROUND(I161*H161,2)</f>
        <v>0</v>
      </c>
      <c r="K161" s="190" t="s">
        <v>213</v>
      </c>
      <c r="L161" s="39"/>
      <c r="M161" s="195" t="s">
        <v>19</v>
      </c>
      <c r="N161" s="196" t="s">
        <v>45</v>
      </c>
      <c r="O161" s="64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236</v>
      </c>
      <c r="AT161" s="199" t="s">
        <v>159</v>
      </c>
      <c r="AU161" s="199" t="s">
        <v>82</v>
      </c>
      <c r="AY161" s="17" t="s">
        <v>158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0</v>
      </c>
      <c r="BL161" s="17" t="s">
        <v>236</v>
      </c>
      <c r="BM161" s="199" t="s">
        <v>274</v>
      </c>
    </row>
    <row r="162" spans="1:65" s="2" customFormat="1" ht="19.2">
      <c r="A162" s="34"/>
      <c r="B162" s="35"/>
      <c r="C162" s="36"/>
      <c r="D162" s="201" t="s">
        <v>165</v>
      </c>
      <c r="E162" s="36"/>
      <c r="F162" s="202" t="s">
        <v>275</v>
      </c>
      <c r="G162" s="36"/>
      <c r="H162" s="36"/>
      <c r="I162" s="108"/>
      <c r="J162" s="36"/>
      <c r="K162" s="36"/>
      <c r="L162" s="39"/>
      <c r="M162" s="203"/>
      <c r="N162" s="204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165</v>
      </c>
      <c r="AU162" s="17" t="s">
        <v>82</v>
      </c>
    </row>
    <row r="163" spans="1:65" s="13" customFormat="1" ht="10.199999999999999">
      <c r="B163" s="205"/>
      <c r="C163" s="206"/>
      <c r="D163" s="201" t="s">
        <v>166</v>
      </c>
      <c r="E163" s="207" t="s">
        <v>19</v>
      </c>
      <c r="F163" s="208" t="s">
        <v>1653</v>
      </c>
      <c r="G163" s="206"/>
      <c r="H163" s="209">
        <v>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166</v>
      </c>
      <c r="AU163" s="215" t="s">
        <v>82</v>
      </c>
      <c r="AV163" s="13" t="s">
        <v>85</v>
      </c>
      <c r="AW163" s="13" t="s">
        <v>34</v>
      </c>
      <c r="AX163" s="13" t="s">
        <v>82</v>
      </c>
      <c r="AY163" s="215" t="s">
        <v>158</v>
      </c>
    </row>
    <row r="164" spans="1:65" s="2" customFormat="1" ht="27.6" customHeight="1">
      <c r="A164" s="34"/>
      <c r="B164" s="35"/>
      <c r="C164" s="188" t="s">
        <v>282</v>
      </c>
      <c r="D164" s="188" t="s">
        <v>159</v>
      </c>
      <c r="E164" s="189" t="s">
        <v>1310</v>
      </c>
      <c r="F164" s="190" t="s">
        <v>1311</v>
      </c>
      <c r="G164" s="191" t="s">
        <v>202</v>
      </c>
      <c r="H164" s="192">
        <v>1</v>
      </c>
      <c r="I164" s="193"/>
      <c r="J164" s="194">
        <f>ROUND(I164*H164,2)</f>
        <v>0</v>
      </c>
      <c r="K164" s="190" t="s">
        <v>213</v>
      </c>
      <c r="L164" s="39"/>
      <c r="M164" s="195" t="s">
        <v>19</v>
      </c>
      <c r="N164" s="196" t="s">
        <v>45</v>
      </c>
      <c r="O164" s="64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236</v>
      </c>
      <c r="AT164" s="199" t="s">
        <v>159</v>
      </c>
      <c r="AU164" s="199" t="s">
        <v>82</v>
      </c>
      <c r="AY164" s="17" t="s">
        <v>158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236</v>
      </c>
      <c r="BM164" s="199" t="s">
        <v>280</v>
      </c>
    </row>
    <row r="165" spans="1:65" s="2" customFormat="1" ht="10.199999999999999">
      <c r="A165" s="34"/>
      <c r="B165" s="35"/>
      <c r="C165" s="36"/>
      <c r="D165" s="201" t="s">
        <v>165</v>
      </c>
      <c r="E165" s="36"/>
      <c r="F165" s="202" t="s">
        <v>1311</v>
      </c>
      <c r="G165" s="36"/>
      <c r="H165" s="36"/>
      <c r="I165" s="108"/>
      <c r="J165" s="36"/>
      <c r="K165" s="36"/>
      <c r="L165" s="39"/>
      <c r="M165" s="203"/>
      <c r="N165" s="204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165</v>
      </c>
      <c r="AU165" s="17" t="s">
        <v>82</v>
      </c>
    </row>
    <row r="166" spans="1:65" s="13" customFormat="1" ht="10.199999999999999">
      <c r="B166" s="205"/>
      <c r="C166" s="206"/>
      <c r="D166" s="201" t="s">
        <v>166</v>
      </c>
      <c r="E166" s="207" t="s">
        <v>19</v>
      </c>
      <c r="F166" s="208" t="s">
        <v>1647</v>
      </c>
      <c r="G166" s="206"/>
      <c r="H166" s="209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166</v>
      </c>
      <c r="AU166" s="215" t="s">
        <v>82</v>
      </c>
      <c r="AV166" s="13" t="s">
        <v>85</v>
      </c>
      <c r="AW166" s="13" t="s">
        <v>34</v>
      </c>
      <c r="AX166" s="13" t="s">
        <v>82</v>
      </c>
      <c r="AY166" s="215" t="s">
        <v>158</v>
      </c>
    </row>
    <row r="167" spans="1:65" s="2" customFormat="1" ht="27.6" customHeight="1">
      <c r="A167" s="34"/>
      <c r="B167" s="35"/>
      <c r="C167" s="188" t="s">
        <v>7</v>
      </c>
      <c r="D167" s="188" t="s">
        <v>159</v>
      </c>
      <c r="E167" s="189" t="s">
        <v>1654</v>
      </c>
      <c r="F167" s="190" t="s">
        <v>1655</v>
      </c>
      <c r="G167" s="191" t="s">
        <v>202</v>
      </c>
      <c r="H167" s="192">
        <v>1</v>
      </c>
      <c r="I167" s="193"/>
      <c r="J167" s="194">
        <f>ROUND(I167*H167,2)</f>
        <v>0</v>
      </c>
      <c r="K167" s="190" t="s">
        <v>213</v>
      </c>
      <c r="L167" s="39"/>
      <c r="M167" s="195" t="s">
        <v>19</v>
      </c>
      <c r="N167" s="196" t="s">
        <v>45</v>
      </c>
      <c r="O167" s="64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236</v>
      </c>
      <c r="AT167" s="199" t="s">
        <v>159</v>
      </c>
      <c r="AU167" s="199" t="s">
        <v>82</v>
      </c>
      <c r="AY167" s="17" t="s">
        <v>158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82</v>
      </c>
      <c r="BK167" s="200">
        <f>ROUND(I167*H167,2)</f>
        <v>0</v>
      </c>
      <c r="BL167" s="17" t="s">
        <v>236</v>
      </c>
      <c r="BM167" s="199" t="s">
        <v>1656</v>
      </c>
    </row>
    <row r="168" spans="1:65" s="2" customFormat="1" ht="19.2">
      <c r="A168" s="34"/>
      <c r="B168" s="35"/>
      <c r="C168" s="36"/>
      <c r="D168" s="201" t="s">
        <v>165</v>
      </c>
      <c r="E168" s="36"/>
      <c r="F168" s="202" t="s">
        <v>1657</v>
      </c>
      <c r="G168" s="36"/>
      <c r="H168" s="36"/>
      <c r="I168" s="108"/>
      <c r="J168" s="36"/>
      <c r="K168" s="36"/>
      <c r="L168" s="39"/>
      <c r="M168" s="203"/>
      <c r="N168" s="204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165</v>
      </c>
      <c r="AU168" s="17" t="s">
        <v>82</v>
      </c>
    </row>
    <row r="169" spans="1:65" s="13" customFormat="1" ht="10.199999999999999">
      <c r="B169" s="205"/>
      <c r="C169" s="206"/>
      <c r="D169" s="201" t="s">
        <v>166</v>
      </c>
      <c r="E169" s="207" t="s">
        <v>19</v>
      </c>
      <c r="F169" s="208" t="s">
        <v>1647</v>
      </c>
      <c r="G169" s="206"/>
      <c r="H169" s="209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166</v>
      </c>
      <c r="AU169" s="215" t="s">
        <v>82</v>
      </c>
      <c r="AV169" s="13" t="s">
        <v>85</v>
      </c>
      <c r="AW169" s="13" t="s">
        <v>34</v>
      </c>
      <c r="AX169" s="13" t="s">
        <v>82</v>
      </c>
      <c r="AY169" s="215" t="s">
        <v>158</v>
      </c>
    </row>
    <row r="170" spans="1:65" s="2" customFormat="1" ht="27.6" customHeight="1">
      <c r="A170" s="34"/>
      <c r="B170" s="35"/>
      <c r="C170" s="188" t="s">
        <v>293</v>
      </c>
      <c r="D170" s="188" t="s">
        <v>159</v>
      </c>
      <c r="E170" s="189" t="s">
        <v>283</v>
      </c>
      <c r="F170" s="190" t="s">
        <v>284</v>
      </c>
      <c r="G170" s="191" t="s">
        <v>202</v>
      </c>
      <c r="H170" s="192">
        <v>1</v>
      </c>
      <c r="I170" s="193"/>
      <c r="J170" s="194">
        <f>ROUND(I170*H170,2)</f>
        <v>0</v>
      </c>
      <c r="K170" s="190" t="s">
        <v>213</v>
      </c>
      <c r="L170" s="39"/>
      <c r="M170" s="195" t="s">
        <v>19</v>
      </c>
      <c r="N170" s="196" t="s">
        <v>45</v>
      </c>
      <c r="O170" s="64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236</v>
      </c>
      <c r="AT170" s="199" t="s">
        <v>159</v>
      </c>
      <c r="AU170" s="199" t="s">
        <v>82</v>
      </c>
      <c r="AY170" s="17" t="s">
        <v>158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82</v>
      </c>
      <c r="BK170" s="200">
        <f>ROUND(I170*H170,2)</f>
        <v>0</v>
      </c>
      <c r="BL170" s="17" t="s">
        <v>236</v>
      </c>
      <c r="BM170" s="199" t="s">
        <v>285</v>
      </c>
    </row>
    <row r="171" spans="1:65" s="2" customFormat="1" ht="19.2">
      <c r="A171" s="34"/>
      <c r="B171" s="35"/>
      <c r="C171" s="36"/>
      <c r="D171" s="201" t="s">
        <v>165</v>
      </c>
      <c r="E171" s="36"/>
      <c r="F171" s="202" t="s">
        <v>286</v>
      </c>
      <c r="G171" s="36"/>
      <c r="H171" s="36"/>
      <c r="I171" s="108"/>
      <c r="J171" s="36"/>
      <c r="K171" s="36"/>
      <c r="L171" s="39"/>
      <c r="M171" s="203"/>
      <c r="N171" s="204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165</v>
      </c>
      <c r="AU171" s="17" t="s">
        <v>82</v>
      </c>
    </row>
    <row r="172" spans="1:65" s="13" customFormat="1" ht="10.199999999999999">
      <c r="B172" s="205"/>
      <c r="C172" s="206"/>
      <c r="D172" s="201" t="s">
        <v>166</v>
      </c>
      <c r="E172" s="207" t="s">
        <v>19</v>
      </c>
      <c r="F172" s="208" t="s">
        <v>1647</v>
      </c>
      <c r="G172" s="206"/>
      <c r="H172" s="209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166</v>
      </c>
      <c r="AU172" s="215" t="s">
        <v>82</v>
      </c>
      <c r="AV172" s="13" t="s">
        <v>85</v>
      </c>
      <c r="AW172" s="13" t="s">
        <v>34</v>
      </c>
      <c r="AX172" s="13" t="s">
        <v>82</v>
      </c>
      <c r="AY172" s="215" t="s">
        <v>158</v>
      </c>
    </row>
    <row r="173" spans="1:65" s="2" customFormat="1" ht="16.5" customHeight="1">
      <c r="A173" s="34"/>
      <c r="B173" s="35"/>
      <c r="C173" s="188" t="s">
        <v>298</v>
      </c>
      <c r="D173" s="188" t="s">
        <v>159</v>
      </c>
      <c r="E173" s="189" t="s">
        <v>1658</v>
      </c>
      <c r="F173" s="190" t="s">
        <v>1659</v>
      </c>
      <c r="G173" s="191" t="s">
        <v>202</v>
      </c>
      <c r="H173" s="192">
        <v>1</v>
      </c>
      <c r="I173" s="193"/>
      <c r="J173" s="194">
        <f>ROUND(I173*H173,2)</f>
        <v>0</v>
      </c>
      <c r="K173" s="190" t="s">
        <v>213</v>
      </c>
      <c r="L173" s="39"/>
      <c r="M173" s="195" t="s">
        <v>19</v>
      </c>
      <c r="N173" s="196" t="s">
        <v>45</v>
      </c>
      <c r="O173" s="64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236</v>
      </c>
      <c r="AT173" s="199" t="s">
        <v>159</v>
      </c>
      <c r="AU173" s="199" t="s">
        <v>82</v>
      </c>
      <c r="AY173" s="17" t="s">
        <v>158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236</v>
      </c>
      <c r="BM173" s="199" t="s">
        <v>1660</v>
      </c>
    </row>
    <row r="174" spans="1:65" s="2" customFormat="1" ht="19.2">
      <c r="A174" s="34"/>
      <c r="B174" s="35"/>
      <c r="C174" s="36"/>
      <c r="D174" s="201" t="s">
        <v>165</v>
      </c>
      <c r="E174" s="36"/>
      <c r="F174" s="202" t="s">
        <v>1661</v>
      </c>
      <c r="G174" s="36"/>
      <c r="H174" s="36"/>
      <c r="I174" s="108"/>
      <c r="J174" s="36"/>
      <c r="K174" s="36"/>
      <c r="L174" s="39"/>
      <c r="M174" s="203"/>
      <c r="N174" s="204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165</v>
      </c>
      <c r="AU174" s="17" t="s">
        <v>82</v>
      </c>
    </row>
    <row r="175" spans="1:65" s="13" customFormat="1" ht="10.199999999999999">
      <c r="B175" s="205"/>
      <c r="C175" s="206"/>
      <c r="D175" s="201" t="s">
        <v>166</v>
      </c>
      <c r="E175" s="207" t="s">
        <v>19</v>
      </c>
      <c r="F175" s="208" t="s">
        <v>1647</v>
      </c>
      <c r="G175" s="206"/>
      <c r="H175" s="209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166</v>
      </c>
      <c r="AU175" s="215" t="s">
        <v>82</v>
      </c>
      <c r="AV175" s="13" t="s">
        <v>85</v>
      </c>
      <c r="AW175" s="13" t="s">
        <v>34</v>
      </c>
      <c r="AX175" s="13" t="s">
        <v>82</v>
      </c>
      <c r="AY175" s="215" t="s">
        <v>158</v>
      </c>
    </row>
    <row r="176" spans="1:65" s="2" customFormat="1" ht="16.5" customHeight="1">
      <c r="A176" s="34"/>
      <c r="B176" s="35"/>
      <c r="C176" s="188" t="s">
        <v>304</v>
      </c>
      <c r="D176" s="188" t="s">
        <v>159</v>
      </c>
      <c r="E176" s="189" t="s">
        <v>288</v>
      </c>
      <c r="F176" s="190" t="s">
        <v>289</v>
      </c>
      <c r="G176" s="191" t="s">
        <v>202</v>
      </c>
      <c r="H176" s="192">
        <v>2</v>
      </c>
      <c r="I176" s="193"/>
      <c r="J176" s="194">
        <f>ROUND(I176*H176,2)</f>
        <v>0</v>
      </c>
      <c r="K176" s="190" t="s">
        <v>213</v>
      </c>
      <c r="L176" s="39"/>
      <c r="M176" s="195" t="s">
        <v>19</v>
      </c>
      <c r="N176" s="196" t="s">
        <v>45</v>
      </c>
      <c r="O176" s="64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236</v>
      </c>
      <c r="AT176" s="199" t="s">
        <v>159</v>
      </c>
      <c r="AU176" s="199" t="s">
        <v>82</v>
      </c>
      <c r="AY176" s="17" t="s">
        <v>158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82</v>
      </c>
      <c r="BK176" s="200">
        <f>ROUND(I176*H176,2)</f>
        <v>0</v>
      </c>
      <c r="BL176" s="17" t="s">
        <v>236</v>
      </c>
      <c r="BM176" s="199" t="s">
        <v>290</v>
      </c>
    </row>
    <row r="177" spans="1:65" s="2" customFormat="1" ht="19.2">
      <c r="A177" s="34"/>
      <c r="B177" s="35"/>
      <c r="C177" s="36"/>
      <c r="D177" s="201" t="s">
        <v>165</v>
      </c>
      <c r="E177" s="36"/>
      <c r="F177" s="202" t="s">
        <v>291</v>
      </c>
      <c r="G177" s="36"/>
      <c r="H177" s="36"/>
      <c r="I177" s="108"/>
      <c r="J177" s="36"/>
      <c r="K177" s="36"/>
      <c r="L177" s="39"/>
      <c r="M177" s="203"/>
      <c r="N177" s="204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165</v>
      </c>
      <c r="AU177" s="17" t="s">
        <v>82</v>
      </c>
    </row>
    <row r="178" spans="1:65" s="13" customFormat="1" ht="10.199999999999999">
      <c r="B178" s="205"/>
      <c r="C178" s="206"/>
      <c r="D178" s="201" t="s">
        <v>166</v>
      </c>
      <c r="E178" s="207" t="s">
        <v>19</v>
      </c>
      <c r="F178" s="208" t="s">
        <v>1662</v>
      </c>
      <c r="G178" s="206"/>
      <c r="H178" s="209">
        <v>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166</v>
      </c>
      <c r="AU178" s="215" t="s">
        <v>82</v>
      </c>
      <c r="AV178" s="13" t="s">
        <v>85</v>
      </c>
      <c r="AW178" s="13" t="s">
        <v>34</v>
      </c>
      <c r="AX178" s="13" t="s">
        <v>82</v>
      </c>
      <c r="AY178" s="215" t="s">
        <v>158</v>
      </c>
    </row>
    <row r="179" spans="1:65" s="2" customFormat="1" ht="16.5" customHeight="1">
      <c r="A179" s="34"/>
      <c r="B179" s="35"/>
      <c r="C179" s="188" t="s">
        <v>309</v>
      </c>
      <c r="D179" s="188" t="s">
        <v>159</v>
      </c>
      <c r="E179" s="189" t="s">
        <v>299</v>
      </c>
      <c r="F179" s="190" t="s">
        <v>300</v>
      </c>
      <c r="G179" s="191" t="s">
        <v>202</v>
      </c>
      <c r="H179" s="192">
        <v>3</v>
      </c>
      <c r="I179" s="193"/>
      <c r="J179" s="194">
        <f>ROUND(I179*H179,2)</f>
        <v>0</v>
      </c>
      <c r="K179" s="190" t="s">
        <v>213</v>
      </c>
      <c r="L179" s="39"/>
      <c r="M179" s="195" t="s">
        <v>19</v>
      </c>
      <c r="N179" s="196" t="s">
        <v>45</v>
      </c>
      <c r="O179" s="64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236</v>
      </c>
      <c r="AT179" s="199" t="s">
        <v>159</v>
      </c>
      <c r="AU179" s="199" t="s">
        <v>82</v>
      </c>
      <c r="AY179" s="17" t="s">
        <v>158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236</v>
      </c>
      <c r="BM179" s="199" t="s">
        <v>1318</v>
      </c>
    </row>
    <row r="180" spans="1:65" s="2" customFormat="1" ht="19.2">
      <c r="A180" s="34"/>
      <c r="B180" s="35"/>
      <c r="C180" s="36"/>
      <c r="D180" s="201" t="s">
        <v>165</v>
      </c>
      <c r="E180" s="36"/>
      <c r="F180" s="202" t="s">
        <v>302</v>
      </c>
      <c r="G180" s="36"/>
      <c r="H180" s="36"/>
      <c r="I180" s="108"/>
      <c r="J180" s="36"/>
      <c r="K180" s="36"/>
      <c r="L180" s="39"/>
      <c r="M180" s="203"/>
      <c r="N180" s="204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165</v>
      </c>
      <c r="AU180" s="17" t="s">
        <v>82</v>
      </c>
    </row>
    <row r="181" spans="1:65" s="13" customFormat="1" ht="10.199999999999999">
      <c r="B181" s="205"/>
      <c r="C181" s="206"/>
      <c r="D181" s="201" t="s">
        <v>166</v>
      </c>
      <c r="E181" s="207" t="s">
        <v>19</v>
      </c>
      <c r="F181" s="208" t="s">
        <v>1663</v>
      </c>
      <c r="G181" s="206"/>
      <c r="H181" s="209">
        <v>3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166</v>
      </c>
      <c r="AU181" s="215" t="s">
        <v>82</v>
      </c>
      <c r="AV181" s="13" t="s">
        <v>85</v>
      </c>
      <c r="AW181" s="13" t="s">
        <v>34</v>
      </c>
      <c r="AX181" s="13" t="s">
        <v>82</v>
      </c>
      <c r="AY181" s="215" t="s">
        <v>158</v>
      </c>
    </row>
    <row r="182" spans="1:65" s="2" customFormat="1" ht="27.6" customHeight="1">
      <c r="A182" s="34"/>
      <c r="B182" s="35"/>
      <c r="C182" s="188" t="s">
        <v>314</v>
      </c>
      <c r="D182" s="188" t="s">
        <v>159</v>
      </c>
      <c r="E182" s="189" t="s">
        <v>1320</v>
      </c>
      <c r="F182" s="190" t="s">
        <v>1321</v>
      </c>
      <c r="G182" s="191" t="s">
        <v>202</v>
      </c>
      <c r="H182" s="192">
        <v>1</v>
      </c>
      <c r="I182" s="193"/>
      <c r="J182" s="194">
        <f>ROUND(I182*H182,2)</f>
        <v>0</v>
      </c>
      <c r="K182" s="190" t="s">
        <v>213</v>
      </c>
      <c r="L182" s="39"/>
      <c r="M182" s="195" t="s">
        <v>19</v>
      </c>
      <c r="N182" s="196" t="s">
        <v>45</v>
      </c>
      <c r="O182" s="64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236</v>
      </c>
      <c r="AT182" s="199" t="s">
        <v>159</v>
      </c>
      <c r="AU182" s="199" t="s">
        <v>82</v>
      </c>
      <c r="AY182" s="17" t="s">
        <v>158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236</v>
      </c>
      <c r="BM182" s="199" t="s">
        <v>1322</v>
      </c>
    </row>
    <row r="183" spans="1:65" s="2" customFormat="1" ht="19.2">
      <c r="A183" s="34"/>
      <c r="B183" s="35"/>
      <c r="C183" s="36"/>
      <c r="D183" s="201" t="s">
        <v>165</v>
      </c>
      <c r="E183" s="36"/>
      <c r="F183" s="202" t="s">
        <v>1323</v>
      </c>
      <c r="G183" s="36"/>
      <c r="H183" s="36"/>
      <c r="I183" s="108"/>
      <c r="J183" s="36"/>
      <c r="K183" s="36"/>
      <c r="L183" s="39"/>
      <c r="M183" s="203"/>
      <c r="N183" s="204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165</v>
      </c>
      <c r="AU183" s="17" t="s">
        <v>82</v>
      </c>
    </row>
    <row r="184" spans="1:65" s="13" customFormat="1" ht="10.199999999999999">
      <c r="B184" s="205"/>
      <c r="C184" s="206"/>
      <c r="D184" s="201" t="s">
        <v>166</v>
      </c>
      <c r="E184" s="207" t="s">
        <v>19</v>
      </c>
      <c r="F184" s="208" t="s">
        <v>1647</v>
      </c>
      <c r="G184" s="206"/>
      <c r="H184" s="209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166</v>
      </c>
      <c r="AU184" s="215" t="s">
        <v>82</v>
      </c>
      <c r="AV184" s="13" t="s">
        <v>85</v>
      </c>
      <c r="AW184" s="13" t="s">
        <v>34</v>
      </c>
      <c r="AX184" s="13" t="s">
        <v>82</v>
      </c>
      <c r="AY184" s="215" t="s">
        <v>158</v>
      </c>
    </row>
    <row r="185" spans="1:65" s="2" customFormat="1" ht="27.6" customHeight="1">
      <c r="A185" s="34"/>
      <c r="B185" s="35"/>
      <c r="C185" s="188" t="s">
        <v>319</v>
      </c>
      <c r="D185" s="188" t="s">
        <v>159</v>
      </c>
      <c r="E185" s="189" t="s">
        <v>315</v>
      </c>
      <c r="F185" s="190" t="s">
        <v>316</v>
      </c>
      <c r="G185" s="191" t="s">
        <v>202</v>
      </c>
      <c r="H185" s="192">
        <v>8</v>
      </c>
      <c r="I185" s="193"/>
      <c r="J185" s="194">
        <f>ROUND(I185*H185,2)</f>
        <v>0</v>
      </c>
      <c r="K185" s="190" t="s">
        <v>213</v>
      </c>
      <c r="L185" s="39"/>
      <c r="M185" s="195" t="s">
        <v>19</v>
      </c>
      <c r="N185" s="196" t="s">
        <v>45</v>
      </c>
      <c r="O185" s="64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236</v>
      </c>
      <c r="AT185" s="199" t="s">
        <v>159</v>
      </c>
      <c r="AU185" s="199" t="s">
        <v>82</v>
      </c>
      <c r="AY185" s="17" t="s">
        <v>158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236</v>
      </c>
      <c r="BM185" s="199" t="s">
        <v>317</v>
      </c>
    </row>
    <row r="186" spans="1:65" s="2" customFormat="1" ht="19.2">
      <c r="A186" s="34"/>
      <c r="B186" s="35"/>
      <c r="C186" s="36"/>
      <c r="D186" s="201" t="s">
        <v>165</v>
      </c>
      <c r="E186" s="36"/>
      <c r="F186" s="202" t="s">
        <v>316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165</v>
      </c>
      <c r="AU186" s="17" t="s">
        <v>82</v>
      </c>
    </row>
    <row r="187" spans="1:65" s="13" customFormat="1" ht="10.199999999999999">
      <c r="B187" s="205"/>
      <c r="C187" s="206"/>
      <c r="D187" s="201" t="s">
        <v>166</v>
      </c>
      <c r="E187" s="207" t="s">
        <v>19</v>
      </c>
      <c r="F187" s="208" t="s">
        <v>1664</v>
      </c>
      <c r="G187" s="206"/>
      <c r="H187" s="209">
        <v>8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82</v>
      </c>
      <c r="AV187" s="13" t="s">
        <v>85</v>
      </c>
      <c r="AW187" s="13" t="s">
        <v>34</v>
      </c>
      <c r="AX187" s="13" t="s">
        <v>82</v>
      </c>
      <c r="AY187" s="215" t="s">
        <v>158</v>
      </c>
    </row>
    <row r="188" spans="1:65" s="2" customFormat="1" ht="36.6" customHeight="1">
      <c r="A188" s="34"/>
      <c r="B188" s="35"/>
      <c r="C188" s="188" t="s">
        <v>324</v>
      </c>
      <c r="D188" s="188" t="s">
        <v>159</v>
      </c>
      <c r="E188" s="189" t="s">
        <v>320</v>
      </c>
      <c r="F188" s="190" t="s">
        <v>321</v>
      </c>
      <c r="G188" s="191" t="s">
        <v>202</v>
      </c>
      <c r="H188" s="192">
        <v>2</v>
      </c>
      <c r="I188" s="193"/>
      <c r="J188" s="194">
        <f>ROUND(I188*H188,2)</f>
        <v>0</v>
      </c>
      <c r="K188" s="190" t="s">
        <v>213</v>
      </c>
      <c r="L188" s="39"/>
      <c r="M188" s="195" t="s">
        <v>19</v>
      </c>
      <c r="N188" s="196" t="s">
        <v>45</v>
      </c>
      <c r="O188" s="64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236</v>
      </c>
      <c r="AT188" s="199" t="s">
        <v>159</v>
      </c>
      <c r="AU188" s="199" t="s">
        <v>82</v>
      </c>
      <c r="AY188" s="17" t="s">
        <v>158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236</v>
      </c>
      <c r="BM188" s="199" t="s">
        <v>322</v>
      </c>
    </row>
    <row r="189" spans="1:65" s="2" customFormat="1" ht="19.2">
      <c r="A189" s="34"/>
      <c r="B189" s="35"/>
      <c r="C189" s="36"/>
      <c r="D189" s="201" t="s">
        <v>165</v>
      </c>
      <c r="E189" s="36"/>
      <c r="F189" s="202" t="s">
        <v>321</v>
      </c>
      <c r="G189" s="36"/>
      <c r="H189" s="36"/>
      <c r="I189" s="108"/>
      <c r="J189" s="36"/>
      <c r="K189" s="36"/>
      <c r="L189" s="39"/>
      <c r="M189" s="203"/>
      <c r="N189" s="204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165</v>
      </c>
      <c r="AU189" s="17" t="s">
        <v>82</v>
      </c>
    </row>
    <row r="190" spans="1:65" s="13" customFormat="1" ht="10.199999999999999">
      <c r="B190" s="205"/>
      <c r="C190" s="206"/>
      <c r="D190" s="201" t="s">
        <v>166</v>
      </c>
      <c r="E190" s="207" t="s">
        <v>19</v>
      </c>
      <c r="F190" s="208" t="s">
        <v>1662</v>
      </c>
      <c r="G190" s="206"/>
      <c r="H190" s="209">
        <v>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166</v>
      </c>
      <c r="AU190" s="215" t="s">
        <v>82</v>
      </c>
      <c r="AV190" s="13" t="s">
        <v>85</v>
      </c>
      <c r="AW190" s="13" t="s">
        <v>34</v>
      </c>
      <c r="AX190" s="13" t="s">
        <v>82</v>
      </c>
      <c r="AY190" s="215" t="s">
        <v>158</v>
      </c>
    </row>
    <row r="191" spans="1:65" s="2" customFormat="1" ht="39" customHeight="1">
      <c r="A191" s="34"/>
      <c r="B191" s="35"/>
      <c r="C191" s="188" t="s">
        <v>328</v>
      </c>
      <c r="D191" s="188" t="s">
        <v>159</v>
      </c>
      <c r="E191" s="189" t="s">
        <v>325</v>
      </c>
      <c r="F191" s="190" t="s">
        <v>326</v>
      </c>
      <c r="G191" s="191" t="s">
        <v>202</v>
      </c>
      <c r="H191" s="192">
        <v>2</v>
      </c>
      <c r="I191" s="193"/>
      <c r="J191" s="194">
        <f>ROUND(I191*H191,2)</f>
        <v>0</v>
      </c>
      <c r="K191" s="190" t="s">
        <v>213</v>
      </c>
      <c r="L191" s="39"/>
      <c r="M191" s="195" t="s">
        <v>19</v>
      </c>
      <c r="N191" s="196" t="s">
        <v>45</v>
      </c>
      <c r="O191" s="64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236</v>
      </c>
      <c r="AT191" s="199" t="s">
        <v>159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327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326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2" customFormat="1" ht="30.6" customHeight="1">
      <c r="A193" s="34"/>
      <c r="B193" s="35"/>
      <c r="C193" s="228" t="s">
        <v>332</v>
      </c>
      <c r="D193" s="228" t="s">
        <v>199</v>
      </c>
      <c r="E193" s="229" t="s">
        <v>329</v>
      </c>
      <c r="F193" s="230" t="s">
        <v>330</v>
      </c>
      <c r="G193" s="231" t="s">
        <v>202</v>
      </c>
      <c r="H193" s="232">
        <v>2</v>
      </c>
      <c r="I193" s="233"/>
      <c r="J193" s="234">
        <f>ROUND(I193*H193,2)</f>
        <v>0</v>
      </c>
      <c r="K193" s="230" t="s">
        <v>213</v>
      </c>
      <c r="L193" s="235"/>
      <c r="M193" s="236" t="s">
        <v>19</v>
      </c>
      <c r="N193" s="237" t="s">
        <v>45</v>
      </c>
      <c r="O193" s="64"/>
      <c r="P193" s="197">
        <f>O193*H193</f>
        <v>0</v>
      </c>
      <c r="Q193" s="197">
        <v>3.7000000000000002E-3</v>
      </c>
      <c r="R193" s="197">
        <f>Q193*H193</f>
        <v>7.4000000000000003E-3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241</v>
      </c>
      <c r="AT193" s="199" t="s">
        <v>199</v>
      </c>
      <c r="AU193" s="199" t="s">
        <v>82</v>
      </c>
      <c r="AY193" s="17" t="s">
        <v>158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236</v>
      </c>
      <c r="BM193" s="199" t="s">
        <v>331</v>
      </c>
    </row>
    <row r="194" spans="1:65" s="2" customFormat="1" ht="19.2">
      <c r="A194" s="34"/>
      <c r="B194" s="35"/>
      <c r="C194" s="36"/>
      <c r="D194" s="201" t="s">
        <v>165</v>
      </c>
      <c r="E194" s="36"/>
      <c r="F194" s="202" t="s">
        <v>330</v>
      </c>
      <c r="G194" s="36"/>
      <c r="H194" s="36"/>
      <c r="I194" s="108"/>
      <c r="J194" s="36"/>
      <c r="K194" s="36"/>
      <c r="L194" s="39"/>
      <c r="M194" s="203"/>
      <c r="N194" s="204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165</v>
      </c>
      <c r="AU194" s="17" t="s">
        <v>82</v>
      </c>
    </row>
    <row r="195" spans="1:65" s="13" customFormat="1" ht="10.199999999999999">
      <c r="B195" s="205"/>
      <c r="C195" s="206"/>
      <c r="D195" s="201" t="s">
        <v>166</v>
      </c>
      <c r="E195" s="207" t="s">
        <v>19</v>
      </c>
      <c r="F195" s="208" t="s">
        <v>1662</v>
      </c>
      <c r="G195" s="206"/>
      <c r="H195" s="209">
        <v>2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166</v>
      </c>
      <c r="AU195" s="215" t="s">
        <v>82</v>
      </c>
      <c r="AV195" s="13" t="s">
        <v>85</v>
      </c>
      <c r="AW195" s="13" t="s">
        <v>34</v>
      </c>
      <c r="AX195" s="13" t="s">
        <v>82</v>
      </c>
      <c r="AY195" s="215" t="s">
        <v>158</v>
      </c>
    </row>
    <row r="196" spans="1:65" s="2" customFormat="1" ht="40.799999999999997" customHeight="1">
      <c r="A196" s="34"/>
      <c r="B196" s="35"/>
      <c r="C196" s="188" t="s">
        <v>336</v>
      </c>
      <c r="D196" s="188" t="s">
        <v>159</v>
      </c>
      <c r="E196" s="189" t="s">
        <v>333</v>
      </c>
      <c r="F196" s="190" t="s">
        <v>334</v>
      </c>
      <c r="G196" s="191" t="s">
        <v>162</v>
      </c>
      <c r="H196" s="192">
        <v>100</v>
      </c>
      <c r="I196" s="193"/>
      <c r="J196" s="194">
        <f>ROUND(I196*H196,2)</f>
        <v>0</v>
      </c>
      <c r="K196" s="190" t="s">
        <v>213</v>
      </c>
      <c r="L196" s="39"/>
      <c r="M196" s="195" t="s">
        <v>19</v>
      </c>
      <c r="N196" s="196" t="s">
        <v>45</v>
      </c>
      <c r="O196" s="64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236</v>
      </c>
      <c r="AT196" s="199" t="s">
        <v>159</v>
      </c>
      <c r="AU196" s="199" t="s">
        <v>82</v>
      </c>
      <c r="AY196" s="17" t="s">
        <v>158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236</v>
      </c>
      <c r="BM196" s="199" t="s">
        <v>335</v>
      </c>
    </row>
    <row r="197" spans="1:65" s="2" customFormat="1" ht="19.2">
      <c r="A197" s="34"/>
      <c r="B197" s="35"/>
      <c r="C197" s="36"/>
      <c r="D197" s="201" t="s">
        <v>165</v>
      </c>
      <c r="E197" s="36"/>
      <c r="F197" s="202" t="s">
        <v>334</v>
      </c>
      <c r="G197" s="36"/>
      <c r="H197" s="36"/>
      <c r="I197" s="108"/>
      <c r="J197" s="36"/>
      <c r="K197" s="36"/>
      <c r="L197" s="39"/>
      <c r="M197" s="203"/>
      <c r="N197" s="204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165</v>
      </c>
      <c r="AU197" s="17" t="s">
        <v>82</v>
      </c>
    </row>
    <row r="198" spans="1:65" s="2" customFormat="1" ht="16.5" customHeight="1">
      <c r="A198" s="34"/>
      <c r="B198" s="35"/>
      <c r="C198" s="228" t="s">
        <v>203</v>
      </c>
      <c r="D198" s="228" t="s">
        <v>199</v>
      </c>
      <c r="E198" s="229" t="s">
        <v>337</v>
      </c>
      <c r="F198" s="230" t="s">
        <v>338</v>
      </c>
      <c r="G198" s="231" t="s">
        <v>162</v>
      </c>
      <c r="H198" s="232">
        <v>115</v>
      </c>
      <c r="I198" s="233"/>
      <c r="J198" s="234">
        <f>ROUND(I198*H198,2)</f>
        <v>0</v>
      </c>
      <c r="K198" s="230" t="s">
        <v>19</v>
      </c>
      <c r="L198" s="235"/>
      <c r="M198" s="236" t="s">
        <v>19</v>
      </c>
      <c r="N198" s="237" t="s">
        <v>45</v>
      </c>
      <c r="O198" s="64"/>
      <c r="P198" s="197">
        <f>O198*H198</f>
        <v>0</v>
      </c>
      <c r="Q198" s="197">
        <v>1.2999999999999999E-4</v>
      </c>
      <c r="R198" s="197">
        <f>Q198*H198</f>
        <v>1.4949999999999998E-2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241</v>
      </c>
      <c r="AT198" s="199" t="s">
        <v>199</v>
      </c>
      <c r="AU198" s="199" t="s">
        <v>82</v>
      </c>
      <c r="AY198" s="17" t="s">
        <v>158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82</v>
      </c>
      <c r="BK198" s="200">
        <f>ROUND(I198*H198,2)</f>
        <v>0</v>
      </c>
      <c r="BL198" s="17" t="s">
        <v>236</v>
      </c>
      <c r="BM198" s="199" t="s">
        <v>339</v>
      </c>
    </row>
    <row r="199" spans="1:65" s="2" customFormat="1" ht="10.199999999999999">
      <c r="A199" s="34"/>
      <c r="B199" s="35"/>
      <c r="C199" s="36"/>
      <c r="D199" s="201" t="s">
        <v>165</v>
      </c>
      <c r="E199" s="36"/>
      <c r="F199" s="202" t="s">
        <v>338</v>
      </c>
      <c r="G199" s="36"/>
      <c r="H199" s="36"/>
      <c r="I199" s="108"/>
      <c r="J199" s="36"/>
      <c r="K199" s="36"/>
      <c r="L199" s="39"/>
      <c r="M199" s="203"/>
      <c r="N199" s="204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165</v>
      </c>
      <c r="AU199" s="17" t="s">
        <v>82</v>
      </c>
    </row>
    <row r="200" spans="1:65" s="13" customFormat="1" ht="10.199999999999999">
      <c r="B200" s="205"/>
      <c r="C200" s="206"/>
      <c r="D200" s="201" t="s">
        <v>166</v>
      </c>
      <c r="E200" s="207" t="s">
        <v>19</v>
      </c>
      <c r="F200" s="208" t="s">
        <v>1665</v>
      </c>
      <c r="G200" s="206"/>
      <c r="H200" s="209">
        <v>100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82</v>
      </c>
      <c r="AV200" s="13" t="s">
        <v>85</v>
      </c>
      <c r="AW200" s="13" t="s">
        <v>34</v>
      </c>
      <c r="AX200" s="13" t="s">
        <v>82</v>
      </c>
      <c r="AY200" s="215" t="s">
        <v>158</v>
      </c>
    </row>
    <row r="201" spans="1:65" s="13" customFormat="1" ht="10.199999999999999">
      <c r="B201" s="205"/>
      <c r="C201" s="206"/>
      <c r="D201" s="201" t="s">
        <v>166</v>
      </c>
      <c r="E201" s="206"/>
      <c r="F201" s="208" t="s">
        <v>490</v>
      </c>
      <c r="G201" s="206"/>
      <c r="H201" s="209">
        <v>115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166</v>
      </c>
      <c r="AU201" s="215" t="s">
        <v>82</v>
      </c>
      <c r="AV201" s="13" t="s">
        <v>85</v>
      </c>
      <c r="AW201" s="13" t="s">
        <v>4</v>
      </c>
      <c r="AX201" s="13" t="s">
        <v>82</v>
      </c>
      <c r="AY201" s="215" t="s">
        <v>158</v>
      </c>
    </row>
    <row r="202" spans="1:65" s="2" customFormat="1" ht="40.200000000000003" customHeight="1">
      <c r="A202" s="34"/>
      <c r="B202" s="35"/>
      <c r="C202" s="188" t="s">
        <v>345</v>
      </c>
      <c r="D202" s="188" t="s">
        <v>159</v>
      </c>
      <c r="E202" s="189" t="s">
        <v>342</v>
      </c>
      <c r="F202" s="190" t="s">
        <v>343</v>
      </c>
      <c r="G202" s="191" t="s">
        <v>162</v>
      </c>
      <c r="H202" s="192">
        <v>70</v>
      </c>
      <c r="I202" s="193"/>
      <c r="J202" s="194">
        <f>ROUND(I202*H202,2)</f>
        <v>0</v>
      </c>
      <c r="K202" s="190" t="s">
        <v>19</v>
      </c>
      <c r="L202" s="39"/>
      <c r="M202" s="195" t="s">
        <v>19</v>
      </c>
      <c r="N202" s="196" t="s">
        <v>45</v>
      </c>
      <c r="O202" s="64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236</v>
      </c>
      <c r="AT202" s="199" t="s">
        <v>159</v>
      </c>
      <c r="AU202" s="199" t="s">
        <v>82</v>
      </c>
      <c r="AY202" s="17" t="s">
        <v>158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236</v>
      </c>
      <c r="BM202" s="199" t="s">
        <v>344</v>
      </c>
    </row>
    <row r="203" spans="1:65" s="2" customFormat="1" ht="19.2">
      <c r="A203" s="34"/>
      <c r="B203" s="35"/>
      <c r="C203" s="36"/>
      <c r="D203" s="201" t="s">
        <v>165</v>
      </c>
      <c r="E203" s="36"/>
      <c r="F203" s="202" t="s">
        <v>343</v>
      </c>
      <c r="G203" s="36"/>
      <c r="H203" s="36"/>
      <c r="I203" s="108"/>
      <c r="J203" s="36"/>
      <c r="K203" s="36"/>
      <c r="L203" s="39"/>
      <c r="M203" s="203"/>
      <c r="N203" s="204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165</v>
      </c>
      <c r="AU203" s="17" t="s">
        <v>82</v>
      </c>
    </row>
    <row r="204" spans="1:65" s="2" customFormat="1" ht="16.5" customHeight="1">
      <c r="A204" s="34"/>
      <c r="B204" s="35"/>
      <c r="C204" s="228" t="s">
        <v>351</v>
      </c>
      <c r="D204" s="228" t="s">
        <v>199</v>
      </c>
      <c r="E204" s="229" t="s">
        <v>346</v>
      </c>
      <c r="F204" s="230" t="s">
        <v>347</v>
      </c>
      <c r="G204" s="231" t="s">
        <v>162</v>
      </c>
      <c r="H204" s="232">
        <v>80.5</v>
      </c>
      <c r="I204" s="233"/>
      <c r="J204" s="234">
        <f>ROUND(I204*H204,2)</f>
        <v>0</v>
      </c>
      <c r="K204" s="230" t="s">
        <v>19</v>
      </c>
      <c r="L204" s="235"/>
      <c r="M204" s="236" t="s">
        <v>19</v>
      </c>
      <c r="N204" s="237" t="s">
        <v>45</v>
      </c>
      <c r="O204" s="64"/>
      <c r="P204" s="197">
        <f>O204*H204</f>
        <v>0</v>
      </c>
      <c r="Q204" s="197">
        <v>2.4000000000000001E-4</v>
      </c>
      <c r="R204" s="197">
        <f>Q204*H204</f>
        <v>1.932E-2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241</v>
      </c>
      <c r="AT204" s="199" t="s">
        <v>199</v>
      </c>
      <c r="AU204" s="199" t="s">
        <v>82</v>
      </c>
      <c r="AY204" s="17" t="s">
        <v>158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82</v>
      </c>
      <c r="BK204" s="200">
        <f>ROUND(I204*H204,2)</f>
        <v>0</v>
      </c>
      <c r="BL204" s="17" t="s">
        <v>236</v>
      </c>
      <c r="BM204" s="199" t="s">
        <v>348</v>
      </c>
    </row>
    <row r="205" spans="1:65" s="2" customFormat="1" ht="10.199999999999999">
      <c r="A205" s="34"/>
      <c r="B205" s="35"/>
      <c r="C205" s="36"/>
      <c r="D205" s="201" t="s">
        <v>165</v>
      </c>
      <c r="E205" s="36"/>
      <c r="F205" s="202" t="s">
        <v>347</v>
      </c>
      <c r="G205" s="36"/>
      <c r="H205" s="36"/>
      <c r="I205" s="108"/>
      <c r="J205" s="36"/>
      <c r="K205" s="36"/>
      <c r="L205" s="39"/>
      <c r="M205" s="203"/>
      <c r="N205" s="204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165</v>
      </c>
      <c r="AU205" s="17" t="s">
        <v>82</v>
      </c>
    </row>
    <row r="206" spans="1:65" s="13" customFormat="1" ht="10.199999999999999">
      <c r="B206" s="205"/>
      <c r="C206" s="206"/>
      <c r="D206" s="201" t="s">
        <v>166</v>
      </c>
      <c r="E206" s="207" t="s">
        <v>19</v>
      </c>
      <c r="F206" s="208" t="s">
        <v>1666</v>
      </c>
      <c r="G206" s="206"/>
      <c r="H206" s="209">
        <v>70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82</v>
      </c>
      <c r="AV206" s="13" t="s">
        <v>85</v>
      </c>
      <c r="AW206" s="13" t="s">
        <v>34</v>
      </c>
      <c r="AX206" s="13" t="s">
        <v>82</v>
      </c>
      <c r="AY206" s="215" t="s">
        <v>158</v>
      </c>
    </row>
    <row r="207" spans="1:65" s="13" customFormat="1" ht="10.199999999999999">
      <c r="B207" s="205"/>
      <c r="C207" s="206"/>
      <c r="D207" s="201" t="s">
        <v>166</v>
      </c>
      <c r="E207" s="206"/>
      <c r="F207" s="208" t="s">
        <v>1542</v>
      </c>
      <c r="G207" s="206"/>
      <c r="H207" s="209">
        <v>80.5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166</v>
      </c>
      <c r="AU207" s="215" t="s">
        <v>82</v>
      </c>
      <c r="AV207" s="13" t="s">
        <v>85</v>
      </c>
      <c r="AW207" s="13" t="s">
        <v>4</v>
      </c>
      <c r="AX207" s="13" t="s">
        <v>82</v>
      </c>
      <c r="AY207" s="215" t="s">
        <v>158</v>
      </c>
    </row>
    <row r="208" spans="1:65" s="2" customFormat="1" ht="28.2" customHeight="1">
      <c r="A208" s="34"/>
      <c r="B208" s="35"/>
      <c r="C208" s="188" t="s">
        <v>356</v>
      </c>
      <c r="D208" s="188" t="s">
        <v>159</v>
      </c>
      <c r="E208" s="189" t="s">
        <v>352</v>
      </c>
      <c r="F208" s="190" t="s">
        <v>353</v>
      </c>
      <c r="G208" s="191" t="s">
        <v>162</v>
      </c>
      <c r="H208" s="192">
        <v>20</v>
      </c>
      <c r="I208" s="193"/>
      <c r="J208" s="194">
        <f>ROUND(I208*H208,2)</f>
        <v>0</v>
      </c>
      <c r="K208" s="190" t="s">
        <v>213</v>
      </c>
      <c r="L208" s="39"/>
      <c r="M208" s="195" t="s">
        <v>19</v>
      </c>
      <c r="N208" s="196" t="s">
        <v>45</v>
      </c>
      <c r="O208" s="64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236</v>
      </c>
      <c r="AT208" s="199" t="s">
        <v>159</v>
      </c>
      <c r="AU208" s="199" t="s">
        <v>82</v>
      </c>
      <c r="AY208" s="17" t="s">
        <v>158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236</v>
      </c>
      <c r="BM208" s="199" t="s">
        <v>354</v>
      </c>
    </row>
    <row r="209" spans="1:65" s="2" customFormat="1" ht="28.8">
      <c r="A209" s="34"/>
      <c r="B209" s="35"/>
      <c r="C209" s="36"/>
      <c r="D209" s="201" t="s">
        <v>165</v>
      </c>
      <c r="E209" s="36"/>
      <c r="F209" s="202" t="s">
        <v>355</v>
      </c>
      <c r="G209" s="36"/>
      <c r="H209" s="36"/>
      <c r="I209" s="108"/>
      <c r="J209" s="36"/>
      <c r="K209" s="36"/>
      <c r="L209" s="39"/>
      <c r="M209" s="203"/>
      <c r="N209" s="204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165</v>
      </c>
      <c r="AU209" s="17" t="s">
        <v>82</v>
      </c>
    </row>
    <row r="210" spans="1:65" s="2" customFormat="1" ht="16.5" customHeight="1">
      <c r="A210" s="34"/>
      <c r="B210" s="35"/>
      <c r="C210" s="228" t="s">
        <v>361</v>
      </c>
      <c r="D210" s="228" t="s">
        <v>199</v>
      </c>
      <c r="E210" s="229" t="s">
        <v>357</v>
      </c>
      <c r="F210" s="230" t="s">
        <v>1667</v>
      </c>
      <c r="G210" s="231" t="s">
        <v>162</v>
      </c>
      <c r="H210" s="232">
        <v>23</v>
      </c>
      <c r="I210" s="233"/>
      <c r="J210" s="234">
        <f>ROUND(I210*H210,2)</f>
        <v>0</v>
      </c>
      <c r="K210" s="230" t="s">
        <v>19</v>
      </c>
      <c r="L210" s="235"/>
      <c r="M210" s="236" t="s">
        <v>19</v>
      </c>
      <c r="N210" s="237" t="s">
        <v>45</v>
      </c>
      <c r="O210" s="64"/>
      <c r="P210" s="197">
        <f>O210*H210</f>
        <v>0</v>
      </c>
      <c r="Q210" s="197">
        <v>1.6199999999999999E-3</v>
      </c>
      <c r="R210" s="197">
        <f>Q210*H210</f>
        <v>3.7260000000000001E-2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241</v>
      </c>
      <c r="AT210" s="199" t="s">
        <v>199</v>
      </c>
      <c r="AU210" s="199" t="s">
        <v>82</v>
      </c>
      <c r="AY210" s="17" t="s">
        <v>158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82</v>
      </c>
      <c r="BK210" s="200">
        <f>ROUND(I210*H210,2)</f>
        <v>0</v>
      </c>
      <c r="BL210" s="17" t="s">
        <v>236</v>
      </c>
      <c r="BM210" s="199" t="s">
        <v>359</v>
      </c>
    </row>
    <row r="211" spans="1:65" s="2" customFormat="1" ht="10.199999999999999">
      <c r="A211" s="34"/>
      <c r="B211" s="35"/>
      <c r="C211" s="36"/>
      <c r="D211" s="201" t="s">
        <v>165</v>
      </c>
      <c r="E211" s="36"/>
      <c r="F211" s="202" t="s">
        <v>1667</v>
      </c>
      <c r="G211" s="36"/>
      <c r="H211" s="36"/>
      <c r="I211" s="108"/>
      <c r="J211" s="36"/>
      <c r="K211" s="36"/>
      <c r="L211" s="39"/>
      <c r="M211" s="203"/>
      <c r="N211" s="204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165</v>
      </c>
      <c r="AU211" s="17" t="s">
        <v>82</v>
      </c>
    </row>
    <row r="212" spans="1:65" s="13" customFormat="1" ht="10.199999999999999">
      <c r="B212" s="205"/>
      <c r="C212" s="206"/>
      <c r="D212" s="201" t="s">
        <v>166</v>
      </c>
      <c r="E212" s="207" t="s">
        <v>19</v>
      </c>
      <c r="F212" s="208" t="s">
        <v>1668</v>
      </c>
      <c r="G212" s="206"/>
      <c r="H212" s="209">
        <v>20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82</v>
      </c>
      <c r="AV212" s="13" t="s">
        <v>85</v>
      </c>
      <c r="AW212" s="13" t="s">
        <v>34</v>
      </c>
      <c r="AX212" s="13" t="s">
        <v>82</v>
      </c>
      <c r="AY212" s="215" t="s">
        <v>158</v>
      </c>
    </row>
    <row r="213" spans="1:65" s="13" customFormat="1" ht="10.199999999999999">
      <c r="B213" s="205"/>
      <c r="C213" s="206"/>
      <c r="D213" s="201" t="s">
        <v>166</v>
      </c>
      <c r="E213" s="206"/>
      <c r="F213" s="208" t="s">
        <v>1557</v>
      </c>
      <c r="G213" s="206"/>
      <c r="H213" s="209">
        <v>23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166</v>
      </c>
      <c r="AU213" s="215" t="s">
        <v>82</v>
      </c>
      <c r="AV213" s="13" t="s">
        <v>85</v>
      </c>
      <c r="AW213" s="13" t="s">
        <v>4</v>
      </c>
      <c r="AX213" s="13" t="s">
        <v>82</v>
      </c>
      <c r="AY213" s="215" t="s">
        <v>158</v>
      </c>
    </row>
    <row r="214" spans="1:65" s="2" customFormat="1" ht="29.4" customHeight="1">
      <c r="A214" s="34"/>
      <c r="B214" s="35"/>
      <c r="C214" s="188" t="s">
        <v>366</v>
      </c>
      <c r="D214" s="188" t="s">
        <v>159</v>
      </c>
      <c r="E214" s="189" t="s">
        <v>362</v>
      </c>
      <c r="F214" s="190" t="s">
        <v>363</v>
      </c>
      <c r="G214" s="191" t="s">
        <v>162</v>
      </c>
      <c r="H214" s="192">
        <v>270</v>
      </c>
      <c r="I214" s="193"/>
      <c r="J214" s="194">
        <f>ROUND(I214*H214,2)</f>
        <v>0</v>
      </c>
      <c r="K214" s="190" t="s">
        <v>213</v>
      </c>
      <c r="L214" s="39"/>
      <c r="M214" s="195" t="s">
        <v>19</v>
      </c>
      <c r="N214" s="196" t="s">
        <v>45</v>
      </c>
      <c r="O214" s="64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236</v>
      </c>
      <c r="AT214" s="199" t="s">
        <v>159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236</v>
      </c>
      <c r="BM214" s="199" t="s">
        <v>1669</v>
      </c>
    </row>
    <row r="215" spans="1:65" s="2" customFormat="1" ht="28.8">
      <c r="A215" s="34"/>
      <c r="B215" s="35"/>
      <c r="C215" s="36"/>
      <c r="D215" s="201" t="s">
        <v>165</v>
      </c>
      <c r="E215" s="36"/>
      <c r="F215" s="202" t="s">
        <v>365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2" customFormat="1" ht="16.5" customHeight="1">
      <c r="A216" s="34"/>
      <c r="B216" s="35"/>
      <c r="C216" s="228" t="s">
        <v>372</v>
      </c>
      <c r="D216" s="228" t="s">
        <v>199</v>
      </c>
      <c r="E216" s="229" t="s">
        <v>1332</v>
      </c>
      <c r="F216" s="230" t="s">
        <v>368</v>
      </c>
      <c r="G216" s="231" t="s">
        <v>162</v>
      </c>
      <c r="H216" s="232">
        <v>310.5</v>
      </c>
      <c r="I216" s="233"/>
      <c r="J216" s="234">
        <f>ROUND(I216*H216,2)</f>
        <v>0</v>
      </c>
      <c r="K216" s="230" t="s">
        <v>213</v>
      </c>
      <c r="L216" s="235"/>
      <c r="M216" s="236" t="s">
        <v>19</v>
      </c>
      <c r="N216" s="237" t="s">
        <v>45</v>
      </c>
      <c r="O216" s="64"/>
      <c r="P216" s="197">
        <f>O216*H216</f>
        <v>0</v>
      </c>
      <c r="Q216" s="197">
        <v>1.7000000000000001E-4</v>
      </c>
      <c r="R216" s="197">
        <f>Q216*H216</f>
        <v>5.2785000000000006E-2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255</v>
      </c>
      <c r="AT216" s="199" t="s">
        <v>199</v>
      </c>
      <c r="AU216" s="199" t="s">
        <v>82</v>
      </c>
      <c r="AY216" s="17" t="s">
        <v>158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255</v>
      </c>
      <c r="BM216" s="199" t="s">
        <v>1670</v>
      </c>
    </row>
    <row r="217" spans="1:65" s="2" customFormat="1" ht="10.199999999999999">
      <c r="A217" s="34"/>
      <c r="B217" s="35"/>
      <c r="C217" s="36"/>
      <c r="D217" s="201" t="s">
        <v>165</v>
      </c>
      <c r="E217" s="36"/>
      <c r="F217" s="202" t="s">
        <v>368</v>
      </c>
      <c r="G217" s="36"/>
      <c r="H217" s="36"/>
      <c r="I217" s="108"/>
      <c r="J217" s="36"/>
      <c r="K217" s="36"/>
      <c r="L217" s="39"/>
      <c r="M217" s="203"/>
      <c r="N217" s="204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165</v>
      </c>
      <c r="AU217" s="17" t="s">
        <v>82</v>
      </c>
    </row>
    <row r="218" spans="1:65" s="13" customFormat="1" ht="10.199999999999999">
      <c r="B218" s="205"/>
      <c r="C218" s="206"/>
      <c r="D218" s="201" t="s">
        <v>166</v>
      </c>
      <c r="E218" s="207" t="s">
        <v>19</v>
      </c>
      <c r="F218" s="208" t="s">
        <v>1671</v>
      </c>
      <c r="G218" s="206"/>
      <c r="H218" s="209">
        <v>270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166</v>
      </c>
      <c r="AU218" s="215" t="s">
        <v>82</v>
      </c>
      <c r="AV218" s="13" t="s">
        <v>85</v>
      </c>
      <c r="AW218" s="13" t="s">
        <v>34</v>
      </c>
      <c r="AX218" s="13" t="s">
        <v>82</v>
      </c>
      <c r="AY218" s="215" t="s">
        <v>158</v>
      </c>
    </row>
    <row r="219" spans="1:65" s="13" customFormat="1" ht="10.199999999999999">
      <c r="B219" s="205"/>
      <c r="C219" s="206"/>
      <c r="D219" s="201" t="s">
        <v>166</v>
      </c>
      <c r="E219" s="206"/>
      <c r="F219" s="208" t="s">
        <v>1672</v>
      </c>
      <c r="G219" s="206"/>
      <c r="H219" s="209">
        <v>310.5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166</v>
      </c>
      <c r="AU219" s="215" t="s">
        <v>82</v>
      </c>
      <c r="AV219" s="13" t="s">
        <v>85</v>
      </c>
      <c r="AW219" s="13" t="s">
        <v>4</v>
      </c>
      <c r="AX219" s="13" t="s">
        <v>82</v>
      </c>
      <c r="AY219" s="215" t="s">
        <v>158</v>
      </c>
    </row>
    <row r="220" spans="1:65" s="2" customFormat="1" ht="16.5" customHeight="1">
      <c r="A220" s="34"/>
      <c r="B220" s="35"/>
      <c r="C220" s="188" t="s">
        <v>377</v>
      </c>
      <c r="D220" s="188" t="s">
        <v>159</v>
      </c>
      <c r="E220" s="189" t="s">
        <v>373</v>
      </c>
      <c r="F220" s="190" t="s">
        <v>374</v>
      </c>
      <c r="G220" s="191" t="s">
        <v>202</v>
      </c>
      <c r="H220" s="192">
        <v>6</v>
      </c>
      <c r="I220" s="193"/>
      <c r="J220" s="194">
        <f>ROUND(I220*H220,2)</f>
        <v>0</v>
      </c>
      <c r="K220" s="190" t="s">
        <v>213</v>
      </c>
      <c r="L220" s="39"/>
      <c r="M220" s="195" t="s">
        <v>19</v>
      </c>
      <c r="N220" s="196" t="s">
        <v>45</v>
      </c>
      <c r="O220" s="64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236</v>
      </c>
      <c r="AT220" s="199" t="s">
        <v>159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375</v>
      </c>
    </row>
    <row r="221" spans="1:65" s="2" customFormat="1" ht="38.4">
      <c r="A221" s="34"/>
      <c r="B221" s="35"/>
      <c r="C221" s="36"/>
      <c r="D221" s="201" t="s">
        <v>165</v>
      </c>
      <c r="E221" s="36"/>
      <c r="F221" s="202" t="s">
        <v>376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1673</v>
      </c>
      <c r="G222" s="206"/>
      <c r="H222" s="209">
        <v>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32.4" customHeight="1">
      <c r="A223" s="34"/>
      <c r="B223" s="35"/>
      <c r="C223" s="228" t="s">
        <v>382</v>
      </c>
      <c r="D223" s="228" t="s">
        <v>199</v>
      </c>
      <c r="E223" s="229" t="s">
        <v>383</v>
      </c>
      <c r="F223" s="230" t="s">
        <v>384</v>
      </c>
      <c r="G223" s="231" t="s">
        <v>202</v>
      </c>
      <c r="H223" s="232">
        <v>3</v>
      </c>
      <c r="I223" s="233"/>
      <c r="J223" s="234">
        <f>ROUND(I223*H223,2)</f>
        <v>0</v>
      </c>
      <c r="K223" s="230" t="s">
        <v>19</v>
      </c>
      <c r="L223" s="235"/>
      <c r="M223" s="236" t="s">
        <v>19</v>
      </c>
      <c r="N223" s="237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241</v>
      </c>
      <c r="AT223" s="199" t="s">
        <v>199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385</v>
      </c>
    </row>
    <row r="224" spans="1:65" s="2" customFormat="1" ht="19.2">
      <c r="A224" s="34"/>
      <c r="B224" s="35"/>
      <c r="C224" s="36"/>
      <c r="D224" s="201" t="s">
        <v>165</v>
      </c>
      <c r="E224" s="36"/>
      <c r="F224" s="202" t="s">
        <v>384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1674</v>
      </c>
      <c r="G225" s="206"/>
      <c r="H225" s="209">
        <v>3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28.2" customHeight="1">
      <c r="A226" s="34"/>
      <c r="B226" s="35"/>
      <c r="C226" s="228" t="s">
        <v>387</v>
      </c>
      <c r="D226" s="228" t="s">
        <v>199</v>
      </c>
      <c r="E226" s="229" t="s">
        <v>388</v>
      </c>
      <c r="F226" s="230" t="s">
        <v>389</v>
      </c>
      <c r="G226" s="231" t="s">
        <v>202</v>
      </c>
      <c r="H226" s="232">
        <v>3</v>
      </c>
      <c r="I226" s="233"/>
      <c r="J226" s="234">
        <f>ROUND(I226*H226,2)</f>
        <v>0</v>
      </c>
      <c r="K226" s="230" t="s">
        <v>19</v>
      </c>
      <c r="L226" s="235"/>
      <c r="M226" s="236" t="s">
        <v>19</v>
      </c>
      <c r="N226" s="237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241</v>
      </c>
      <c r="AT226" s="199" t="s">
        <v>199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390</v>
      </c>
    </row>
    <row r="227" spans="1:65" s="2" customFormat="1" ht="19.2">
      <c r="A227" s="34"/>
      <c r="B227" s="35"/>
      <c r="C227" s="36"/>
      <c r="D227" s="201" t="s">
        <v>165</v>
      </c>
      <c r="E227" s="36"/>
      <c r="F227" s="202" t="s">
        <v>389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1674</v>
      </c>
      <c r="G228" s="206"/>
      <c r="H228" s="209">
        <v>3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2" customFormat="1" ht="42.6" customHeight="1">
      <c r="A229" s="34"/>
      <c r="B229" s="35"/>
      <c r="C229" s="228" t="s">
        <v>392</v>
      </c>
      <c r="D229" s="228" t="s">
        <v>199</v>
      </c>
      <c r="E229" s="229" t="s">
        <v>393</v>
      </c>
      <c r="F229" s="230" t="s">
        <v>394</v>
      </c>
      <c r="G229" s="231" t="s">
        <v>202</v>
      </c>
      <c r="H229" s="232">
        <v>6</v>
      </c>
      <c r="I229" s="233"/>
      <c r="J229" s="234">
        <f>ROUND(I229*H229,2)</f>
        <v>0</v>
      </c>
      <c r="K229" s="230" t="s">
        <v>19</v>
      </c>
      <c r="L229" s="235"/>
      <c r="M229" s="236" t="s">
        <v>19</v>
      </c>
      <c r="N229" s="237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241</v>
      </c>
      <c r="AT229" s="199" t="s">
        <v>199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395</v>
      </c>
    </row>
    <row r="230" spans="1:65" s="2" customFormat="1" ht="28.8">
      <c r="A230" s="34"/>
      <c r="B230" s="35"/>
      <c r="C230" s="36"/>
      <c r="D230" s="201" t="s">
        <v>165</v>
      </c>
      <c r="E230" s="36"/>
      <c r="F230" s="202" t="s">
        <v>394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13" customFormat="1" ht="10.199999999999999">
      <c r="B231" s="205"/>
      <c r="C231" s="206"/>
      <c r="D231" s="201" t="s">
        <v>166</v>
      </c>
      <c r="E231" s="207" t="s">
        <v>19</v>
      </c>
      <c r="F231" s="208" t="s">
        <v>1673</v>
      </c>
      <c r="G231" s="206"/>
      <c r="H231" s="209">
        <v>6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82</v>
      </c>
      <c r="AV231" s="13" t="s">
        <v>85</v>
      </c>
      <c r="AW231" s="13" t="s">
        <v>34</v>
      </c>
      <c r="AX231" s="13" t="s">
        <v>82</v>
      </c>
      <c r="AY231" s="215" t="s">
        <v>158</v>
      </c>
    </row>
    <row r="232" spans="1:65" s="2" customFormat="1" ht="32.4" customHeight="1">
      <c r="A232" s="34"/>
      <c r="B232" s="35"/>
      <c r="C232" s="188" t="s">
        <v>397</v>
      </c>
      <c r="D232" s="188" t="s">
        <v>159</v>
      </c>
      <c r="E232" s="189" t="s">
        <v>398</v>
      </c>
      <c r="F232" s="190" t="s">
        <v>399</v>
      </c>
      <c r="G232" s="191" t="s">
        <v>202</v>
      </c>
      <c r="H232" s="192">
        <v>6</v>
      </c>
      <c r="I232" s="193"/>
      <c r="J232" s="194">
        <f>ROUND(I232*H232,2)</f>
        <v>0</v>
      </c>
      <c r="K232" s="190" t="s">
        <v>19</v>
      </c>
      <c r="L232" s="39"/>
      <c r="M232" s="195" t="s">
        <v>19</v>
      </c>
      <c r="N232" s="196" t="s">
        <v>45</v>
      </c>
      <c r="O232" s="64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236</v>
      </c>
      <c r="AT232" s="199" t="s">
        <v>159</v>
      </c>
      <c r="AU232" s="199" t="s">
        <v>82</v>
      </c>
      <c r="AY232" s="17" t="s">
        <v>158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82</v>
      </c>
      <c r="BK232" s="200">
        <f>ROUND(I232*H232,2)</f>
        <v>0</v>
      </c>
      <c r="BL232" s="17" t="s">
        <v>236</v>
      </c>
      <c r="BM232" s="199" t="s">
        <v>400</v>
      </c>
    </row>
    <row r="233" spans="1:65" s="2" customFormat="1" ht="19.2">
      <c r="A233" s="34"/>
      <c r="B233" s="35"/>
      <c r="C233" s="36"/>
      <c r="D233" s="201" t="s">
        <v>165</v>
      </c>
      <c r="E233" s="36"/>
      <c r="F233" s="202" t="s">
        <v>401</v>
      </c>
      <c r="G233" s="36"/>
      <c r="H233" s="36"/>
      <c r="I233" s="108"/>
      <c r="J233" s="36"/>
      <c r="K233" s="36"/>
      <c r="L233" s="39"/>
      <c r="M233" s="203"/>
      <c r="N233" s="204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165</v>
      </c>
      <c r="AU233" s="17" t="s">
        <v>82</v>
      </c>
    </row>
    <row r="234" spans="1:65" s="13" customFormat="1" ht="10.199999999999999">
      <c r="B234" s="205"/>
      <c r="C234" s="206"/>
      <c r="D234" s="201" t="s">
        <v>166</v>
      </c>
      <c r="E234" s="207" t="s">
        <v>19</v>
      </c>
      <c r="F234" s="208" t="s">
        <v>1673</v>
      </c>
      <c r="G234" s="206"/>
      <c r="H234" s="209">
        <v>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82</v>
      </c>
      <c r="AV234" s="13" t="s">
        <v>85</v>
      </c>
      <c r="AW234" s="13" t="s">
        <v>34</v>
      </c>
      <c r="AX234" s="13" t="s">
        <v>82</v>
      </c>
      <c r="AY234" s="215" t="s">
        <v>158</v>
      </c>
    </row>
    <row r="235" spans="1:65" s="2" customFormat="1" ht="16.5" customHeight="1">
      <c r="A235" s="34"/>
      <c r="B235" s="35"/>
      <c r="C235" s="188" t="s">
        <v>403</v>
      </c>
      <c r="D235" s="188" t="s">
        <v>159</v>
      </c>
      <c r="E235" s="189" t="s">
        <v>404</v>
      </c>
      <c r="F235" s="190" t="s">
        <v>405</v>
      </c>
      <c r="G235" s="191" t="s">
        <v>202</v>
      </c>
      <c r="H235" s="192">
        <v>1</v>
      </c>
      <c r="I235" s="193"/>
      <c r="J235" s="194">
        <f>ROUND(I235*H235,2)</f>
        <v>0</v>
      </c>
      <c r="K235" s="190" t="s">
        <v>19</v>
      </c>
      <c r="L235" s="39"/>
      <c r="M235" s="195" t="s">
        <v>19</v>
      </c>
      <c r="N235" s="196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236</v>
      </c>
      <c r="AT235" s="199" t="s">
        <v>159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406</v>
      </c>
    </row>
    <row r="236" spans="1:65" s="2" customFormat="1" ht="10.199999999999999">
      <c r="A236" s="34"/>
      <c r="B236" s="35"/>
      <c r="C236" s="36"/>
      <c r="D236" s="201" t="s">
        <v>165</v>
      </c>
      <c r="E236" s="36"/>
      <c r="F236" s="202" t="s">
        <v>405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1650</v>
      </c>
      <c r="G237" s="206"/>
      <c r="H237" s="209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12" customFormat="1" ht="25.95" customHeight="1">
      <c r="B238" s="174"/>
      <c r="C238" s="175"/>
      <c r="D238" s="176" t="s">
        <v>73</v>
      </c>
      <c r="E238" s="177" t="s">
        <v>408</v>
      </c>
      <c r="F238" s="177" t="s">
        <v>409</v>
      </c>
      <c r="G238" s="175"/>
      <c r="H238" s="175"/>
      <c r="I238" s="178"/>
      <c r="J238" s="179">
        <f>BK238</f>
        <v>0</v>
      </c>
      <c r="K238" s="175"/>
      <c r="L238" s="180"/>
      <c r="M238" s="181"/>
      <c r="N238" s="182"/>
      <c r="O238" s="182"/>
      <c r="P238" s="183">
        <f>P239+SUM(P240:P490)+P544+P548</f>
        <v>0</v>
      </c>
      <c r="Q238" s="182"/>
      <c r="R238" s="183">
        <f>R239+SUM(R240:R490)+R544+R548</f>
        <v>731.84222799999998</v>
      </c>
      <c r="S238" s="182"/>
      <c r="T238" s="184">
        <f>T239+SUM(T240:T490)+T544+T548</f>
        <v>0</v>
      </c>
      <c r="AR238" s="185" t="s">
        <v>176</v>
      </c>
      <c r="AT238" s="186" t="s">
        <v>73</v>
      </c>
      <c r="AU238" s="186" t="s">
        <v>74</v>
      </c>
      <c r="AY238" s="185" t="s">
        <v>158</v>
      </c>
      <c r="BK238" s="187">
        <f>BK239+SUM(BK240:BK490)+BK544+BK548</f>
        <v>0</v>
      </c>
    </row>
    <row r="239" spans="1:65" s="2" customFormat="1" ht="29.4" customHeight="1">
      <c r="A239" s="34"/>
      <c r="B239" s="35"/>
      <c r="C239" s="188" t="s">
        <v>222</v>
      </c>
      <c r="D239" s="188" t="s">
        <v>159</v>
      </c>
      <c r="E239" s="189" t="s">
        <v>426</v>
      </c>
      <c r="F239" s="190" t="s">
        <v>427</v>
      </c>
      <c r="G239" s="191" t="s">
        <v>162</v>
      </c>
      <c r="H239" s="192">
        <v>76</v>
      </c>
      <c r="I239" s="193"/>
      <c r="J239" s="194">
        <f>ROUND(I239*H239,2)</f>
        <v>0</v>
      </c>
      <c r="K239" s="190" t="s">
        <v>19</v>
      </c>
      <c r="L239" s="39"/>
      <c r="M239" s="195" t="s">
        <v>19</v>
      </c>
      <c r="N239" s="196" t="s">
        <v>45</v>
      </c>
      <c r="O239" s="64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236</v>
      </c>
      <c r="AT239" s="199" t="s">
        <v>159</v>
      </c>
      <c r="AU239" s="199" t="s">
        <v>82</v>
      </c>
      <c r="AY239" s="17" t="s">
        <v>158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236</v>
      </c>
      <c r="BM239" s="199" t="s">
        <v>428</v>
      </c>
    </row>
    <row r="240" spans="1:65" s="2" customFormat="1" ht="19.2">
      <c r="A240" s="34"/>
      <c r="B240" s="35"/>
      <c r="C240" s="36"/>
      <c r="D240" s="201" t="s">
        <v>165</v>
      </c>
      <c r="E240" s="36"/>
      <c r="F240" s="202" t="s">
        <v>427</v>
      </c>
      <c r="G240" s="36"/>
      <c r="H240" s="36"/>
      <c r="I240" s="108"/>
      <c r="J240" s="36"/>
      <c r="K240" s="36"/>
      <c r="L240" s="39"/>
      <c r="M240" s="203"/>
      <c r="N240" s="204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165</v>
      </c>
      <c r="AU240" s="17" t="s">
        <v>82</v>
      </c>
    </row>
    <row r="241" spans="1:65" s="2" customFormat="1" ht="16.5" customHeight="1">
      <c r="A241" s="34"/>
      <c r="B241" s="35"/>
      <c r="C241" s="228" t="s">
        <v>415</v>
      </c>
      <c r="D241" s="228" t="s">
        <v>199</v>
      </c>
      <c r="E241" s="229" t="s">
        <v>430</v>
      </c>
      <c r="F241" s="230" t="s">
        <v>431</v>
      </c>
      <c r="G241" s="231" t="s">
        <v>162</v>
      </c>
      <c r="H241" s="232">
        <v>87.4</v>
      </c>
      <c r="I241" s="233"/>
      <c r="J241" s="234">
        <f>ROUND(I241*H241,2)</f>
        <v>0</v>
      </c>
      <c r="K241" s="230" t="s">
        <v>19</v>
      </c>
      <c r="L241" s="235"/>
      <c r="M241" s="236" t="s">
        <v>19</v>
      </c>
      <c r="N241" s="237" t="s">
        <v>45</v>
      </c>
      <c r="O241" s="64"/>
      <c r="P241" s="197">
        <f>O241*H241</f>
        <v>0</v>
      </c>
      <c r="Q241" s="197">
        <v>1.2E-4</v>
      </c>
      <c r="R241" s="197">
        <f>Q241*H241</f>
        <v>1.0488000000000001E-2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241</v>
      </c>
      <c r="AT241" s="199" t="s">
        <v>199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236</v>
      </c>
      <c r="BM241" s="199" t="s">
        <v>432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431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1675</v>
      </c>
      <c r="G243" s="206"/>
      <c r="H243" s="209">
        <v>76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3" customFormat="1" ht="10.199999999999999">
      <c r="B244" s="205"/>
      <c r="C244" s="206"/>
      <c r="D244" s="201" t="s">
        <v>166</v>
      </c>
      <c r="E244" s="206"/>
      <c r="F244" s="208" t="s">
        <v>1676</v>
      </c>
      <c r="G244" s="206"/>
      <c r="H244" s="209">
        <v>87.4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4</v>
      </c>
      <c r="AX244" s="13" t="s">
        <v>82</v>
      </c>
      <c r="AY244" s="215" t="s">
        <v>158</v>
      </c>
    </row>
    <row r="245" spans="1:65" s="2" customFormat="1" ht="36.6" customHeight="1">
      <c r="A245" s="34"/>
      <c r="B245" s="35"/>
      <c r="C245" s="188" t="s">
        <v>420</v>
      </c>
      <c r="D245" s="188" t="s">
        <v>159</v>
      </c>
      <c r="E245" s="189" t="s">
        <v>436</v>
      </c>
      <c r="F245" s="190" t="s">
        <v>437</v>
      </c>
      <c r="G245" s="191" t="s">
        <v>162</v>
      </c>
      <c r="H245" s="192">
        <v>1410</v>
      </c>
      <c r="I245" s="193"/>
      <c r="J245" s="194">
        <f>ROUND(I245*H245,2)</f>
        <v>0</v>
      </c>
      <c r="K245" s="190" t="s">
        <v>213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438</v>
      </c>
    </row>
    <row r="246" spans="1:65" s="2" customFormat="1" ht="19.2">
      <c r="A246" s="34"/>
      <c r="B246" s="35"/>
      <c r="C246" s="36"/>
      <c r="D246" s="201" t="s">
        <v>165</v>
      </c>
      <c r="E246" s="36"/>
      <c r="F246" s="202" t="s">
        <v>437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2" customFormat="1" ht="16.5" customHeight="1">
      <c r="A247" s="34"/>
      <c r="B247" s="35"/>
      <c r="C247" s="228" t="s">
        <v>425</v>
      </c>
      <c r="D247" s="228" t="s">
        <v>199</v>
      </c>
      <c r="E247" s="229" t="s">
        <v>440</v>
      </c>
      <c r="F247" s="230" t="s">
        <v>441</v>
      </c>
      <c r="G247" s="231" t="s">
        <v>162</v>
      </c>
      <c r="H247" s="232">
        <v>1621.5</v>
      </c>
      <c r="I247" s="233"/>
      <c r="J247" s="234">
        <f>ROUND(I247*H247,2)</f>
        <v>0</v>
      </c>
      <c r="K247" s="230" t="s">
        <v>19</v>
      </c>
      <c r="L247" s="235"/>
      <c r="M247" s="236" t="s">
        <v>19</v>
      </c>
      <c r="N247" s="237" t="s">
        <v>45</v>
      </c>
      <c r="O247" s="64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241</v>
      </c>
      <c r="AT247" s="199" t="s">
        <v>199</v>
      </c>
      <c r="AU247" s="199" t="s">
        <v>82</v>
      </c>
      <c r="AY247" s="17" t="s">
        <v>158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236</v>
      </c>
      <c r="BM247" s="199" t="s">
        <v>442</v>
      </c>
    </row>
    <row r="248" spans="1:65" s="2" customFormat="1" ht="10.199999999999999">
      <c r="A248" s="34"/>
      <c r="B248" s="35"/>
      <c r="C248" s="36"/>
      <c r="D248" s="201" t="s">
        <v>165</v>
      </c>
      <c r="E248" s="36"/>
      <c r="F248" s="202" t="s">
        <v>441</v>
      </c>
      <c r="G248" s="36"/>
      <c r="H248" s="36"/>
      <c r="I248" s="108"/>
      <c r="J248" s="36"/>
      <c r="K248" s="36"/>
      <c r="L248" s="39"/>
      <c r="M248" s="203"/>
      <c r="N248" s="204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165</v>
      </c>
      <c r="AU248" s="17" t="s">
        <v>82</v>
      </c>
    </row>
    <row r="249" spans="1:65" s="13" customFormat="1" ht="20.399999999999999">
      <c r="B249" s="205"/>
      <c r="C249" s="206"/>
      <c r="D249" s="201" t="s">
        <v>166</v>
      </c>
      <c r="E249" s="207" t="s">
        <v>19</v>
      </c>
      <c r="F249" s="208" t="s">
        <v>1677</v>
      </c>
      <c r="G249" s="206"/>
      <c r="H249" s="209">
        <v>1410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166</v>
      </c>
      <c r="AU249" s="215" t="s">
        <v>82</v>
      </c>
      <c r="AV249" s="13" t="s">
        <v>85</v>
      </c>
      <c r="AW249" s="13" t="s">
        <v>34</v>
      </c>
      <c r="AX249" s="13" t="s">
        <v>82</v>
      </c>
      <c r="AY249" s="215" t="s">
        <v>158</v>
      </c>
    </row>
    <row r="250" spans="1:65" s="13" customFormat="1" ht="10.199999999999999">
      <c r="B250" s="205"/>
      <c r="C250" s="206"/>
      <c r="D250" s="201" t="s">
        <v>166</v>
      </c>
      <c r="E250" s="206"/>
      <c r="F250" s="208" t="s">
        <v>1678</v>
      </c>
      <c r="G250" s="206"/>
      <c r="H250" s="209">
        <v>1621.5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4</v>
      </c>
      <c r="AX250" s="13" t="s">
        <v>82</v>
      </c>
      <c r="AY250" s="215" t="s">
        <v>158</v>
      </c>
    </row>
    <row r="251" spans="1:65" s="2" customFormat="1" ht="32.4" customHeight="1">
      <c r="A251" s="34"/>
      <c r="B251" s="35"/>
      <c r="C251" s="228" t="s">
        <v>429</v>
      </c>
      <c r="D251" s="228" t="s">
        <v>199</v>
      </c>
      <c r="E251" s="229" t="s">
        <v>460</v>
      </c>
      <c r="F251" s="230" t="s">
        <v>461</v>
      </c>
      <c r="G251" s="231" t="s">
        <v>202</v>
      </c>
      <c r="H251" s="232">
        <v>5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4.2000000000000002E-4</v>
      </c>
      <c r="R251" s="197">
        <f>Q251*H251</f>
        <v>2.1000000000000003E-3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241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462</v>
      </c>
    </row>
    <row r="252" spans="1:65" s="2" customFormat="1" ht="19.2">
      <c r="A252" s="34"/>
      <c r="B252" s="35"/>
      <c r="C252" s="36"/>
      <c r="D252" s="201" t="s">
        <v>165</v>
      </c>
      <c r="E252" s="36"/>
      <c r="F252" s="202" t="s">
        <v>461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10.199999999999999">
      <c r="B253" s="205"/>
      <c r="C253" s="206"/>
      <c r="D253" s="201" t="s">
        <v>166</v>
      </c>
      <c r="E253" s="207" t="s">
        <v>19</v>
      </c>
      <c r="F253" s="208" t="s">
        <v>1653</v>
      </c>
      <c r="G253" s="206"/>
      <c r="H253" s="209">
        <v>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2" customFormat="1" ht="31.2" customHeight="1">
      <c r="A254" s="34"/>
      <c r="B254" s="35"/>
      <c r="C254" s="188" t="s">
        <v>435</v>
      </c>
      <c r="D254" s="188" t="s">
        <v>159</v>
      </c>
      <c r="E254" s="189" t="s">
        <v>1679</v>
      </c>
      <c r="F254" s="190" t="s">
        <v>1680</v>
      </c>
      <c r="G254" s="191" t="s">
        <v>162</v>
      </c>
      <c r="H254" s="192">
        <v>65</v>
      </c>
      <c r="I254" s="193"/>
      <c r="J254" s="194">
        <f>ROUND(I254*H254,2)</f>
        <v>0</v>
      </c>
      <c r="K254" s="190" t="s">
        <v>213</v>
      </c>
      <c r="L254" s="39"/>
      <c r="M254" s="195" t="s">
        <v>19</v>
      </c>
      <c r="N254" s="196" t="s">
        <v>45</v>
      </c>
      <c r="O254" s="64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236</v>
      </c>
      <c r="AT254" s="199" t="s">
        <v>159</v>
      </c>
      <c r="AU254" s="199" t="s">
        <v>82</v>
      </c>
      <c r="AY254" s="17" t="s">
        <v>158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82</v>
      </c>
      <c r="BK254" s="200">
        <f>ROUND(I254*H254,2)</f>
        <v>0</v>
      </c>
      <c r="BL254" s="17" t="s">
        <v>236</v>
      </c>
      <c r="BM254" s="199" t="s">
        <v>1351</v>
      </c>
    </row>
    <row r="255" spans="1:65" s="2" customFormat="1" ht="48">
      <c r="A255" s="34"/>
      <c r="B255" s="35"/>
      <c r="C255" s="36"/>
      <c r="D255" s="201" t="s">
        <v>165</v>
      </c>
      <c r="E255" s="36"/>
      <c r="F255" s="202" t="s">
        <v>1681</v>
      </c>
      <c r="G255" s="36"/>
      <c r="H255" s="36"/>
      <c r="I255" s="108"/>
      <c r="J255" s="36"/>
      <c r="K255" s="36"/>
      <c r="L255" s="39"/>
      <c r="M255" s="203"/>
      <c r="N255" s="204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165</v>
      </c>
      <c r="AU255" s="17" t="s">
        <v>82</v>
      </c>
    </row>
    <row r="256" spans="1:65" s="2" customFormat="1" ht="16.5" customHeight="1">
      <c r="A256" s="34"/>
      <c r="B256" s="35"/>
      <c r="C256" s="228" t="s">
        <v>439</v>
      </c>
      <c r="D256" s="228" t="s">
        <v>199</v>
      </c>
      <c r="E256" s="229" t="s">
        <v>1682</v>
      </c>
      <c r="F256" s="230" t="s">
        <v>1683</v>
      </c>
      <c r="G256" s="231" t="s">
        <v>162</v>
      </c>
      <c r="H256" s="232">
        <v>65</v>
      </c>
      <c r="I256" s="233"/>
      <c r="J256" s="234">
        <f>ROUND(I256*H256,2)</f>
        <v>0</v>
      </c>
      <c r="K256" s="230" t="s">
        <v>213</v>
      </c>
      <c r="L256" s="235"/>
      <c r="M256" s="236" t="s">
        <v>19</v>
      </c>
      <c r="N256" s="237" t="s">
        <v>45</v>
      </c>
      <c r="O256" s="64"/>
      <c r="P256" s="197">
        <f>O256*H256</f>
        <v>0</v>
      </c>
      <c r="Q256" s="197">
        <v>1.6000000000000001E-4</v>
      </c>
      <c r="R256" s="197">
        <f>Q256*H256</f>
        <v>1.0400000000000001E-2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241</v>
      </c>
      <c r="AT256" s="199" t="s">
        <v>199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1355</v>
      </c>
    </row>
    <row r="257" spans="1:65" s="2" customFormat="1" ht="10.199999999999999">
      <c r="A257" s="34"/>
      <c r="B257" s="35"/>
      <c r="C257" s="36"/>
      <c r="D257" s="201" t="s">
        <v>165</v>
      </c>
      <c r="E257" s="36"/>
      <c r="F257" s="202" t="s">
        <v>1683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13" customFormat="1" ht="10.199999999999999">
      <c r="B258" s="205"/>
      <c r="C258" s="206"/>
      <c r="D258" s="201" t="s">
        <v>166</v>
      </c>
      <c r="E258" s="207" t="s">
        <v>19</v>
      </c>
      <c r="F258" s="208" t="s">
        <v>1684</v>
      </c>
      <c r="G258" s="206"/>
      <c r="H258" s="209">
        <v>65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34</v>
      </c>
      <c r="AX258" s="13" t="s">
        <v>82</v>
      </c>
      <c r="AY258" s="215" t="s">
        <v>158</v>
      </c>
    </row>
    <row r="259" spans="1:65" s="2" customFormat="1" ht="29.4" customHeight="1">
      <c r="A259" s="34"/>
      <c r="B259" s="35"/>
      <c r="C259" s="188" t="s">
        <v>445</v>
      </c>
      <c r="D259" s="188" t="s">
        <v>159</v>
      </c>
      <c r="E259" s="189" t="s">
        <v>475</v>
      </c>
      <c r="F259" s="190" t="s">
        <v>476</v>
      </c>
      <c r="G259" s="191" t="s">
        <v>162</v>
      </c>
      <c r="H259" s="192">
        <v>1390</v>
      </c>
      <c r="I259" s="193"/>
      <c r="J259" s="194">
        <f>ROUND(I259*H259,2)</f>
        <v>0</v>
      </c>
      <c r="K259" s="190" t="s">
        <v>213</v>
      </c>
      <c r="L259" s="39"/>
      <c r="M259" s="195" t="s">
        <v>19</v>
      </c>
      <c r="N259" s="196" t="s">
        <v>45</v>
      </c>
      <c r="O259" s="64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236</v>
      </c>
      <c r="AT259" s="199" t="s">
        <v>159</v>
      </c>
      <c r="AU259" s="199" t="s">
        <v>82</v>
      </c>
      <c r="AY259" s="17" t="s">
        <v>158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82</v>
      </c>
      <c r="BK259" s="200">
        <f>ROUND(I259*H259,2)</f>
        <v>0</v>
      </c>
      <c r="BL259" s="17" t="s">
        <v>236</v>
      </c>
      <c r="BM259" s="199" t="s">
        <v>467</v>
      </c>
    </row>
    <row r="260" spans="1:65" s="2" customFormat="1" ht="48">
      <c r="A260" s="34"/>
      <c r="B260" s="35"/>
      <c r="C260" s="36"/>
      <c r="D260" s="201" t="s">
        <v>165</v>
      </c>
      <c r="E260" s="36"/>
      <c r="F260" s="202" t="s">
        <v>478</v>
      </c>
      <c r="G260" s="36"/>
      <c r="H260" s="36"/>
      <c r="I260" s="108"/>
      <c r="J260" s="36"/>
      <c r="K260" s="36"/>
      <c r="L260" s="39"/>
      <c r="M260" s="203"/>
      <c r="N260" s="204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165</v>
      </c>
      <c r="AU260" s="17" t="s">
        <v>82</v>
      </c>
    </row>
    <row r="261" spans="1:65" s="2" customFormat="1" ht="31.2" customHeight="1">
      <c r="A261" s="34"/>
      <c r="B261" s="35"/>
      <c r="C261" s="228" t="s">
        <v>450</v>
      </c>
      <c r="D261" s="228" t="s">
        <v>199</v>
      </c>
      <c r="E261" s="229" t="s">
        <v>480</v>
      </c>
      <c r="F261" s="230" t="s">
        <v>481</v>
      </c>
      <c r="G261" s="231" t="s">
        <v>162</v>
      </c>
      <c r="H261" s="232">
        <v>954.5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7.6000000000000004E-4</v>
      </c>
      <c r="R261" s="197">
        <f>Q261*H261</f>
        <v>0.72542000000000006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1358</v>
      </c>
    </row>
    <row r="262" spans="1:65" s="2" customFormat="1" ht="10.199999999999999">
      <c r="A262" s="34"/>
      <c r="B262" s="35"/>
      <c r="C262" s="36"/>
      <c r="D262" s="201" t="s">
        <v>165</v>
      </c>
      <c r="E262" s="36"/>
      <c r="F262" s="202" t="s">
        <v>481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1685</v>
      </c>
      <c r="G263" s="206"/>
      <c r="H263" s="209">
        <v>830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13" customFormat="1" ht="10.199999999999999">
      <c r="B264" s="205"/>
      <c r="C264" s="206"/>
      <c r="D264" s="201" t="s">
        <v>166</v>
      </c>
      <c r="E264" s="206"/>
      <c r="F264" s="208" t="s">
        <v>1686</v>
      </c>
      <c r="G264" s="206"/>
      <c r="H264" s="209">
        <v>954.5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166</v>
      </c>
      <c r="AU264" s="215" t="s">
        <v>82</v>
      </c>
      <c r="AV264" s="13" t="s">
        <v>85</v>
      </c>
      <c r="AW264" s="13" t="s">
        <v>4</v>
      </c>
      <c r="AX264" s="13" t="s">
        <v>82</v>
      </c>
      <c r="AY264" s="215" t="s">
        <v>158</v>
      </c>
    </row>
    <row r="265" spans="1:65" s="2" customFormat="1" ht="29.4" customHeight="1">
      <c r="A265" s="34"/>
      <c r="B265" s="35"/>
      <c r="C265" s="228" t="s">
        <v>454</v>
      </c>
      <c r="D265" s="228" t="s">
        <v>199</v>
      </c>
      <c r="E265" s="229" t="s">
        <v>470</v>
      </c>
      <c r="F265" s="230" t="s">
        <v>1687</v>
      </c>
      <c r="G265" s="231" t="s">
        <v>162</v>
      </c>
      <c r="H265" s="232">
        <v>560</v>
      </c>
      <c r="I265" s="233"/>
      <c r="J265" s="234">
        <f>ROUND(I265*H265,2)</f>
        <v>0</v>
      </c>
      <c r="K265" s="230" t="s">
        <v>213</v>
      </c>
      <c r="L265" s="235"/>
      <c r="M265" s="236" t="s">
        <v>19</v>
      </c>
      <c r="N265" s="237" t="s">
        <v>45</v>
      </c>
      <c r="O265" s="64"/>
      <c r="P265" s="197">
        <f>O265*H265</f>
        <v>0</v>
      </c>
      <c r="Q265" s="197">
        <v>4.8000000000000001E-4</v>
      </c>
      <c r="R265" s="197">
        <f>Q265*H265</f>
        <v>0.26879999999999998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241</v>
      </c>
      <c r="AT265" s="199" t="s">
        <v>199</v>
      </c>
      <c r="AU265" s="199" t="s">
        <v>82</v>
      </c>
      <c r="AY265" s="17" t="s">
        <v>158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82</v>
      </c>
      <c r="BK265" s="200">
        <f>ROUND(I265*H265,2)</f>
        <v>0</v>
      </c>
      <c r="BL265" s="17" t="s">
        <v>236</v>
      </c>
      <c r="BM265" s="199" t="s">
        <v>472</v>
      </c>
    </row>
    <row r="266" spans="1:65" s="2" customFormat="1" ht="10.199999999999999">
      <c r="A266" s="34"/>
      <c r="B266" s="35"/>
      <c r="C266" s="36"/>
      <c r="D266" s="201" t="s">
        <v>165</v>
      </c>
      <c r="E266" s="36"/>
      <c r="F266" s="202" t="s">
        <v>1687</v>
      </c>
      <c r="G266" s="36"/>
      <c r="H266" s="36"/>
      <c r="I266" s="108"/>
      <c r="J266" s="36"/>
      <c r="K266" s="36"/>
      <c r="L266" s="39"/>
      <c r="M266" s="203"/>
      <c r="N266" s="204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165</v>
      </c>
      <c r="AU266" s="17" t="s">
        <v>82</v>
      </c>
    </row>
    <row r="267" spans="1:65" s="13" customFormat="1" ht="10.199999999999999">
      <c r="B267" s="205"/>
      <c r="C267" s="206"/>
      <c r="D267" s="201" t="s">
        <v>166</v>
      </c>
      <c r="E267" s="207" t="s">
        <v>19</v>
      </c>
      <c r="F267" s="208" t="s">
        <v>1688</v>
      </c>
      <c r="G267" s="206"/>
      <c r="H267" s="209">
        <v>560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166</v>
      </c>
      <c r="AU267" s="215" t="s">
        <v>82</v>
      </c>
      <c r="AV267" s="13" t="s">
        <v>85</v>
      </c>
      <c r="AW267" s="13" t="s">
        <v>34</v>
      </c>
      <c r="AX267" s="13" t="s">
        <v>82</v>
      </c>
      <c r="AY267" s="215" t="s">
        <v>158</v>
      </c>
    </row>
    <row r="268" spans="1:65" s="2" customFormat="1" ht="16.5" customHeight="1">
      <c r="A268" s="34"/>
      <c r="B268" s="35"/>
      <c r="C268" s="188" t="s">
        <v>459</v>
      </c>
      <c r="D268" s="188" t="s">
        <v>159</v>
      </c>
      <c r="E268" s="189" t="s">
        <v>503</v>
      </c>
      <c r="F268" s="190" t="s">
        <v>504</v>
      </c>
      <c r="G268" s="191" t="s">
        <v>202</v>
      </c>
      <c r="H268" s="192">
        <v>40</v>
      </c>
      <c r="I268" s="193"/>
      <c r="J268" s="194">
        <f>ROUND(I268*H268,2)</f>
        <v>0</v>
      </c>
      <c r="K268" s="190" t="s">
        <v>19</v>
      </c>
      <c r="L268" s="39"/>
      <c r="M268" s="195" t="s">
        <v>19</v>
      </c>
      <c r="N268" s="196" t="s">
        <v>45</v>
      </c>
      <c r="O268" s="64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236</v>
      </c>
      <c r="AT268" s="199" t="s">
        <v>159</v>
      </c>
      <c r="AU268" s="199" t="s">
        <v>82</v>
      </c>
      <c r="AY268" s="17" t="s">
        <v>158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236</v>
      </c>
      <c r="BM268" s="199" t="s">
        <v>505</v>
      </c>
    </row>
    <row r="269" spans="1:65" s="2" customFormat="1" ht="10.199999999999999">
      <c r="A269" s="34"/>
      <c r="B269" s="35"/>
      <c r="C269" s="36"/>
      <c r="D269" s="201" t="s">
        <v>165</v>
      </c>
      <c r="E269" s="36"/>
      <c r="F269" s="202" t="s">
        <v>504</v>
      </c>
      <c r="G269" s="36"/>
      <c r="H269" s="36"/>
      <c r="I269" s="108"/>
      <c r="J269" s="36"/>
      <c r="K269" s="36"/>
      <c r="L269" s="39"/>
      <c r="M269" s="203"/>
      <c r="N269" s="204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165</v>
      </c>
      <c r="AU269" s="17" t="s">
        <v>82</v>
      </c>
    </row>
    <row r="270" spans="1:65" s="2" customFormat="1" ht="16.5" customHeight="1">
      <c r="A270" s="34"/>
      <c r="B270" s="35"/>
      <c r="C270" s="228" t="s">
        <v>464</v>
      </c>
      <c r="D270" s="228" t="s">
        <v>199</v>
      </c>
      <c r="E270" s="229" t="s">
        <v>506</v>
      </c>
      <c r="F270" s="230" t="s">
        <v>507</v>
      </c>
      <c r="G270" s="231" t="s">
        <v>508</v>
      </c>
      <c r="H270" s="232">
        <v>40</v>
      </c>
      <c r="I270" s="233"/>
      <c r="J270" s="234">
        <f>ROUND(I270*H270,2)</f>
        <v>0</v>
      </c>
      <c r="K270" s="230" t="s">
        <v>19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6.2E-4</v>
      </c>
      <c r="R270" s="197">
        <f>Q270*H270</f>
        <v>2.4799999999999999E-2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509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507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1689</v>
      </c>
      <c r="G272" s="206"/>
      <c r="H272" s="209">
        <v>40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2" customFormat="1" ht="29.4" customHeight="1">
      <c r="A273" s="34"/>
      <c r="B273" s="35"/>
      <c r="C273" s="228" t="s">
        <v>469</v>
      </c>
      <c r="D273" s="228" t="s">
        <v>199</v>
      </c>
      <c r="E273" s="229" t="s">
        <v>512</v>
      </c>
      <c r="F273" s="230" t="s">
        <v>513</v>
      </c>
      <c r="G273" s="231" t="s">
        <v>508</v>
      </c>
      <c r="H273" s="232">
        <v>7</v>
      </c>
      <c r="I273" s="233"/>
      <c r="J273" s="234">
        <f>ROUND(I273*H273,2)</f>
        <v>0</v>
      </c>
      <c r="K273" s="230" t="s">
        <v>19</v>
      </c>
      <c r="L273" s="235"/>
      <c r="M273" s="236" t="s">
        <v>19</v>
      </c>
      <c r="N273" s="237" t="s">
        <v>45</v>
      </c>
      <c r="O273" s="64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241</v>
      </c>
      <c r="AT273" s="199" t="s">
        <v>199</v>
      </c>
      <c r="AU273" s="199" t="s">
        <v>82</v>
      </c>
      <c r="AY273" s="17" t="s">
        <v>158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236</v>
      </c>
      <c r="BM273" s="199" t="s">
        <v>514</v>
      </c>
    </row>
    <row r="274" spans="1:65" s="2" customFormat="1" ht="10.199999999999999">
      <c r="A274" s="34"/>
      <c r="B274" s="35"/>
      <c r="C274" s="36"/>
      <c r="D274" s="201" t="s">
        <v>165</v>
      </c>
      <c r="E274" s="36"/>
      <c r="F274" s="202" t="s">
        <v>513</v>
      </c>
      <c r="G274" s="36"/>
      <c r="H274" s="36"/>
      <c r="I274" s="108"/>
      <c r="J274" s="36"/>
      <c r="K274" s="36"/>
      <c r="L274" s="39"/>
      <c r="M274" s="203"/>
      <c r="N274" s="204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165</v>
      </c>
      <c r="AU274" s="17" t="s">
        <v>82</v>
      </c>
    </row>
    <row r="275" spans="1:65" s="13" customFormat="1" ht="10.199999999999999">
      <c r="B275" s="205"/>
      <c r="C275" s="206"/>
      <c r="D275" s="201" t="s">
        <v>166</v>
      </c>
      <c r="E275" s="207" t="s">
        <v>19</v>
      </c>
      <c r="F275" s="208" t="s">
        <v>1690</v>
      </c>
      <c r="G275" s="206"/>
      <c r="H275" s="209">
        <v>7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82</v>
      </c>
      <c r="AV275" s="13" t="s">
        <v>85</v>
      </c>
      <c r="AW275" s="13" t="s">
        <v>34</v>
      </c>
      <c r="AX275" s="13" t="s">
        <v>82</v>
      </c>
      <c r="AY275" s="215" t="s">
        <v>158</v>
      </c>
    </row>
    <row r="276" spans="1:65" s="2" customFormat="1" ht="29.4" customHeight="1">
      <c r="A276" s="34"/>
      <c r="B276" s="35"/>
      <c r="C276" s="188" t="s">
        <v>474</v>
      </c>
      <c r="D276" s="188" t="s">
        <v>159</v>
      </c>
      <c r="E276" s="189" t="s">
        <v>517</v>
      </c>
      <c r="F276" s="190" t="s">
        <v>518</v>
      </c>
      <c r="G276" s="191" t="s">
        <v>202</v>
      </c>
      <c r="H276" s="192">
        <v>133</v>
      </c>
      <c r="I276" s="193"/>
      <c r="J276" s="194">
        <f>ROUND(I276*H276,2)</f>
        <v>0</v>
      </c>
      <c r="K276" s="190" t="s">
        <v>213</v>
      </c>
      <c r="L276" s="39"/>
      <c r="M276" s="195" t="s">
        <v>19</v>
      </c>
      <c r="N276" s="196" t="s">
        <v>45</v>
      </c>
      <c r="O276" s="64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236</v>
      </c>
      <c r="AT276" s="199" t="s">
        <v>159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236</v>
      </c>
      <c r="BM276" s="199" t="s">
        <v>519</v>
      </c>
    </row>
    <row r="277" spans="1:65" s="2" customFormat="1" ht="19.2">
      <c r="A277" s="34"/>
      <c r="B277" s="35"/>
      <c r="C277" s="36"/>
      <c r="D277" s="201" t="s">
        <v>165</v>
      </c>
      <c r="E277" s="36"/>
      <c r="F277" s="202" t="s">
        <v>518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20.399999999999999">
      <c r="B278" s="205"/>
      <c r="C278" s="206"/>
      <c r="D278" s="201" t="s">
        <v>166</v>
      </c>
      <c r="E278" s="207" t="s">
        <v>19</v>
      </c>
      <c r="F278" s="208" t="s">
        <v>1691</v>
      </c>
      <c r="G278" s="206"/>
      <c r="H278" s="209">
        <v>133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2" customFormat="1" ht="16.5" customHeight="1">
      <c r="A279" s="34"/>
      <c r="B279" s="35"/>
      <c r="C279" s="188" t="s">
        <v>479</v>
      </c>
      <c r="D279" s="188" t="s">
        <v>159</v>
      </c>
      <c r="E279" s="189" t="s">
        <v>522</v>
      </c>
      <c r="F279" s="190" t="s">
        <v>523</v>
      </c>
      <c r="G279" s="191" t="s">
        <v>162</v>
      </c>
      <c r="H279" s="192">
        <v>80</v>
      </c>
      <c r="I279" s="193"/>
      <c r="J279" s="194">
        <f>ROUND(I279*H279,2)</f>
        <v>0</v>
      </c>
      <c r="K279" s="190" t="s">
        <v>213</v>
      </c>
      <c r="L279" s="39"/>
      <c r="M279" s="195" t="s">
        <v>19</v>
      </c>
      <c r="N279" s="196" t="s">
        <v>45</v>
      </c>
      <c r="O279" s="64"/>
      <c r="P279" s="197">
        <f>O279*H279</f>
        <v>0</v>
      </c>
      <c r="Q279" s="197">
        <v>5.0000000000000002E-5</v>
      </c>
      <c r="R279" s="197">
        <f>Q279*H279</f>
        <v>4.0000000000000001E-3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236</v>
      </c>
      <c r="AT279" s="199" t="s">
        <v>159</v>
      </c>
      <c r="AU279" s="199" t="s">
        <v>82</v>
      </c>
      <c r="AY279" s="17" t="s">
        <v>158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82</v>
      </c>
      <c r="BK279" s="200">
        <f>ROUND(I279*H279,2)</f>
        <v>0</v>
      </c>
      <c r="BL279" s="17" t="s">
        <v>236</v>
      </c>
      <c r="BM279" s="199" t="s">
        <v>524</v>
      </c>
    </row>
    <row r="280" spans="1:65" s="2" customFormat="1" ht="19.2">
      <c r="A280" s="34"/>
      <c r="B280" s="35"/>
      <c r="C280" s="36"/>
      <c r="D280" s="201" t="s">
        <v>165</v>
      </c>
      <c r="E280" s="36"/>
      <c r="F280" s="202" t="s">
        <v>525</v>
      </c>
      <c r="G280" s="36"/>
      <c r="H280" s="36"/>
      <c r="I280" s="108"/>
      <c r="J280" s="36"/>
      <c r="K280" s="36"/>
      <c r="L280" s="39"/>
      <c r="M280" s="203"/>
      <c r="N280" s="204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165</v>
      </c>
      <c r="AU280" s="17" t="s">
        <v>82</v>
      </c>
    </row>
    <row r="281" spans="1:65" s="2" customFormat="1" ht="38.4">
      <c r="A281" s="34"/>
      <c r="B281" s="35"/>
      <c r="C281" s="36"/>
      <c r="D281" s="201" t="s">
        <v>216</v>
      </c>
      <c r="E281" s="36"/>
      <c r="F281" s="227" t="s">
        <v>526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216</v>
      </c>
      <c r="AU281" s="17" t="s">
        <v>82</v>
      </c>
    </row>
    <row r="282" spans="1:65" s="13" customFormat="1" ht="10.199999999999999">
      <c r="B282" s="205"/>
      <c r="C282" s="206"/>
      <c r="D282" s="201" t="s">
        <v>166</v>
      </c>
      <c r="E282" s="207" t="s">
        <v>19</v>
      </c>
      <c r="F282" s="208" t="s">
        <v>282</v>
      </c>
      <c r="G282" s="206"/>
      <c r="H282" s="209">
        <v>20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166</v>
      </c>
      <c r="AU282" s="215" t="s">
        <v>82</v>
      </c>
      <c r="AV282" s="13" t="s">
        <v>85</v>
      </c>
      <c r="AW282" s="13" t="s">
        <v>34</v>
      </c>
      <c r="AX282" s="13" t="s">
        <v>74</v>
      </c>
      <c r="AY282" s="215" t="s">
        <v>158</v>
      </c>
    </row>
    <row r="283" spans="1:65" s="13" customFormat="1" ht="10.199999999999999">
      <c r="B283" s="205"/>
      <c r="C283" s="206"/>
      <c r="D283" s="201" t="s">
        <v>166</v>
      </c>
      <c r="E283" s="207" t="s">
        <v>19</v>
      </c>
      <c r="F283" s="208" t="s">
        <v>1692</v>
      </c>
      <c r="G283" s="206"/>
      <c r="H283" s="209">
        <v>60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34</v>
      </c>
      <c r="AX283" s="13" t="s">
        <v>74</v>
      </c>
      <c r="AY283" s="215" t="s">
        <v>158</v>
      </c>
    </row>
    <row r="284" spans="1:65" s="14" customFormat="1" ht="10.199999999999999">
      <c r="B284" s="216"/>
      <c r="C284" s="217"/>
      <c r="D284" s="201" t="s">
        <v>166</v>
      </c>
      <c r="E284" s="218" t="s">
        <v>19</v>
      </c>
      <c r="F284" s="219" t="s">
        <v>175</v>
      </c>
      <c r="G284" s="217"/>
      <c r="H284" s="220">
        <v>80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166</v>
      </c>
      <c r="AU284" s="226" t="s">
        <v>82</v>
      </c>
      <c r="AV284" s="14" t="s">
        <v>163</v>
      </c>
      <c r="AW284" s="14" t="s">
        <v>34</v>
      </c>
      <c r="AX284" s="14" t="s">
        <v>82</v>
      </c>
      <c r="AY284" s="226" t="s">
        <v>158</v>
      </c>
    </row>
    <row r="285" spans="1:65" s="2" customFormat="1" ht="16.5" customHeight="1">
      <c r="A285" s="34"/>
      <c r="B285" s="35"/>
      <c r="C285" s="228" t="s">
        <v>485</v>
      </c>
      <c r="D285" s="228" t="s">
        <v>199</v>
      </c>
      <c r="E285" s="229" t="s">
        <v>529</v>
      </c>
      <c r="F285" s="230" t="s">
        <v>530</v>
      </c>
      <c r="G285" s="231" t="s">
        <v>531</v>
      </c>
      <c r="H285" s="232">
        <v>59.52</v>
      </c>
      <c r="I285" s="233"/>
      <c r="J285" s="234">
        <f>ROUND(I285*H285,2)</f>
        <v>0</v>
      </c>
      <c r="K285" s="230" t="s">
        <v>213</v>
      </c>
      <c r="L285" s="235"/>
      <c r="M285" s="236" t="s">
        <v>19</v>
      </c>
      <c r="N285" s="237" t="s">
        <v>45</v>
      </c>
      <c r="O285" s="64"/>
      <c r="P285" s="197">
        <f>O285*H285</f>
        <v>0</v>
      </c>
      <c r="Q285" s="197">
        <v>1E-3</v>
      </c>
      <c r="R285" s="197">
        <f>Q285*H285</f>
        <v>5.9520000000000003E-2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241</v>
      </c>
      <c r="AT285" s="199" t="s">
        <v>199</v>
      </c>
      <c r="AU285" s="199" t="s">
        <v>82</v>
      </c>
      <c r="AY285" s="17" t="s">
        <v>158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236</v>
      </c>
      <c r="BM285" s="199" t="s">
        <v>532</v>
      </c>
    </row>
    <row r="286" spans="1:65" s="2" customFormat="1" ht="10.199999999999999">
      <c r="A286" s="34"/>
      <c r="B286" s="35"/>
      <c r="C286" s="36"/>
      <c r="D286" s="201" t="s">
        <v>165</v>
      </c>
      <c r="E286" s="36"/>
      <c r="F286" s="202" t="s">
        <v>530</v>
      </c>
      <c r="G286" s="36"/>
      <c r="H286" s="36"/>
      <c r="I286" s="108"/>
      <c r="J286" s="36"/>
      <c r="K286" s="36"/>
      <c r="L286" s="39"/>
      <c r="M286" s="203"/>
      <c r="N286" s="204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82</v>
      </c>
    </row>
    <row r="287" spans="1:65" s="13" customFormat="1" ht="10.199999999999999">
      <c r="B287" s="205"/>
      <c r="C287" s="206"/>
      <c r="D287" s="201" t="s">
        <v>166</v>
      </c>
      <c r="E287" s="207" t="s">
        <v>19</v>
      </c>
      <c r="F287" s="208" t="s">
        <v>1693</v>
      </c>
      <c r="G287" s="206"/>
      <c r="H287" s="209">
        <v>49.6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166</v>
      </c>
      <c r="AU287" s="215" t="s">
        <v>82</v>
      </c>
      <c r="AV287" s="13" t="s">
        <v>85</v>
      </c>
      <c r="AW287" s="13" t="s">
        <v>34</v>
      </c>
      <c r="AX287" s="13" t="s">
        <v>82</v>
      </c>
      <c r="AY287" s="215" t="s">
        <v>158</v>
      </c>
    </row>
    <row r="288" spans="1:65" s="13" customFormat="1" ht="10.199999999999999">
      <c r="B288" s="205"/>
      <c r="C288" s="206"/>
      <c r="D288" s="201" t="s">
        <v>166</v>
      </c>
      <c r="E288" s="206"/>
      <c r="F288" s="208" t="s">
        <v>1694</v>
      </c>
      <c r="G288" s="206"/>
      <c r="H288" s="209">
        <v>59.52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166</v>
      </c>
      <c r="AU288" s="215" t="s">
        <v>82</v>
      </c>
      <c r="AV288" s="13" t="s">
        <v>85</v>
      </c>
      <c r="AW288" s="13" t="s">
        <v>4</v>
      </c>
      <c r="AX288" s="13" t="s">
        <v>82</v>
      </c>
      <c r="AY288" s="215" t="s">
        <v>158</v>
      </c>
    </row>
    <row r="289" spans="1:65" s="2" customFormat="1" ht="29.4" customHeight="1">
      <c r="A289" s="34"/>
      <c r="B289" s="35"/>
      <c r="C289" s="188" t="s">
        <v>491</v>
      </c>
      <c r="D289" s="188" t="s">
        <v>159</v>
      </c>
      <c r="E289" s="189" t="s">
        <v>536</v>
      </c>
      <c r="F289" s="190" t="s">
        <v>537</v>
      </c>
      <c r="G289" s="191" t="s">
        <v>162</v>
      </c>
      <c r="H289" s="192">
        <v>375</v>
      </c>
      <c r="I289" s="193"/>
      <c r="J289" s="194">
        <f>ROUND(I289*H289,2)</f>
        <v>0</v>
      </c>
      <c r="K289" s="190" t="s">
        <v>19</v>
      </c>
      <c r="L289" s="39"/>
      <c r="M289" s="195" t="s">
        <v>19</v>
      </c>
      <c r="N289" s="196" t="s">
        <v>45</v>
      </c>
      <c r="O289" s="64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236</v>
      </c>
      <c r="AT289" s="199" t="s">
        <v>159</v>
      </c>
      <c r="AU289" s="199" t="s">
        <v>82</v>
      </c>
      <c r="AY289" s="17" t="s">
        <v>158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82</v>
      </c>
      <c r="BK289" s="200">
        <f>ROUND(I289*H289,2)</f>
        <v>0</v>
      </c>
      <c r="BL289" s="17" t="s">
        <v>236</v>
      </c>
      <c r="BM289" s="199" t="s">
        <v>538</v>
      </c>
    </row>
    <row r="290" spans="1:65" s="2" customFormat="1" ht="28.8">
      <c r="A290" s="34"/>
      <c r="B290" s="35"/>
      <c r="C290" s="36"/>
      <c r="D290" s="201" t="s">
        <v>165</v>
      </c>
      <c r="E290" s="36"/>
      <c r="F290" s="202" t="s">
        <v>539</v>
      </c>
      <c r="G290" s="36"/>
      <c r="H290" s="36"/>
      <c r="I290" s="108"/>
      <c r="J290" s="36"/>
      <c r="K290" s="36"/>
      <c r="L290" s="39"/>
      <c r="M290" s="203"/>
      <c r="N290" s="204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165</v>
      </c>
      <c r="AU290" s="17" t="s">
        <v>82</v>
      </c>
    </row>
    <row r="291" spans="1:65" s="13" customFormat="1" ht="10.199999999999999">
      <c r="B291" s="205"/>
      <c r="C291" s="206"/>
      <c r="D291" s="201" t="s">
        <v>166</v>
      </c>
      <c r="E291" s="207" t="s">
        <v>19</v>
      </c>
      <c r="F291" s="208" t="s">
        <v>1695</v>
      </c>
      <c r="G291" s="206"/>
      <c r="H291" s="209">
        <v>375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166</v>
      </c>
      <c r="AU291" s="215" t="s">
        <v>82</v>
      </c>
      <c r="AV291" s="13" t="s">
        <v>85</v>
      </c>
      <c r="AW291" s="13" t="s">
        <v>34</v>
      </c>
      <c r="AX291" s="13" t="s">
        <v>82</v>
      </c>
      <c r="AY291" s="215" t="s">
        <v>158</v>
      </c>
    </row>
    <row r="292" spans="1:65" s="2" customFormat="1" ht="16.5" customHeight="1">
      <c r="A292" s="34"/>
      <c r="B292" s="35"/>
      <c r="C292" s="228" t="s">
        <v>496</v>
      </c>
      <c r="D292" s="228" t="s">
        <v>199</v>
      </c>
      <c r="E292" s="229" t="s">
        <v>542</v>
      </c>
      <c r="F292" s="230" t="s">
        <v>543</v>
      </c>
      <c r="G292" s="231" t="s">
        <v>531</v>
      </c>
      <c r="H292" s="232">
        <v>472.5</v>
      </c>
      <c r="I292" s="233"/>
      <c r="J292" s="234">
        <f>ROUND(I292*H292,2)</f>
        <v>0</v>
      </c>
      <c r="K292" s="230" t="s">
        <v>213</v>
      </c>
      <c r="L292" s="235"/>
      <c r="M292" s="236" t="s">
        <v>19</v>
      </c>
      <c r="N292" s="237" t="s">
        <v>45</v>
      </c>
      <c r="O292" s="64"/>
      <c r="P292" s="197">
        <f>O292*H292</f>
        <v>0</v>
      </c>
      <c r="Q292" s="197">
        <v>1E-3</v>
      </c>
      <c r="R292" s="197">
        <f>Q292*H292</f>
        <v>0.47250000000000003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241</v>
      </c>
      <c r="AT292" s="199" t="s">
        <v>199</v>
      </c>
      <c r="AU292" s="199" t="s">
        <v>82</v>
      </c>
      <c r="AY292" s="17" t="s">
        <v>158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236</v>
      </c>
      <c r="BM292" s="199" t="s">
        <v>544</v>
      </c>
    </row>
    <row r="293" spans="1:65" s="2" customFormat="1" ht="10.199999999999999">
      <c r="A293" s="34"/>
      <c r="B293" s="35"/>
      <c r="C293" s="36"/>
      <c r="D293" s="201" t="s">
        <v>165</v>
      </c>
      <c r="E293" s="36"/>
      <c r="F293" s="202" t="s">
        <v>543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165</v>
      </c>
      <c r="AU293" s="17" t="s">
        <v>82</v>
      </c>
    </row>
    <row r="294" spans="1:65" s="2" customFormat="1" ht="19.2">
      <c r="A294" s="34"/>
      <c r="B294" s="35"/>
      <c r="C294" s="36"/>
      <c r="D294" s="201" t="s">
        <v>181</v>
      </c>
      <c r="E294" s="36"/>
      <c r="F294" s="227" t="s">
        <v>545</v>
      </c>
      <c r="G294" s="36"/>
      <c r="H294" s="36"/>
      <c r="I294" s="108"/>
      <c r="J294" s="36"/>
      <c r="K294" s="36"/>
      <c r="L294" s="39"/>
      <c r="M294" s="203"/>
      <c r="N294" s="204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181</v>
      </c>
      <c r="AU294" s="17" t="s">
        <v>82</v>
      </c>
    </row>
    <row r="295" spans="1:65" s="13" customFormat="1" ht="10.199999999999999">
      <c r="B295" s="205"/>
      <c r="C295" s="206"/>
      <c r="D295" s="201" t="s">
        <v>166</v>
      </c>
      <c r="E295" s="207" t="s">
        <v>19</v>
      </c>
      <c r="F295" s="208" t="s">
        <v>1696</v>
      </c>
      <c r="G295" s="206"/>
      <c r="H295" s="209">
        <v>393.75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34</v>
      </c>
      <c r="AX295" s="13" t="s">
        <v>82</v>
      </c>
      <c r="AY295" s="215" t="s">
        <v>158</v>
      </c>
    </row>
    <row r="296" spans="1:65" s="13" customFormat="1" ht="10.199999999999999">
      <c r="B296" s="205"/>
      <c r="C296" s="206"/>
      <c r="D296" s="201" t="s">
        <v>166</v>
      </c>
      <c r="E296" s="206"/>
      <c r="F296" s="208" t="s">
        <v>1697</v>
      </c>
      <c r="G296" s="206"/>
      <c r="H296" s="209">
        <v>472.5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166</v>
      </c>
      <c r="AU296" s="215" t="s">
        <v>82</v>
      </c>
      <c r="AV296" s="13" t="s">
        <v>85</v>
      </c>
      <c r="AW296" s="13" t="s">
        <v>4</v>
      </c>
      <c r="AX296" s="13" t="s">
        <v>82</v>
      </c>
      <c r="AY296" s="215" t="s">
        <v>158</v>
      </c>
    </row>
    <row r="297" spans="1:65" s="2" customFormat="1" ht="16.5" customHeight="1">
      <c r="A297" s="34"/>
      <c r="B297" s="35"/>
      <c r="C297" s="188" t="s">
        <v>502</v>
      </c>
      <c r="D297" s="188" t="s">
        <v>159</v>
      </c>
      <c r="E297" s="189" t="s">
        <v>549</v>
      </c>
      <c r="F297" s="190" t="s">
        <v>550</v>
      </c>
      <c r="G297" s="191" t="s">
        <v>202</v>
      </c>
      <c r="H297" s="192">
        <v>8</v>
      </c>
      <c r="I297" s="193"/>
      <c r="J297" s="194">
        <f>ROUND(I297*H297,2)</f>
        <v>0</v>
      </c>
      <c r="K297" s="190" t="s">
        <v>213</v>
      </c>
      <c r="L297" s="39"/>
      <c r="M297" s="195" t="s">
        <v>19</v>
      </c>
      <c r="N297" s="196" t="s">
        <v>45</v>
      </c>
      <c r="O297" s="64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195</v>
      </c>
      <c r="AT297" s="199" t="s">
        <v>159</v>
      </c>
      <c r="AU297" s="199" t="s">
        <v>82</v>
      </c>
      <c r="AY297" s="17" t="s">
        <v>158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82</v>
      </c>
      <c r="BK297" s="200">
        <f>ROUND(I297*H297,2)</f>
        <v>0</v>
      </c>
      <c r="BL297" s="17" t="s">
        <v>195</v>
      </c>
      <c r="BM297" s="199" t="s">
        <v>551</v>
      </c>
    </row>
    <row r="298" spans="1:65" s="2" customFormat="1" ht="10.199999999999999">
      <c r="A298" s="34"/>
      <c r="B298" s="35"/>
      <c r="C298" s="36"/>
      <c r="D298" s="201" t="s">
        <v>165</v>
      </c>
      <c r="E298" s="36"/>
      <c r="F298" s="202" t="s">
        <v>552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165</v>
      </c>
      <c r="AU298" s="17" t="s">
        <v>82</v>
      </c>
    </row>
    <row r="299" spans="1:65" s="2" customFormat="1" ht="28.8">
      <c r="A299" s="34"/>
      <c r="B299" s="35"/>
      <c r="C299" s="36"/>
      <c r="D299" s="201" t="s">
        <v>216</v>
      </c>
      <c r="E299" s="36"/>
      <c r="F299" s="227" t="s">
        <v>553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216</v>
      </c>
      <c r="AU299" s="17" t="s">
        <v>82</v>
      </c>
    </row>
    <row r="300" spans="1:65" s="2" customFormat="1" ht="16.5" customHeight="1">
      <c r="A300" s="34"/>
      <c r="B300" s="35"/>
      <c r="C300" s="228" t="s">
        <v>236</v>
      </c>
      <c r="D300" s="228" t="s">
        <v>199</v>
      </c>
      <c r="E300" s="229" t="s">
        <v>555</v>
      </c>
      <c r="F300" s="230" t="s">
        <v>556</v>
      </c>
      <c r="G300" s="231" t="s">
        <v>202</v>
      </c>
      <c r="H300" s="232">
        <v>8</v>
      </c>
      <c r="I300" s="233"/>
      <c r="J300" s="234">
        <f>ROUND(I300*H300,2)</f>
        <v>0</v>
      </c>
      <c r="K300" s="230" t="s">
        <v>213</v>
      </c>
      <c r="L300" s="235"/>
      <c r="M300" s="236" t="s">
        <v>19</v>
      </c>
      <c r="N300" s="237" t="s">
        <v>45</v>
      </c>
      <c r="O300" s="64"/>
      <c r="P300" s="197">
        <f>O300*H300</f>
        <v>0</v>
      </c>
      <c r="Q300" s="197">
        <v>1.6000000000000001E-4</v>
      </c>
      <c r="R300" s="197">
        <f>Q300*H300</f>
        <v>1.2800000000000001E-3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241</v>
      </c>
      <c r="AT300" s="199" t="s">
        <v>199</v>
      </c>
      <c r="AU300" s="199" t="s">
        <v>82</v>
      </c>
      <c r="AY300" s="17" t="s">
        <v>158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82</v>
      </c>
      <c r="BK300" s="200">
        <f>ROUND(I300*H300,2)</f>
        <v>0</v>
      </c>
      <c r="BL300" s="17" t="s">
        <v>236</v>
      </c>
      <c r="BM300" s="199" t="s">
        <v>557</v>
      </c>
    </row>
    <row r="301" spans="1:65" s="2" customFormat="1" ht="10.199999999999999">
      <c r="A301" s="34"/>
      <c r="B301" s="35"/>
      <c r="C301" s="36"/>
      <c r="D301" s="201" t="s">
        <v>165</v>
      </c>
      <c r="E301" s="36"/>
      <c r="F301" s="202" t="s">
        <v>556</v>
      </c>
      <c r="G301" s="36"/>
      <c r="H301" s="36"/>
      <c r="I301" s="108"/>
      <c r="J301" s="36"/>
      <c r="K301" s="36"/>
      <c r="L301" s="39"/>
      <c r="M301" s="203"/>
      <c r="N301" s="204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82</v>
      </c>
    </row>
    <row r="302" spans="1:65" s="2" customFormat="1" ht="16.5" customHeight="1">
      <c r="A302" s="34"/>
      <c r="B302" s="35"/>
      <c r="C302" s="188" t="s">
        <v>511</v>
      </c>
      <c r="D302" s="188" t="s">
        <v>159</v>
      </c>
      <c r="E302" s="189" t="s">
        <v>559</v>
      </c>
      <c r="F302" s="190" t="s">
        <v>560</v>
      </c>
      <c r="G302" s="191" t="s">
        <v>202</v>
      </c>
      <c r="H302" s="192">
        <v>84</v>
      </c>
      <c r="I302" s="193"/>
      <c r="J302" s="194">
        <f>ROUND(I302*H302,2)</f>
        <v>0</v>
      </c>
      <c r="K302" s="190" t="s">
        <v>213</v>
      </c>
      <c r="L302" s="39"/>
      <c r="M302" s="195" t="s">
        <v>19</v>
      </c>
      <c r="N302" s="196" t="s">
        <v>45</v>
      </c>
      <c r="O302" s="64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195</v>
      </c>
      <c r="AT302" s="199" t="s">
        <v>159</v>
      </c>
      <c r="AU302" s="199" t="s">
        <v>82</v>
      </c>
      <c r="AY302" s="17" t="s">
        <v>158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82</v>
      </c>
      <c r="BK302" s="200">
        <f>ROUND(I302*H302,2)</f>
        <v>0</v>
      </c>
      <c r="BL302" s="17" t="s">
        <v>195</v>
      </c>
      <c r="BM302" s="199" t="s">
        <v>561</v>
      </c>
    </row>
    <row r="303" spans="1:65" s="2" customFormat="1" ht="10.199999999999999">
      <c r="A303" s="34"/>
      <c r="B303" s="35"/>
      <c r="C303" s="36"/>
      <c r="D303" s="201" t="s">
        <v>165</v>
      </c>
      <c r="E303" s="36"/>
      <c r="F303" s="202" t="s">
        <v>562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165</v>
      </c>
      <c r="AU303" s="17" t="s">
        <v>82</v>
      </c>
    </row>
    <row r="304" spans="1:65" s="2" customFormat="1" ht="28.8">
      <c r="A304" s="34"/>
      <c r="B304" s="35"/>
      <c r="C304" s="36"/>
      <c r="D304" s="201" t="s">
        <v>216</v>
      </c>
      <c r="E304" s="36"/>
      <c r="F304" s="227" t="s">
        <v>553</v>
      </c>
      <c r="G304" s="36"/>
      <c r="H304" s="36"/>
      <c r="I304" s="108"/>
      <c r="J304" s="36"/>
      <c r="K304" s="36"/>
      <c r="L304" s="39"/>
      <c r="M304" s="203"/>
      <c r="N304" s="204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216</v>
      </c>
      <c r="AU304" s="17" t="s">
        <v>82</v>
      </c>
    </row>
    <row r="305" spans="1:65" s="2" customFormat="1" ht="29.4" customHeight="1">
      <c r="A305" s="34"/>
      <c r="B305" s="35"/>
      <c r="C305" s="228" t="s">
        <v>516</v>
      </c>
      <c r="D305" s="228" t="s">
        <v>199</v>
      </c>
      <c r="E305" s="229" t="s">
        <v>564</v>
      </c>
      <c r="F305" s="230" t="s">
        <v>565</v>
      </c>
      <c r="G305" s="231" t="s">
        <v>202</v>
      </c>
      <c r="H305" s="232">
        <v>60</v>
      </c>
      <c r="I305" s="233"/>
      <c r="J305" s="234">
        <f>ROUND(I305*H305,2)</f>
        <v>0</v>
      </c>
      <c r="K305" s="230" t="s">
        <v>213</v>
      </c>
      <c r="L305" s="235"/>
      <c r="M305" s="236" t="s">
        <v>19</v>
      </c>
      <c r="N305" s="237" t="s">
        <v>45</v>
      </c>
      <c r="O305" s="64"/>
      <c r="P305" s="197">
        <f>O305*H305</f>
        <v>0</v>
      </c>
      <c r="Q305" s="197">
        <v>2.5999999999999998E-4</v>
      </c>
      <c r="R305" s="197">
        <f>Q305*H305</f>
        <v>1.5599999999999999E-2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241</v>
      </c>
      <c r="AT305" s="199" t="s">
        <v>199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566</v>
      </c>
    </row>
    <row r="306" spans="1:65" s="2" customFormat="1" ht="10.199999999999999">
      <c r="A306" s="34"/>
      <c r="B306" s="35"/>
      <c r="C306" s="36"/>
      <c r="D306" s="201" t="s">
        <v>165</v>
      </c>
      <c r="E306" s="36"/>
      <c r="F306" s="202" t="s">
        <v>565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2" customFormat="1" ht="29.4" customHeight="1">
      <c r="A307" s="34"/>
      <c r="B307" s="35"/>
      <c r="C307" s="228" t="s">
        <v>521</v>
      </c>
      <c r="D307" s="228" t="s">
        <v>199</v>
      </c>
      <c r="E307" s="229" t="s">
        <v>568</v>
      </c>
      <c r="F307" s="230" t="s">
        <v>569</v>
      </c>
      <c r="G307" s="231" t="s">
        <v>202</v>
      </c>
      <c r="H307" s="232">
        <v>24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6.9999999999999999E-4</v>
      </c>
      <c r="R307" s="197">
        <f>Q307*H307</f>
        <v>1.6799999999999999E-2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570</v>
      </c>
    </row>
    <row r="308" spans="1:65" s="2" customFormat="1" ht="19.2">
      <c r="A308" s="34"/>
      <c r="B308" s="35"/>
      <c r="C308" s="36"/>
      <c r="D308" s="201" t="s">
        <v>165</v>
      </c>
      <c r="E308" s="36"/>
      <c r="F308" s="202" t="s">
        <v>569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30.6" customHeight="1">
      <c r="A309" s="34"/>
      <c r="B309" s="35"/>
      <c r="C309" s="188" t="s">
        <v>528</v>
      </c>
      <c r="D309" s="188" t="s">
        <v>159</v>
      </c>
      <c r="E309" s="189" t="s">
        <v>576</v>
      </c>
      <c r="F309" s="190" t="s">
        <v>577</v>
      </c>
      <c r="G309" s="191" t="s">
        <v>162</v>
      </c>
      <c r="H309" s="192">
        <v>3370</v>
      </c>
      <c r="I309" s="193"/>
      <c r="J309" s="194">
        <f>ROUND(I309*H309,2)</f>
        <v>0</v>
      </c>
      <c r="K309" s="190" t="s">
        <v>19</v>
      </c>
      <c r="L309" s="39"/>
      <c r="M309" s="195" t="s">
        <v>19</v>
      </c>
      <c r="N309" s="196" t="s">
        <v>45</v>
      </c>
      <c r="O309" s="64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236</v>
      </c>
      <c r="AT309" s="199" t="s">
        <v>159</v>
      </c>
      <c r="AU309" s="199" t="s">
        <v>82</v>
      </c>
      <c r="AY309" s="17" t="s">
        <v>158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82</v>
      </c>
      <c r="BK309" s="200">
        <f>ROUND(I309*H309,2)</f>
        <v>0</v>
      </c>
      <c r="BL309" s="17" t="s">
        <v>236</v>
      </c>
      <c r="BM309" s="199" t="s">
        <v>578</v>
      </c>
    </row>
    <row r="310" spans="1:65" s="2" customFormat="1" ht="10.199999999999999">
      <c r="A310" s="34"/>
      <c r="B310" s="35"/>
      <c r="C310" s="36"/>
      <c r="D310" s="201" t="s">
        <v>165</v>
      </c>
      <c r="E310" s="36"/>
      <c r="F310" s="202" t="s">
        <v>577</v>
      </c>
      <c r="G310" s="36"/>
      <c r="H310" s="36"/>
      <c r="I310" s="108"/>
      <c r="J310" s="36"/>
      <c r="K310" s="36"/>
      <c r="L310" s="39"/>
      <c r="M310" s="203"/>
      <c r="N310" s="204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165</v>
      </c>
      <c r="AU310" s="17" t="s">
        <v>82</v>
      </c>
    </row>
    <row r="311" spans="1:65" s="13" customFormat="1" ht="20.399999999999999">
      <c r="B311" s="205"/>
      <c r="C311" s="206"/>
      <c r="D311" s="201" t="s">
        <v>166</v>
      </c>
      <c r="E311" s="207" t="s">
        <v>19</v>
      </c>
      <c r="F311" s="208" t="s">
        <v>1698</v>
      </c>
      <c r="G311" s="206"/>
      <c r="H311" s="209">
        <v>3370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82</v>
      </c>
      <c r="AV311" s="13" t="s">
        <v>85</v>
      </c>
      <c r="AW311" s="13" t="s">
        <v>34</v>
      </c>
      <c r="AX311" s="13" t="s">
        <v>82</v>
      </c>
      <c r="AY311" s="215" t="s">
        <v>158</v>
      </c>
    </row>
    <row r="312" spans="1:65" s="2" customFormat="1" ht="16.5" customHeight="1">
      <c r="A312" s="34"/>
      <c r="B312" s="35"/>
      <c r="C312" s="188" t="s">
        <v>535</v>
      </c>
      <c r="D312" s="188" t="s">
        <v>159</v>
      </c>
      <c r="E312" s="189" t="s">
        <v>582</v>
      </c>
      <c r="F312" s="190" t="s">
        <v>583</v>
      </c>
      <c r="G312" s="191" t="s">
        <v>162</v>
      </c>
      <c r="H312" s="192">
        <v>3370</v>
      </c>
      <c r="I312" s="193"/>
      <c r="J312" s="194">
        <f>ROUND(I312*H312,2)</f>
        <v>0</v>
      </c>
      <c r="K312" s="190" t="s">
        <v>19</v>
      </c>
      <c r="L312" s="39"/>
      <c r="M312" s="195" t="s">
        <v>19</v>
      </c>
      <c r="N312" s="196" t="s">
        <v>45</v>
      </c>
      <c r="O312" s="64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236</v>
      </c>
      <c r="AT312" s="199" t="s">
        <v>159</v>
      </c>
      <c r="AU312" s="199" t="s">
        <v>82</v>
      </c>
      <c r="AY312" s="17" t="s">
        <v>158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82</v>
      </c>
      <c r="BK312" s="200">
        <f>ROUND(I312*H312,2)</f>
        <v>0</v>
      </c>
      <c r="BL312" s="17" t="s">
        <v>236</v>
      </c>
      <c r="BM312" s="199" t="s">
        <v>584</v>
      </c>
    </row>
    <row r="313" spans="1:65" s="2" customFormat="1" ht="10.199999999999999">
      <c r="A313" s="34"/>
      <c r="B313" s="35"/>
      <c r="C313" s="36"/>
      <c r="D313" s="201" t="s">
        <v>165</v>
      </c>
      <c r="E313" s="36"/>
      <c r="F313" s="202" t="s">
        <v>583</v>
      </c>
      <c r="G313" s="36"/>
      <c r="H313" s="36"/>
      <c r="I313" s="108"/>
      <c r="J313" s="36"/>
      <c r="K313" s="36"/>
      <c r="L313" s="39"/>
      <c r="M313" s="203"/>
      <c r="N313" s="204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165</v>
      </c>
      <c r="AU313" s="17" t="s">
        <v>82</v>
      </c>
    </row>
    <row r="314" spans="1:65" s="13" customFormat="1" ht="20.399999999999999">
      <c r="B314" s="205"/>
      <c r="C314" s="206"/>
      <c r="D314" s="201" t="s">
        <v>166</v>
      </c>
      <c r="E314" s="207" t="s">
        <v>19</v>
      </c>
      <c r="F314" s="208" t="s">
        <v>1698</v>
      </c>
      <c r="G314" s="206"/>
      <c r="H314" s="209">
        <v>3370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166</v>
      </c>
      <c r="AU314" s="215" t="s">
        <v>82</v>
      </c>
      <c r="AV314" s="13" t="s">
        <v>85</v>
      </c>
      <c r="AW314" s="13" t="s">
        <v>34</v>
      </c>
      <c r="AX314" s="13" t="s">
        <v>82</v>
      </c>
      <c r="AY314" s="215" t="s">
        <v>158</v>
      </c>
    </row>
    <row r="315" spans="1:65" s="2" customFormat="1" ht="30.6" customHeight="1">
      <c r="A315" s="34"/>
      <c r="B315" s="35"/>
      <c r="C315" s="188" t="s">
        <v>541</v>
      </c>
      <c r="D315" s="188" t="s">
        <v>159</v>
      </c>
      <c r="E315" s="189" t="s">
        <v>586</v>
      </c>
      <c r="F315" s="190" t="s">
        <v>587</v>
      </c>
      <c r="G315" s="191" t="s">
        <v>162</v>
      </c>
      <c r="H315" s="192">
        <v>1350</v>
      </c>
      <c r="I315" s="193"/>
      <c r="J315" s="194">
        <f>ROUND(I315*H315,2)</f>
        <v>0</v>
      </c>
      <c r="K315" s="190" t="s">
        <v>213</v>
      </c>
      <c r="L315" s="39"/>
      <c r="M315" s="195" t="s">
        <v>19</v>
      </c>
      <c r="N315" s="196" t="s">
        <v>45</v>
      </c>
      <c r="O315" s="64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236</v>
      </c>
      <c r="AT315" s="199" t="s">
        <v>159</v>
      </c>
      <c r="AU315" s="199" t="s">
        <v>82</v>
      </c>
      <c r="AY315" s="17" t="s">
        <v>158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236</v>
      </c>
      <c r="BM315" s="199" t="s">
        <v>588</v>
      </c>
    </row>
    <row r="316" spans="1:65" s="2" customFormat="1" ht="19.2">
      <c r="A316" s="34"/>
      <c r="B316" s="35"/>
      <c r="C316" s="36"/>
      <c r="D316" s="201" t="s">
        <v>165</v>
      </c>
      <c r="E316" s="36"/>
      <c r="F316" s="202" t="s">
        <v>589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165</v>
      </c>
      <c r="AU316" s="17" t="s">
        <v>82</v>
      </c>
    </row>
    <row r="317" spans="1:65" s="2" customFormat="1" ht="30.6" customHeight="1">
      <c r="A317" s="34"/>
      <c r="B317" s="35"/>
      <c r="C317" s="228" t="s">
        <v>548</v>
      </c>
      <c r="D317" s="228" t="s">
        <v>199</v>
      </c>
      <c r="E317" s="229" t="s">
        <v>591</v>
      </c>
      <c r="F317" s="230" t="s">
        <v>592</v>
      </c>
      <c r="G317" s="231" t="s">
        <v>162</v>
      </c>
      <c r="H317" s="232">
        <v>1620</v>
      </c>
      <c r="I317" s="233"/>
      <c r="J317" s="234">
        <f>ROUND(I317*H317,2)</f>
        <v>0</v>
      </c>
      <c r="K317" s="230" t="s">
        <v>213</v>
      </c>
      <c r="L317" s="235"/>
      <c r="M317" s="236" t="s">
        <v>19</v>
      </c>
      <c r="N317" s="237" t="s">
        <v>45</v>
      </c>
      <c r="O317" s="64"/>
      <c r="P317" s="197">
        <f>O317*H317</f>
        <v>0</v>
      </c>
      <c r="Q317" s="197">
        <v>6.8999999999999997E-4</v>
      </c>
      <c r="R317" s="197">
        <f>Q317*H317</f>
        <v>1.1177999999999999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241</v>
      </c>
      <c r="AT317" s="199" t="s">
        <v>199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593</v>
      </c>
    </row>
    <row r="318" spans="1:65" s="2" customFormat="1" ht="19.2">
      <c r="A318" s="34"/>
      <c r="B318" s="35"/>
      <c r="C318" s="36"/>
      <c r="D318" s="201" t="s">
        <v>165</v>
      </c>
      <c r="E318" s="36"/>
      <c r="F318" s="202" t="s">
        <v>592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13" customFormat="1" ht="20.399999999999999">
      <c r="B319" s="205"/>
      <c r="C319" s="206"/>
      <c r="D319" s="201" t="s">
        <v>166</v>
      </c>
      <c r="E319" s="207" t="s">
        <v>19</v>
      </c>
      <c r="F319" s="208" t="s">
        <v>1699</v>
      </c>
      <c r="G319" s="206"/>
      <c r="H319" s="209">
        <v>1350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166</v>
      </c>
      <c r="AU319" s="215" t="s">
        <v>82</v>
      </c>
      <c r="AV319" s="13" t="s">
        <v>85</v>
      </c>
      <c r="AW319" s="13" t="s">
        <v>34</v>
      </c>
      <c r="AX319" s="13" t="s">
        <v>82</v>
      </c>
      <c r="AY319" s="215" t="s">
        <v>158</v>
      </c>
    </row>
    <row r="320" spans="1:65" s="13" customFormat="1" ht="10.199999999999999">
      <c r="B320" s="205"/>
      <c r="C320" s="206"/>
      <c r="D320" s="201" t="s">
        <v>166</v>
      </c>
      <c r="E320" s="206"/>
      <c r="F320" s="208" t="s">
        <v>1700</v>
      </c>
      <c r="G320" s="206"/>
      <c r="H320" s="209">
        <v>1620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166</v>
      </c>
      <c r="AU320" s="215" t="s">
        <v>82</v>
      </c>
      <c r="AV320" s="13" t="s">
        <v>85</v>
      </c>
      <c r="AW320" s="13" t="s">
        <v>4</v>
      </c>
      <c r="AX320" s="13" t="s">
        <v>82</v>
      </c>
      <c r="AY320" s="215" t="s">
        <v>158</v>
      </c>
    </row>
    <row r="321" spans="1:65" s="2" customFormat="1" ht="30.6" customHeight="1">
      <c r="A321" s="34"/>
      <c r="B321" s="35"/>
      <c r="C321" s="188" t="s">
        <v>554</v>
      </c>
      <c r="D321" s="188" t="s">
        <v>159</v>
      </c>
      <c r="E321" s="189" t="s">
        <v>597</v>
      </c>
      <c r="F321" s="190" t="s">
        <v>598</v>
      </c>
      <c r="G321" s="191" t="s">
        <v>162</v>
      </c>
      <c r="H321" s="192">
        <v>400</v>
      </c>
      <c r="I321" s="193"/>
      <c r="J321" s="194">
        <f>ROUND(I321*H321,2)</f>
        <v>0</v>
      </c>
      <c r="K321" s="190" t="s">
        <v>213</v>
      </c>
      <c r="L321" s="39"/>
      <c r="M321" s="195" t="s">
        <v>19</v>
      </c>
      <c r="N321" s="196" t="s">
        <v>45</v>
      </c>
      <c r="O321" s="64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236</v>
      </c>
      <c r="AT321" s="199" t="s">
        <v>159</v>
      </c>
      <c r="AU321" s="199" t="s">
        <v>82</v>
      </c>
      <c r="AY321" s="17" t="s">
        <v>158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82</v>
      </c>
      <c r="BK321" s="200">
        <f>ROUND(I321*H321,2)</f>
        <v>0</v>
      </c>
      <c r="BL321" s="17" t="s">
        <v>236</v>
      </c>
      <c r="BM321" s="199" t="s">
        <v>599</v>
      </c>
    </row>
    <row r="322" spans="1:65" s="2" customFormat="1" ht="19.2">
      <c r="A322" s="34"/>
      <c r="B322" s="35"/>
      <c r="C322" s="36"/>
      <c r="D322" s="201" t="s">
        <v>165</v>
      </c>
      <c r="E322" s="36"/>
      <c r="F322" s="202" t="s">
        <v>600</v>
      </c>
      <c r="G322" s="36"/>
      <c r="H322" s="36"/>
      <c r="I322" s="108"/>
      <c r="J322" s="36"/>
      <c r="K322" s="36"/>
      <c r="L322" s="39"/>
      <c r="M322" s="203"/>
      <c r="N322" s="204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165</v>
      </c>
      <c r="AU322" s="17" t="s">
        <v>82</v>
      </c>
    </row>
    <row r="323" spans="1:65" s="2" customFormat="1" ht="30.6" customHeight="1">
      <c r="A323" s="34"/>
      <c r="B323" s="35"/>
      <c r="C323" s="228" t="s">
        <v>558</v>
      </c>
      <c r="D323" s="228" t="s">
        <v>199</v>
      </c>
      <c r="E323" s="229" t="s">
        <v>602</v>
      </c>
      <c r="F323" s="230" t="s">
        <v>603</v>
      </c>
      <c r="G323" s="231" t="s">
        <v>162</v>
      </c>
      <c r="H323" s="232">
        <v>480</v>
      </c>
      <c r="I323" s="233"/>
      <c r="J323" s="234">
        <f>ROUND(I323*H323,2)</f>
        <v>0</v>
      </c>
      <c r="K323" s="230" t="s">
        <v>213</v>
      </c>
      <c r="L323" s="235"/>
      <c r="M323" s="236" t="s">
        <v>19</v>
      </c>
      <c r="N323" s="237" t="s">
        <v>45</v>
      </c>
      <c r="O323" s="64"/>
      <c r="P323" s="197">
        <f>O323*H323</f>
        <v>0</v>
      </c>
      <c r="Q323" s="197">
        <v>5.5000000000000003E-4</v>
      </c>
      <c r="R323" s="197">
        <f>Q323*H323</f>
        <v>0.26400000000000001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241</v>
      </c>
      <c r="AT323" s="199" t="s">
        <v>199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236</v>
      </c>
      <c r="BM323" s="199" t="s">
        <v>604</v>
      </c>
    </row>
    <row r="324" spans="1:65" s="2" customFormat="1" ht="19.2">
      <c r="A324" s="34"/>
      <c r="B324" s="35"/>
      <c r="C324" s="36"/>
      <c r="D324" s="201" t="s">
        <v>165</v>
      </c>
      <c r="E324" s="36"/>
      <c r="F324" s="202" t="s">
        <v>603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13" customFormat="1" ht="10.199999999999999">
      <c r="B325" s="205"/>
      <c r="C325" s="206"/>
      <c r="D325" s="201" t="s">
        <v>166</v>
      </c>
      <c r="E325" s="207" t="s">
        <v>19</v>
      </c>
      <c r="F325" s="208" t="s">
        <v>1701</v>
      </c>
      <c r="G325" s="206"/>
      <c r="H325" s="209">
        <v>400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166</v>
      </c>
      <c r="AU325" s="215" t="s">
        <v>82</v>
      </c>
      <c r="AV325" s="13" t="s">
        <v>85</v>
      </c>
      <c r="AW325" s="13" t="s">
        <v>34</v>
      </c>
      <c r="AX325" s="13" t="s">
        <v>82</v>
      </c>
      <c r="AY325" s="215" t="s">
        <v>158</v>
      </c>
    </row>
    <row r="326" spans="1:65" s="13" customFormat="1" ht="10.199999999999999">
      <c r="B326" s="205"/>
      <c r="C326" s="206"/>
      <c r="D326" s="201" t="s">
        <v>166</v>
      </c>
      <c r="E326" s="206"/>
      <c r="F326" s="208" t="s">
        <v>1702</v>
      </c>
      <c r="G326" s="206"/>
      <c r="H326" s="209">
        <v>480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166</v>
      </c>
      <c r="AU326" s="215" t="s">
        <v>82</v>
      </c>
      <c r="AV326" s="13" t="s">
        <v>85</v>
      </c>
      <c r="AW326" s="13" t="s">
        <v>4</v>
      </c>
      <c r="AX326" s="13" t="s">
        <v>82</v>
      </c>
      <c r="AY326" s="215" t="s">
        <v>158</v>
      </c>
    </row>
    <row r="327" spans="1:65" s="2" customFormat="1" ht="30.6" customHeight="1">
      <c r="A327" s="34"/>
      <c r="B327" s="35"/>
      <c r="C327" s="188" t="s">
        <v>563</v>
      </c>
      <c r="D327" s="188" t="s">
        <v>159</v>
      </c>
      <c r="E327" s="189" t="s">
        <v>608</v>
      </c>
      <c r="F327" s="190" t="s">
        <v>609</v>
      </c>
      <c r="G327" s="191" t="s">
        <v>162</v>
      </c>
      <c r="H327" s="192">
        <v>1360</v>
      </c>
      <c r="I327" s="193"/>
      <c r="J327" s="194">
        <f>ROUND(I327*H327,2)</f>
        <v>0</v>
      </c>
      <c r="K327" s="190" t="s">
        <v>213</v>
      </c>
      <c r="L327" s="39"/>
      <c r="M327" s="195" t="s">
        <v>19</v>
      </c>
      <c r="N327" s="196" t="s">
        <v>45</v>
      </c>
      <c r="O327" s="64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236</v>
      </c>
      <c r="AT327" s="199" t="s">
        <v>159</v>
      </c>
      <c r="AU327" s="199" t="s">
        <v>82</v>
      </c>
      <c r="AY327" s="17" t="s">
        <v>158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82</v>
      </c>
      <c r="BK327" s="200">
        <f>ROUND(I327*H327,2)</f>
        <v>0</v>
      </c>
      <c r="BL327" s="17" t="s">
        <v>236</v>
      </c>
      <c r="BM327" s="199" t="s">
        <v>610</v>
      </c>
    </row>
    <row r="328" spans="1:65" s="2" customFormat="1" ht="19.2">
      <c r="A328" s="34"/>
      <c r="B328" s="35"/>
      <c r="C328" s="36"/>
      <c r="D328" s="201" t="s">
        <v>165</v>
      </c>
      <c r="E328" s="36"/>
      <c r="F328" s="202" t="s">
        <v>611</v>
      </c>
      <c r="G328" s="36"/>
      <c r="H328" s="36"/>
      <c r="I328" s="108"/>
      <c r="J328" s="36"/>
      <c r="K328" s="36"/>
      <c r="L328" s="39"/>
      <c r="M328" s="203"/>
      <c r="N328" s="204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165</v>
      </c>
      <c r="AU328" s="17" t="s">
        <v>82</v>
      </c>
    </row>
    <row r="329" spans="1:65" s="2" customFormat="1" ht="30.6" customHeight="1">
      <c r="A329" s="34"/>
      <c r="B329" s="35"/>
      <c r="C329" s="228" t="s">
        <v>567</v>
      </c>
      <c r="D329" s="228" t="s">
        <v>199</v>
      </c>
      <c r="E329" s="229" t="s">
        <v>613</v>
      </c>
      <c r="F329" s="230" t="s">
        <v>614</v>
      </c>
      <c r="G329" s="231" t="s">
        <v>162</v>
      </c>
      <c r="H329" s="232">
        <v>1632</v>
      </c>
      <c r="I329" s="233"/>
      <c r="J329" s="234">
        <f>ROUND(I329*H329,2)</f>
        <v>0</v>
      </c>
      <c r="K329" s="230" t="s">
        <v>213</v>
      </c>
      <c r="L329" s="235"/>
      <c r="M329" s="236" t="s">
        <v>19</v>
      </c>
      <c r="N329" s="237" t="s">
        <v>45</v>
      </c>
      <c r="O329" s="64"/>
      <c r="P329" s="197">
        <f>O329*H329</f>
        <v>0</v>
      </c>
      <c r="Q329" s="197">
        <v>2.5999999999999998E-4</v>
      </c>
      <c r="R329" s="197">
        <f>Q329*H329</f>
        <v>0.42431999999999997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241</v>
      </c>
      <c r="AT329" s="199" t="s">
        <v>199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236</v>
      </c>
      <c r="BM329" s="199" t="s">
        <v>615</v>
      </c>
    </row>
    <row r="330" spans="1:65" s="2" customFormat="1" ht="19.2">
      <c r="A330" s="34"/>
      <c r="B330" s="35"/>
      <c r="C330" s="36"/>
      <c r="D330" s="201" t="s">
        <v>165</v>
      </c>
      <c r="E330" s="36"/>
      <c r="F330" s="202" t="s">
        <v>614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13" customFormat="1" ht="20.399999999999999">
      <c r="B331" s="205"/>
      <c r="C331" s="206"/>
      <c r="D331" s="201" t="s">
        <v>166</v>
      </c>
      <c r="E331" s="207" t="s">
        <v>19</v>
      </c>
      <c r="F331" s="208" t="s">
        <v>1703</v>
      </c>
      <c r="G331" s="206"/>
      <c r="H331" s="209">
        <v>1360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13" customFormat="1" ht="10.199999999999999">
      <c r="B332" s="205"/>
      <c r="C332" s="206"/>
      <c r="D332" s="201" t="s">
        <v>166</v>
      </c>
      <c r="E332" s="206"/>
      <c r="F332" s="208" t="s">
        <v>1704</v>
      </c>
      <c r="G332" s="206"/>
      <c r="H332" s="209">
        <v>1632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166</v>
      </c>
      <c r="AU332" s="215" t="s">
        <v>82</v>
      </c>
      <c r="AV332" s="13" t="s">
        <v>85</v>
      </c>
      <c r="AW332" s="13" t="s">
        <v>4</v>
      </c>
      <c r="AX332" s="13" t="s">
        <v>82</v>
      </c>
      <c r="AY332" s="215" t="s">
        <v>158</v>
      </c>
    </row>
    <row r="333" spans="1:65" s="2" customFormat="1" ht="16.5" customHeight="1">
      <c r="A333" s="34"/>
      <c r="B333" s="35"/>
      <c r="C333" s="188" t="s">
        <v>571</v>
      </c>
      <c r="D333" s="188" t="s">
        <v>159</v>
      </c>
      <c r="E333" s="189" t="s">
        <v>619</v>
      </c>
      <c r="F333" s="190" t="s">
        <v>620</v>
      </c>
      <c r="G333" s="191" t="s">
        <v>162</v>
      </c>
      <c r="H333" s="192">
        <v>260</v>
      </c>
      <c r="I333" s="193"/>
      <c r="J333" s="194">
        <f>ROUND(I333*H333,2)</f>
        <v>0</v>
      </c>
      <c r="K333" s="190" t="s">
        <v>213</v>
      </c>
      <c r="L333" s="39"/>
      <c r="M333" s="195" t="s">
        <v>19</v>
      </c>
      <c r="N333" s="196" t="s">
        <v>45</v>
      </c>
      <c r="O333" s="64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236</v>
      </c>
      <c r="AT333" s="199" t="s">
        <v>159</v>
      </c>
      <c r="AU333" s="199" t="s">
        <v>82</v>
      </c>
      <c r="AY333" s="17" t="s">
        <v>158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82</v>
      </c>
      <c r="BK333" s="200">
        <f>ROUND(I333*H333,2)</f>
        <v>0</v>
      </c>
      <c r="BL333" s="17" t="s">
        <v>236</v>
      </c>
      <c r="BM333" s="199" t="s">
        <v>621</v>
      </c>
    </row>
    <row r="334" spans="1:65" s="2" customFormat="1" ht="10.199999999999999">
      <c r="A334" s="34"/>
      <c r="B334" s="35"/>
      <c r="C334" s="36"/>
      <c r="D334" s="201" t="s">
        <v>165</v>
      </c>
      <c r="E334" s="36"/>
      <c r="F334" s="202" t="s">
        <v>622</v>
      </c>
      <c r="G334" s="36"/>
      <c r="H334" s="36"/>
      <c r="I334" s="108"/>
      <c r="J334" s="36"/>
      <c r="K334" s="36"/>
      <c r="L334" s="39"/>
      <c r="M334" s="203"/>
      <c r="N334" s="204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165</v>
      </c>
      <c r="AU334" s="17" t="s">
        <v>82</v>
      </c>
    </row>
    <row r="335" spans="1:65" s="2" customFormat="1" ht="30.6" customHeight="1">
      <c r="A335" s="34"/>
      <c r="B335" s="35"/>
      <c r="C335" s="228" t="s">
        <v>575</v>
      </c>
      <c r="D335" s="228" t="s">
        <v>199</v>
      </c>
      <c r="E335" s="229" t="s">
        <v>624</v>
      </c>
      <c r="F335" s="230" t="s">
        <v>625</v>
      </c>
      <c r="G335" s="231" t="s">
        <v>162</v>
      </c>
      <c r="H335" s="232">
        <v>299</v>
      </c>
      <c r="I335" s="233"/>
      <c r="J335" s="234">
        <f>ROUND(I335*H335,2)</f>
        <v>0</v>
      </c>
      <c r="K335" s="230" t="s">
        <v>19</v>
      </c>
      <c r="L335" s="235"/>
      <c r="M335" s="236" t="s">
        <v>19</v>
      </c>
      <c r="N335" s="237" t="s">
        <v>45</v>
      </c>
      <c r="O335" s="64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241</v>
      </c>
      <c r="AT335" s="199" t="s">
        <v>199</v>
      </c>
      <c r="AU335" s="199" t="s">
        <v>82</v>
      </c>
      <c r="AY335" s="17" t="s">
        <v>158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82</v>
      </c>
      <c r="BK335" s="200">
        <f>ROUND(I335*H335,2)</f>
        <v>0</v>
      </c>
      <c r="BL335" s="17" t="s">
        <v>236</v>
      </c>
      <c r="BM335" s="199" t="s">
        <v>626</v>
      </c>
    </row>
    <row r="336" spans="1:65" s="2" customFormat="1" ht="19.2">
      <c r="A336" s="34"/>
      <c r="B336" s="35"/>
      <c r="C336" s="36"/>
      <c r="D336" s="201" t="s">
        <v>165</v>
      </c>
      <c r="E336" s="36"/>
      <c r="F336" s="202" t="s">
        <v>625</v>
      </c>
      <c r="G336" s="36"/>
      <c r="H336" s="36"/>
      <c r="I336" s="108"/>
      <c r="J336" s="36"/>
      <c r="K336" s="36"/>
      <c r="L336" s="39"/>
      <c r="M336" s="203"/>
      <c r="N336" s="204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165</v>
      </c>
      <c r="AU336" s="17" t="s">
        <v>82</v>
      </c>
    </row>
    <row r="337" spans="1:65" s="13" customFormat="1" ht="10.199999999999999">
      <c r="B337" s="205"/>
      <c r="C337" s="206"/>
      <c r="D337" s="201" t="s">
        <v>166</v>
      </c>
      <c r="E337" s="207" t="s">
        <v>19</v>
      </c>
      <c r="F337" s="208" t="s">
        <v>1705</v>
      </c>
      <c r="G337" s="206"/>
      <c r="H337" s="209">
        <v>260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34</v>
      </c>
      <c r="AX337" s="13" t="s">
        <v>82</v>
      </c>
      <c r="AY337" s="215" t="s">
        <v>158</v>
      </c>
    </row>
    <row r="338" spans="1:65" s="13" customFormat="1" ht="10.199999999999999">
      <c r="B338" s="205"/>
      <c r="C338" s="206"/>
      <c r="D338" s="201" t="s">
        <v>166</v>
      </c>
      <c r="E338" s="206"/>
      <c r="F338" s="208" t="s">
        <v>1706</v>
      </c>
      <c r="G338" s="206"/>
      <c r="H338" s="209">
        <v>299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166</v>
      </c>
      <c r="AU338" s="215" t="s">
        <v>82</v>
      </c>
      <c r="AV338" s="13" t="s">
        <v>85</v>
      </c>
      <c r="AW338" s="13" t="s">
        <v>4</v>
      </c>
      <c r="AX338" s="13" t="s">
        <v>82</v>
      </c>
      <c r="AY338" s="215" t="s">
        <v>158</v>
      </c>
    </row>
    <row r="339" spans="1:65" s="2" customFormat="1" ht="30.6" customHeight="1">
      <c r="A339" s="34"/>
      <c r="B339" s="35"/>
      <c r="C339" s="188" t="s">
        <v>581</v>
      </c>
      <c r="D339" s="188" t="s">
        <v>159</v>
      </c>
      <c r="E339" s="189" t="s">
        <v>630</v>
      </c>
      <c r="F339" s="190" t="s">
        <v>631</v>
      </c>
      <c r="G339" s="191" t="s">
        <v>202</v>
      </c>
      <c r="H339" s="192">
        <v>59</v>
      </c>
      <c r="I339" s="193"/>
      <c r="J339" s="194">
        <f>ROUND(I339*H339,2)</f>
        <v>0</v>
      </c>
      <c r="K339" s="190" t="s">
        <v>19</v>
      </c>
      <c r="L339" s="39"/>
      <c r="M339" s="195" t="s">
        <v>19</v>
      </c>
      <c r="N339" s="196" t="s">
        <v>45</v>
      </c>
      <c r="O339" s="64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236</v>
      </c>
      <c r="AT339" s="199" t="s">
        <v>159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632</v>
      </c>
    </row>
    <row r="340" spans="1:65" s="2" customFormat="1" ht="19.2">
      <c r="A340" s="34"/>
      <c r="B340" s="35"/>
      <c r="C340" s="36"/>
      <c r="D340" s="201" t="s">
        <v>165</v>
      </c>
      <c r="E340" s="36"/>
      <c r="F340" s="202" t="s">
        <v>631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2" customFormat="1" ht="19.2">
      <c r="A341" s="34"/>
      <c r="B341" s="35"/>
      <c r="C341" s="36"/>
      <c r="D341" s="201" t="s">
        <v>181</v>
      </c>
      <c r="E341" s="36"/>
      <c r="F341" s="227" t="s">
        <v>633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181</v>
      </c>
      <c r="AU341" s="17" t="s">
        <v>82</v>
      </c>
    </row>
    <row r="342" spans="1:65" s="13" customFormat="1" ht="10.199999999999999">
      <c r="B342" s="205"/>
      <c r="C342" s="206"/>
      <c r="D342" s="201" t="s">
        <v>166</v>
      </c>
      <c r="E342" s="207" t="s">
        <v>19</v>
      </c>
      <c r="F342" s="208" t="s">
        <v>1707</v>
      </c>
      <c r="G342" s="206"/>
      <c r="H342" s="209">
        <v>59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2" customFormat="1" ht="30.6" customHeight="1">
      <c r="A343" s="34"/>
      <c r="B343" s="35"/>
      <c r="C343" s="188" t="s">
        <v>585</v>
      </c>
      <c r="D343" s="188" t="s">
        <v>159</v>
      </c>
      <c r="E343" s="189" t="s">
        <v>636</v>
      </c>
      <c r="F343" s="190" t="s">
        <v>637</v>
      </c>
      <c r="G343" s="191" t="s">
        <v>202</v>
      </c>
      <c r="H343" s="192">
        <v>18</v>
      </c>
      <c r="I343" s="193"/>
      <c r="J343" s="194">
        <f>ROUND(I343*H343,2)</f>
        <v>0</v>
      </c>
      <c r="K343" s="190" t="s">
        <v>19</v>
      </c>
      <c r="L343" s="39"/>
      <c r="M343" s="195" t="s">
        <v>19</v>
      </c>
      <c r="N343" s="196" t="s">
        <v>45</v>
      </c>
      <c r="O343" s="64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236</v>
      </c>
      <c r="AT343" s="199" t="s">
        <v>159</v>
      </c>
      <c r="AU343" s="199" t="s">
        <v>82</v>
      </c>
      <c r="AY343" s="17" t="s">
        <v>158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236</v>
      </c>
      <c r="BM343" s="199" t="s">
        <v>638</v>
      </c>
    </row>
    <row r="344" spans="1:65" s="2" customFormat="1" ht="10.199999999999999">
      <c r="A344" s="34"/>
      <c r="B344" s="35"/>
      <c r="C344" s="36"/>
      <c r="D344" s="201" t="s">
        <v>165</v>
      </c>
      <c r="E344" s="36"/>
      <c r="F344" s="202" t="s">
        <v>637</v>
      </c>
      <c r="G344" s="36"/>
      <c r="H344" s="36"/>
      <c r="I344" s="108"/>
      <c r="J344" s="36"/>
      <c r="K344" s="36"/>
      <c r="L344" s="39"/>
      <c r="M344" s="203"/>
      <c r="N344" s="204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165</v>
      </c>
      <c r="AU344" s="17" t="s">
        <v>82</v>
      </c>
    </row>
    <row r="345" spans="1:65" s="2" customFormat="1" ht="30.6" customHeight="1">
      <c r="A345" s="34"/>
      <c r="B345" s="35"/>
      <c r="C345" s="188" t="s">
        <v>590</v>
      </c>
      <c r="D345" s="188" t="s">
        <v>159</v>
      </c>
      <c r="E345" s="189" t="s">
        <v>640</v>
      </c>
      <c r="F345" s="190" t="s">
        <v>641</v>
      </c>
      <c r="G345" s="191" t="s">
        <v>202</v>
      </c>
      <c r="H345" s="192">
        <v>18</v>
      </c>
      <c r="I345" s="193"/>
      <c r="J345" s="194">
        <f>ROUND(I345*H345,2)</f>
        <v>0</v>
      </c>
      <c r="K345" s="190" t="s">
        <v>213</v>
      </c>
      <c r="L345" s="39"/>
      <c r="M345" s="195" t="s">
        <v>19</v>
      </c>
      <c r="N345" s="196" t="s">
        <v>45</v>
      </c>
      <c r="O345" s="64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236</v>
      </c>
      <c r="AT345" s="199" t="s">
        <v>159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642</v>
      </c>
    </row>
    <row r="346" spans="1:65" s="2" customFormat="1" ht="28.8">
      <c r="A346" s="34"/>
      <c r="B346" s="35"/>
      <c r="C346" s="36"/>
      <c r="D346" s="201" t="s">
        <v>165</v>
      </c>
      <c r="E346" s="36"/>
      <c r="F346" s="202" t="s">
        <v>643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13" customFormat="1" ht="10.199999999999999">
      <c r="B347" s="205"/>
      <c r="C347" s="206"/>
      <c r="D347" s="201" t="s">
        <v>166</v>
      </c>
      <c r="E347" s="207" t="s">
        <v>19</v>
      </c>
      <c r="F347" s="208" t="s">
        <v>1708</v>
      </c>
      <c r="G347" s="206"/>
      <c r="H347" s="209">
        <v>18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34</v>
      </c>
      <c r="AX347" s="13" t="s">
        <v>82</v>
      </c>
      <c r="AY347" s="215" t="s">
        <v>158</v>
      </c>
    </row>
    <row r="348" spans="1:65" s="2" customFormat="1" ht="30.6" customHeight="1">
      <c r="A348" s="34"/>
      <c r="B348" s="35"/>
      <c r="C348" s="188" t="s">
        <v>596</v>
      </c>
      <c r="D348" s="188" t="s">
        <v>159</v>
      </c>
      <c r="E348" s="189" t="s">
        <v>646</v>
      </c>
      <c r="F348" s="190" t="s">
        <v>647</v>
      </c>
      <c r="G348" s="191" t="s">
        <v>202</v>
      </c>
      <c r="H348" s="192">
        <v>4</v>
      </c>
      <c r="I348" s="193"/>
      <c r="J348" s="194">
        <f>ROUND(I348*H348,2)</f>
        <v>0</v>
      </c>
      <c r="K348" s="190" t="s">
        <v>19</v>
      </c>
      <c r="L348" s="39"/>
      <c r="M348" s="195" t="s">
        <v>19</v>
      </c>
      <c r="N348" s="196" t="s">
        <v>45</v>
      </c>
      <c r="O348" s="64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236</v>
      </c>
      <c r="AT348" s="199" t="s">
        <v>159</v>
      </c>
      <c r="AU348" s="199" t="s">
        <v>82</v>
      </c>
      <c r="AY348" s="17" t="s">
        <v>158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82</v>
      </c>
      <c r="BK348" s="200">
        <f>ROUND(I348*H348,2)</f>
        <v>0</v>
      </c>
      <c r="BL348" s="17" t="s">
        <v>236</v>
      </c>
      <c r="BM348" s="199" t="s">
        <v>648</v>
      </c>
    </row>
    <row r="349" spans="1:65" s="2" customFormat="1" ht="10.199999999999999">
      <c r="A349" s="34"/>
      <c r="B349" s="35"/>
      <c r="C349" s="36"/>
      <c r="D349" s="201" t="s">
        <v>165</v>
      </c>
      <c r="E349" s="36"/>
      <c r="F349" s="202" t="s">
        <v>647</v>
      </c>
      <c r="G349" s="36"/>
      <c r="H349" s="36"/>
      <c r="I349" s="108"/>
      <c r="J349" s="36"/>
      <c r="K349" s="36"/>
      <c r="L349" s="39"/>
      <c r="M349" s="203"/>
      <c r="N349" s="204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165</v>
      </c>
      <c r="AU349" s="17" t="s">
        <v>82</v>
      </c>
    </row>
    <row r="350" spans="1:65" s="2" customFormat="1" ht="30.6" customHeight="1">
      <c r="A350" s="34"/>
      <c r="B350" s="35"/>
      <c r="C350" s="188" t="s">
        <v>601</v>
      </c>
      <c r="D350" s="188" t="s">
        <v>159</v>
      </c>
      <c r="E350" s="189" t="s">
        <v>650</v>
      </c>
      <c r="F350" s="190" t="s">
        <v>651</v>
      </c>
      <c r="G350" s="191" t="s">
        <v>202</v>
      </c>
      <c r="H350" s="192">
        <v>4</v>
      </c>
      <c r="I350" s="193"/>
      <c r="J350" s="194">
        <f>ROUND(I350*H350,2)</f>
        <v>0</v>
      </c>
      <c r="K350" s="190" t="s">
        <v>213</v>
      </c>
      <c r="L350" s="39"/>
      <c r="M350" s="195" t="s">
        <v>19</v>
      </c>
      <c r="N350" s="196" t="s">
        <v>45</v>
      </c>
      <c r="O350" s="64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236</v>
      </c>
      <c r="AT350" s="199" t="s">
        <v>159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236</v>
      </c>
      <c r="BM350" s="199" t="s">
        <v>652</v>
      </c>
    </row>
    <row r="351" spans="1:65" s="2" customFormat="1" ht="28.8">
      <c r="A351" s="34"/>
      <c r="B351" s="35"/>
      <c r="C351" s="36"/>
      <c r="D351" s="201" t="s">
        <v>165</v>
      </c>
      <c r="E351" s="36"/>
      <c r="F351" s="202" t="s">
        <v>653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13" customFormat="1" ht="10.199999999999999">
      <c r="B352" s="205"/>
      <c r="C352" s="206"/>
      <c r="D352" s="201" t="s">
        <v>166</v>
      </c>
      <c r="E352" s="207" t="s">
        <v>19</v>
      </c>
      <c r="F352" s="208" t="s">
        <v>1709</v>
      </c>
      <c r="G352" s="206"/>
      <c r="H352" s="209">
        <v>4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166</v>
      </c>
      <c r="AU352" s="215" t="s">
        <v>82</v>
      </c>
      <c r="AV352" s="13" t="s">
        <v>85</v>
      </c>
      <c r="AW352" s="13" t="s">
        <v>34</v>
      </c>
      <c r="AX352" s="13" t="s">
        <v>82</v>
      </c>
      <c r="AY352" s="215" t="s">
        <v>158</v>
      </c>
    </row>
    <row r="353" spans="1:65" s="2" customFormat="1" ht="30.6" customHeight="1">
      <c r="A353" s="34"/>
      <c r="B353" s="35"/>
      <c r="C353" s="188" t="s">
        <v>607</v>
      </c>
      <c r="D353" s="188" t="s">
        <v>159</v>
      </c>
      <c r="E353" s="189" t="s">
        <v>1710</v>
      </c>
      <c r="F353" s="190" t="s">
        <v>657</v>
      </c>
      <c r="G353" s="191" t="s">
        <v>202</v>
      </c>
      <c r="H353" s="192">
        <v>4</v>
      </c>
      <c r="I353" s="193"/>
      <c r="J353" s="194">
        <f>ROUND(I353*H353,2)</f>
        <v>0</v>
      </c>
      <c r="K353" s="190" t="s">
        <v>19</v>
      </c>
      <c r="L353" s="39"/>
      <c r="M353" s="195" t="s">
        <v>19</v>
      </c>
      <c r="N353" s="196" t="s">
        <v>45</v>
      </c>
      <c r="O353" s="64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236</v>
      </c>
      <c r="AT353" s="199" t="s">
        <v>159</v>
      </c>
      <c r="AU353" s="199" t="s">
        <v>82</v>
      </c>
      <c r="AY353" s="17" t="s">
        <v>158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82</v>
      </c>
      <c r="BK353" s="200">
        <f>ROUND(I353*H353,2)</f>
        <v>0</v>
      </c>
      <c r="BL353" s="17" t="s">
        <v>236</v>
      </c>
      <c r="BM353" s="199" t="s">
        <v>658</v>
      </c>
    </row>
    <row r="354" spans="1:65" s="2" customFormat="1" ht="10.199999999999999">
      <c r="A354" s="34"/>
      <c r="B354" s="35"/>
      <c r="C354" s="36"/>
      <c r="D354" s="201" t="s">
        <v>165</v>
      </c>
      <c r="E354" s="36"/>
      <c r="F354" s="202" t="s">
        <v>657</v>
      </c>
      <c r="G354" s="36"/>
      <c r="H354" s="36"/>
      <c r="I354" s="108"/>
      <c r="J354" s="36"/>
      <c r="K354" s="36"/>
      <c r="L354" s="39"/>
      <c r="M354" s="203"/>
      <c r="N354" s="204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165</v>
      </c>
      <c r="AU354" s="17" t="s">
        <v>82</v>
      </c>
    </row>
    <row r="355" spans="1:65" s="2" customFormat="1" ht="30.6" customHeight="1">
      <c r="A355" s="34"/>
      <c r="B355" s="35"/>
      <c r="C355" s="188" t="s">
        <v>612</v>
      </c>
      <c r="D355" s="188" t="s">
        <v>159</v>
      </c>
      <c r="E355" s="189" t="s">
        <v>660</v>
      </c>
      <c r="F355" s="190" t="s">
        <v>661</v>
      </c>
      <c r="G355" s="191" t="s">
        <v>202</v>
      </c>
      <c r="H355" s="192">
        <v>4</v>
      </c>
      <c r="I355" s="193"/>
      <c r="J355" s="194">
        <f>ROUND(I355*H355,2)</f>
        <v>0</v>
      </c>
      <c r="K355" s="190" t="s">
        <v>213</v>
      </c>
      <c r="L355" s="39"/>
      <c r="M355" s="195" t="s">
        <v>19</v>
      </c>
      <c r="N355" s="196" t="s">
        <v>45</v>
      </c>
      <c r="O355" s="64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236</v>
      </c>
      <c r="AT355" s="199" t="s">
        <v>159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662</v>
      </c>
    </row>
    <row r="356" spans="1:65" s="2" customFormat="1" ht="28.8">
      <c r="A356" s="34"/>
      <c r="B356" s="35"/>
      <c r="C356" s="36"/>
      <c r="D356" s="201" t="s">
        <v>165</v>
      </c>
      <c r="E356" s="36"/>
      <c r="F356" s="202" t="s">
        <v>663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13" customFormat="1" ht="10.199999999999999">
      <c r="B357" s="205"/>
      <c r="C357" s="206"/>
      <c r="D357" s="201" t="s">
        <v>166</v>
      </c>
      <c r="E357" s="207" t="s">
        <v>19</v>
      </c>
      <c r="F357" s="208" t="s">
        <v>1711</v>
      </c>
      <c r="G357" s="206"/>
      <c r="H357" s="209">
        <v>4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166</v>
      </c>
      <c r="AU357" s="215" t="s">
        <v>82</v>
      </c>
      <c r="AV357" s="13" t="s">
        <v>85</v>
      </c>
      <c r="AW357" s="13" t="s">
        <v>34</v>
      </c>
      <c r="AX357" s="13" t="s">
        <v>82</v>
      </c>
      <c r="AY357" s="215" t="s">
        <v>158</v>
      </c>
    </row>
    <row r="358" spans="1:65" s="2" customFormat="1" ht="30.6" customHeight="1">
      <c r="A358" s="34"/>
      <c r="B358" s="35"/>
      <c r="C358" s="188" t="s">
        <v>618</v>
      </c>
      <c r="D358" s="188" t="s">
        <v>159</v>
      </c>
      <c r="E358" s="189" t="s">
        <v>666</v>
      </c>
      <c r="F358" s="190" t="s">
        <v>667</v>
      </c>
      <c r="G358" s="191" t="s">
        <v>202</v>
      </c>
      <c r="H358" s="192">
        <v>6</v>
      </c>
      <c r="I358" s="193"/>
      <c r="J358" s="194">
        <f>ROUND(I358*H358,2)</f>
        <v>0</v>
      </c>
      <c r="K358" s="190" t="s">
        <v>19</v>
      </c>
      <c r="L358" s="39"/>
      <c r="M358" s="195" t="s">
        <v>19</v>
      </c>
      <c r="N358" s="196" t="s">
        <v>45</v>
      </c>
      <c r="O358" s="64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236</v>
      </c>
      <c r="AT358" s="199" t="s">
        <v>159</v>
      </c>
      <c r="AU358" s="199" t="s">
        <v>82</v>
      </c>
      <c r="AY358" s="17" t="s">
        <v>158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7" t="s">
        <v>82</v>
      </c>
      <c r="BK358" s="200">
        <f>ROUND(I358*H358,2)</f>
        <v>0</v>
      </c>
      <c r="BL358" s="17" t="s">
        <v>236</v>
      </c>
      <c r="BM358" s="199" t="s">
        <v>1392</v>
      </c>
    </row>
    <row r="359" spans="1:65" s="2" customFormat="1" ht="10.199999999999999">
      <c r="A359" s="34"/>
      <c r="B359" s="35"/>
      <c r="C359" s="36"/>
      <c r="D359" s="201" t="s">
        <v>165</v>
      </c>
      <c r="E359" s="36"/>
      <c r="F359" s="202" t="s">
        <v>667</v>
      </c>
      <c r="G359" s="36"/>
      <c r="H359" s="36"/>
      <c r="I359" s="108"/>
      <c r="J359" s="36"/>
      <c r="K359" s="36"/>
      <c r="L359" s="39"/>
      <c r="M359" s="203"/>
      <c r="N359" s="204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165</v>
      </c>
      <c r="AU359" s="17" t="s">
        <v>82</v>
      </c>
    </row>
    <row r="360" spans="1:65" s="2" customFormat="1" ht="30.6" customHeight="1">
      <c r="A360" s="34"/>
      <c r="B360" s="35"/>
      <c r="C360" s="188" t="s">
        <v>623</v>
      </c>
      <c r="D360" s="188" t="s">
        <v>159</v>
      </c>
      <c r="E360" s="189" t="s">
        <v>670</v>
      </c>
      <c r="F360" s="190" t="s">
        <v>671</v>
      </c>
      <c r="G360" s="191" t="s">
        <v>202</v>
      </c>
      <c r="H360" s="192">
        <v>6</v>
      </c>
      <c r="I360" s="193"/>
      <c r="J360" s="194">
        <f>ROUND(I360*H360,2)</f>
        <v>0</v>
      </c>
      <c r="K360" s="190" t="s">
        <v>213</v>
      </c>
      <c r="L360" s="39"/>
      <c r="M360" s="195" t="s">
        <v>19</v>
      </c>
      <c r="N360" s="196" t="s">
        <v>45</v>
      </c>
      <c r="O360" s="64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236</v>
      </c>
      <c r="AT360" s="199" t="s">
        <v>159</v>
      </c>
      <c r="AU360" s="199" t="s">
        <v>82</v>
      </c>
      <c r="AY360" s="17" t="s">
        <v>158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236</v>
      </c>
      <c r="BM360" s="199" t="s">
        <v>1393</v>
      </c>
    </row>
    <row r="361" spans="1:65" s="2" customFormat="1" ht="28.8">
      <c r="A361" s="34"/>
      <c r="B361" s="35"/>
      <c r="C361" s="36"/>
      <c r="D361" s="201" t="s">
        <v>165</v>
      </c>
      <c r="E361" s="36"/>
      <c r="F361" s="202" t="s">
        <v>673</v>
      </c>
      <c r="G361" s="36"/>
      <c r="H361" s="36"/>
      <c r="I361" s="108"/>
      <c r="J361" s="36"/>
      <c r="K361" s="36"/>
      <c r="L361" s="39"/>
      <c r="M361" s="203"/>
      <c r="N361" s="204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165</v>
      </c>
      <c r="AU361" s="17" t="s">
        <v>82</v>
      </c>
    </row>
    <row r="362" spans="1:65" s="13" customFormat="1" ht="10.199999999999999">
      <c r="B362" s="205"/>
      <c r="C362" s="206"/>
      <c r="D362" s="201" t="s">
        <v>166</v>
      </c>
      <c r="E362" s="207" t="s">
        <v>19</v>
      </c>
      <c r="F362" s="208" t="s">
        <v>1712</v>
      </c>
      <c r="G362" s="206"/>
      <c r="H362" s="209">
        <v>6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166</v>
      </c>
      <c r="AU362" s="215" t="s">
        <v>82</v>
      </c>
      <c r="AV362" s="13" t="s">
        <v>85</v>
      </c>
      <c r="AW362" s="13" t="s">
        <v>34</v>
      </c>
      <c r="AX362" s="13" t="s">
        <v>82</v>
      </c>
      <c r="AY362" s="215" t="s">
        <v>158</v>
      </c>
    </row>
    <row r="363" spans="1:65" s="2" customFormat="1" ht="30.6" customHeight="1">
      <c r="A363" s="34"/>
      <c r="B363" s="35"/>
      <c r="C363" s="188" t="s">
        <v>629</v>
      </c>
      <c r="D363" s="188" t="s">
        <v>159</v>
      </c>
      <c r="E363" s="189" t="s">
        <v>686</v>
      </c>
      <c r="F363" s="190" t="s">
        <v>687</v>
      </c>
      <c r="G363" s="191" t="s">
        <v>202</v>
      </c>
      <c r="H363" s="192">
        <v>5</v>
      </c>
      <c r="I363" s="193"/>
      <c r="J363" s="194">
        <f>ROUND(I363*H363,2)</f>
        <v>0</v>
      </c>
      <c r="K363" s="190" t="s">
        <v>213</v>
      </c>
      <c r="L363" s="39"/>
      <c r="M363" s="195" t="s">
        <v>19</v>
      </c>
      <c r="N363" s="196" t="s">
        <v>45</v>
      </c>
      <c r="O363" s="64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236</v>
      </c>
      <c r="AT363" s="199" t="s">
        <v>159</v>
      </c>
      <c r="AU363" s="199" t="s">
        <v>82</v>
      </c>
      <c r="AY363" s="17" t="s">
        <v>158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82</v>
      </c>
      <c r="BK363" s="200">
        <f>ROUND(I363*H363,2)</f>
        <v>0</v>
      </c>
      <c r="BL363" s="17" t="s">
        <v>236</v>
      </c>
      <c r="BM363" s="199" t="s">
        <v>688</v>
      </c>
    </row>
    <row r="364" spans="1:65" s="2" customFormat="1" ht="19.2">
      <c r="A364" s="34"/>
      <c r="B364" s="35"/>
      <c r="C364" s="36"/>
      <c r="D364" s="201" t="s">
        <v>165</v>
      </c>
      <c r="E364" s="36"/>
      <c r="F364" s="202" t="s">
        <v>687</v>
      </c>
      <c r="G364" s="36"/>
      <c r="H364" s="36"/>
      <c r="I364" s="108"/>
      <c r="J364" s="36"/>
      <c r="K364" s="36"/>
      <c r="L364" s="39"/>
      <c r="M364" s="203"/>
      <c r="N364" s="204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165</v>
      </c>
      <c r="AU364" s="17" t="s">
        <v>82</v>
      </c>
    </row>
    <row r="365" spans="1:65" s="2" customFormat="1" ht="16.5" customHeight="1">
      <c r="A365" s="34"/>
      <c r="B365" s="35"/>
      <c r="C365" s="228" t="s">
        <v>635</v>
      </c>
      <c r="D365" s="228" t="s">
        <v>199</v>
      </c>
      <c r="E365" s="229" t="s">
        <v>690</v>
      </c>
      <c r="F365" s="230" t="s">
        <v>691</v>
      </c>
      <c r="G365" s="231" t="s">
        <v>202</v>
      </c>
      <c r="H365" s="232">
        <v>5</v>
      </c>
      <c r="I365" s="233"/>
      <c r="J365" s="234">
        <f>ROUND(I365*H365,2)</f>
        <v>0</v>
      </c>
      <c r="K365" s="230" t="s">
        <v>19</v>
      </c>
      <c r="L365" s="235"/>
      <c r="M365" s="236" t="s">
        <v>19</v>
      </c>
      <c r="N365" s="237" t="s">
        <v>45</v>
      </c>
      <c r="O365" s="64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241</v>
      </c>
      <c r="AT365" s="199" t="s">
        <v>199</v>
      </c>
      <c r="AU365" s="199" t="s">
        <v>82</v>
      </c>
      <c r="AY365" s="17" t="s">
        <v>158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82</v>
      </c>
      <c r="BK365" s="200">
        <f>ROUND(I365*H365,2)</f>
        <v>0</v>
      </c>
      <c r="BL365" s="17" t="s">
        <v>236</v>
      </c>
      <c r="BM365" s="199" t="s">
        <v>692</v>
      </c>
    </row>
    <row r="366" spans="1:65" s="2" customFormat="1" ht="10.199999999999999">
      <c r="A366" s="34"/>
      <c r="B366" s="35"/>
      <c r="C366" s="36"/>
      <c r="D366" s="201" t="s">
        <v>165</v>
      </c>
      <c r="E366" s="36"/>
      <c r="F366" s="202" t="s">
        <v>691</v>
      </c>
      <c r="G366" s="36"/>
      <c r="H366" s="36"/>
      <c r="I366" s="108"/>
      <c r="J366" s="36"/>
      <c r="K366" s="36"/>
      <c r="L366" s="39"/>
      <c r="M366" s="203"/>
      <c r="N366" s="204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165</v>
      </c>
      <c r="AU366" s="17" t="s">
        <v>82</v>
      </c>
    </row>
    <row r="367" spans="1:65" s="13" customFormat="1" ht="10.199999999999999">
      <c r="B367" s="205"/>
      <c r="C367" s="206"/>
      <c r="D367" s="201" t="s">
        <v>166</v>
      </c>
      <c r="E367" s="207" t="s">
        <v>19</v>
      </c>
      <c r="F367" s="208" t="s">
        <v>1653</v>
      </c>
      <c r="G367" s="206"/>
      <c r="H367" s="209">
        <v>5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166</v>
      </c>
      <c r="AU367" s="215" t="s">
        <v>82</v>
      </c>
      <c r="AV367" s="13" t="s">
        <v>85</v>
      </c>
      <c r="AW367" s="13" t="s">
        <v>34</v>
      </c>
      <c r="AX367" s="13" t="s">
        <v>82</v>
      </c>
      <c r="AY367" s="215" t="s">
        <v>158</v>
      </c>
    </row>
    <row r="368" spans="1:65" s="2" customFormat="1" ht="30.6" customHeight="1">
      <c r="A368" s="34"/>
      <c r="B368" s="35"/>
      <c r="C368" s="188" t="s">
        <v>639</v>
      </c>
      <c r="D368" s="188" t="s">
        <v>159</v>
      </c>
      <c r="E368" s="189" t="s">
        <v>694</v>
      </c>
      <c r="F368" s="190" t="s">
        <v>695</v>
      </c>
      <c r="G368" s="191" t="s">
        <v>202</v>
      </c>
      <c r="H368" s="192">
        <v>2</v>
      </c>
      <c r="I368" s="193"/>
      <c r="J368" s="194">
        <f>ROUND(I368*H368,2)</f>
        <v>0</v>
      </c>
      <c r="K368" s="190" t="s">
        <v>213</v>
      </c>
      <c r="L368" s="39"/>
      <c r="M368" s="195" t="s">
        <v>19</v>
      </c>
      <c r="N368" s="196" t="s">
        <v>45</v>
      </c>
      <c r="O368" s="64"/>
      <c r="P368" s="197">
        <f>O368*H368</f>
        <v>0</v>
      </c>
      <c r="Q368" s="197">
        <v>0.57010000000000005</v>
      </c>
      <c r="R368" s="197">
        <f>Q368*H368</f>
        <v>1.1402000000000001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236</v>
      </c>
      <c r="AT368" s="199" t="s">
        <v>159</v>
      </c>
      <c r="AU368" s="199" t="s">
        <v>82</v>
      </c>
      <c r="AY368" s="17" t="s">
        <v>158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82</v>
      </c>
      <c r="BK368" s="200">
        <f>ROUND(I368*H368,2)</f>
        <v>0</v>
      </c>
      <c r="BL368" s="17" t="s">
        <v>236</v>
      </c>
      <c r="BM368" s="199" t="s">
        <v>696</v>
      </c>
    </row>
    <row r="369" spans="1:65" s="2" customFormat="1" ht="38.4">
      <c r="A369" s="34"/>
      <c r="B369" s="35"/>
      <c r="C369" s="36"/>
      <c r="D369" s="201" t="s">
        <v>165</v>
      </c>
      <c r="E369" s="36"/>
      <c r="F369" s="202" t="s">
        <v>697</v>
      </c>
      <c r="G369" s="36"/>
      <c r="H369" s="36"/>
      <c r="I369" s="108"/>
      <c r="J369" s="36"/>
      <c r="K369" s="36"/>
      <c r="L369" s="39"/>
      <c r="M369" s="203"/>
      <c r="N369" s="204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165</v>
      </c>
      <c r="AU369" s="17" t="s">
        <v>82</v>
      </c>
    </row>
    <row r="370" spans="1:65" s="2" customFormat="1" ht="38.4">
      <c r="A370" s="34"/>
      <c r="B370" s="35"/>
      <c r="C370" s="36"/>
      <c r="D370" s="201" t="s">
        <v>216</v>
      </c>
      <c r="E370" s="36"/>
      <c r="F370" s="227" t="s">
        <v>413</v>
      </c>
      <c r="G370" s="36"/>
      <c r="H370" s="36"/>
      <c r="I370" s="108"/>
      <c r="J370" s="36"/>
      <c r="K370" s="36"/>
      <c r="L370" s="39"/>
      <c r="M370" s="203"/>
      <c r="N370" s="204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216</v>
      </c>
      <c r="AU370" s="17" t="s">
        <v>82</v>
      </c>
    </row>
    <row r="371" spans="1:65" s="2" customFormat="1" ht="16.5" customHeight="1">
      <c r="A371" s="34"/>
      <c r="B371" s="35"/>
      <c r="C371" s="228" t="s">
        <v>645</v>
      </c>
      <c r="D371" s="228" t="s">
        <v>199</v>
      </c>
      <c r="E371" s="229" t="s">
        <v>699</v>
      </c>
      <c r="F371" s="230" t="s">
        <v>700</v>
      </c>
      <c r="G371" s="231" t="s">
        <v>202</v>
      </c>
      <c r="H371" s="232">
        <v>1</v>
      </c>
      <c r="I371" s="233"/>
      <c r="J371" s="234">
        <f>ROUND(I371*H371,2)</f>
        <v>0</v>
      </c>
      <c r="K371" s="230" t="s">
        <v>19</v>
      </c>
      <c r="L371" s="235"/>
      <c r="M371" s="236" t="s">
        <v>19</v>
      </c>
      <c r="N371" s="237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241</v>
      </c>
      <c r="AT371" s="199" t="s">
        <v>199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701</v>
      </c>
    </row>
    <row r="372" spans="1:65" s="2" customFormat="1" ht="10.199999999999999">
      <c r="A372" s="34"/>
      <c r="B372" s="35"/>
      <c r="C372" s="36"/>
      <c r="D372" s="201" t="s">
        <v>165</v>
      </c>
      <c r="E372" s="36"/>
      <c r="F372" s="202" t="s">
        <v>700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13" customFormat="1" ht="10.199999999999999">
      <c r="B373" s="205"/>
      <c r="C373" s="206"/>
      <c r="D373" s="201" t="s">
        <v>166</v>
      </c>
      <c r="E373" s="207" t="s">
        <v>19</v>
      </c>
      <c r="F373" s="208" t="s">
        <v>1650</v>
      </c>
      <c r="G373" s="206"/>
      <c r="H373" s="209">
        <v>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166</v>
      </c>
      <c r="AU373" s="215" t="s">
        <v>82</v>
      </c>
      <c r="AV373" s="13" t="s">
        <v>85</v>
      </c>
      <c r="AW373" s="13" t="s">
        <v>34</v>
      </c>
      <c r="AX373" s="13" t="s">
        <v>82</v>
      </c>
      <c r="AY373" s="215" t="s">
        <v>158</v>
      </c>
    </row>
    <row r="374" spans="1:65" s="2" customFormat="1" ht="16.5" customHeight="1">
      <c r="A374" s="34"/>
      <c r="B374" s="35"/>
      <c r="C374" s="228" t="s">
        <v>649</v>
      </c>
      <c r="D374" s="228" t="s">
        <v>199</v>
      </c>
      <c r="E374" s="229" t="s">
        <v>704</v>
      </c>
      <c r="F374" s="230" t="s">
        <v>705</v>
      </c>
      <c r="G374" s="231" t="s">
        <v>202</v>
      </c>
      <c r="H374" s="232">
        <v>1</v>
      </c>
      <c r="I374" s="233"/>
      <c r="J374" s="234">
        <f>ROUND(I374*H374,2)</f>
        <v>0</v>
      </c>
      <c r="K374" s="230" t="s">
        <v>19</v>
      </c>
      <c r="L374" s="235"/>
      <c r="M374" s="236" t="s">
        <v>19</v>
      </c>
      <c r="N374" s="237" t="s">
        <v>45</v>
      </c>
      <c r="O374" s="64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241</v>
      </c>
      <c r="AT374" s="199" t="s">
        <v>199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706</v>
      </c>
    </row>
    <row r="375" spans="1:65" s="2" customFormat="1" ht="10.199999999999999">
      <c r="A375" s="34"/>
      <c r="B375" s="35"/>
      <c r="C375" s="36"/>
      <c r="D375" s="201" t="s">
        <v>165</v>
      </c>
      <c r="E375" s="36"/>
      <c r="F375" s="202" t="s">
        <v>705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13" customFormat="1" ht="10.199999999999999">
      <c r="B376" s="205"/>
      <c r="C376" s="206"/>
      <c r="D376" s="201" t="s">
        <v>166</v>
      </c>
      <c r="E376" s="207" t="s">
        <v>19</v>
      </c>
      <c r="F376" s="208" t="s">
        <v>1650</v>
      </c>
      <c r="G376" s="206"/>
      <c r="H376" s="209">
        <v>1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166</v>
      </c>
      <c r="AU376" s="215" t="s">
        <v>82</v>
      </c>
      <c r="AV376" s="13" t="s">
        <v>85</v>
      </c>
      <c r="AW376" s="13" t="s">
        <v>34</v>
      </c>
      <c r="AX376" s="13" t="s">
        <v>82</v>
      </c>
      <c r="AY376" s="215" t="s">
        <v>158</v>
      </c>
    </row>
    <row r="377" spans="1:65" s="2" customFormat="1" ht="16.5" customHeight="1">
      <c r="A377" s="34"/>
      <c r="B377" s="35"/>
      <c r="C377" s="228" t="s">
        <v>655</v>
      </c>
      <c r="D377" s="228" t="s">
        <v>199</v>
      </c>
      <c r="E377" s="229" t="s">
        <v>717</v>
      </c>
      <c r="F377" s="230" t="s">
        <v>718</v>
      </c>
      <c r="G377" s="231" t="s">
        <v>202</v>
      </c>
      <c r="H377" s="232">
        <v>2</v>
      </c>
      <c r="I377" s="233"/>
      <c r="J377" s="234">
        <f>ROUND(I377*H377,2)</f>
        <v>0</v>
      </c>
      <c r="K377" s="230" t="s">
        <v>19</v>
      </c>
      <c r="L377" s="235"/>
      <c r="M377" s="236" t="s">
        <v>19</v>
      </c>
      <c r="N377" s="237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241</v>
      </c>
      <c r="AT377" s="199" t="s">
        <v>199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1713</v>
      </c>
    </row>
    <row r="378" spans="1:65" s="2" customFormat="1" ht="10.199999999999999">
      <c r="A378" s="34"/>
      <c r="B378" s="35"/>
      <c r="C378" s="36"/>
      <c r="D378" s="201" t="s">
        <v>165</v>
      </c>
      <c r="E378" s="36"/>
      <c r="F378" s="202" t="s">
        <v>718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1714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30" customHeight="1">
      <c r="A380" s="34"/>
      <c r="B380" s="35"/>
      <c r="C380" s="188" t="s">
        <v>659</v>
      </c>
      <c r="D380" s="188" t="s">
        <v>159</v>
      </c>
      <c r="E380" s="189" t="s">
        <v>722</v>
      </c>
      <c r="F380" s="190" t="s">
        <v>723</v>
      </c>
      <c r="G380" s="191" t="s">
        <v>202</v>
      </c>
      <c r="H380" s="192">
        <v>3</v>
      </c>
      <c r="I380" s="193"/>
      <c r="J380" s="194">
        <f>ROUND(I380*H380,2)</f>
        <v>0</v>
      </c>
      <c r="K380" s="190" t="s">
        <v>213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724</v>
      </c>
    </row>
    <row r="381" spans="1:65" s="2" customFormat="1" ht="10.199999999999999">
      <c r="A381" s="34"/>
      <c r="B381" s="35"/>
      <c r="C381" s="36"/>
      <c r="D381" s="201" t="s">
        <v>165</v>
      </c>
      <c r="E381" s="36"/>
      <c r="F381" s="202" t="s">
        <v>723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16.5" customHeight="1">
      <c r="A382" s="34"/>
      <c r="B382" s="35"/>
      <c r="C382" s="228" t="s">
        <v>665</v>
      </c>
      <c r="D382" s="228" t="s">
        <v>199</v>
      </c>
      <c r="E382" s="229" t="s">
        <v>730</v>
      </c>
      <c r="F382" s="230" t="s">
        <v>731</v>
      </c>
      <c r="G382" s="231" t="s">
        <v>202</v>
      </c>
      <c r="H382" s="232">
        <v>1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241</v>
      </c>
      <c r="AT382" s="199" t="s">
        <v>199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1399</v>
      </c>
    </row>
    <row r="383" spans="1:65" s="2" customFormat="1" ht="10.199999999999999">
      <c r="A383" s="34"/>
      <c r="B383" s="35"/>
      <c r="C383" s="36"/>
      <c r="D383" s="201" t="s">
        <v>165</v>
      </c>
      <c r="E383" s="36"/>
      <c r="F383" s="202" t="s">
        <v>731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1650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16.5" customHeight="1">
      <c r="A385" s="34"/>
      <c r="B385" s="35"/>
      <c r="C385" s="228" t="s">
        <v>669</v>
      </c>
      <c r="D385" s="228" t="s">
        <v>199</v>
      </c>
      <c r="E385" s="229" t="s">
        <v>1715</v>
      </c>
      <c r="F385" s="230" t="s">
        <v>1716</v>
      </c>
      <c r="G385" s="231" t="s">
        <v>202</v>
      </c>
      <c r="H385" s="232">
        <v>1</v>
      </c>
      <c r="I385" s="233"/>
      <c r="J385" s="234">
        <f>ROUND(I385*H385,2)</f>
        <v>0</v>
      </c>
      <c r="K385" s="230" t="s">
        <v>19</v>
      </c>
      <c r="L385" s="235"/>
      <c r="M385" s="236" t="s">
        <v>19</v>
      </c>
      <c r="N385" s="237" t="s">
        <v>45</v>
      </c>
      <c r="O385" s="64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241</v>
      </c>
      <c r="AT385" s="199" t="s">
        <v>199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1717</v>
      </c>
    </row>
    <row r="386" spans="1:65" s="2" customFormat="1" ht="10.199999999999999">
      <c r="A386" s="34"/>
      <c r="B386" s="35"/>
      <c r="C386" s="36"/>
      <c r="D386" s="201" t="s">
        <v>165</v>
      </c>
      <c r="E386" s="36"/>
      <c r="F386" s="202" t="s">
        <v>1716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13" customFormat="1" ht="10.199999999999999">
      <c r="B387" s="205"/>
      <c r="C387" s="206"/>
      <c r="D387" s="201" t="s">
        <v>166</v>
      </c>
      <c r="E387" s="207" t="s">
        <v>19</v>
      </c>
      <c r="F387" s="208" t="s">
        <v>1650</v>
      </c>
      <c r="G387" s="206"/>
      <c r="H387" s="209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166</v>
      </c>
      <c r="AU387" s="215" t="s">
        <v>82</v>
      </c>
      <c r="AV387" s="13" t="s">
        <v>85</v>
      </c>
      <c r="AW387" s="13" t="s">
        <v>34</v>
      </c>
      <c r="AX387" s="13" t="s">
        <v>82</v>
      </c>
      <c r="AY387" s="215" t="s">
        <v>158</v>
      </c>
    </row>
    <row r="388" spans="1:65" s="2" customFormat="1" ht="16.5" customHeight="1">
      <c r="A388" s="34"/>
      <c r="B388" s="35"/>
      <c r="C388" s="228" t="s">
        <v>675</v>
      </c>
      <c r="D388" s="228" t="s">
        <v>199</v>
      </c>
      <c r="E388" s="229" t="s">
        <v>1588</v>
      </c>
      <c r="F388" s="230" t="s">
        <v>739</v>
      </c>
      <c r="G388" s="231" t="s">
        <v>202</v>
      </c>
      <c r="H388" s="232">
        <v>1</v>
      </c>
      <c r="I388" s="233"/>
      <c r="J388" s="234">
        <f>ROUND(I388*H388,2)</f>
        <v>0</v>
      </c>
      <c r="K388" s="230" t="s">
        <v>19</v>
      </c>
      <c r="L388" s="235"/>
      <c r="M388" s="236" t="s">
        <v>19</v>
      </c>
      <c r="N388" s="237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241</v>
      </c>
      <c r="AT388" s="199" t="s">
        <v>199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1718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1590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13" customFormat="1" ht="10.199999999999999">
      <c r="B390" s="205"/>
      <c r="C390" s="206"/>
      <c r="D390" s="201" t="s">
        <v>166</v>
      </c>
      <c r="E390" s="207" t="s">
        <v>19</v>
      </c>
      <c r="F390" s="208" t="s">
        <v>1650</v>
      </c>
      <c r="G390" s="206"/>
      <c r="H390" s="209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166</v>
      </c>
      <c r="AU390" s="215" t="s">
        <v>82</v>
      </c>
      <c r="AV390" s="13" t="s">
        <v>85</v>
      </c>
      <c r="AW390" s="13" t="s">
        <v>34</v>
      </c>
      <c r="AX390" s="13" t="s">
        <v>82</v>
      </c>
      <c r="AY390" s="215" t="s">
        <v>158</v>
      </c>
    </row>
    <row r="391" spans="1:65" s="2" customFormat="1" ht="16.5" customHeight="1">
      <c r="A391" s="34"/>
      <c r="B391" s="35"/>
      <c r="C391" s="188" t="s">
        <v>679</v>
      </c>
      <c r="D391" s="188" t="s">
        <v>159</v>
      </c>
      <c r="E391" s="189" t="s">
        <v>742</v>
      </c>
      <c r="F391" s="190" t="s">
        <v>743</v>
      </c>
      <c r="G391" s="191" t="s">
        <v>202</v>
      </c>
      <c r="H391" s="192">
        <v>3</v>
      </c>
      <c r="I391" s="193"/>
      <c r="J391" s="194">
        <f>ROUND(I391*H391,2)</f>
        <v>0</v>
      </c>
      <c r="K391" s="190" t="s">
        <v>213</v>
      </c>
      <c r="L391" s="39"/>
      <c r="M391" s="195" t="s">
        <v>19</v>
      </c>
      <c r="N391" s="196" t="s">
        <v>45</v>
      </c>
      <c r="O391" s="64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9" t="s">
        <v>236</v>
      </c>
      <c r="AT391" s="199" t="s">
        <v>159</v>
      </c>
      <c r="AU391" s="199" t="s">
        <v>82</v>
      </c>
      <c r="AY391" s="17" t="s">
        <v>158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7" t="s">
        <v>82</v>
      </c>
      <c r="BK391" s="200">
        <f>ROUND(I391*H391,2)</f>
        <v>0</v>
      </c>
      <c r="BL391" s="17" t="s">
        <v>236</v>
      </c>
      <c r="BM391" s="199" t="s">
        <v>744</v>
      </c>
    </row>
    <row r="392" spans="1:65" s="2" customFormat="1" ht="10.199999999999999">
      <c r="A392" s="34"/>
      <c r="B392" s="35"/>
      <c r="C392" s="36"/>
      <c r="D392" s="201" t="s">
        <v>165</v>
      </c>
      <c r="E392" s="36"/>
      <c r="F392" s="202" t="s">
        <v>743</v>
      </c>
      <c r="G392" s="36"/>
      <c r="H392" s="36"/>
      <c r="I392" s="108"/>
      <c r="J392" s="36"/>
      <c r="K392" s="36"/>
      <c r="L392" s="39"/>
      <c r="M392" s="203"/>
      <c r="N392" s="204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165</v>
      </c>
      <c r="AU392" s="17" t="s">
        <v>82</v>
      </c>
    </row>
    <row r="393" spans="1:65" s="13" customFormat="1" ht="10.199999999999999">
      <c r="B393" s="205"/>
      <c r="C393" s="206"/>
      <c r="D393" s="201" t="s">
        <v>166</v>
      </c>
      <c r="E393" s="207" t="s">
        <v>19</v>
      </c>
      <c r="F393" s="208" t="s">
        <v>1719</v>
      </c>
      <c r="G393" s="206"/>
      <c r="H393" s="209">
        <v>3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166</v>
      </c>
      <c r="AU393" s="215" t="s">
        <v>82</v>
      </c>
      <c r="AV393" s="13" t="s">
        <v>85</v>
      </c>
      <c r="AW393" s="13" t="s">
        <v>34</v>
      </c>
      <c r="AX393" s="13" t="s">
        <v>82</v>
      </c>
      <c r="AY393" s="215" t="s">
        <v>158</v>
      </c>
    </row>
    <row r="394" spans="1:65" s="2" customFormat="1" ht="16.5" customHeight="1">
      <c r="A394" s="34"/>
      <c r="B394" s="35"/>
      <c r="C394" s="188" t="s">
        <v>685</v>
      </c>
      <c r="D394" s="188" t="s">
        <v>159</v>
      </c>
      <c r="E394" s="189" t="s">
        <v>747</v>
      </c>
      <c r="F394" s="190" t="s">
        <v>748</v>
      </c>
      <c r="G394" s="191" t="s">
        <v>202</v>
      </c>
      <c r="H394" s="192">
        <v>5</v>
      </c>
      <c r="I394" s="193"/>
      <c r="J394" s="194">
        <f>ROUND(I394*H394,2)</f>
        <v>0</v>
      </c>
      <c r="K394" s="190" t="s">
        <v>213</v>
      </c>
      <c r="L394" s="39"/>
      <c r="M394" s="195" t="s">
        <v>19</v>
      </c>
      <c r="N394" s="196" t="s">
        <v>45</v>
      </c>
      <c r="O394" s="64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9" t="s">
        <v>236</v>
      </c>
      <c r="AT394" s="199" t="s">
        <v>159</v>
      </c>
      <c r="AU394" s="199" t="s">
        <v>82</v>
      </c>
      <c r="AY394" s="17" t="s">
        <v>158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82</v>
      </c>
      <c r="BK394" s="200">
        <f>ROUND(I394*H394,2)</f>
        <v>0</v>
      </c>
      <c r="BL394" s="17" t="s">
        <v>236</v>
      </c>
      <c r="BM394" s="199" t="s">
        <v>749</v>
      </c>
    </row>
    <row r="395" spans="1:65" s="2" customFormat="1" ht="10.199999999999999">
      <c r="A395" s="34"/>
      <c r="B395" s="35"/>
      <c r="C395" s="36"/>
      <c r="D395" s="201" t="s">
        <v>165</v>
      </c>
      <c r="E395" s="36"/>
      <c r="F395" s="202" t="s">
        <v>748</v>
      </c>
      <c r="G395" s="36"/>
      <c r="H395" s="36"/>
      <c r="I395" s="108"/>
      <c r="J395" s="36"/>
      <c r="K395" s="36"/>
      <c r="L395" s="39"/>
      <c r="M395" s="203"/>
      <c r="N395" s="204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165</v>
      </c>
      <c r="AU395" s="17" t="s">
        <v>82</v>
      </c>
    </row>
    <row r="396" spans="1:65" s="2" customFormat="1" ht="16.5" customHeight="1">
      <c r="A396" s="34"/>
      <c r="B396" s="35"/>
      <c r="C396" s="228" t="s">
        <v>689</v>
      </c>
      <c r="D396" s="228" t="s">
        <v>199</v>
      </c>
      <c r="E396" s="229" t="s">
        <v>751</v>
      </c>
      <c r="F396" s="230" t="s">
        <v>752</v>
      </c>
      <c r="G396" s="231" t="s">
        <v>202</v>
      </c>
      <c r="H396" s="232">
        <v>5</v>
      </c>
      <c r="I396" s="233"/>
      <c r="J396" s="234">
        <f>ROUND(I396*H396,2)</f>
        <v>0</v>
      </c>
      <c r="K396" s="230" t="s">
        <v>19</v>
      </c>
      <c r="L396" s="235"/>
      <c r="M396" s="236" t="s">
        <v>19</v>
      </c>
      <c r="N396" s="237" t="s">
        <v>45</v>
      </c>
      <c r="O396" s="64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241</v>
      </c>
      <c r="AT396" s="199" t="s">
        <v>199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753</v>
      </c>
    </row>
    <row r="397" spans="1:65" s="2" customFormat="1" ht="10.199999999999999">
      <c r="A397" s="34"/>
      <c r="B397" s="35"/>
      <c r="C397" s="36"/>
      <c r="D397" s="201" t="s">
        <v>165</v>
      </c>
      <c r="E397" s="36"/>
      <c r="F397" s="202" t="s">
        <v>752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13" customFormat="1" ht="10.199999999999999">
      <c r="B398" s="205"/>
      <c r="C398" s="206"/>
      <c r="D398" s="201" t="s">
        <v>166</v>
      </c>
      <c r="E398" s="207" t="s">
        <v>19</v>
      </c>
      <c r="F398" s="208" t="s">
        <v>1720</v>
      </c>
      <c r="G398" s="206"/>
      <c r="H398" s="209">
        <v>5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166</v>
      </c>
      <c r="AU398" s="215" t="s">
        <v>82</v>
      </c>
      <c r="AV398" s="13" t="s">
        <v>85</v>
      </c>
      <c r="AW398" s="13" t="s">
        <v>34</v>
      </c>
      <c r="AX398" s="13" t="s">
        <v>82</v>
      </c>
      <c r="AY398" s="215" t="s">
        <v>158</v>
      </c>
    </row>
    <row r="399" spans="1:65" s="2" customFormat="1" ht="21.75" customHeight="1">
      <c r="A399" s="34"/>
      <c r="B399" s="35"/>
      <c r="C399" s="188" t="s">
        <v>693</v>
      </c>
      <c r="D399" s="188" t="s">
        <v>159</v>
      </c>
      <c r="E399" s="189" t="s">
        <v>756</v>
      </c>
      <c r="F399" s="190" t="s">
        <v>757</v>
      </c>
      <c r="G399" s="191" t="s">
        <v>202</v>
      </c>
      <c r="H399" s="192">
        <v>1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758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757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2" customFormat="1" ht="30" customHeight="1">
      <c r="A401" s="34"/>
      <c r="B401" s="35"/>
      <c r="C401" s="228" t="s">
        <v>698</v>
      </c>
      <c r="D401" s="228" t="s">
        <v>199</v>
      </c>
      <c r="E401" s="229" t="s">
        <v>772</v>
      </c>
      <c r="F401" s="230" t="s">
        <v>773</v>
      </c>
      <c r="G401" s="231" t="s">
        <v>202</v>
      </c>
      <c r="H401" s="232">
        <v>1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1407</v>
      </c>
    </row>
    <row r="402" spans="1:65" s="2" customFormat="1" ht="19.2">
      <c r="A402" s="34"/>
      <c r="B402" s="35"/>
      <c r="C402" s="36"/>
      <c r="D402" s="201" t="s">
        <v>165</v>
      </c>
      <c r="E402" s="36"/>
      <c r="F402" s="202" t="s">
        <v>773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1650</v>
      </c>
      <c r="G403" s="206"/>
      <c r="H403" s="209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30" customHeight="1">
      <c r="A404" s="34"/>
      <c r="B404" s="35"/>
      <c r="C404" s="188" t="s">
        <v>703</v>
      </c>
      <c r="D404" s="188" t="s">
        <v>159</v>
      </c>
      <c r="E404" s="189" t="s">
        <v>793</v>
      </c>
      <c r="F404" s="190" t="s">
        <v>794</v>
      </c>
      <c r="G404" s="191" t="s">
        <v>202</v>
      </c>
      <c r="H404" s="192">
        <v>2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795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794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2" customFormat="1" ht="30" customHeight="1">
      <c r="A406" s="34"/>
      <c r="B406" s="35"/>
      <c r="C406" s="228" t="s">
        <v>708</v>
      </c>
      <c r="D406" s="228" t="s">
        <v>199</v>
      </c>
      <c r="E406" s="229" t="s">
        <v>797</v>
      </c>
      <c r="F406" s="230" t="s">
        <v>798</v>
      </c>
      <c r="G406" s="231" t="s">
        <v>202</v>
      </c>
      <c r="H406" s="232">
        <v>2</v>
      </c>
      <c r="I406" s="233"/>
      <c r="J406" s="234">
        <f>ROUND(I406*H406,2)</f>
        <v>0</v>
      </c>
      <c r="K406" s="230" t="s">
        <v>19</v>
      </c>
      <c r="L406" s="235"/>
      <c r="M406" s="236" t="s">
        <v>19</v>
      </c>
      <c r="N406" s="237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241</v>
      </c>
      <c r="AT406" s="199" t="s">
        <v>199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799</v>
      </c>
    </row>
    <row r="407" spans="1:65" s="2" customFormat="1" ht="19.2">
      <c r="A407" s="34"/>
      <c r="B407" s="35"/>
      <c r="C407" s="36"/>
      <c r="D407" s="201" t="s">
        <v>165</v>
      </c>
      <c r="E407" s="36"/>
      <c r="F407" s="202" t="s">
        <v>798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13" customFormat="1" ht="10.199999999999999">
      <c r="B408" s="205"/>
      <c r="C408" s="206"/>
      <c r="D408" s="201" t="s">
        <v>166</v>
      </c>
      <c r="E408" s="207" t="s">
        <v>19</v>
      </c>
      <c r="F408" s="208" t="s">
        <v>1721</v>
      </c>
      <c r="G408" s="206"/>
      <c r="H408" s="209">
        <v>2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166</v>
      </c>
      <c r="AU408" s="215" t="s">
        <v>82</v>
      </c>
      <c r="AV408" s="13" t="s">
        <v>85</v>
      </c>
      <c r="AW408" s="13" t="s">
        <v>34</v>
      </c>
      <c r="AX408" s="13" t="s">
        <v>82</v>
      </c>
      <c r="AY408" s="215" t="s">
        <v>158</v>
      </c>
    </row>
    <row r="409" spans="1:65" s="2" customFormat="1" ht="16.5" customHeight="1">
      <c r="A409" s="34"/>
      <c r="B409" s="35"/>
      <c r="C409" s="228" t="s">
        <v>712</v>
      </c>
      <c r="D409" s="228" t="s">
        <v>199</v>
      </c>
      <c r="E409" s="229" t="s">
        <v>802</v>
      </c>
      <c r="F409" s="230" t="s">
        <v>803</v>
      </c>
      <c r="G409" s="231" t="s">
        <v>202</v>
      </c>
      <c r="H409" s="232">
        <v>2</v>
      </c>
      <c r="I409" s="233"/>
      <c r="J409" s="234">
        <f>ROUND(I409*H409,2)</f>
        <v>0</v>
      </c>
      <c r="K409" s="230" t="s">
        <v>19</v>
      </c>
      <c r="L409" s="235"/>
      <c r="M409" s="236" t="s">
        <v>19</v>
      </c>
      <c r="N409" s="237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241</v>
      </c>
      <c r="AT409" s="199" t="s">
        <v>199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804</v>
      </c>
    </row>
    <row r="410" spans="1:65" s="2" customFormat="1" ht="10.199999999999999">
      <c r="A410" s="34"/>
      <c r="B410" s="35"/>
      <c r="C410" s="36"/>
      <c r="D410" s="201" t="s">
        <v>165</v>
      </c>
      <c r="E410" s="36"/>
      <c r="F410" s="202" t="s">
        <v>803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1721</v>
      </c>
      <c r="G411" s="206"/>
      <c r="H411" s="209">
        <v>2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16.5" customHeight="1">
      <c r="A412" s="34"/>
      <c r="B412" s="35"/>
      <c r="C412" s="228" t="s">
        <v>716</v>
      </c>
      <c r="D412" s="228" t="s">
        <v>199</v>
      </c>
      <c r="E412" s="229" t="s">
        <v>806</v>
      </c>
      <c r="F412" s="230" t="s">
        <v>807</v>
      </c>
      <c r="G412" s="231" t="s">
        <v>202</v>
      </c>
      <c r="H412" s="232">
        <v>2</v>
      </c>
      <c r="I412" s="233"/>
      <c r="J412" s="234">
        <f>ROUND(I412*H412,2)</f>
        <v>0</v>
      </c>
      <c r="K412" s="230" t="s">
        <v>19</v>
      </c>
      <c r="L412" s="235"/>
      <c r="M412" s="236" t="s">
        <v>19</v>
      </c>
      <c r="N412" s="237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241</v>
      </c>
      <c r="AT412" s="199" t="s">
        <v>199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808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807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13" customFormat="1" ht="10.199999999999999">
      <c r="B414" s="205"/>
      <c r="C414" s="206"/>
      <c r="D414" s="201" t="s">
        <v>166</v>
      </c>
      <c r="E414" s="207" t="s">
        <v>19</v>
      </c>
      <c r="F414" s="208" t="s">
        <v>1721</v>
      </c>
      <c r="G414" s="206"/>
      <c r="H414" s="209">
        <v>2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166</v>
      </c>
      <c r="AU414" s="215" t="s">
        <v>82</v>
      </c>
      <c r="AV414" s="13" t="s">
        <v>85</v>
      </c>
      <c r="AW414" s="13" t="s">
        <v>34</v>
      </c>
      <c r="AX414" s="13" t="s">
        <v>82</v>
      </c>
      <c r="AY414" s="215" t="s">
        <v>158</v>
      </c>
    </row>
    <row r="415" spans="1:65" s="2" customFormat="1" ht="30.6" customHeight="1">
      <c r="A415" s="34"/>
      <c r="B415" s="35"/>
      <c r="C415" s="188" t="s">
        <v>721</v>
      </c>
      <c r="D415" s="188" t="s">
        <v>159</v>
      </c>
      <c r="E415" s="189" t="s">
        <v>811</v>
      </c>
      <c r="F415" s="190" t="s">
        <v>812</v>
      </c>
      <c r="G415" s="191" t="s">
        <v>202</v>
      </c>
      <c r="H415" s="192">
        <v>2</v>
      </c>
      <c r="I415" s="193"/>
      <c r="J415" s="194">
        <f>ROUND(I415*H415,2)</f>
        <v>0</v>
      </c>
      <c r="K415" s="190" t="s">
        <v>213</v>
      </c>
      <c r="L415" s="39"/>
      <c r="M415" s="195" t="s">
        <v>19</v>
      </c>
      <c r="N415" s="196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236</v>
      </c>
      <c r="AT415" s="199" t="s">
        <v>159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813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812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2" customFormat="1" ht="16.5" customHeight="1">
      <c r="A417" s="34"/>
      <c r="B417" s="35"/>
      <c r="C417" s="228" t="s">
        <v>725</v>
      </c>
      <c r="D417" s="228" t="s">
        <v>199</v>
      </c>
      <c r="E417" s="229" t="s">
        <v>815</v>
      </c>
      <c r="F417" s="230" t="s">
        <v>816</v>
      </c>
      <c r="G417" s="231" t="s">
        <v>202</v>
      </c>
      <c r="H417" s="232">
        <v>2</v>
      </c>
      <c r="I417" s="233"/>
      <c r="J417" s="234">
        <f>ROUND(I417*H417,2)</f>
        <v>0</v>
      </c>
      <c r="K417" s="230" t="s">
        <v>19</v>
      </c>
      <c r="L417" s="235"/>
      <c r="M417" s="236" t="s">
        <v>19</v>
      </c>
      <c r="N417" s="237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241</v>
      </c>
      <c r="AT417" s="199" t="s">
        <v>199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817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816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13" customFormat="1" ht="10.199999999999999">
      <c r="B419" s="205"/>
      <c r="C419" s="206"/>
      <c r="D419" s="201" t="s">
        <v>166</v>
      </c>
      <c r="E419" s="207" t="s">
        <v>19</v>
      </c>
      <c r="F419" s="208" t="s">
        <v>1722</v>
      </c>
      <c r="G419" s="206"/>
      <c r="H419" s="209">
        <v>2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166</v>
      </c>
      <c r="AU419" s="215" t="s">
        <v>82</v>
      </c>
      <c r="AV419" s="13" t="s">
        <v>85</v>
      </c>
      <c r="AW419" s="13" t="s">
        <v>34</v>
      </c>
      <c r="AX419" s="13" t="s">
        <v>82</v>
      </c>
      <c r="AY419" s="215" t="s">
        <v>158</v>
      </c>
    </row>
    <row r="420" spans="1:65" s="2" customFormat="1" ht="30.6" customHeight="1">
      <c r="A420" s="34"/>
      <c r="B420" s="35"/>
      <c r="C420" s="228" t="s">
        <v>729</v>
      </c>
      <c r="D420" s="228" t="s">
        <v>199</v>
      </c>
      <c r="E420" s="229" t="s">
        <v>818</v>
      </c>
      <c r="F420" s="230" t="s">
        <v>819</v>
      </c>
      <c r="G420" s="231" t="s">
        <v>202</v>
      </c>
      <c r="H420" s="232">
        <v>1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820</v>
      </c>
    </row>
    <row r="421" spans="1:65" s="2" customFormat="1" ht="19.2">
      <c r="A421" s="34"/>
      <c r="B421" s="35"/>
      <c r="C421" s="36"/>
      <c r="D421" s="201" t="s">
        <v>165</v>
      </c>
      <c r="E421" s="36"/>
      <c r="F421" s="202" t="s">
        <v>819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2" customFormat="1" ht="16.5" customHeight="1">
      <c r="A422" s="34"/>
      <c r="B422" s="35"/>
      <c r="C422" s="228" t="s">
        <v>733</v>
      </c>
      <c r="D422" s="228" t="s">
        <v>199</v>
      </c>
      <c r="E422" s="229" t="s">
        <v>822</v>
      </c>
      <c r="F422" s="230" t="s">
        <v>823</v>
      </c>
      <c r="G422" s="231" t="s">
        <v>202</v>
      </c>
      <c r="H422" s="232">
        <v>1</v>
      </c>
      <c r="I422" s="233"/>
      <c r="J422" s="234">
        <f>ROUND(I422*H422,2)</f>
        <v>0</v>
      </c>
      <c r="K422" s="230" t="s">
        <v>19</v>
      </c>
      <c r="L422" s="235"/>
      <c r="M422" s="236" t="s">
        <v>19</v>
      </c>
      <c r="N422" s="237" t="s">
        <v>45</v>
      </c>
      <c r="O422" s="64"/>
      <c r="P422" s="197">
        <f>O422*H422</f>
        <v>0</v>
      </c>
      <c r="Q422" s="197">
        <v>0</v>
      </c>
      <c r="R422" s="197">
        <f>Q422*H422</f>
        <v>0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241</v>
      </c>
      <c r="AT422" s="199" t="s">
        <v>199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824</v>
      </c>
    </row>
    <row r="423" spans="1:65" s="2" customFormat="1" ht="10.199999999999999">
      <c r="A423" s="34"/>
      <c r="B423" s="35"/>
      <c r="C423" s="36"/>
      <c r="D423" s="201" t="s">
        <v>165</v>
      </c>
      <c r="E423" s="36"/>
      <c r="F423" s="202" t="s">
        <v>823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13" customFormat="1" ht="10.199999999999999">
      <c r="B424" s="205"/>
      <c r="C424" s="206"/>
      <c r="D424" s="201" t="s">
        <v>166</v>
      </c>
      <c r="E424" s="207" t="s">
        <v>19</v>
      </c>
      <c r="F424" s="208" t="s">
        <v>1723</v>
      </c>
      <c r="G424" s="206"/>
      <c r="H424" s="209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166</v>
      </c>
      <c r="AU424" s="215" t="s">
        <v>82</v>
      </c>
      <c r="AV424" s="13" t="s">
        <v>85</v>
      </c>
      <c r="AW424" s="13" t="s">
        <v>34</v>
      </c>
      <c r="AX424" s="13" t="s">
        <v>82</v>
      </c>
      <c r="AY424" s="215" t="s">
        <v>158</v>
      </c>
    </row>
    <row r="425" spans="1:65" s="2" customFormat="1" ht="16.5" customHeight="1">
      <c r="A425" s="34"/>
      <c r="B425" s="35"/>
      <c r="C425" s="188" t="s">
        <v>737</v>
      </c>
      <c r="D425" s="188" t="s">
        <v>159</v>
      </c>
      <c r="E425" s="189" t="s">
        <v>827</v>
      </c>
      <c r="F425" s="190" t="s">
        <v>828</v>
      </c>
      <c r="G425" s="191" t="s">
        <v>202</v>
      </c>
      <c r="H425" s="192">
        <v>2</v>
      </c>
      <c r="I425" s="193"/>
      <c r="J425" s="194">
        <f>ROUND(I425*H425,2)</f>
        <v>0</v>
      </c>
      <c r="K425" s="190" t="s">
        <v>19</v>
      </c>
      <c r="L425" s="39"/>
      <c r="M425" s="195" t="s">
        <v>19</v>
      </c>
      <c r="N425" s="196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236</v>
      </c>
      <c r="AT425" s="199" t="s">
        <v>159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829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828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2" customFormat="1" ht="16.5" customHeight="1">
      <c r="A427" s="34"/>
      <c r="B427" s="35"/>
      <c r="C427" s="228" t="s">
        <v>741</v>
      </c>
      <c r="D427" s="228" t="s">
        <v>199</v>
      </c>
      <c r="E427" s="229" t="s">
        <v>831</v>
      </c>
      <c r="F427" s="230" t="s">
        <v>832</v>
      </c>
      <c r="G427" s="231" t="s">
        <v>202</v>
      </c>
      <c r="H427" s="232">
        <v>2</v>
      </c>
      <c r="I427" s="233"/>
      <c r="J427" s="234">
        <f>ROUND(I427*H427,2)</f>
        <v>0</v>
      </c>
      <c r="K427" s="230" t="s">
        <v>19</v>
      </c>
      <c r="L427" s="235"/>
      <c r="M427" s="236" t="s">
        <v>19</v>
      </c>
      <c r="N427" s="237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241</v>
      </c>
      <c r="AT427" s="199" t="s">
        <v>199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833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832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1721</v>
      </c>
      <c r="G429" s="206"/>
      <c r="H429" s="209">
        <v>2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30.6" customHeight="1">
      <c r="A430" s="34"/>
      <c r="B430" s="35"/>
      <c r="C430" s="188" t="s">
        <v>746</v>
      </c>
      <c r="D430" s="188" t="s">
        <v>159</v>
      </c>
      <c r="E430" s="189" t="s">
        <v>836</v>
      </c>
      <c r="F430" s="190" t="s">
        <v>837</v>
      </c>
      <c r="G430" s="191" t="s">
        <v>202</v>
      </c>
      <c r="H430" s="192">
        <v>3</v>
      </c>
      <c r="I430" s="193"/>
      <c r="J430" s="194">
        <f>ROUND(I430*H430,2)</f>
        <v>0</v>
      </c>
      <c r="K430" s="190" t="s">
        <v>213</v>
      </c>
      <c r="L430" s="39"/>
      <c r="M430" s="195" t="s">
        <v>19</v>
      </c>
      <c r="N430" s="196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236</v>
      </c>
      <c r="AT430" s="199" t="s">
        <v>159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838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837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2" customFormat="1" ht="16.5" customHeight="1">
      <c r="A432" s="34"/>
      <c r="B432" s="35"/>
      <c r="C432" s="228" t="s">
        <v>750</v>
      </c>
      <c r="D432" s="228" t="s">
        <v>199</v>
      </c>
      <c r="E432" s="229" t="s">
        <v>840</v>
      </c>
      <c r="F432" s="230" t="s">
        <v>841</v>
      </c>
      <c r="G432" s="231" t="s">
        <v>202</v>
      </c>
      <c r="H432" s="232">
        <v>3</v>
      </c>
      <c r="I432" s="233"/>
      <c r="J432" s="234">
        <f>ROUND(I432*H432,2)</f>
        <v>0</v>
      </c>
      <c r="K432" s="230" t="s">
        <v>19</v>
      </c>
      <c r="L432" s="235"/>
      <c r="M432" s="236" t="s">
        <v>19</v>
      </c>
      <c r="N432" s="237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241</v>
      </c>
      <c r="AT432" s="199" t="s">
        <v>199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842</v>
      </c>
    </row>
    <row r="433" spans="1:65" s="2" customFormat="1" ht="10.199999999999999">
      <c r="A433" s="34"/>
      <c r="B433" s="35"/>
      <c r="C433" s="36"/>
      <c r="D433" s="201" t="s">
        <v>165</v>
      </c>
      <c r="E433" s="36"/>
      <c r="F433" s="202" t="s">
        <v>841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13" customFormat="1" ht="10.199999999999999">
      <c r="B434" s="205"/>
      <c r="C434" s="206"/>
      <c r="D434" s="201" t="s">
        <v>166</v>
      </c>
      <c r="E434" s="207" t="s">
        <v>19</v>
      </c>
      <c r="F434" s="208" t="s">
        <v>1724</v>
      </c>
      <c r="G434" s="206"/>
      <c r="H434" s="209">
        <v>3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166</v>
      </c>
      <c r="AU434" s="215" t="s">
        <v>82</v>
      </c>
      <c r="AV434" s="13" t="s">
        <v>85</v>
      </c>
      <c r="AW434" s="13" t="s">
        <v>34</v>
      </c>
      <c r="AX434" s="13" t="s">
        <v>82</v>
      </c>
      <c r="AY434" s="215" t="s">
        <v>158</v>
      </c>
    </row>
    <row r="435" spans="1:65" s="2" customFormat="1" ht="30.6" customHeight="1">
      <c r="A435" s="34"/>
      <c r="B435" s="35"/>
      <c r="C435" s="228" t="s">
        <v>755</v>
      </c>
      <c r="D435" s="228" t="s">
        <v>199</v>
      </c>
      <c r="E435" s="229" t="s">
        <v>844</v>
      </c>
      <c r="F435" s="230" t="s">
        <v>845</v>
      </c>
      <c r="G435" s="231" t="s">
        <v>202</v>
      </c>
      <c r="H435" s="232">
        <v>6</v>
      </c>
      <c r="I435" s="233"/>
      <c r="J435" s="234">
        <f>ROUND(I435*H435,2)</f>
        <v>0</v>
      </c>
      <c r="K435" s="230" t="s">
        <v>19</v>
      </c>
      <c r="L435" s="235"/>
      <c r="M435" s="236" t="s">
        <v>19</v>
      </c>
      <c r="N435" s="237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241</v>
      </c>
      <c r="AT435" s="199" t="s">
        <v>199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846</v>
      </c>
    </row>
    <row r="436" spans="1:65" s="2" customFormat="1" ht="19.2">
      <c r="A436" s="34"/>
      <c r="B436" s="35"/>
      <c r="C436" s="36"/>
      <c r="D436" s="201" t="s">
        <v>165</v>
      </c>
      <c r="E436" s="36"/>
      <c r="F436" s="202" t="s">
        <v>845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2" customFormat="1" ht="30.6" customHeight="1">
      <c r="A437" s="34"/>
      <c r="B437" s="35"/>
      <c r="C437" s="188" t="s">
        <v>760</v>
      </c>
      <c r="D437" s="188" t="s">
        <v>159</v>
      </c>
      <c r="E437" s="189" t="s">
        <v>848</v>
      </c>
      <c r="F437" s="190" t="s">
        <v>849</v>
      </c>
      <c r="G437" s="191" t="s">
        <v>202</v>
      </c>
      <c r="H437" s="192">
        <v>3</v>
      </c>
      <c r="I437" s="193"/>
      <c r="J437" s="194">
        <f>ROUND(I437*H437,2)</f>
        <v>0</v>
      </c>
      <c r="K437" s="190" t="s">
        <v>213</v>
      </c>
      <c r="L437" s="39"/>
      <c r="M437" s="195" t="s">
        <v>19</v>
      </c>
      <c r="N437" s="196" t="s">
        <v>45</v>
      </c>
      <c r="O437" s="64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236</v>
      </c>
      <c r="AT437" s="199" t="s">
        <v>159</v>
      </c>
      <c r="AU437" s="199" t="s">
        <v>82</v>
      </c>
      <c r="AY437" s="17" t="s">
        <v>158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82</v>
      </c>
      <c r="BK437" s="200">
        <f>ROUND(I437*H437,2)</f>
        <v>0</v>
      </c>
      <c r="BL437" s="17" t="s">
        <v>236</v>
      </c>
      <c r="BM437" s="199" t="s">
        <v>850</v>
      </c>
    </row>
    <row r="438" spans="1:65" s="2" customFormat="1" ht="10.199999999999999">
      <c r="A438" s="34"/>
      <c r="B438" s="35"/>
      <c r="C438" s="36"/>
      <c r="D438" s="201" t="s">
        <v>165</v>
      </c>
      <c r="E438" s="36"/>
      <c r="F438" s="202" t="s">
        <v>849</v>
      </c>
      <c r="G438" s="36"/>
      <c r="H438" s="36"/>
      <c r="I438" s="108"/>
      <c r="J438" s="36"/>
      <c r="K438" s="36"/>
      <c r="L438" s="39"/>
      <c r="M438" s="203"/>
      <c r="N438" s="204"/>
      <c r="O438" s="64"/>
      <c r="P438" s="64"/>
      <c r="Q438" s="64"/>
      <c r="R438" s="64"/>
      <c r="S438" s="64"/>
      <c r="T438" s="65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165</v>
      </c>
      <c r="AU438" s="17" t="s">
        <v>82</v>
      </c>
    </row>
    <row r="439" spans="1:65" s="13" customFormat="1" ht="10.199999999999999">
      <c r="B439" s="205"/>
      <c r="C439" s="206"/>
      <c r="D439" s="201" t="s">
        <v>166</v>
      </c>
      <c r="E439" s="207" t="s">
        <v>19</v>
      </c>
      <c r="F439" s="208" t="s">
        <v>1724</v>
      </c>
      <c r="G439" s="206"/>
      <c r="H439" s="209">
        <v>3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166</v>
      </c>
      <c r="AU439" s="215" t="s">
        <v>82</v>
      </c>
      <c r="AV439" s="13" t="s">
        <v>85</v>
      </c>
      <c r="AW439" s="13" t="s">
        <v>34</v>
      </c>
      <c r="AX439" s="13" t="s">
        <v>82</v>
      </c>
      <c r="AY439" s="215" t="s">
        <v>158</v>
      </c>
    </row>
    <row r="440" spans="1:65" s="2" customFormat="1" ht="30.6" customHeight="1">
      <c r="A440" s="34"/>
      <c r="B440" s="35"/>
      <c r="C440" s="188" t="s">
        <v>766</v>
      </c>
      <c r="D440" s="188" t="s">
        <v>159</v>
      </c>
      <c r="E440" s="189" t="s">
        <v>853</v>
      </c>
      <c r="F440" s="190" t="s">
        <v>854</v>
      </c>
      <c r="G440" s="191" t="s">
        <v>202</v>
      </c>
      <c r="H440" s="192">
        <v>3</v>
      </c>
      <c r="I440" s="193"/>
      <c r="J440" s="194">
        <f>ROUND(I440*H440,2)</f>
        <v>0</v>
      </c>
      <c r="K440" s="190" t="s">
        <v>213</v>
      </c>
      <c r="L440" s="39"/>
      <c r="M440" s="195" t="s">
        <v>19</v>
      </c>
      <c r="N440" s="196" t="s">
        <v>45</v>
      </c>
      <c r="O440" s="64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9" t="s">
        <v>236</v>
      </c>
      <c r="AT440" s="199" t="s">
        <v>159</v>
      </c>
      <c r="AU440" s="199" t="s">
        <v>82</v>
      </c>
      <c r="AY440" s="17" t="s">
        <v>158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82</v>
      </c>
      <c r="BK440" s="200">
        <f>ROUND(I440*H440,2)</f>
        <v>0</v>
      </c>
      <c r="BL440" s="17" t="s">
        <v>236</v>
      </c>
      <c r="BM440" s="199" t="s">
        <v>855</v>
      </c>
    </row>
    <row r="441" spans="1:65" s="2" customFormat="1" ht="10.199999999999999">
      <c r="A441" s="34"/>
      <c r="B441" s="35"/>
      <c r="C441" s="36"/>
      <c r="D441" s="201" t="s">
        <v>165</v>
      </c>
      <c r="E441" s="36"/>
      <c r="F441" s="202" t="s">
        <v>854</v>
      </c>
      <c r="G441" s="36"/>
      <c r="H441" s="36"/>
      <c r="I441" s="108"/>
      <c r="J441" s="36"/>
      <c r="K441" s="36"/>
      <c r="L441" s="39"/>
      <c r="M441" s="203"/>
      <c r="N441" s="204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165</v>
      </c>
      <c r="AU441" s="17" t="s">
        <v>82</v>
      </c>
    </row>
    <row r="442" spans="1:65" s="13" customFormat="1" ht="10.199999999999999">
      <c r="B442" s="205"/>
      <c r="C442" s="206"/>
      <c r="D442" s="201" t="s">
        <v>166</v>
      </c>
      <c r="E442" s="207" t="s">
        <v>19</v>
      </c>
      <c r="F442" s="208" t="s">
        <v>1724</v>
      </c>
      <c r="G442" s="206"/>
      <c r="H442" s="209">
        <v>3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166</v>
      </c>
      <c r="AU442" s="215" t="s">
        <v>82</v>
      </c>
      <c r="AV442" s="13" t="s">
        <v>85</v>
      </c>
      <c r="AW442" s="13" t="s">
        <v>34</v>
      </c>
      <c r="AX442" s="13" t="s">
        <v>82</v>
      </c>
      <c r="AY442" s="215" t="s">
        <v>158</v>
      </c>
    </row>
    <row r="443" spans="1:65" s="2" customFormat="1" ht="16.5" customHeight="1">
      <c r="A443" s="34"/>
      <c r="B443" s="35"/>
      <c r="C443" s="228" t="s">
        <v>771</v>
      </c>
      <c r="D443" s="228" t="s">
        <v>199</v>
      </c>
      <c r="E443" s="229" t="s">
        <v>861</v>
      </c>
      <c r="F443" s="230" t="s">
        <v>862</v>
      </c>
      <c r="G443" s="231" t="s">
        <v>202</v>
      </c>
      <c r="H443" s="232">
        <v>3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863</v>
      </c>
    </row>
    <row r="444" spans="1:65" s="2" customFormat="1" ht="10.199999999999999">
      <c r="A444" s="34"/>
      <c r="B444" s="35"/>
      <c r="C444" s="36"/>
      <c r="D444" s="201" t="s">
        <v>165</v>
      </c>
      <c r="E444" s="36"/>
      <c r="F444" s="202" t="s">
        <v>862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1724</v>
      </c>
      <c r="G445" s="206"/>
      <c r="H445" s="209">
        <v>3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16.5" customHeight="1">
      <c r="A446" s="34"/>
      <c r="B446" s="35"/>
      <c r="C446" s="228" t="s">
        <v>775</v>
      </c>
      <c r="D446" s="228" t="s">
        <v>199</v>
      </c>
      <c r="E446" s="229" t="s">
        <v>865</v>
      </c>
      <c r="F446" s="230" t="s">
        <v>866</v>
      </c>
      <c r="G446" s="231" t="s">
        <v>202</v>
      </c>
      <c r="H446" s="232">
        <v>22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867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866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13" customFormat="1" ht="10.199999999999999">
      <c r="B448" s="205"/>
      <c r="C448" s="206"/>
      <c r="D448" s="201" t="s">
        <v>166</v>
      </c>
      <c r="E448" s="207" t="s">
        <v>19</v>
      </c>
      <c r="F448" s="208" t="s">
        <v>1725</v>
      </c>
      <c r="G448" s="206"/>
      <c r="H448" s="209">
        <v>22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166</v>
      </c>
      <c r="AU448" s="215" t="s">
        <v>82</v>
      </c>
      <c r="AV448" s="13" t="s">
        <v>85</v>
      </c>
      <c r="AW448" s="13" t="s">
        <v>34</v>
      </c>
      <c r="AX448" s="13" t="s">
        <v>82</v>
      </c>
      <c r="AY448" s="215" t="s">
        <v>158</v>
      </c>
    </row>
    <row r="449" spans="1:65" s="2" customFormat="1" ht="16.5" customHeight="1">
      <c r="A449" s="34"/>
      <c r="B449" s="35"/>
      <c r="C449" s="228" t="s">
        <v>780</v>
      </c>
      <c r="D449" s="228" t="s">
        <v>199</v>
      </c>
      <c r="E449" s="229" t="s">
        <v>870</v>
      </c>
      <c r="F449" s="230" t="s">
        <v>871</v>
      </c>
      <c r="G449" s="231" t="s">
        <v>202</v>
      </c>
      <c r="H449" s="232">
        <v>10</v>
      </c>
      <c r="I449" s="233"/>
      <c r="J449" s="234">
        <f>ROUND(I449*H449,2)</f>
        <v>0</v>
      </c>
      <c r="K449" s="230" t="s">
        <v>19</v>
      </c>
      <c r="L449" s="235"/>
      <c r="M449" s="236" t="s">
        <v>19</v>
      </c>
      <c r="N449" s="237" t="s">
        <v>45</v>
      </c>
      <c r="O449" s="64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241</v>
      </c>
      <c r="AT449" s="199" t="s">
        <v>199</v>
      </c>
      <c r="AU449" s="199" t="s">
        <v>82</v>
      </c>
      <c r="AY449" s="17" t="s">
        <v>158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82</v>
      </c>
      <c r="BK449" s="200">
        <f>ROUND(I449*H449,2)</f>
        <v>0</v>
      </c>
      <c r="BL449" s="17" t="s">
        <v>236</v>
      </c>
      <c r="BM449" s="199" t="s">
        <v>872</v>
      </c>
    </row>
    <row r="450" spans="1:65" s="2" customFormat="1" ht="10.199999999999999">
      <c r="A450" s="34"/>
      <c r="B450" s="35"/>
      <c r="C450" s="36"/>
      <c r="D450" s="201" t="s">
        <v>165</v>
      </c>
      <c r="E450" s="36"/>
      <c r="F450" s="202" t="s">
        <v>871</v>
      </c>
      <c r="G450" s="36"/>
      <c r="H450" s="36"/>
      <c r="I450" s="108"/>
      <c r="J450" s="36"/>
      <c r="K450" s="36"/>
      <c r="L450" s="39"/>
      <c r="M450" s="203"/>
      <c r="N450" s="204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165</v>
      </c>
      <c r="AU450" s="17" t="s">
        <v>82</v>
      </c>
    </row>
    <row r="451" spans="1:65" s="13" customFormat="1" ht="10.199999999999999">
      <c r="B451" s="205"/>
      <c r="C451" s="206"/>
      <c r="D451" s="201" t="s">
        <v>166</v>
      </c>
      <c r="E451" s="207" t="s">
        <v>19</v>
      </c>
      <c r="F451" s="208" t="s">
        <v>1726</v>
      </c>
      <c r="G451" s="206"/>
      <c r="H451" s="209">
        <v>10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166</v>
      </c>
      <c r="AU451" s="215" t="s">
        <v>82</v>
      </c>
      <c r="AV451" s="13" t="s">
        <v>85</v>
      </c>
      <c r="AW451" s="13" t="s">
        <v>34</v>
      </c>
      <c r="AX451" s="13" t="s">
        <v>82</v>
      </c>
      <c r="AY451" s="215" t="s">
        <v>158</v>
      </c>
    </row>
    <row r="452" spans="1:65" s="2" customFormat="1" ht="16.5" customHeight="1">
      <c r="A452" s="34"/>
      <c r="B452" s="35"/>
      <c r="C452" s="228" t="s">
        <v>784</v>
      </c>
      <c r="D452" s="228" t="s">
        <v>199</v>
      </c>
      <c r="E452" s="229" t="s">
        <v>875</v>
      </c>
      <c r="F452" s="230" t="s">
        <v>876</v>
      </c>
      <c r="G452" s="231" t="s">
        <v>877</v>
      </c>
      <c r="H452" s="232">
        <v>6</v>
      </c>
      <c r="I452" s="233"/>
      <c r="J452" s="234">
        <f>ROUND(I452*H452,2)</f>
        <v>0</v>
      </c>
      <c r="K452" s="230" t="s">
        <v>19</v>
      </c>
      <c r="L452" s="235"/>
      <c r="M452" s="236" t="s">
        <v>19</v>
      </c>
      <c r="N452" s="237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241</v>
      </c>
      <c r="AT452" s="199" t="s">
        <v>199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878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876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2" customFormat="1" ht="30.6" customHeight="1">
      <c r="A454" s="34"/>
      <c r="B454" s="35"/>
      <c r="C454" s="228" t="s">
        <v>788</v>
      </c>
      <c r="D454" s="228" t="s">
        <v>199</v>
      </c>
      <c r="E454" s="229" t="s">
        <v>885</v>
      </c>
      <c r="F454" s="230" t="s">
        <v>886</v>
      </c>
      <c r="G454" s="231" t="s">
        <v>202</v>
      </c>
      <c r="H454" s="232">
        <v>6</v>
      </c>
      <c r="I454" s="233"/>
      <c r="J454" s="234">
        <f>ROUND(I454*H454,2)</f>
        <v>0</v>
      </c>
      <c r="K454" s="230" t="s">
        <v>19</v>
      </c>
      <c r="L454" s="235"/>
      <c r="M454" s="236" t="s">
        <v>19</v>
      </c>
      <c r="N454" s="237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241</v>
      </c>
      <c r="AT454" s="199" t="s">
        <v>199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887</v>
      </c>
    </row>
    <row r="455" spans="1:65" s="2" customFormat="1" ht="10.199999999999999">
      <c r="A455" s="34"/>
      <c r="B455" s="35"/>
      <c r="C455" s="36"/>
      <c r="D455" s="201" t="s">
        <v>165</v>
      </c>
      <c r="E455" s="36"/>
      <c r="F455" s="202" t="s">
        <v>886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13" customFormat="1" ht="10.199999999999999">
      <c r="B456" s="205"/>
      <c r="C456" s="206"/>
      <c r="D456" s="201" t="s">
        <v>166</v>
      </c>
      <c r="E456" s="207" t="s">
        <v>19</v>
      </c>
      <c r="F456" s="208" t="s">
        <v>1727</v>
      </c>
      <c r="G456" s="206"/>
      <c r="H456" s="209">
        <v>6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166</v>
      </c>
      <c r="AU456" s="215" t="s">
        <v>82</v>
      </c>
      <c r="AV456" s="13" t="s">
        <v>85</v>
      </c>
      <c r="AW456" s="13" t="s">
        <v>34</v>
      </c>
      <c r="AX456" s="13" t="s">
        <v>82</v>
      </c>
      <c r="AY456" s="215" t="s">
        <v>158</v>
      </c>
    </row>
    <row r="457" spans="1:65" s="2" customFormat="1" ht="30.6" customHeight="1">
      <c r="A457" s="34"/>
      <c r="B457" s="35"/>
      <c r="C457" s="188" t="s">
        <v>792</v>
      </c>
      <c r="D457" s="188" t="s">
        <v>159</v>
      </c>
      <c r="E457" s="189" t="s">
        <v>890</v>
      </c>
      <c r="F457" s="190" t="s">
        <v>891</v>
      </c>
      <c r="G457" s="191" t="s">
        <v>202</v>
      </c>
      <c r="H457" s="192">
        <v>6</v>
      </c>
      <c r="I457" s="193"/>
      <c r="J457" s="194">
        <f>ROUND(I457*H457,2)</f>
        <v>0</v>
      </c>
      <c r="K457" s="190" t="s">
        <v>213</v>
      </c>
      <c r="L457" s="39"/>
      <c r="M457" s="195" t="s">
        <v>19</v>
      </c>
      <c r="N457" s="196" t="s">
        <v>45</v>
      </c>
      <c r="O457" s="64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236</v>
      </c>
      <c r="AT457" s="199" t="s">
        <v>159</v>
      </c>
      <c r="AU457" s="199" t="s">
        <v>82</v>
      </c>
      <c r="AY457" s="17" t="s">
        <v>158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82</v>
      </c>
      <c r="BK457" s="200">
        <f>ROUND(I457*H457,2)</f>
        <v>0</v>
      </c>
      <c r="BL457" s="17" t="s">
        <v>236</v>
      </c>
      <c r="BM457" s="199" t="s">
        <v>892</v>
      </c>
    </row>
    <row r="458" spans="1:65" s="2" customFormat="1" ht="19.2">
      <c r="A458" s="34"/>
      <c r="B458" s="35"/>
      <c r="C458" s="36"/>
      <c r="D458" s="201" t="s">
        <v>165</v>
      </c>
      <c r="E458" s="36"/>
      <c r="F458" s="202" t="s">
        <v>891</v>
      </c>
      <c r="G458" s="36"/>
      <c r="H458" s="36"/>
      <c r="I458" s="108"/>
      <c r="J458" s="36"/>
      <c r="K458" s="36"/>
      <c r="L458" s="39"/>
      <c r="M458" s="203"/>
      <c r="N458" s="204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165</v>
      </c>
      <c r="AU458" s="17" t="s">
        <v>82</v>
      </c>
    </row>
    <row r="459" spans="1:65" s="2" customFormat="1" ht="30.6" customHeight="1">
      <c r="A459" s="34"/>
      <c r="B459" s="35"/>
      <c r="C459" s="228" t="s">
        <v>796</v>
      </c>
      <c r="D459" s="228" t="s">
        <v>199</v>
      </c>
      <c r="E459" s="229" t="s">
        <v>894</v>
      </c>
      <c r="F459" s="230" t="s">
        <v>895</v>
      </c>
      <c r="G459" s="231" t="s">
        <v>202</v>
      </c>
      <c r="H459" s="232">
        <v>6</v>
      </c>
      <c r="I459" s="233"/>
      <c r="J459" s="234">
        <f>ROUND(I459*H459,2)</f>
        <v>0</v>
      </c>
      <c r="K459" s="230" t="s">
        <v>19</v>
      </c>
      <c r="L459" s="235"/>
      <c r="M459" s="236" t="s">
        <v>19</v>
      </c>
      <c r="N459" s="237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241</v>
      </c>
      <c r="AT459" s="199" t="s">
        <v>199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896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895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13" customFormat="1" ht="10.199999999999999">
      <c r="B461" s="205"/>
      <c r="C461" s="206"/>
      <c r="D461" s="201" t="s">
        <v>166</v>
      </c>
      <c r="E461" s="207" t="s">
        <v>19</v>
      </c>
      <c r="F461" s="208" t="s">
        <v>1728</v>
      </c>
      <c r="G461" s="206"/>
      <c r="H461" s="209">
        <v>6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166</v>
      </c>
      <c r="AU461" s="215" t="s">
        <v>82</v>
      </c>
      <c r="AV461" s="13" t="s">
        <v>85</v>
      </c>
      <c r="AW461" s="13" t="s">
        <v>34</v>
      </c>
      <c r="AX461" s="13" t="s">
        <v>82</v>
      </c>
      <c r="AY461" s="215" t="s">
        <v>158</v>
      </c>
    </row>
    <row r="462" spans="1:65" s="2" customFormat="1" ht="16.5" customHeight="1">
      <c r="A462" s="34"/>
      <c r="B462" s="35"/>
      <c r="C462" s="188" t="s">
        <v>801</v>
      </c>
      <c r="D462" s="188" t="s">
        <v>159</v>
      </c>
      <c r="E462" s="189" t="s">
        <v>909</v>
      </c>
      <c r="F462" s="190" t="s">
        <v>910</v>
      </c>
      <c r="G462" s="191" t="s">
        <v>202</v>
      </c>
      <c r="H462" s="192">
        <v>3</v>
      </c>
      <c r="I462" s="193"/>
      <c r="J462" s="194">
        <f>ROUND(I462*H462,2)</f>
        <v>0</v>
      </c>
      <c r="K462" s="190" t="s">
        <v>19</v>
      </c>
      <c r="L462" s="39"/>
      <c r="M462" s="195" t="s">
        <v>19</v>
      </c>
      <c r="N462" s="196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236</v>
      </c>
      <c r="AT462" s="199" t="s">
        <v>159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911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910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2" customFormat="1" ht="16.5" customHeight="1">
      <c r="A464" s="34"/>
      <c r="B464" s="35"/>
      <c r="C464" s="228" t="s">
        <v>805</v>
      </c>
      <c r="D464" s="228" t="s">
        <v>199</v>
      </c>
      <c r="E464" s="229" t="s">
        <v>913</v>
      </c>
      <c r="F464" s="230" t="s">
        <v>914</v>
      </c>
      <c r="G464" s="231" t="s">
        <v>202</v>
      </c>
      <c r="H464" s="232">
        <v>3</v>
      </c>
      <c r="I464" s="233"/>
      <c r="J464" s="234">
        <f>ROUND(I464*H464,2)</f>
        <v>0</v>
      </c>
      <c r="K464" s="230" t="s">
        <v>19</v>
      </c>
      <c r="L464" s="235"/>
      <c r="M464" s="236" t="s">
        <v>19</v>
      </c>
      <c r="N464" s="237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241</v>
      </c>
      <c r="AT464" s="199" t="s">
        <v>199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915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914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13" customFormat="1" ht="10.199999999999999">
      <c r="B466" s="205"/>
      <c r="C466" s="206"/>
      <c r="D466" s="201" t="s">
        <v>166</v>
      </c>
      <c r="E466" s="207" t="s">
        <v>19</v>
      </c>
      <c r="F466" s="208" t="s">
        <v>1663</v>
      </c>
      <c r="G466" s="206"/>
      <c r="H466" s="209">
        <v>3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166</v>
      </c>
      <c r="AU466" s="215" t="s">
        <v>82</v>
      </c>
      <c r="AV466" s="13" t="s">
        <v>85</v>
      </c>
      <c r="AW466" s="13" t="s">
        <v>34</v>
      </c>
      <c r="AX466" s="13" t="s">
        <v>82</v>
      </c>
      <c r="AY466" s="215" t="s">
        <v>158</v>
      </c>
    </row>
    <row r="467" spans="1:65" s="2" customFormat="1" ht="30.6" customHeight="1">
      <c r="A467" s="34"/>
      <c r="B467" s="35"/>
      <c r="C467" s="188" t="s">
        <v>810</v>
      </c>
      <c r="D467" s="188" t="s">
        <v>159</v>
      </c>
      <c r="E467" s="189" t="s">
        <v>943</v>
      </c>
      <c r="F467" s="190" t="s">
        <v>944</v>
      </c>
      <c r="G467" s="191" t="s">
        <v>202</v>
      </c>
      <c r="H467" s="192">
        <v>1</v>
      </c>
      <c r="I467" s="193"/>
      <c r="J467" s="194">
        <f>ROUND(I467*H467,2)</f>
        <v>0</v>
      </c>
      <c r="K467" s="190" t="s">
        <v>213</v>
      </c>
      <c r="L467" s="39"/>
      <c r="M467" s="195" t="s">
        <v>19</v>
      </c>
      <c r="N467" s="196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236</v>
      </c>
      <c r="AT467" s="199" t="s">
        <v>159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945</v>
      </c>
    </row>
    <row r="468" spans="1:65" s="2" customFormat="1" ht="19.2">
      <c r="A468" s="34"/>
      <c r="B468" s="35"/>
      <c r="C468" s="36"/>
      <c r="D468" s="201" t="s">
        <v>165</v>
      </c>
      <c r="E468" s="36"/>
      <c r="F468" s="202" t="s">
        <v>944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13" customFormat="1" ht="10.199999999999999">
      <c r="B469" s="205"/>
      <c r="C469" s="206"/>
      <c r="D469" s="201" t="s">
        <v>166</v>
      </c>
      <c r="E469" s="207" t="s">
        <v>19</v>
      </c>
      <c r="F469" s="208" t="s">
        <v>1650</v>
      </c>
      <c r="G469" s="206"/>
      <c r="H469" s="209">
        <v>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166</v>
      </c>
      <c r="AU469" s="215" t="s">
        <v>82</v>
      </c>
      <c r="AV469" s="13" t="s">
        <v>85</v>
      </c>
      <c r="AW469" s="13" t="s">
        <v>34</v>
      </c>
      <c r="AX469" s="13" t="s">
        <v>82</v>
      </c>
      <c r="AY469" s="215" t="s">
        <v>158</v>
      </c>
    </row>
    <row r="470" spans="1:65" s="2" customFormat="1" ht="30.6" customHeight="1">
      <c r="A470" s="34"/>
      <c r="B470" s="35"/>
      <c r="C470" s="188" t="s">
        <v>814</v>
      </c>
      <c r="D470" s="188" t="s">
        <v>159</v>
      </c>
      <c r="E470" s="189" t="s">
        <v>948</v>
      </c>
      <c r="F470" s="190" t="s">
        <v>949</v>
      </c>
      <c r="G470" s="191" t="s">
        <v>202</v>
      </c>
      <c r="H470" s="192">
        <v>4</v>
      </c>
      <c r="I470" s="193"/>
      <c r="J470" s="194">
        <f>ROUND(I470*H470,2)</f>
        <v>0</v>
      </c>
      <c r="K470" s="190" t="s">
        <v>213</v>
      </c>
      <c r="L470" s="39"/>
      <c r="M470" s="195" t="s">
        <v>19</v>
      </c>
      <c r="N470" s="196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236</v>
      </c>
      <c r="AT470" s="199" t="s">
        <v>159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950</v>
      </c>
    </row>
    <row r="471" spans="1:65" s="2" customFormat="1" ht="19.2">
      <c r="A471" s="34"/>
      <c r="B471" s="35"/>
      <c r="C471" s="36"/>
      <c r="D471" s="201" t="s">
        <v>165</v>
      </c>
      <c r="E471" s="36"/>
      <c r="F471" s="202" t="s">
        <v>949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13" customFormat="1" ht="10.199999999999999">
      <c r="B472" s="205"/>
      <c r="C472" s="206"/>
      <c r="D472" s="201" t="s">
        <v>166</v>
      </c>
      <c r="E472" s="207" t="s">
        <v>19</v>
      </c>
      <c r="F472" s="208" t="s">
        <v>1729</v>
      </c>
      <c r="G472" s="206"/>
      <c r="H472" s="209">
        <v>4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166</v>
      </c>
      <c r="AU472" s="215" t="s">
        <v>82</v>
      </c>
      <c r="AV472" s="13" t="s">
        <v>85</v>
      </c>
      <c r="AW472" s="13" t="s">
        <v>34</v>
      </c>
      <c r="AX472" s="13" t="s">
        <v>82</v>
      </c>
      <c r="AY472" s="215" t="s">
        <v>158</v>
      </c>
    </row>
    <row r="473" spans="1:65" s="2" customFormat="1" ht="30.6" customHeight="1">
      <c r="A473" s="34"/>
      <c r="B473" s="35"/>
      <c r="C473" s="188" t="s">
        <v>255</v>
      </c>
      <c r="D473" s="188" t="s">
        <v>159</v>
      </c>
      <c r="E473" s="189" t="s">
        <v>953</v>
      </c>
      <c r="F473" s="190" t="s">
        <v>954</v>
      </c>
      <c r="G473" s="191" t="s">
        <v>202</v>
      </c>
      <c r="H473" s="192">
        <v>3</v>
      </c>
      <c r="I473" s="193"/>
      <c r="J473" s="194">
        <f>ROUND(I473*H473,2)</f>
        <v>0</v>
      </c>
      <c r="K473" s="190" t="s">
        <v>213</v>
      </c>
      <c r="L473" s="39"/>
      <c r="M473" s="195" t="s">
        <v>19</v>
      </c>
      <c r="N473" s="196" t="s">
        <v>45</v>
      </c>
      <c r="O473" s="64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236</v>
      </c>
      <c r="AT473" s="199" t="s">
        <v>159</v>
      </c>
      <c r="AU473" s="199" t="s">
        <v>82</v>
      </c>
      <c r="AY473" s="17" t="s">
        <v>158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82</v>
      </c>
      <c r="BK473" s="200">
        <f>ROUND(I473*H473,2)</f>
        <v>0</v>
      </c>
      <c r="BL473" s="17" t="s">
        <v>236</v>
      </c>
      <c r="BM473" s="199" t="s">
        <v>955</v>
      </c>
    </row>
    <row r="474" spans="1:65" s="2" customFormat="1" ht="19.2">
      <c r="A474" s="34"/>
      <c r="B474" s="35"/>
      <c r="C474" s="36"/>
      <c r="D474" s="201" t="s">
        <v>165</v>
      </c>
      <c r="E474" s="36"/>
      <c r="F474" s="202" t="s">
        <v>954</v>
      </c>
      <c r="G474" s="36"/>
      <c r="H474" s="36"/>
      <c r="I474" s="108"/>
      <c r="J474" s="36"/>
      <c r="K474" s="36"/>
      <c r="L474" s="39"/>
      <c r="M474" s="203"/>
      <c r="N474" s="204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165</v>
      </c>
      <c r="AU474" s="17" t="s">
        <v>82</v>
      </c>
    </row>
    <row r="475" spans="1:65" s="13" customFormat="1" ht="10.199999999999999">
      <c r="B475" s="205"/>
      <c r="C475" s="206"/>
      <c r="D475" s="201" t="s">
        <v>166</v>
      </c>
      <c r="E475" s="207" t="s">
        <v>19</v>
      </c>
      <c r="F475" s="208" t="s">
        <v>1719</v>
      </c>
      <c r="G475" s="206"/>
      <c r="H475" s="209">
        <v>3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166</v>
      </c>
      <c r="AU475" s="215" t="s">
        <v>82</v>
      </c>
      <c r="AV475" s="13" t="s">
        <v>85</v>
      </c>
      <c r="AW475" s="13" t="s">
        <v>34</v>
      </c>
      <c r="AX475" s="13" t="s">
        <v>82</v>
      </c>
      <c r="AY475" s="215" t="s">
        <v>158</v>
      </c>
    </row>
    <row r="476" spans="1:65" s="2" customFormat="1" ht="49.8" customHeight="1">
      <c r="A476" s="34"/>
      <c r="B476" s="35"/>
      <c r="C476" s="188" t="s">
        <v>821</v>
      </c>
      <c r="D476" s="188" t="s">
        <v>159</v>
      </c>
      <c r="E476" s="189" t="s">
        <v>410</v>
      </c>
      <c r="F476" s="190" t="s">
        <v>1427</v>
      </c>
      <c r="G476" s="191" t="s">
        <v>202</v>
      </c>
      <c r="H476" s="192">
        <v>1</v>
      </c>
      <c r="I476" s="193"/>
      <c r="J476" s="194">
        <f>ROUND(I476*H476,2)</f>
        <v>0</v>
      </c>
      <c r="K476" s="190" t="s">
        <v>19</v>
      </c>
      <c r="L476" s="39"/>
      <c r="M476" s="195" t="s">
        <v>19</v>
      </c>
      <c r="N476" s="196" t="s">
        <v>45</v>
      </c>
      <c r="O476" s="64"/>
      <c r="P476" s="197">
        <f>O476*H476</f>
        <v>0</v>
      </c>
      <c r="Q476" s="197">
        <v>0.8901</v>
      </c>
      <c r="R476" s="197">
        <f>Q476*H476</f>
        <v>0.8901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236</v>
      </c>
      <c r="AT476" s="199" t="s">
        <v>159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1428</v>
      </c>
    </row>
    <row r="477" spans="1:65" s="2" customFormat="1" ht="38.4">
      <c r="A477" s="34"/>
      <c r="B477" s="35"/>
      <c r="C477" s="36"/>
      <c r="D477" s="201" t="s">
        <v>165</v>
      </c>
      <c r="E477" s="36"/>
      <c r="F477" s="202" t="s">
        <v>1427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2" customFormat="1" ht="38.4">
      <c r="A478" s="34"/>
      <c r="B478" s="35"/>
      <c r="C478" s="36"/>
      <c r="D478" s="201" t="s">
        <v>216</v>
      </c>
      <c r="E478" s="36"/>
      <c r="F478" s="227" t="s">
        <v>413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216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1650</v>
      </c>
      <c r="G479" s="206"/>
      <c r="H479" s="209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49.8" customHeight="1">
      <c r="A480" s="34"/>
      <c r="B480" s="35"/>
      <c r="C480" s="188" t="s">
        <v>826</v>
      </c>
      <c r="D480" s="188" t="s">
        <v>159</v>
      </c>
      <c r="E480" s="189" t="s">
        <v>1429</v>
      </c>
      <c r="F480" s="190" t="s">
        <v>1430</v>
      </c>
      <c r="G480" s="191" t="s">
        <v>202</v>
      </c>
      <c r="H480" s="192">
        <v>3</v>
      </c>
      <c r="I480" s="193"/>
      <c r="J480" s="194">
        <f>ROUND(I480*H480,2)</f>
        <v>0</v>
      </c>
      <c r="K480" s="190" t="s">
        <v>19</v>
      </c>
      <c r="L480" s="39"/>
      <c r="M480" s="195" t="s">
        <v>19</v>
      </c>
      <c r="N480" s="196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236</v>
      </c>
      <c r="AT480" s="199" t="s">
        <v>159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1431</v>
      </c>
    </row>
    <row r="481" spans="1:65" s="2" customFormat="1" ht="38.4">
      <c r="A481" s="34"/>
      <c r="B481" s="35"/>
      <c r="C481" s="36"/>
      <c r="D481" s="201" t="s">
        <v>165</v>
      </c>
      <c r="E481" s="36"/>
      <c r="F481" s="202" t="s">
        <v>1430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13" customFormat="1" ht="10.199999999999999">
      <c r="B482" s="205"/>
      <c r="C482" s="206"/>
      <c r="D482" s="201" t="s">
        <v>166</v>
      </c>
      <c r="E482" s="207" t="s">
        <v>19</v>
      </c>
      <c r="F482" s="208" t="s">
        <v>1719</v>
      </c>
      <c r="G482" s="206"/>
      <c r="H482" s="209">
        <v>3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166</v>
      </c>
      <c r="AU482" s="215" t="s">
        <v>82</v>
      </c>
      <c r="AV482" s="13" t="s">
        <v>85</v>
      </c>
      <c r="AW482" s="13" t="s">
        <v>34</v>
      </c>
      <c r="AX482" s="13" t="s">
        <v>82</v>
      </c>
      <c r="AY482" s="215" t="s">
        <v>158</v>
      </c>
    </row>
    <row r="483" spans="1:65" s="2" customFormat="1" ht="63.6" customHeight="1">
      <c r="A483" s="34"/>
      <c r="B483" s="35"/>
      <c r="C483" s="188" t="s">
        <v>830</v>
      </c>
      <c r="D483" s="188" t="s">
        <v>159</v>
      </c>
      <c r="E483" s="189" t="s">
        <v>416</v>
      </c>
      <c r="F483" s="190" t="s">
        <v>1433</v>
      </c>
      <c r="G483" s="191" t="s">
        <v>202</v>
      </c>
      <c r="H483" s="192">
        <v>3</v>
      </c>
      <c r="I483" s="193"/>
      <c r="J483" s="194">
        <f>ROUND(I483*H483,2)</f>
        <v>0</v>
      </c>
      <c r="K483" s="190" t="s">
        <v>19</v>
      </c>
      <c r="L483" s="39"/>
      <c r="M483" s="195" t="s">
        <v>19</v>
      </c>
      <c r="N483" s="196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236</v>
      </c>
      <c r="AT483" s="199" t="s">
        <v>159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1434</v>
      </c>
    </row>
    <row r="484" spans="1:65" s="2" customFormat="1" ht="38.4">
      <c r="A484" s="34"/>
      <c r="B484" s="35"/>
      <c r="C484" s="36"/>
      <c r="D484" s="201" t="s">
        <v>165</v>
      </c>
      <c r="E484" s="36"/>
      <c r="F484" s="202" t="s">
        <v>1433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1719</v>
      </c>
      <c r="G485" s="206"/>
      <c r="H485" s="209">
        <v>3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188" t="s">
        <v>835</v>
      </c>
      <c r="D486" s="188" t="s">
        <v>159</v>
      </c>
      <c r="E486" s="189" t="s">
        <v>975</v>
      </c>
      <c r="F486" s="190" t="s">
        <v>976</v>
      </c>
      <c r="G486" s="191" t="s">
        <v>977</v>
      </c>
      <c r="H486" s="192">
        <v>1</v>
      </c>
      <c r="I486" s="193"/>
      <c r="J486" s="194">
        <f>ROUND(I486*H486,2)</f>
        <v>0</v>
      </c>
      <c r="K486" s="190" t="s">
        <v>19</v>
      </c>
      <c r="L486" s="39"/>
      <c r="M486" s="195" t="s">
        <v>19</v>
      </c>
      <c r="N486" s="196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236</v>
      </c>
      <c r="AT486" s="199" t="s">
        <v>159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978</v>
      </c>
    </row>
    <row r="487" spans="1:65" s="2" customFormat="1" ht="115.2">
      <c r="A487" s="34"/>
      <c r="B487" s="35"/>
      <c r="C487" s="36"/>
      <c r="D487" s="201" t="s">
        <v>165</v>
      </c>
      <c r="E487" s="36"/>
      <c r="F487" s="202" t="s">
        <v>979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2" customFormat="1" ht="16.5" customHeight="1">
      <c r="A488" s="34"/>
      <c r="B488" s="35"/>
      <c r="C488" s="188" t="s">
        <v>839</v>
      </c>
      <c r="D488" s="188" t="s">
        <v>159</v>
      </c>
      <c r="E488" s="189" t="s">
        <v>981</v>
      </c>
      <c r="F488" s="190" t="s">
        <v>982</v>
      </c>
      <c r="G488" s="191" t="s">
        <v>977</v>
      </c>
      <c r="H488" s="192">
        <v>1</v>
      </c>
      <c r="I488" s="193"/>
      <c r="J488" s="194">
        <f>ROUND(I488*H488,2)</f>
        <v>0</v>
      </c>
      <c r="K488" s="190" t="s">
        <v>19</v>
      </c>
      <c r="L488" s="39"/>
      <c r="M488" s="195" t="s">
        <v>19</v>
      </c>
      <c r="N488" s="196" t="s">
        <v>45</v>
      </c>
      <c r="O488" s="64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9" t="s">
        <v>236</v>
      </c>
      <c r="AT488" s="199" t="s">
        <v>159</v>
      </c>
      <c r="AU488" s="199" t="s">
        <v>82</v>
      </c>
      <c r="AY488" s="17" t="s">
        <v>158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7" t="s">
        <v>82</v>
      </c>
      <c r="BK488" s="200">
        <f>ROUND(I488*H488,2)</f>
        <v>0</v>
      </c>
      <c r="BL488" s="17" t="s">
        <v>236</v>
      </c>
      <c r="BM488" s="199" t="s">
        <v>983</v>
      </c>
    </row>
    <row r="489" spans="1:65" s="2" customFormat="1" ht="137.4" customHeight="1">
      <c r="A489" s="34"/>
      <c r="B489" s="35"/>
      <c r="C489" s="36"/>
      <c r="D489" s="201" t="s">
        <v>165</v>
      </c>
      <c r="E489" s="36"/>
      <c r="F489" s="202" t="s">
        <v>984</v>
      </c>
      <c r="G489" s="36"/>
      <c r="H489" s="36"/>
      <c r="I489" s="108"/>
      <c r="J489" s="36"/>
      <c r="K489" s="36"/>
      <c r="L489" s="39"/>
      <c r="M489" s="203"/>
      <c r="N489" s="204"/>
      <c r="O489" s="64"/>
      <c r="P489" s="64"/>
      <c r="Q489" s="64"/>
      <c r="R489" s="64"/>
      <c r="S489" s="64"/>
      <c r="T489" s="65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165</v>
      </c>
      <c r="AU489" s="17" t="s">
        <v>82</v>
      </c>
    </row>
    <row r="490" spans="1:65" s="12" customFormat="1" ht="22.8" customHeight="1">
      <c r="B490" s="174"/>
      <c r="C490" s="175"/>
      <c r="D490" s="176" t="s">
        <v>73</v>
      </c>
      <c r="E490" s="238" t="s">
        <v>82</v>
      </c>
      <c r="F490" s="238" t="s">
        <v>985</v>
      </c>
      <c r="G490" s="175"/>
      <c r="H490" s="175"/>
      <c r="I490" s="178"/>
      <c r="J490" s="239">
        <f>BK490</f>
        <v>0</v>
      </c>
      <c r="K490" s="175"/>
      <c r="L490" s="180"/>
      <c r="M490" s="181"/>
      <c r="N490" s="182"/>
      <c r="O490" s="182"/>
      <c r="P490" s="183">
        <f>SUM(P491:P543)</f>
        <v>0</v>
      </c>
      <c r="Q490" s="182"/>
      <c r="R490" s="183">
        <f>SUM(R491:R543)</f>
        <v>36.1541</v>
      </c>
      <c r="S490" s="182"/>
      <c r="T490" s="184">
        <f>SUM(T491:T543)</f>
        <v>0</v>
      </c>
      <c r="AR490" s="185" t="s">
        <v>82</v>
      </c>
      <c r="AT490" s="186" t="s">
        <v>73</v>
      </c>
      <c r="AU490" s="186" t="s">
        <v>82</v>
      </c>
      <c r="AY490" s="185" t="s">
        <v>158</v>
      </c>
      <c r="BK490" s="187">
        <f>SUM(BK491:BK543)</f>
        <v>0</v>
      </c>
    </row>
    <row r="491" spans="1:65" s="2" customFormat="1" ht="31.2" customHeight="1">
      <c r="A491" s="34"/>
      <c r="B491" s="35"/>
      <c r="C491" s="188" t="s">
        <v>843</v>
      </c>
      <c r="D491" s="188" t="s">
        <v>159</v>
      </c>
      <c r="E491" s="189" t="s">
        <v>987</v>
      </c>
      <c r="F491" s="190" t="s">
        <v>988</v>
      </c>
      <c r="G491" s="191" t="s">
        <v>202</v>
      </c>
      <c r="H491" s="192">
        <v>4</v>
      </c>
      <c r="I491" s="193"/>
      <c r="J491" s="194">
        <f>ROUND(I491*H491,2)</f>
        <v>0</v>
      </c>
      <c r="K491" s="190" t="s">
        <v>213</v>
      </c>
      <c r="L491" s="39"/>
      <c r="M491" s="195" t="s">
        <v>19</v>
      </c>
      <c r="N491" s="196" t="s">
        <v>45</v>
      </c>
      <c r="O491" s="64"/>
      <c r="P491" s="197">
        <f>O491*H491</f>
        <v>0</v>
      </c>
      <c r="Q491" s="197">
        <v>6.4999999999999997E-4</v>
      </c>
      <c r="R491" s="197">
        <f>Q491*H491</f>
        <v>2.5999999999999999E-3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249</v>
      </c>
      <c r="AT491" s="199" t="s">
        <v>159</v>
      </c>
      <c r="AU491" s="199" t="s">
        <v>85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249</v>
      </c>
      <c r="BM491" s="199" t="s">
        <v>989</v>
      </c>
    </row>
    <row r="492" spans="1:65" s="2" customFormat="1" ht="19.2">
      <c r="A492" s="34"/>
      <c r="B492" s="35"/>
      <c r="C492" s="36"/>
      <c r="D492" s="201" t="s">
        <v>165</v>
      </c>
      <c r="E492" s="36"/>
      <c r="F492" s="202" t="s">
        <v>990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85</v>
      </c>
    </row>
    <row r="493" spans="1:65" s="2" customFormat="1" ht="172.2" customHeight="1">
      <c r="A493" s="34"/>
      <c r="B493" s="35"/>
      <c r="C493" s="36"/>
      <c r="D493" s="201" t="s">
        <v>216</v>
      </c>
      <c r="E493" s="36"/>
      <c r="F493" s="227" t="s">
        <v>991</v>
      </c>
      <c r="G493" s="36"/>
      <c r="H493" s="36"/>
      <c r="I493" s="108"/>
      <c r="J493" s="36"/>
      <c r="K493" s="36"/>
      <c r="L493" s="39"/>
      <c r="M493" s="203"/>
      <c r="N493" s="204"/>
      <c r="O493" s="64"/>
      <c r="P493" s="64"/>
      <c r="Q493" s="64"/>
      <c r="R493" s="64"/>
      <c r="S493" s="64"/>
      <c r="T493" s="65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216</v>
      </c>
      <c r="AU493" s="17" t="s">
        <v>85</v>
      </c>
    </row>
    <row r="494" spans="1:65" s="13" customFormat="1" ht="10.199999999999999">
      <c r="B494" s="205"/>
      <c r="C494" s="206"/>
      <c r="D494" s="201" t="s">
        <v>166</v>
      </c>
      <c r="E494" s="207" t="s">
        <v>19</v>
      </c>
      <c r="F494" s="208" t="s">
        <v>1729</v>
      </c>
      <c r="G494" s="206"/>
      <c r="H494" s="209">
        <v>4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166</v>
      </c>
      <c r="AU494" s="215" t="s">
        <v>85</v>
      </c>
      <c r="AV494" s="13" t="s">
        <v>85</v>
      </c>
      <c r="AW494" s="13" t="s">
        <v>34</v>
      </c>
      <c r="AX494" s="13" t="s">
        <v>82</v>
      </c>
      <c r="AY494" s="215" t="s">
        <v>158</v>
      </c>
    </row>
    <row r="495" spans="1:65" s="2" customFormat="1" ht="29.4" customHeight="1">
      <c r="A495" s="34"/>
      <c r="B495" s="35"/>
      <c r="C495" s="188" t="s">
        <v>847</v>
      </c>
      <c r="D495" s="188" t="s">
        <v>159</v>
      </c>
      <c r="E495" s="189" t="s">
        <v>994</v>
      </c>
      <c r="F495" s="190" t="s">
        <v>995</v>
      </c>
      <c r="G495" s="191" t="s">
        <v>202</v>
      </c>
      <c r="H495" s="192">
        <v>4</v>
      </c>
      <c r="I495" s="193"/>
      <c r="J495" s="194">
        <f>ROUND(I495*H495,2)</f>
        <v>0</v>
      </c>
      <c r="K495" s="190" t="s">
        <v>213</v>
      </c>
      <c r="L495" s="39"/>
      <c r="M495" s="195" t="s">
        <v>19</v>
      </c>
      <c r="N495" s="196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249</v>
      </c>
      <c r="AT495" s="199" t="s">
        <v>159</v>
      </c>
      <c r="AU495" s="199" t="s">
        <v>85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249</v>
      </c>
      <c r="BM495" s="199" t="s">
        <v>996</v>
      </c>
    </row>
    <row r="496" spans="1:65" s="2" customFormat="1" ht="28.8">
      <c r="A496" s="34"/>
      <c r="B496" s="35"/>
      <c r="C496" s="36"/>
      <c r="D496" s="201" t="s">
        <v>165</v>
      </c>
      <c r="E496" s="36"/>
      <c r="F496" s="202" t="s">
        <v>997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85</v>
      </c>
    </row>
    <row r="497" spans="1:65" s="2" customFormat="1" ht="192">
      <c r="A497" s="34"/>
      <c r="B497" s="35"/>
      <c r="C497" s="36"/>
      <c r="D497" s="201" t="s">
        <v>216</v>
      </c>
      <c r="E497" s="36"/>
      <c r="F497" s="227" t="s">
        <v>991</v>
      </c>
      <c r="G497" s="36"/>
      <c r="H497" s="36"/>
      <c r="I497" s="108"/>
      <c r="J497" s="36"/>
      <c r="K497" s="36"/>
      <c r="L497" s="39"/>
      <c r="M497" s="203"/>
      <c r="N497" s="204"/>
      <c r="O497" s="64"/>
      <c r="P497" s="64"/>
      <c r="Q497" s="64"/>
      <c r="R497" s="64"/>
      <c r="S497" s="64"/>
      <c r="T497" s="65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216</v>
      </c>
      <c r="AU497" s="17" t="s">
        <v>85</v>
      </c>
    </row>
    <row r="498" spans="1:65" s="13" customFormat="1" ht="10.199999999999999">
      <c r="B498" s="205"/>
      <c r="C498" s="206"/>
      <c r="D498" s="201" t="s">
        <v>166</v>
      </c>
      <c r="E498" s="207" t="s">
        <v>19</v>
      </c>
      <c r="F498" s="208" t="s">
        <v>1729</v>
      </c>
      <c r="G498" s="206"/>
      <c r="H498" s="209">
        <v>4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166</v>
      </c>
      <c r="AU498" s="215" t="s">
        <v>85</v>
      </c>
      <c r="AV498" s="13" t="s">
        <v>85</v>
      </c>
      <c r="AW498" s="13" t="s">
        <v>34</v>
      </c>
      <c r="AX498" s="13" t="s">
        <v>82</v>
      </c>
      <c r="AY498" s="215" t="s">
        <v>158</v>
      </c>
    </row>
    <row r="499" spans="1:65" s="2" customFormat="1" ht="27" customHeight="1">
      <c r="A499" s="34"/>
      <c r="B499" s="35"/>
      <c r="C499" s="228" t="s">
        <v>852</v>
      </c>
      <c r="D499" s="228" t="s">
        <v>199</v>
      </c>
      <c r="E499" s="229" t="s">
        <v>999</v>
      </c>
      <c r="F499" s="230" t="s">
        <v>1000</v>
      </c>
      <c r="G499" s="231" t="s">
        <v>202</v>
      </c>
      <c r="H499" s="232">
        <v>28</v>
      </c>
      <c r="I499" s="233"/>
      <c r="J499" s="234">
        <f>ROUND(I499*H499,2)</f>
        <v>0</v>
      </c>
      <c r="K499" s="230" t="s">
        <v>213</v>
      </c>
      <c r="L499" s="235"/>
      <c r="M499" s="236" t="s">
        <v>19</v>
      </c>
      <c r="N499" s="237" t="s">
        <v>45</v>
      </c>
      <c r="O499" s="64"/>
      <c r="P499" s="197">
        <f>O499*H499</f>
        <v>0</v>
      </c>
      <c r="Q499" s="197">
        <v>0</v>
      </c>
      <c r="R499" s="197">
        <f>Q499*H499</f>
        <v>0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249</v>
      </c>
      <c r="AT499" s="199" t="s">
        <v>199</v>
      </c>
      <c r="AU499" s="199" t="s">
        <v>85</v>
      </c>
      <c r="AY499" s="17" t="s">
        <v>158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82</v>
      </c>
      <c r="BK499" s="200">
        <f>ROUND(I499*H499,2)</f>
        <v>0</v>
      </c>
      <c r="BL499" s="17" t="s">
        <v>249</v>
      </c>
      <c r="BM499" s="199" t="s">
        <v>1001</v>
      </c>
    </row>
    <row r="500" spans="1:65" s="2" customFormat="1" ht="19.2">
      <c r="A500" s="34"/>
      <c r="B500" s="35"/>
      <c r="C500" s="36"/>
      <c r="D500" s="201" t="s">
        <v>165</v>
      </c>
      <c r="E500" s="36"/>
      <c r="F500" s="202" t="s">
        <v>1000</v>
      </c>
      <c r="G500" s="36"/>
      <c r="H500" s="36"/>
      <c r="I500" s="108"/>
      <c r="J500" s="36"/>
      <c r="K500" s="36"/>
      <c r="L500" s="39"/>
      <c r="M500" s="203"/>
      <c r="N500" s="204"/>
      <c r="O500" s="64"/>
      <c r="P500" s="64"/>
      <c r="Q500" s="64"/>
      <c r="R500" s="64"/>
      <c r="S500" s="64"/>
      <c r="T500" s="65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165</v>
      </c>
      <c r="AU500" s="17" t="s">
        <v>85</v>
      </c>
    </row>
    <row r="501" spans="1:65" s="13" customFormat="1" ht="10.199999999999999">
      <c r="B501" s="205"/>
      <c r="C501" s="206"/>
      <c r="D501" s="201" t="s">
        <v>166</v>
      </c>
      <c r="E501" s="207" t="s">
        <v>19</v>
      </c>
      <c r="F501" s="208" t="s">
        <v>1730</v>
      </c>
      <c r="G501" s="206"/>
      <c r="H501" s="209">
        <v>28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166</v>
      </c>
      <c r="AU501" s="215" t="s">
        <v>85</v>
      </c>
      <c r="AV501" s="13" t="s">
        <v>85</v>
      </c>
      <c r="AW501" s="13" t="s">
        <v>34</v>
      </c>
      <c r="AX501" s="13" t="s">
        <v>82</v>
      </c>
      <c r="AY501" s="215" t="s">
        <v>158</v>
      </c>
    </row>
    <row r="502" spans="1:65" s="2" customFormat="1" ht="28.2" customHeight="1">
      <c r="A502" s="34"/>
      <c r="B502" s="35"/>
      <c r="C502" s="188" t="s">
        <v>856</v>
      </c>
      <c r="D502" s="188" t="s">
        <v>159</v>
      </c>
      <c r="E502" s="189" t="s">
        <v>1004</v>
      </c>
      <c r="F502" s="190" t="s">
        <v>1005</v>
      </c>
      <c r="G502" s="191" t="s">
        <v>162</v>
      </c>
      <c r="H502" s="192">
        <v>210</v>
      </c>
      <c r="I502" s="193"/>
      <c r="J502" s="194">
        <f>ROUND(I502*H502,2)</f>
        <v>0</v>
      </c>
      <c r="K502" s="190" t="s">
        <v>213</v>
      </c>
      <c r="L502" s="39"/>
      <c r="M502" s="195" t="s">
        <v>19</v>
      </c>
      <c r="N502" s="196" t="s">
        <v>45</v>
      </c>
      <c r="O502" s="64"/>
      <c r="P502" s="197">
        <f>O502*H502</f>
        <v>0</v>
      </c>
      <c r="Q502" s="197">
        <v>1.4999999999999999E-4</v>
      </c>
      <c r="R502" s="197">
        <f>Q502*H502</f>
        <v>3.15E-2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195</v>
      </c>
      <c r="AT502" s="199" t="s">
        <v>159</v>
      </c>
      <c r="AU502" s="199" t="s">
        <v>85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195</v>
      </c>
      <c r="BM502" s="199" t="s">
        <v>1006</v>
      </c>
    </row>
    <row r="503" spans="1:65" s="2" customFormat="1" ht="19.2">
      <c r="A503" s="34"/>
      <c r="B503" s="35"/>
      <c r="C503" s="36"/>
      <c r="D503" s="201" t="s">
        <v>165</v>
      </c>
      <c r="E503" s="36"/>
      <c r="F503" s="202" t="s">
        <v>1007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85</v>
      </c>
    </row>
    <row r="504" spans="1:65" s="2" customFormat="1" ht="167.4" customHeight="1">
      <c r="A504" s="34"/>
      <c r="B504" s="35"/>
      <c r="C504" s="36"/>
      <c r="D504" s="201" t="s">
        <v>216</v>
      </c>
      <c r="E504" s="36"/>
      <c r="F504" s="227" t="s">
        <v>991</v>
      </c>
      <c r="G504" s="36"/>
      <c r="H504" s="36"/>
      <c r="I504" s="108"/>
      <c r="J504" s="36"/>
      <c r="K504" s="36"/>
      <c r="L504" s="39"/>
      <c r="M504" s="203"/>
      <c r="N504" s="204"/>
      <c r="O504" s="64"/>
      <c r="P504" s="64"/>
      <c r="Q504" s="64"/>
      <c r="R504" s="64"/>
      <c r="S504" s="64"/>
      <c r="T504" s="65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216</v>
      </c>
      <c r="AU504" s="17" t="s">
        <v>85</v>
      </c>
    </row>
    <row r="505" spans="1:65" s="13" customFormat="1" ht="10.199999999999999">
      <c r="B505" s="205"/>
      <c r="C505" s="206"/>
      <c r="D505" s="201" t="s">
        <v>166</v>
      </c>
      <c r="E505" s="207" t="s">
        <v>19</v>
      </c>
      <c r="F505" s="208" t="s">
        <v>1731</v>
      </c>
      <c r="G505" s="206"/>
      <c r="H505" s="209">
        <v>210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166</v>
      </c>
      <c r="AU505" s="215" t="s">
        <v>85</v>
      </c>
      <c r="AV505" s="13" t="s">
        <v>85</v>
      </c>
      <c r="AW505" s="13" t="s">
        <v>34</v>
      </c>
      <c r="AX505" s="13" t="s">
        <v>82</v>
      </c>
      <c r="AY505" s="215" t="s">
        <v>158</v>
      </c>
    </row>
    <row r="506" spans="1:65" s="2" customFormat="1" ht="31.2" customHeight="1">
      <c r="A506" s="34"/>
      <c r="B506" s="35"/>
      <c r="C506" s="188" t="s">
        <v>860</v>
      </c>
      <c r="D506" s="188" t="s">
        <v>159</v>
      </c>
      <c r="E506" s="189" t="s">
        <v>1010</v>
      </c>
      <c r="F506" s="190" t="s">
        <v>1011</v>
      </c>
      <c r="G506" s="191" t="s">
        <v>162</v>
      </c>
      <c r="H506" s="192">
        <v>210</v>
      </c>
      <c r="I506" s="193"/>
      <c r="J506" s="194">
        <f>ROUND(I506*H506,2)</f>
        <v>0</v>
      </c>
      <c r="K506" s="190" t="s">
        <v>213</v>
      </c>
      <c r="L506" s="39"/>
      <c r="M506" s="195" t="s">
        <v>19</v>
      </c>
      <c r="N506" s="196" t="s">
        <v>45</v>
      </c>
      <c r="O506" s="64"/>
      <c r="P506" s="197">
        <f>O506*H506</f>
        <v>0</v>
      </c>
      <c r="Q506" s="197">
        <v>0</v>
      </c>
      <c r="R506" s="197">
        <f>Q506*H506</f>
        <v>0</v>
      </c>
      <c r="S506" s="197">
        <v>0</v>
      </c>
      <c r="T506" s="19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9" t="s">
        <v>249</v>
      </c>
      <c r="AT506" s="199" t="s">
        <v>159</v>
      </c>
      <c r="AU506" s="199" t="s">
        <v>85</v>
      </c>
      <c r="AY506" s="17" t="s">
        <v>158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7" t="s">
        <v>82</v>
      </c>
      <c r="BK506" s="200">
        <f>ROUND(I506*H506,2)</f>
        <v>0</v>
      </c>
      <c r="BL506" s="17" t="s">
        <v>249</v>
      </c>
      <c r="BM506" s="199" t="s">
        <v>1012</v>
      </c>
    </row>
    <row r="507" spans="1:65" s="2" customFormat="1" ht="28.8">
      <c r="A507" s="34"/>
      <c r="B507" s="35"/>
      <c r="C507" s="36"/>
      <c r="D507" s="201" t="s">
        <v>165</v>
      </c>
      <c r="E507" s="36"/>
      <c r="F507" s="202" t="s">
        <v>1013</v>
      </c>
      <c r="G507" s="36"/>
      <c r="H507" s="36"/>
      <c r="I507" s="108"/>
      <c r="J507" s="36"/>
      <c r="K507" s="36"/>
      <c r="L507" s="39"/>
      <c r="M507" s="203"/>
      <c r="N507" s="204"/>
      <c r="O507" s="64"/>
      <c r="P507" s="64"/>
      <c r="Q507" s="64"/>
      <c r="R507" s="64"/>
      <c r="S507" s="64"/>
      <c r="T507" s="65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165</v>
      </c>
      <c r="AU507" s="17" t="s">
        <v>85</v>
      </c>
    </row>
    <row r="508" spans="1:65" s="2" customFormat="1" ht="192">
      <c r="A508" s="34"/>
      <c r="B508" s="35"/>
      <c r="C508" s="36"/>
      <c r="D508" s="201" t="s">
        <v>216</v>
      </c>
      <c r="E508" s="36"/>
      <c r="F508" s="227" t="s">
        <v>991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216</v>
      </c>
      <c r="AU508" s="17" t="s">
        <v>85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1731</v>
      </c>
      <c r="G509" s="206"/>
      <c r="H509" s="209">
        <v>210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85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30" customHeight="1">
      <c r="A510" s="34"/>
      <c r="B510" s="35"/>
      <c r="C510" s="228" t="s">
        <v>864</v>
      </c>
      <c r="D510" s="228" t="s">
        <v>199</v>
      </c>
      <c r="E510" s="229" t="s">
        <v>1015</v>
      </c>
      <c r="F510" s="230" t="s">
        <v>1016</v>
      </c>
      <c r="G510" s="231" t="s">
        <v>202</v>
      </c>
      <c r="H510" s="232">
        <v>60</v>
      </c>
      <c r="I510" s="233"/>
      <c r="J510" s="234">
        <f>ROUND(I510*H510,2)</f>
        <v>0</v>
      </c>
      <c r="K510" s="230" t="s">
        <v>213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1.2500000000000001E-2</v>
      </c>
      <c r="R510" s="197">
        <f>Q510*H510</f>
        <v>0.75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249</v>
      </c>
      <c r="AT510" s="199" t="s">
        <v>199</v>
      </c>
      <c r="AU510" s="199" t="s">
        <v>85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249</v>
      </c>
      <c r="BM510" s="199" t="s">
        <v>1017</v>
      </c>
    </row>
    <row r="511" spans="1:65" s="2" customFormat="1" ht="19.2">
      <c r="A511" s="34"/>
      <c r="B511" s="35"/>
      <c r="C511" s="36"/>
      <c r="D511" s="201" t="s">
        <v>165</v>
      </c>
      <c r="E511" s="36"/>
      <c r="F511" s="202" t="s">
        <v>1016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85</v>
      </c>
    </row>
    <row r="512" spans="1:65" s="13" customFormat="1" ht="10.199999999999999">
      <c r="B512" s="205"/>
      <c r="C512" s="206"/>
      <c r="D512" s="201" t="s">
        <v>166</v>
      </c>
      <c r="E512" s="207" t="s">
        <v>19</v>
      </c>
      <c r="F512" s="208" t="s">
        <v>1732</v>
      </c>
      <c r="G512" s="206"/>
      <c r="H512" s="209">
        <v>60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166</v>
      </c>
      <c r="AU512" s="215" t="s">
        <v>85</v>
      </c>
      <c r="AV512" s="13" t="s">
        <v>85</v>
      </c>
      <c r="AW512" s="13" t="s">
        <v>34</v>
      </c>
      <c r="AX512" s="13" t="s">
        <v>82</v>
      </c>
      <c r="AY512" s="215" t="s">
        <v>158</v>
      </c>
    </row>
    <row r="513" spans="1:65" s="2" customFormat="1" ht="30" customHeight="1">
      <c r="A513" s="34"/>
      <c r="B513" s="35"/>
      <c r="C513" s="188" t="s">
        <v>869</v>
      </c>
      <c r="D513" s="188" t="s">
        <v>159</v>
      </c>
      <c r="E513" s="189" t="s">
        <v>1025</v>
      </c>
      <c r="F513" s="190" t="s">
        <v>1026</v>
      </c>
      <c r="G513" s="191" t="s">
        <v>1027</v>
      </c>
      <c r="H513" s="192">
        <v>44.8</v>
      </c>
      <c r="I513" s="193"/>
      <c r="J513" s="194">
        <f>ROUND(I513*H513,2)</f>
        <v>0</v>
      </c>
      <c r="K513" s="190" t="s">
        <v>213</v>
      </c>
      <c r="L513" s="39"/>
      <c r="M513" s="195" t="s">
        <v>19</v>
      </c>
      <c r="N513" s="196" t="s">
        <v>45</v>
      </c>
      <c r="O513" s="64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163</v>
      </c>
      <c r="AT513" s="199" t="s">
        <v>159</v>
      </c>
      <c r="AU513" s="199" t="s">
        <v>85</v>
      </c>
      <c r="AY513" s="17" t="s">
        <v>158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82</v>
      </c>
      <c r="BK513" s="200">
        <f>ROUND(I513*H513,2)</f>
        <v>0</v>
      </c>
      <c r="BL513" s="17" t="s">
        <v>163</v>
      </c>
      <c r="BM513" s="199" t="s">
        <v>1028</v>
      </c>
    </row>
    <row r="514" spans="1:65" s="2" customFormat="1" ht="28.8">
      <c r="A514" s="34"/>
      <c r="B514" s="35"/>
      <c r="C514" s="36"/>
      <c r="D514" s="201" t="s">
        <v>165</v>
      </c>
      <c r="E514" s="36"/>
      <c r="F514" s="202" t="s">
        <v>1029</v>
      </c>
      <c r="G514" s="36"/>
      <c r="H514" s="36"/>
      <c r="I514" s="108"/>
      <c r="J514" s="36"/>
      <c r="K514" s="36"/>
      <c r="L514" s="39"/>
      <c r="M514" s="203"/>
      <c r="N514" s="204"/>
      <c r="O514" s="64"/>
      <c r="P514" s="64"/>
      <c r="Q514" s="64"/>
      <c r="R514" s="64"/>
      <c r="S514" s="64"/>
      <c r="T514" s="65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165</v>
      </c>
      <c r="AU514" s="17" t="s">
        <v>85</v>
      </c>
    </row>
    <row r="515" spans="1:65" s="2" customFormat="1" ht="409.6">
      <c r="A515" s="34"/>
      <c r="B515" s="35"/>
      <c r="C515" s="36"/>
      <c r="D515" s="201" t="s">
        <v>216</v>
      </c>
      <c r="E515" s="36"/>
      <c r="F515" s="227" t="s">
        <v>1030</v>
      </c>
      <c r="G515" s="36"/>
      <c r="H515" s="36"/>
      <c r="I515" s="108"/>
      <c r="J515" s="36"/>
      <c r="K515" s="36"/>
      <c r="L515" s="39"/>
      <c r="M515" s="203"/>
      <c r="N515" s="204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216</v>
      </c>
      <c r="AU515" s="17" t="s">
        <v>85</v>
      </c>
    </row>
    <row r="516" spans="1:65" s="13" customFormat="1" ht="10.199999999999999">
      <c r="B516" s="205"/>
      <c r="C516" s="206"/>
      <c r="D516" s="201" t="s">
        <v>166</v>
      </c>
      <c r="E516" s="207" t="s">
        <v>19</v>
      </c>
      <c r="F516" s="208" t="s">
        <v>1733</v>
      </c>
      <c r="G516" s="206"/>
      <c r="H516" s="209">
        <v>44.8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166</v>
      </c>
      <c r="AU516" s="215" t="s">
        <v>85</v>
      </c>
      <c r="AV516" s="13" t="s">
        <v>85</v>
      </c>
      <c r="AW516" s="13" t="s">
        <v>34</v>
      </c>
      <c r="AX516" s="13" t="s">
        <v>82</v>
      </c>
      <c r="AY516" s="215" t="s">
        <v>158</v>
      </c>
    </row>
    <row r="517" spans="1:65" s="2" customFormat="1" ht="28.2" customHeight="1">
      <c r="A517" s="34"/>
      <c r="B517" s="35"/>
      <c r="C517" s="188" t="s">
        <v>874</v>
      </c>
      <c r="D517" s="188" t="s">
        <v>159</v>
      </c>
      <c r="E517" s="189" t="s">
        <v>1043</v>
      </c>
      <c r="F517" s="190" t="s">
        <v>1044</v>
      </c>
      <c r="G517" s="191" t="s">
        <v>194</v>
      </c>
      <c r="H517" s="192">
        <v>360</v>
      </c>
      <c r="I517" s="193"/>
      <c r="J517" s="194">
        <f>ROUND(I517*H517,2)</f>
        <v>0</v>
      </c>
      <c r="K517" s="190" t="s">
        <v>19</v>
      </c>
      <c r="L517" s="39"/>
      <c r="M517" s="195" t="s">
        <v>19</v>
      </c>
      <c r="N517" s="196" t="s">
        <v>45</v>
      </c>
      <c r="O517" s="64"/>
      <c r="P517" s="197">
        <f>O517*H517</f>
        <v>0</v>
      </c>
      <c r="Q517" s="197">
        <v>8.4250000000000005E-2</v>
      </c>
      <c r="R517" s="197">
        <f>Q517*H517</f>
        <v>30.330000000000002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163</v>
      </c>
      <c r="AT517" s="199" t="s">
        <v>159</v>
      </c>
      <c r="AU517" s="199" t="s">
        <v>85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163</v>
      </c>
      <c r="BM517" s="199" t="s">
        <v>1045</v>
      </c>
    </row>
    <row r="518" spans="1:65" s="2" customFormat="1" ht="19.2">
      <c r="A518" s="34"/>
      <c r="B518" s="35"/>
      <c r="C518" s="36"/>
      <c r="D518" s="201" t="s">
        <v>165</v>
      </c>
      <c r="E518" s="36"/>
      <c r="F518" s="202" t="s">
        <v>1044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85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1734</v>
      </c>
      <c r="G519" s="206"/>
      <c r="H519" s="209">
        <v>360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85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16.5" customHeight="1">
      <c r="A520" s="34"/>
      <c r="B520" s="35"/>
      <c r="C520" s="228" t="s">
        <v>879</v>
      </c>
      <c r="D520" s="228" t="s">
        <v>199</v>
      </c>
      <c r="E520" s="229" t="s">
        <v>1048</v>
      </c>
      <c r="F520" s="230" t="s">
        <v>1448</v>
      </c>
      <c r="G520" s="231" t="s">
        <v>194</v>
      </c>
      <c r="H520" s="232">
        <v>36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0.14000000000000001</v>
      </c>
      <c r="R520" s="197">
        <f>Q520*H520</f>
        <v>5.0400000000000009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218</v>
      </c>
      <c r="AT520" s="199" t="s">
        <v>199</v>
      </c>
      <c r="AU520" s="199" t="s">
        <v>85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163</v>
      </c>
      <c r="BM520" s="199" t="s">
        <v>1050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1448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85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1735</v>
      </c>
      <c r="G522" s="206"/>
      <c r="H522" s="209">
        <v>36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85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27.6" customHeight="1">
      <c r="A523" s="34"/>
      <c r="B523" s="35"/>
      <c r="C523" s="188" t="s">
        <v>884</v>
      </c>
      <c r="D523" s="188" t="s">
        <v>159</v>
      </c>
      <c r="E523" s="189" t="s">
        <v>1033</v>
      </c>
      <c r="F523" s="190" t="s">
        <v>1034</v>
      </c>
      <c r="G523" s="191" t="s">
        <v>1035</v>
      </c>
      <c r="H523" s="192">
        <v>74.102000000000004</v>
      </c>
      <c r="I523" s="193"/>
      <c r="J523" s="194">
        <f>ROUND(I523*H523,2)</f>
        <v>0</v>
      </c>
      <c r="K523" s="190" t="s">
        <v>213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163</v>
      </c>
      <c r="AT523" s="199" t="s">
        <v>159</v>
      </c>
      <c r="AU523" s="199" t="s">
        <v>85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163</v>
      </c>
      <c r="BM523" s="199" t="s">
        <v>1036</v>
      </c>
    </row>
    <row r="524" spans="1:65" s="2" customFormat="1" ht="38.4">
      <c r="A524" s="34"/>
      <c r="B524" s="35"/>
      <c r="C524" s="36"/>
      <c r="D524" s="201" t="s">
        <v>165</v>
      </c>
      <c r="E524" s="36"/>
      <c r="F524" s="202" t="s">
        <v>1037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85</v>
      </c>
    </row>
    <row r="525" spans="1:65" s="2" customFormat="1" ht="76.8">
      <c r="A525" s="34"/>
      <c r="B525" s="35"/>
      <c r="C525" s="36"/>
      <c r="D525" s="201" t="s">
        <v>216</v>
      </c>
      <c r="E525" s="36"/>
      <c r="F525" s="227" t="s">
        <v>1038</v>
      </c>
      <c r="G525" s="36"/>
      <c r="H525" s="36"/>
      <c r="I525" s="108"/>
      <c r="J525" s="36"/>
      <c r="K525" s="36"/>
      <c r="L525" s="39"/>
      <c r="M525" s="203"/>
      <c r="N525" s="204"/>
      <c r="O525" s="64"/>
      <c r="P525" s="64"/>
      <c r="Q525" s="64"/>
      <c r="R525" s="64"/>
      <c r="S525" s="64"/>
      <c r="T525" s="65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216</v>
      </c>
      <c r="AU525" s="17" t="s">
        <v>85</v>
      </c>
    </row>
    <row r="526" spans="1:65" s="2" customFormat="1" ht="38.4">
      <c r="A526" s="34"/>
      <c r="B526" s="35"/>
      <c r="C526" s="36"/>
      <c r="D526" s="201" t="s">
        <v>181</v>
      </c>
      <c r="E526" s="36"/>
      <c r="F526" s="227" t="s">
        <v>1039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181</v>
      </c>
      <c r="AU526" s="17" t="s">
        <v>85</v>
      </c>
    </row>
    <row r="527" spans="1:65" s="13" customFormat="1" ht="20.399999999999999">
      <c r="B527" s="205"/>
      <c r="C527" s="206"/>
      <c r="D527" s="201" t="s">
        <v>166</v>
      </c>
      <c r="E527" s="207" t="s">
        <v>19</v>
      </c>
      <c r="F527" s="208" t="s">
        <v>1736</v>
      </c>
      <c r="G527" s="206"/>
      <c r="H527" s="209">
        <v>67.05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85</v>
      </c>
      <c r="AV527" s="13" t="s">
        <v>85</v>
      </c>
      <c r="AW527" s="13" t="s">
        <v>34</v>
      </c>
      <c r="AX527" s="13" t="s">
        <v>74</v>
      </c>
      <c r="AY527" s="215" t="s">
        <v>158</v>
      </c>
    </row>
    <row r="528" spans="1:65" s="13" customFormat="1" ht="20.399999999999999">
      <c r="B528" s="205"/>
      <c r="C528" s="206"/>
      <c r="D528" s="201" t="s">
        <v>166</v>
      </c>
      <c r="E528" s="207" t="s">
        <v>19</v>
      </c>
      <c r="F528" s="208" t="s">
        <v>1737</v>
      </c>
      <c r="G528" s="206"/>
      <c r="H528" s="209">
        <v>7.0519999999999996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166</v>
      </c>
      <c r="AU528" s="215" t="s">
        <v>85</v>
      </c>
      <c r="AV528" s="13" t="s">
        <v>85</v>
      </c>
      <c r="AW528" s="13" t="s">
        <v>34</v>
      </c>
      <c r="AX528" s="13" t="s">
        <v>74</v>
      </c>
      <c r="AY528" s="215" t="s">
        <v>158</v>
      </c>
    </row>
    <row r="529" spans="1:65" s="14" customFormat="1" ht="10.199999999999999">
      <c r="B529" s="216"/>
      <c r="C529" s="217"/>
      <c r="D529" s="201" t="s">
        <v>166</v>
      </c>
      <c r="E529" s="218" t="s">
        <v>19</v>
      </c>
      <c r="F529" s="219" t="s">
        <v>175</v>
      </c>
      <c r="G529" s="217"/>
      <c r="H529" s="220">
        <v>74.102000000000004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166</v>
      </c>
      <c r="AU529" s="226" t="s">
        <v>85</v>
      </c>
      <c r="AV529" s="14" t="s">
        <v>163</v>
      </c>
      <c r="AW529" s="14" t="s">
        <v>34</v>
      </c>
      <c r="AX529" s="14" t="s">
        <v>82</v>
      </c>
      <c r="AY529" s="226" t="s">
        <v>158</v>
      </c>
    </row>
    <row r="530" spans="1:65" s="2" customFormat="1" ht="16.5" customHeight="1">
      <c r="A530" s="34"/>
      <c r="B530" s="35"/>
      <c r="C530" s="188" t="s">
        <v>889</v>
      </c>
      <c r="D530" s="188" t="s">
        <v>159</v>
      </c>
      <c r="E530" s="189" t="s">
        <v>1053</v>
      </c>
      <c r="F530" s="190" t="s">
        <v>1054</v>
      </c>
      <c r="G530" s="191" t="s">
        <v>1035</v>
      </c>
      <c r="H530" s="192">
        <v>74.102000000000004</v>
      </c>
      <c r="I530" s="193"/>
      <c r="J530" s="194">
        <f>ROUND(I530*H530,2)</f>
        <v>0</v>
      </c>
      <c r="K530" s="190" t="s">
        <v>19</v>
      </c>
      <c r="L530" s="39"/>
      <c r="M530" s="195" t="s">
        <v>19</v>
      </c>
      <c r="N530" s="196" t="s">
        <v>45</v>
      </c>
      <c r="O530" s="64"/>
      <c r="P530" s="197">
        <f>O530*H530</f>
        <v>0</v>
      </c>
      <c r="Q530" s="197">
        <v>0</v>
      </c>
      <c r="R530" s="197">
        <f>Q530*H530</f>
        <v>0</v>
      </c>
      <c r="S530" s="197">
        <v>0</v>
      </c>
      <c r="T530" s="19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9" t="s">
        <v>163</v>
      </c>
      <c r="AT530" s="199" t="s">
        <v>159</v>
      </c>
      <c r="AU530" s="199" t="s">
        <v>85</v>
      </c>
      <c r="AY530" s="17" t="s">
        <v>158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7" t="s">
        <v>82</v>
      </c>
      <c r="BK530" s="200">
        <f>ROUND(I530*H530,2)</f>
        <v>0</v>
      </c>
      <c r="BL530" s="17" t="s">
        <v>163</v>
      </c>
      <c r="BM530" s="199" t="s">
        <v>1055</v>
      </c>
    </row>
    <row r="531" spans="1:65" s="2" customFormat="1" ht="10.199999999999999">
      <c r="A531" s="34"/>
      <c r="B531" s="35"/>
      <c r="C531" s="36"/>
      <c r="D531" s="201" t="s">
        <v>165</v>
      </c>
      <c r="E531" s="36"/>
      <c r="F531" s="202" t="s">
        <v>1054</v>
      </c>
      <c r="G531" s="36"/>
      <c r="H531" s="36"/>
      <c r="I531" s="108"/>
      <c r="J531" s="36"/>
      <c r="K531" s="36"/>
      <c r="L531" s="39"/>
      <c r="M531" s="203"/>
      <c r="N531" s="204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165</v>
      </c>
      <c r="AU531" s="17" t="s">
        <v>85</v>
      </c>
    </row>
    <row r="532" spans="1:65" s="13" customFormat="1" ht="20.399999999999999">
      <c r="B532" s="205"/>
      <c r="C532" s="206"/>
      <c r="D532" s="201" t="s">
        <v>166</v>
      </c>
      <c r="E532" s="207" t="s">
        <v>19</v>
      </c>
      <c r="F532" s="208" t="s">
        <v>1736</v>
      </c>
      <c r="G532" s="206"/>
      <c r="H532" s="209">
        <v>67.05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166</v>
      </c>
      <c r="AU532" s="215" t="s">
        <v>85</v>
      </c>
      <c r="AV532" s="13" t="s">
        <v>85</v>
      </c>
      <c r="AW532" s="13" t="s">
        <v>34</v>
      </c>
      <c r="AX532" s="13" t="s">
        <v>74</v>
      </c>
      <c r="AY532" s="215" t="s">
        <v>158</v>
      </c>
    </row>
    <row r="533" spans="1:65" s="13" customFormat="1" ht="20.399999999999999">
      <c r="B533" s="205"/>
      <c r="C533" s="206"/>
      <c r="D533" s="201" t="s">
        <v>166</v>
      </c>
      <c r="E533" s="207" t="s">
        <v>19</v>
      </c>
      <c r="F533" s="208" t="s">
        <v>1737</v>
      </c>
      <c r="G533" s="206"/>
      <c r="H533" s="209">
        <v>7.0519999999999996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166</v>
      </c>
      <c r="AU533" s="215" t="s">
        <v>85</v>
      </c>
      <c r="AV533" s="13" t="s">
        <v>85</v>
      </c>
      <c r="AW533" s="13" t="s">
        <v>34</v>
      </c>
      <c r="AX533" s="13" t="s">
        <v>74</v>
      </c>
      <c r="AY533" s="215" t="s">
        <v>158</v>
      </c>
    </row>
    <row r="534" spans="1:65" s="14" customFormat="1" ht="10.199999999999999">
      <c r="B534" s="216"/>
      <c r="C534" s="217"/>
      <c r="D534" s="201" t="s">
        <v>166</v>
      </c>
      <c r="E534" s="218" t="s">
        <v>19</v>
      </c>
      <c r="F534" s="219" t="s">
        <v>175</v>
      </c>
      <c r="G534" s="217"/>
      <c r="H534" s="220">
        <v>74.102000000000004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166</v>
      </c>
      <c r="AU534" s="226" t="s">
        <v>85</v>
      </c>
      <c r="AV534" s="14" t="s">
        <v>163</v>
      </c>
      <c r="AW534" s="14" t="s">
        <v>34</v>
      </c>
      <c r="AX534" s="14" t="s">
        <v>82</v>
      </c>
      <c r="AY534" s="226" t="s">
        <v>158</v>
      </c>
    </row>
    <row r="535" spans="1:65" s="2" customFormat="1" ht="27.6" customHeight="1">
      <c r="A535" s="34"/>
      <c r="B535" s="35"/>
      <c r="C535" s="188" t="s">
        <v>893</v>
      </c>
      <c r="D535" s="188" t="s">
        <v>159</v>
      </c>
      <c r="E535" s="189" t="s">
        <v>1057</v>
      </c>
      <c r="F535" s="190" t="s">
        <v>1058</v>
      </c>
      <c r="G535" s="191" t="s">
        <v>1059</v>
      </c>
      <c r="H535" s="192">
        <v>125.973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163</v>
      </c>
      <c r="AT535" s="199" t="s">
        <v>159</v>
      </c>
      <c r="AU535" s="199" t="s">
        <v>85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163</v>
      </c>
      <c r="BM535" s="199" t="s">
        <v>1060</v>
      </c>
    </row>
    <row r="536" spans="1:65" s="2" customFormat="1" ht="28.8">
      <c r="A536" s="34"/>
      <c r="B536" s="35"/>
      <c r="C536" s="36"/>
      <c r="D536" s="201" t="s">
        <v>165</v>
      </c>
      <c r="E536" s="36"/>
      <c r="F536" s="202" t="s">
        <v>1061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85</v>
      </c>
    </row>
    <row r="537" spans="1:65" s="2" customFormat="1" ht="57.6">
      <c r="A537" s="34"/>
      <c r="B537" s="35"/>
      <c r="C537" s="36"/>
      <c r="D537" s="201" t="s">
        <v>216</v>
      </c>
      <c r="E537" s="36"/>
      <c r="F537" s="227" t="s">
        <v>1062</v>
      </c>
      <c r="G537" s="36"/>
      <c r="H537" s="36"/>
      <c r="I537" s="108"/>
      <c r="J537" s="36"/>
      <c r="K537" s="36"/>
      <c r="L537" s="39"/>
      <c r="M537" s="203"/>
      <c r="N537" s="204"/>
      <c r="O537" s="64"/>
      <c r="P537" s="64"/>
      <c r="Q537" s="64"/>
      <c r="R537" s="64"/>
      <c r="S537" s="64"/>
      <c r="T537" s="65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216</v>
      </c>
      <c r="AU537" s="17" t="s">
        <v>85</v>
      </c>
    </row>
    <row r="538" spans="1:65" s="13" customFormat="1" ht="20.399999999999999">
      <c r="B538" s="205"/>
      <c r="C538" s="206"/>
      <c r="D538" s="201" t="s">
        <v>166</v>
      </c>
      <c r="E538" s="207" t="s">
        <v>19</v>
      </c>
      <c r="F538" s="208" t="s">
        <v>1738</v>
      </c>
      <c r="G538" s="206"/>
      <c r="H538" s="209">
        <v>113.985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166</v>
      </c>
      <c r="AU538" s="215" t="s">
        <v>85</v>
      </c>
      <c r="AV538" s="13" t="s">
        <v>85</v>
      </c>
      <c r="AW538" s="13" t="s">
        <v>34</v>
      </c>
      <c r="AX538" s="13" t="s">
        <v>74</v>
      </c>
      <c r="AY538" s="215" t="s">
        <v>158</v>
      </c>
    </row>
    <row r="539" spans="1:65" s="13" customFormat="1" ht="20.399999999999999">
      <c r="B539" s="205"/>
      <c r="C539" s="206"/>
      <c r="D539" s="201" t="s">
        <v>166</v>
      </c>
      <c r="E539" s="207" t="s">
        <v>19</v>
      </c>
      <c r="F539" s="208" t="s">
        <v>1739</v>
      </c>
      <c r="G539" s="206"/>
      <c r="H539" s="209">
        <v>11.988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166</v>
      </c>
      <c r="AU539" s="215" t="s">
        <v>85</v>
      </c>
      <c r="AV539" s="13" t="s">
        <v>85</v>
      </c>
      <c r="AW539" s="13" t="s">
        <v>34</v>
      </c>
      <c r="AX539" s="13" t="s">
        <v>74</v>
      </c>
      <c r="AY539" s="215" t="s">
        <v>158</v>
      </c>
    </row>
    <row r="540" spans="1:65" s="14" customFormat="1" ht="10.199999999999999">
      <c r="B540" s="216"/>
      <c r="C540" s="217"/>
      <c r="D540" s="201" t="s">
        <v>166</v>
      </c>
      <c r="E540" s="218" t="s">
        <v>19</v>
      </c>
      <c r="F540" s="219" t="s">
        <v>175</v>
      </c>
      <c r="G540" s="217"/>
      <c r="H540" s="220">
        <v>125.973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166</v>
      </c>
      <c r="AU540" s="226" t="s">
        <v>85</v>
      </c>
      <c r="AV540" s="14" t="s">
        <v>163</v>
      </c>
      <c r="AW540" s="14" t="s">
        <v>34</v>
      </c>
      <c r="AX540" s="14" t="s">
        <v>82</v>
      </c>
      <c r="AY540" s="226" t="s">
        <v>158</v>
      </c>
    </row>
    <row r="541" spans="1:65" s="2" customFormat="1" ht="16.5" customHeight="1">
      <c r="A541" s="34"/>
      <c r="B541" s="35"/>
      <c r="C541" s="188" t="s">
        <v>898</v>
      </c>
      <c r="D541" s="188" t="s">
        <v>159</v>
      </c>
      <c r="E541" s="189" t="s">
        <v>1066</v>
      </c>
      <c r="F541" s="190" t="s">
        <v>1067</v>
      </c>
      <c r="G541" s="191" t="s">
        <v>194</v>
      </c>
      <c r="H541" s="192">
        <v>787.5</v>
      </c>
      <c r="I541" s="193"/>
      <c r="J541" s="194">
        <f>ROUND(I541*H541,2)</f>
        <v>0</v>
      </c>
      <c r="K541" s="190" t="s">
        <v>19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163</v>
      </c>
      <c r="AT541" s="199" t="s">
        <v>159</v>
      </c>
      <c r="AU541" s="199" t="s">
        <v>85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163</v>
      </c>
      <c r="BM541" s="199" t="s">
        <v>1068</v>
      </c>
    </row>
    <row r="542" spans="1:65" s="2" customFormat="1" ht="10.199999999999999">
      <c r="A542" s="34"/>
      <c r="B542" s="35"/>
      <c r="C542" s="36"/>
      <c r="D542" s="201" t="s">
        <v>165</v>
      </c>
      <c r="E542" s="36"/>
      <c r="F542" s="202" t="s">
        <v>1067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85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1740</v>
      </c>
      <c r="G543" s="206"/>
      <c r="H543" s="209">
        <v>787.5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85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12" customFormat="1" ht="22.8" customHeight="1">
      <c r="B544" s="174"/>
      <c r="C544" s="175"/>
      <c r="D544" s="176" t="s">
        <v>73</v>
      </c>
      <c r="E544" s="238" t="s">
        <v>85</v>
      </c>
      <c r="F544" s="238" t="s">
        <v>1070</v>
      </c>
      <c r="G544" s="175"/>
      <c r="H544" s="175"/>
      <c r="I544" s="178"/>
      <c r="J544" s="239">
        <f>BK544</f>
        <v>0</v>
      </c>
      <c r="K544" s="175"/>
      <c r="L544" s="180"/>
      <c r="M544" s="181"/>
      <c r="N544" s="182"/>
      <c r="O544" s="182"/>
      <c r="P544" s="183">
        <f>SUM(P545:P547)</f>
        <v>0</v>
      </c>
      <c r="Q544" s="182"/>
      <c r="R544" s="183">
        <f>SUM(R545:R547)</f>
        <v>0</v>
      </c>
      <c r="S544" s="182"/>
      <c r="T544" s="184">
        <f>SUM(T545:T547)</f>
        <v>0</v>
      </c>
      <c r="AR544" s="185" t="s">
        <v>82</v>
      </c>
      <c r="AT544" s="186" t="s">
        <v>73</v>
      </c>
      <c r="AU544" s="186" t="s">
        <v>82</v>
      </c>
      <c r="AY544" s="185" t="s">
        <v>158</v>
      </c>
      <c r="BK544" s="187">
        <f>SUM(BK545:BK547)</f>
        <v>0</v>
      </c>
    </row>
    <row r="545" spans="1:65" s="2" customFormat="1" ht="26.4" customHeight="1">
      <c r="A545" s="34"/>
      <c r="B545" s="35"/>
      <c r="C545" s="188" t="s">
        <v>903</v>
      </c>
      <c r="D545" s="188" t="s">
        <v>159</v>
      </c>
      <c r="E545" s="189" t="s">
        <v>1072</v>
      </c>
      <c r="F545" s="190" t="s">
        <v>1073</v>
      </c>
      <c r="G545" s="191" t="s">
        <v>194</v>
      </c>
      <c r="H545" s="192">
        <v>375</v>
      </c>
      <c r="I545" s="193"/>
      <c r="J545" s="194">
        <f>ROUND(I545*H545,2)</f>
        <v>0</v>
      </c>
      <c r="K545" s="190" t="s">
        <v>19</v>
      </c>
      <c r="L545" s="39"/>
      <c r="M545" s="195" t="s">
        <v>19</v>
      </c>
      <c r="N545" s="196" t="s">
        <v>45</v>
      </c>
      <c r="O545" s="64"/>
      <c r="P545" s="197">
        <f>O545*H545</f>
        <v>0</v>
      </c>
      <c r="Q545" s="197">
        <v>0</v>
      </c>
      <c r="R545" s="197">
        <f>Q545*H545</f>
        <v>0</v>
      </c>
      <c r="S545" s="197">
        <v>0</v>
      </c>
      <c r="T545" s="19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9" t="s">
        <v>163</v>
      </c>
      <c r="AT545" s="199" t="s">
        <v>159</v>
      </c>
      <c r="AU545" s="199" t="s">
        <v>85</v>
      </c>
      <c r="AY545" s="17" t="s">
        <v>158</v>
      </c>
      <c r="BE545" s="200">
        <f>IF(N545="základní",J545,0)</f>
        <v>0</v>
      </c>
      <c r="BF545" s="200">
        <f>IF(N545="snížená",J545,0)</f>
        <v>0</v>
      </c>
      <c r="BG545" s="200">
        <f>IF(N545="zákl. přenesená",J545,0)</f>
        <v>0</v>
      </c>
      <c r="BH545" s="200">
        <f>IF(N545="sníž. přenesená",J545,0)</f>
        <v>0</v>
      </c>
      <c r="BI545" s="200">
        <f>IF(N545="nulová",J545,0)</f>
        <v>0</v>
      </c>
      <c r="BJ545" s="17" t="s">
        <v>82</v>
      </c>
      <c r="BK545" s="200">
        <f>ROUND(I545*H545,2)</f>
        <v>0</v>
      </c>
      <c r="BL545" s="17" t="s">
        <v>163</v>
      </c>
      <c r="BM545" s="199" t="s">
        <v>1074</v>
      </c>
    </row>
    <row r="546" spans="1:65" s="2" customFormat="1" ht="19.2">
      <c r="A546" s="34"/>
      <c r="B546" s="35"/>
      <c r="C546" s="36"/>
      <c r="D546" s="201" t="s">
        <v>165</v>
      </c>
      <c r="E546" s="36"/>
      <c r="F546" s="202" t="s">
        <v>1073</v>
      </c>
      <c r="G546" s="36"/>
      <c r="H546" s="36"/>
      <c r="I546" s="108"/>
      <c r="J546" s="36"/>
      <c r="K546" s="36"/>
      <c r="L546" s="39"/>
      <c r="M546" s="203"/>
      <c r="N546" s="204"/>
      <c r="O546" s="64"/>
      <c r="P546" s="64"/>
      <c r="Q546" s="64"/>
      <c r="R546" s="64"/>
      <c r="S546" s="64"/>
      <c r="T546" s="65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165</v>
      </c>
      <c r="AU546" s="17" t="s">
        <v>85</v>
      </c>
    </row>
    <row r="547" spans="1:65" s="13" customFormat="1" ht="10.199999999999999">
      <c r="B547" s="205"/>
      <c r="C547" s="206"/>
      <c r="D547" s="201" t="s">
        <v>166</v>
      </c>
      <c r="E547" s="207" t="s">
        <v>19</v>
      </c>
      <c r="F547" s="208" t="s">
        <v>1741</v>
      </c>
      <c r="G547" s="206"/>
      <c r="H547" s="209">
        <v>375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166</v>
      </c>
      <c r="AU547" s="215" t="s">
        <v>85</v>
      </c>
      <c r="AV547" s="13" t="s">
        <v>85</v>
      </c>
      <c r="AW547" s="13" t="s">
        <v>34</v>
      </c>
      <c r="AX547" s="13" t="s">
        <v>82</v>
      </c>
      <c r="AY547" s="215" t="s">
        <v>158</v>
      </c>
    </row>
    <row r="548" spans="1:65" s="12" customFormat="1" ht="22.8" customHeight="1">
      <c r="B548" s="174"/>
      <c r="C548" s="175"/>
      <c r="D548" s="176" t="s">
        <v>73</v>
      </c>
      <c r="E548" s="238" t="s">
        <v>191</v>
      </c>
      <c r="F548" s="238" t="s">
        <v>1076</v>
      </c>
      <c r="G548" s="175"/>
      <c r="H548" s="175"/>
      <c r="I548" s="178"/>
      <c r="J548" s="239">
        <f>BK548</f>
        <v>0</v>
      </c>
      <c r="K548" s="175"/>
      <c r="L548" s="180"/>
      <c r="M548" s="181"/>
      <c r="N548" s="182"/>
      <c r="O548" s="182"/>
      <c r="P548" s="183">
        <f>SUM(P549:P562)</f>
        <v>0</v>
      </c>
      <c r="Q548" s="182"/>
      <c r="R548" s="183">
        <f>SUM(R549:R562)</f>
        <v>690.24</v>
      </c>
      <c r="S548" s="182"/>
      <c r="T548" s="184">
        <f>SUM(T549:T562)</f>
        <v>0</v>
      </c>
      <c r="AR548" s="185" t="s">
        <v>82</v>
      </c>
      <c r="AT548" s="186" t="s">
        <v>73</v>
      </c>
      <c r="AU548" s="186" t="s">
        <v>82</v>
      </c>
      <c r="AY548" s="185" t="s">
        <v>158</v>
      </c>
      <c r="BK548" s="187">
        <f>SUM(BK549:BK562)</f>
        <v>0</v>
      </c>
    </row>
    <row r="549" spans="1:65" s="2" customFormat="1" ht="26.4" customHeight="1">
      <c r="A549" s="34"/>
      <c r="B549" s="35"/>
      <c r="C549" s="188" t="s">
        <v>908</v>
      </c>
      <c r="D549" s="188" t="s">
        <v>159</v>
      </c>
      <c r="E549" s="189" t="s">
        <v>1078</v>
      </c>
      <c r="F549" s="190" t="s">
        <v>1079</v>
      </c>
      <c r="G549" s="191" t="s">
        <v>194</v>
      </c>
      <c r="H549" s="192">
        <v>610</v>
      </c>
      <c r="I549" s="193"/>
      <c r="J549" s="194">
        <f>ROUND(I549*H549,2)</f>
        <v>0</v>
      </c>
      <c r="K549" s="190" t="s">
        <v>19</v>
      </c>
      <c r="L549" s="39"/>
      <c r="M549" s="195" t="s">
        <v>19</v>
      </c>
      <c r="N549" s="196" t="s">
        <v>45</v>
      </c>
      <c r="O549" s="64"/>
      <c r="P549" s="197">
        <f>O549*H549</f>
        <v>0</v>
      </c>
      <c r="Q549" s="197">
        <v>0</v>
      </c>
      <c r="R549" s="197">
        <f>Q549*H549</f>
        <v>0</v>
      </c>
      <c r="S549" s="197">
        <v>0</v>
      </c>
      <c r="T549" s="19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9" t="s">
        <v>163</v>
      </c>
      <c r="AT549" s="199" t="s">
        <v>159</v>
      </c>
      <c r="AU549" s="199" t="s">
        <v>85</v>
      </c>
      <c r="AY549" s="17" t="s">
        <v>158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7" t="s">
        <v>82</v>
      </c>
      <c r="BK549" s="200">
        <f>ROUND(I549*H549,2)</f>
        <v>0</v>
      </c>
      <c r="BL549" s="17" t="s">
        <v>163</v>
      </c>
      <c r="BM549" s="199" t="s">
        <v>1080</v>
      </c>
    </row>
    <row r="550" spans="1:65" s="2" customFormat="1" ht="10.199999999999999">
      <c r="A550" s="34"/>
      <c r="B550" s="35"/>
      <c r="C550" s="36"/>
      <c r="D550" s="201" t="s">
        <v>165</v>
      </c>
      <c r="E550" s="36"/>
      <c r="F550" s="202" t="s">
        <v>1079</v>
      </c>
      <c r="G550" s="36"/>
      <c r="H550" s="36"/>
      <c r="I550" s="108"/>
      <c r="J550" s="36"/>
      <c r="K550" s="36"/>
      <c r="L550" s="39"/>
      <c r="M550" s="203"/>
      <c r="N550" s="204"/>
      <c r="O550" s="64"/>
      <c r="P550" s="64"/>
      <c r="Q550" s="64"/>
      <c r="R550" s="64"/>
      <c r="S550" s="64"/>
      <c r="T550" s="65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165</v>
      </c>
      <c r="AU550" s="17" t="s">
        <v>85</v>
      </c>
    </row>
    <row r="551" spans="1:65" s="13" customFormat="1" ht="10.199999999999999">
      <c r="B551" s="205"/>
      <c r="C551" s="206"/>
      <c r="D551" s="201" t="s">
        <v>166</v>
      </c>
      <c r="E551" s="207" t="s">
        <v>19</v>
      </c>
      <c r="F551" s="208" t="s">
        <v>1742</v>
      </c>
      <c r="G551" s="206"/>
      <c r="H551" s="209">
        <v>610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166</v>
      </c>
      <c r="AU551" s="215" t="s">
        <v>85</v>
      </c>
      <c r="AV551" s="13" t="s">
        <v>85</v>
      </c>
      <c r="AW551" s="13" t="s">
        <v>34</v>
      </c>
      <c r="AX551" s="13" t="s">
        <v>82</v>
      </c>
      <c r="AY551" s="215" t="s">
        <v>158</v>
      </c>
    </row>
    <row r="552" spans="1:65" s="2" customFormat="1" ht="16.5" customHeight="1">
      <c r="A552" s="34"/>
      <c r="B552" s="35"/>
      <c r="C552" s="228" t="s">
        <v>912</v>
      </c>
      <c r="D552" s="228" t="s">
        <v>199</v>
      </c>
      <c r="E552" s="229" t="s">
        <v>1083</v>
      </c>
      <c r="F552" s="230" t="s">
        <v>1084</v>
      </c>
      <c r="G552" s="231" t="s">
        <v>1059</v>
      </c>
      <c r="H552" s="232">
        <v>164.7</v>
      </c>
      <c r="I552" s="233"/>
      <c r="J552" s="234">
        <f>ROUND(I552*H552,2)</f>
        <v>0</v>
      </c>
      <c r="K552" s="230" t="s">
        <v>213</v>
      </c>
      <c r="L552" s="235"/>
      <c r="M552" s="236" t="s">
        <v>19</v>
      </c>
      <c r="N552" s="237" t="s">
        <v>45</v>
      </c>
      <c r="O552" s="64"/>
      <c r="P552" s="197">
        <f>O552*H552</f>
        <v>0</v>
      </c>
      <c r="Q552" s="197">
        <v>1</v>
      </c>
      <c r="R552" s="197">
        <f>Q552*H552</f>
        <v>164.7</v>
      </c>
      <c r="S552" s="197">
        <v>0</v>
      </c>
      <c r="T552" s="19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9" t="s">
        <v>241</v>
      </c>
      <c r="AT552" s="199" t="s">
        <v>199</v>
      </c>
      <c r="AU552" s="199" t="s">
        <v>85</v>
      </c>
      <c r="AY552" s="17" t="s">
        <v>158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7" t="s">
        <v>82</v>
      </c>
      <c r="BK552" s="200">
        <f>ROUND(I552*H552,2)</f>
        <v>0</v>
      </c>
      <c r="BL552" s="17" t="s">
        <v>236</v>
      </c>
      <c r="BM552" s="199" t="s">
        <v>1085</v>
      </c>
    </row>
    <row r="553" spans="1:65" s="2" customFormat="1" ht="10.199999999999999">
      <c r="A553" s="34"/>
      <c r="B553" s="35"/>
      <c r="C553" s="36"/>
      <c r="D553" s="201" t="s">
        <v>165</v>
      </c>
      <c r="E553" s="36"/>
      <c r="F553" s="202" t="s">
        <v>1084</v>
      </c>
      <c r="G553" s="36"/>
      <c r="H553" s="36"/>
      <c r="I553" s="108"/>
      <c r="J553" s="36"/>
      <c r="K553" s="36"/>
      <c r="L553" s="39"/>
      <c r="M553" s="203"/>
      <c r="N553" s="204"/>
      <c r="O553" s="64"/>
      <c r="P553" s="64"/>
      <c r="Q553" s="64"/>
      <c r="R553" s="64"/>
      <c r="S553" s="64"/>
      <c r="T553" s="65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165</v>
      </c>
      <c r="AU553" s="17" t="s">
        <v>85</v>
      </c>
    </row>
    <row r="554" spans="1:65" s="13" customFormat="1" ht="10.199999999999999">
      <c r="B554" s="205"/>
      <c r="C554" s="206"/>
      <c r="D554" s="201" t="s">
        <v>166</v>
      </c>
      <c r="E554" s="207" t="s">
        <v>19</v>
      </c>
      <c r="F554" s="208" t="s">
        <v>1743</v>
      </c>
      <c r="G554" s="206"/>
      <c r="H554" s="209">
        <v>164.7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166</v>
      </c>
      <c r="AU554" s="215" t="s">
        <v>85</v>
      </c>
      <c r="AV554" s="13" t="s">
        <v>85</v>
      </c>
      <c r="AW554" s="13" t="s">
        <v>34</v>
      </c>
      <c r="AX554" s="13" t="s">
        <v>82</v>
      </c>
      <c r="AY554" s="215" t="s">
        <v>158</v>
      </c>
    </row>
    <row r="555" spans="1:65" s="2" customFormat="1" ht="16.5" customHeight="1">
      <c r="A555" s="34"/>
      <c r="B555" s="35"/>
      <c r="C555" s="188" t="s">
        <v>917</v>
      </c>
      <c r="D555" s="188" t="s">
        <v>159</v>
      </c>
      <c r="E555" s="189" t="s">
        <v>1088</v>
      </c>
      <c r="F555" s="190" t="s">
        <v>1089</v>
      </c>
      <c r="G555" s="191" t="s">
        <v>194</v>
      </c>
      <c r="H555" s="192">
        <v>634</v>
      </c>
      <c r="I555" s="193"/>
      <c r="J555" s="194">
        <f>ROUND(I555*H555,2)</f>
        <v>0</v>
      </c>
      <c r="K555" s="190" t="s">
        <v>19</v>
      </c>
      <c r="L555" s="39"/>
      <c r="M555" s="195" t="s">
        <v>19</v>
      </c>
      <c r="N555" s="196" t="s">
        <v>45</v>
      </c>
      <c r="O555" s="64"/>
      <c r="P555" s="197">
        <f>O555*H555</f>
        <v>0</v>
      </c>
      <c r="Q555" s="197">
        <v>0</v>
      </c>
      <c r="R555" s="197">
        <f>Q555*H555</f>
        <v>0</v>
      </c>
      <c r="S555" s="197">
        <v>0</v>
      </c>
      <c r="T555" s="19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9" t="s">
        <v>163</v>
      </c>
      <c r="AT555" s="199" t="s">
        <v>159</v>
      </c>
      <c r="AU555" s="199" t="s">
        <v>85</v>
      </c>
      <c r="AY555" s="17" t="s">
        <v>158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7" t="s">
        <v>82</v>
      </c>
      <c r="BK555" s="200">
        <f>ROUND(I555*H555,2)</f>
        <v>0</v>
      </c>
      <c r="BL555" s="17" t="s">
        <v>163</v>
      </c>
      <c r="BM555" s="199" t="s">
        <v>1090</v>
      </c>
    </row>
    <row r="556" spans="1:65" s="2" customFormat="1" ht="10.199999999999999">
      <c r="A556" s="34"/>
      <c r="B556" s="35"/>
      <c r="C556" s="36"/>
      <c r="D556" s="201" t="s">
        <v>165</v>
      </c>
      <c r="E556" s="36"/>
      <c r="F556" s="202" t="s">
        <v>1089</v>
      </c>
      <c r="G556" s="36"/>
      <c r="H556" s="36"/>
      <c r="I556" s="108"/>
      <c r="J556" s="36"/>
      <c r="K556" s="36"/>
      <c r="L556" s="39"/>
      <c r="M556" s="203"/>
      <c r="N556" s="204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165</v>
      </c>
      <c r="AU556" s="17" t="s">
        <v>85</v>
      </c>
    </row>
    <row r="557" spans="1:65" s="13" customFormat="1" ht="10.199999999999999">
      <c r="B557" s="205"/>
      <c r="C557" s="206"/>
      <c r="D557" s="201" t="s">
        <v>166</v>
      </c>
      <c r="E557" s="207" t="s">
        <v>19</v>
      </c>
      <c r="F557" s="208" t="s">
        <v>1744</v>
      </c>
      <c r="G557" s="206"/>
      <c r="H557" s="209">
        <v>24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166</v>
      </c>
      <c r="AU557" s="215" t="s">
        <v>85</v>
      </c>
      <c r="AV557" s="13" t="s">
        <v>85</v>
      </c>
      <c r="AW557" s="13" t="s">
        <v>34</v>
      </c>
      <c r="AX557" s="13" t="s">
        <v>74</v>
      </c>
      <c r="AY557" s="215" t="s">
        <v>158</v>
      </c>
    </row>
    <row r="558" spans="1:65" s="13" customFormat="1" ht="10.199999999999999">
      <c r="B558" s="205"/>
      <c r="C558" s="206"/>
      <c r="D558" s="201" t="s">
        <v>166</v>
      </c>
      <c r="E558" s="207" t="s">
        <v>19</v>
      </c>
      <c r="F558" s="208" t="s">
        <v>1745</v>
      </c>
      <c r="G558" s="206"/>
      <c r="H558" s="209">
        <v>610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166</v>
      </c>
      <c r="AU558" s="215" t="s">
        <v>85</v>
      </c>
      <c r="AV558" s="13" t="s">
        <v>85</v>
      </c>
      <c r="AW558" s="13" t="s">
        <v>34</v>
      </c>
      <c r="AX558" s="13" t="s">
        <v>74</v>
      </c>
      <c r="AY558" s="215" t="s">
        <v>158</v>
      </c>
    </row>
    <row r="559" spans="1:65" s="14" customFormat="1" ht="10.199999999999999">
      <c r="B559" s="216"/>
      <c r="C559" s="217"/>
      <c r="D559" s="201" t="s">
        <v>166</v>
      </c>
      <c r="E559" s="218" t="s">
        <v>19</v>
      </c>
      <c r="F559" s="219" t="s">
        <v>175</v>
      </c>
      <c r="G559" s="217"/>
      <c r="H559" s="220">
        <v>634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166</v>
      </c>
      <c r="AU559" s="226" t="s">
        <v>85</v>
      </c>
      <c r="AV559" s="14" t="s">
        <v>163</v>
      </c>
      <c r="AW559" s="14" t="s">
        <v>34</v>
      </c>
      <c r="AX559" s="14" t="s">
        <v>82</v>
      </c>
      <c r="AY559" s="226" t="s">
        <v>158</v>
      </c>
    </row>
    <row r="560" spans="1:65" s="2" customFormat="1" ht="16.5" customHeight="1">
      <c r="A560" s="34"/>
      <c r="B560" s="35"/>
      <c r="C560" s="228" t="s">
        <v>921</v>
      </c>
      <c r="D560" s="228" t="s">
        <v>199</v>
      </c>
      <c r="E560" s="229" t="s">
        <v>1092</v>
      </c>
      <c r="F560" s="230" t="s">
        <v>1093</v>
      </c>
      <c r="G560" s="231" t="s">
        <v>1059</v>
      </c>
      <c r="H560" s="232">
        <v>525.54</v>
      </c>
      <c r="I560" s="233"/>
      <c r="J560" s="234">
        <f>ROUND(I560*H560,2)</f>
        <v>0</v>
      </c>
      <c r="K560" s="230" t="s">
        <v>213</v>
      </c>
      <c r="L560" s="235"/>
      <c r="M560" s="236" t="s">
        <v>19</v>
      </c>
      <c r="N560" s="237" t="s">
        <v>45</v>
      </c>
      <c r="O560" s="64"/>
      <c r="P560" s="197">
        <f>O560*H560</f>
        <v>0</v>
      </c>
      <c r="Q560" s="197">
        <v>1</v>
      </c>
      <c r="R560" s="197">
        <f>Q560*H560</f>
        <v>525.54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241</v>
      </c>
      <c r="AT560" s="199" t="s">
        <v>199</v>
      </c>
      <c r="AU560" s="199" t="s">
        <v>85</v>
      </c>
      <c r="AY560" s="17" t="s">
        <v>158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82</v>
      </c>
      <c r="BK560" s="200">
        <f>ROUND(I560*H560,2)</f>
        <v>0</v>
      </c>
      <c r="BL560" s="17" t="s">
        <v>236</v>
      </c>
      <c r="BM560" s="199" t="s">
        <v>1094</v>
      </c>
    </row>
    <row r="561" spans="1:65" s="2" customFormat="1" ht="10.199999999999999">
      <c r="A561" s="34"/>
      <c r="B561" s="35"/>
      <c r="C561" s="36"/>
      <c r="D561" s="201" t="s">
        <v>165</v>
      </c>
      <c r="E561" s="36"/>
      <c r="F561" s="202" t="s">
        <v>1093</v>
      </c>
      <c r="G561" s="36"/>
      <c r="H561" s="36"/>
      <c r="I561" s="108"/>
      <c r="J561" s="36"/>
      <c r="K561" s="36"/>
      <c r="L561" s="39"/>
      <c r="M561" s="203"/>
      <c r="N561" s="204"/>
      <c r="O561" s="64"/>
      <c r="P561" s="64"/>
      <c r="Q561" s="64"/>
      <c r="R561" s="64"/>
      <c r="S561" s="64"/>
      <c r="T561" s="65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165</v>
      </c>
      <c r="AU561" s="17" t="s">
        <v>85</v>
      </c>
    </row>
    <row r="562" spans="1:65" s="13" customFormat="1" ht="10.199999999999999">
      <c r="B562" s="205"/>
      <c r="C562" s="206"/>
      <c r="D562" s="201" t="s">
        <v>166</v>
      </c>
      <c r="E562" s="207" t="s">
        <v>19</v>
      </c>
      <c r="F562" s="208" t="s">
        <v>1746</v>
      </c>
      <c r="G562" s="206"/>
      <c r="H562" s="209">
        <v>525.54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166</v>
      </c>
      <c r="AU562" s="215" t="s">
        <v>85</v>
      </c>
      <c r="AV562" s="13" t="s">
        <v>85</v>
      </c>
      <c r="AW562" s="13" t="s">
        <v>34</v>
      </c>
      <c r="AX562" s="13" t="s">
        <v>82</v>
      </c>
      <c r="AY562" s="215" t="s">
        <v>158</v>
      </c>
    </row>
    <row r="563" spans="1:65" s="12" customFormat="1" ht="25.95" customHeight="1">
      <c r="B563" s="174"/>
      <c r="C563" s="175"/>
      <c r="D563" s="176" t="s">
        <v>73</v>
      </c>
      <c r="E563" s="177" t="s">
        <v>1096</v>
      </c>
      <c r="F563" s="177" t="s">
        <v>1097</v>
      </c>
      <c r="G563" s="175"/>
      <c r="H563" s="175"/>
      <c r="I563" s="178"/>
      <c r="J563" s="179">
        <f>BK563</f>
        <v>0</v>
      </c>
      <c r="K563" s="175"/>
      <c r="L563" s="180"/>
      <c r="M563" s="181"/>
      <c r="N563" s="182"/>
      <c r="O563" s="182"/>
      <c r="P563" s="183">
        <f>SUM(P564:P690)</f>
        <v>0</v>
      </c>
      <c r="Q563" s="182"/>
      <c r="R563" s="183">
        <f>SUM(R564:R690)</f>
        <v>77.636537619999984</v>
      </c>
      <c r="S563" s="182"/>
      <c r="T563" s="184">
        <f>SUM(T564:T690)</f>
        <v>0</v>
      </c>
      <c r="AR563" s="185" t="s">
        <v>176</v>
      </c>
      <c r="AT563" s="186" t="s">
        <v>73</v>
      </c>
      <c r="AU563" s="186" t="s">
        <v>74</v>
      </c>
      <c r="AY563" s="185" t="s">
        <v>158</v>
      </c>
      <c r="BK563" s="187">
        <f>SUM(BK564:BK690)</f>
        <v>0</v>
      </c>
    </row>
    <row r="564" spans="1:65" s="2" customFormat="1" ht="30.6" customHeight="1">
      <c r="A564" s="34"/>
      <c r="B564" s="35"/>
      <c r="C564" s="188" t="s">
        <v>927</v>
      </c>
      <c r="D564" s="188" t="s">
        <v>159</v>
      </c>
      <c r="E564" s="189" t="s">
        <v>1104</v>
      </c>
      <c r="F564" s="190" t="s">
        <v>1105</v>
      </c>
      <c r="G564" s="191" t="s">
        <v>1106</v>
      </c>
      <c r="H564" s="192">
        <v>0.5</v>
      </c>
      <c r="I564" s="193"/>
      <c r="J564" s="194">
        <f>ROUND(I564*H564,2)</f>
        <v>0</v>
      </c>
      <c r="K564" s="190" t="s">
        <v>19</v>
      </c>
      <c r="L564" s="39"/>
      <c r="M564" s="195" t="s">
        <v>19</v>
      </c>
      <c r="N564" s="196" t="s">
        <v>45</v>
      </c>
      <c r="O564" s="64"/>
      <c r="P564" s="197">
        <f>O564*H564</f>
        <v>0</v>
      </c>
      <c r="Q564" s="197">
        <v>8.8000000000000005E-3</v>
      </c>
      <c r="R564" s="197">
        <f>Q564*H564</f>
        <v>4.4000000000000003E-3</v>
      </c>
      <c r="S564" s="197">
        <v>0</v>
      </c>
      <c r="T564" s="19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9" t="s">
        <v>236</v>
      </c>
      <c r="AT564" s="199" t="s">
        <v>159</v>
      </c>
      <c r="AU564" s="199" t="s">
        <v>82</v>
      </c>
      <c r="AY564" s="17" t="s">
        <v>158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7" t="s">
        <v>82</v>
      </c>
      <c r="BK564" s="200">
        <f>ROUND(I564*H564,2)</f>
        <v>0</v>
      </c>
      <c r="BL564" s="17" t="s">
        <v>236</v>
      </c>
      <c r="BM564" s="199" t="s">
        <v>1107</v>
      </c>
    </row>
    <row r="565" spans="1:65" s="2" customFormat="1" ht="19.2">
      <c r="A565" s="34"/>
      <c r="B565" s="35"/>
      <c r="C565" s="36"/>
      <c r="D565" s="201" t="s">
        <v>165</v>
      </c>
      <c r="E565" s="36"/>
      <c r="F565" s="202" t="s">
        <v>1105</v>
      </c>
      <c r="G565" s="36"/>
      <c r="H565" s="36"/>
      <c r="I565" s="108"/>
      <c r="J565" s="36"/>
      <c r="K565" s="36"/>
      <c r="L565" s="39"/>
      <c r="M565" s="203"/>
      <c r="N565" s="204"/>
      <c r="O565" s="64"/>
      <c r="P565" s="64"/>
      <c r="Q565" s="64"/>
      <c r="R565" s="64"/>
      <c r="S565" s="64"/>
      <c r="T565" s="65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165</v>
      </c>
      <c r="AU565" s="17" t="s">
        <v>82</v>
      </c>
    </row>
    <row r="566" spans="1:65" s="13" customFormat="1" ht="10.199999999999999">
      <c r="B566" s="205"/>
      <c r="C566" s="206"/>
      <c r="D566" s="201" t="s">
        <v>166</v>
      </c>
      <c r="E566" s="207" t="s">
        <v>19</v>
      </c>
      <c r="F566" s="208" t="s">
        <v>1747</v>
      </c>
      <c r="G566" s="206"/>
      <c r="H566" s="209">
        <v>0.5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166</v>
      </c>
      <c r="AU566" s="215" t="s">
        <v>82</v>
      </c>
      <c r="AV566" s="13" t="s">
        <v>85</v>
      </c>
      <c r="AW566" s="13" t="s">
        <v>34</v>
      </c>
      <c r="AX566" s="13" t="s">
        <v>82</v>
      </c>
      <c r="AY566" s="215" t="s">
        <v>158</v>
      </c>
    </row>
    <row r="567" spans="1:65" s="2" customFormat="1" ht="28.2" customHeight="1">
      <c r="A567" s="34"/>
      <c r="B567" s="35"/>
      <c r="C567" s="188" t="s">
        <v>931</v>
      </c>
      <c r="D567" s="188" t="s">
        <v>159</v>
      </c>
      <c r="E567" s="189" t="s">
        <v>1110</v>
      </c>
      <c r="F567" s="190" t="s">
        <v>1111</v>
      </c>
      <c r="G567" s="191" t="s">
        <v>1106</v>
      </c>
      <c r="H567" s="192">
        <v>0.5</v>
      </c>
      <c r="I567" s="193"/>
      <c r="J567" s="194">
        <f>ROUND(I567*H567,2)</f>
        <v>0</v>
      </c>
      <c r="K567" s="190" t="s">
        <v>19</v>
      </c>
      <c r="L567" s="39"/>
      <c r="M567" s="195" t="s">
        <v>19</v>
      </c>
      <c r="N567" s="196" t="s">
        <v>45</v>
      </c>
      <c r="O567" s="64"/>
      <c r="P567" s="197">
        <f>O567*H567</f>
        <v>0</v>
      </c>
      <c r="Q567" s="197">
        <v>9.9000000000000008E-3</v>
      </c>
      <c r="R567" s="197">
        <f>Q567*H567</f>
        <v>4.9500000000000004E-3</v>
      </c>
      <c r="S567" s="197">
        <v>0</v>
      </c>
      <c r="T567" s="19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9" t="s">
        <v>236</v>
      </c>
      <c r="AT567" s="199" t="s">
        <v>159</v>
      </c>
      <c r="AU567" s="199" t="s">
        <v>82</v>
      </c>
      <c r="AY567" s="17" t="s">
        <v>158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7" t="s">
        <v>82</v>
      </c>
      <c r="BK567" s="200">
        <f>ROUND(I567*H567,2)</f>
        <v>0</v>
      </c>
      <c r="BL567" s="17" t="s">
        <v>236</v>
      </c>
      <c r="BM567" s="199" t="s">
        <v>1112</v>
      </c>
    </row>
    <row r="568" spans="1:65" s="2" customFormat="1" ht="10.199999999999999">
      <c r="A568" s="34"/>
      <c r="B568" s="35"/>
      <c r="C568" s="36"/>
      <c r="D568" s="201" t="s">
        <v>165</v>
      </c>
      <c r="E568" s="36"/>
      <c r="F568" s="202" t="s">
        <v>1111</v>
      </c>
      <c r="G568" s="36"/>
      <c r="H568" s="36"/>
      <c r="I568" s="108"/>
      <c r="J568" s="36"/>
      <c r="K568" s="36"/>
      <c r="L568" s="39"/>
      <c r="M568" s="203"/>
      <c r="N568" s="204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165</v>
      </c>
      <c r="AU568" s="17" t="s">
        <v>82</v>
      </c>
    </row>
    <row r="569" spans="1:65" s="13" customFormat="1" ht="10.199999999999999">
      <c r="B569" s="205"/>
      <c r="C569" s="206"/>
      <c r="D569" s="201" t="s">
        <v>166</v>
      </c>
      <c r="E569" s="207" t="s">
        <v>19</v>
      </c>
      <c r="F569" s="208" t="s">
        <v>1747</v>
      </c>
      <c r="G569" s="206"/>
      <c r="H569" s="209">
        <v>0.5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166</v>
      </c>
      <c r="AU569" s="215" t="s">
        <v>82</v>
      </c>
      <c r="AV569" s="13" t="s">
        <v>85</v>
      </c>
      <c r="AW569" s="13" t="s">
        <v>34</v>
      </c>
      <c r="AX569" s="13" t="s">
        <v>82</v>
      </c>
      <c r="AY569" s="215" t="s">
        <v>158</v>
      </c>
    </row>
    <row r="570" spans="1:65" s="2" customFormat="1" ht="28.2" customHeight="1">
      <c r="A570" s="34"/>
      <c r="B570" s="35"/>
      <c r="C570" s="188" t="s">
        <v>936</v>
      </c>
      <c r="D570" s="188" t="s">
        <v>159</v>
      </c>
      <c r="E570" s="189" t="s">
        <v>1126</v>
      </c>
      <c r="F570" s="190" t="s">
        <v>1127</v>
      </c>
      <c r="G570" s="191" t="s">
        <v>162</v>
      </c>
      <c r="H570" s="192">
        <v>10</v>
      </c>
      <c r="I570" s="193"/>
      <c r="J570" s="194">
        <f>ROUND(I570*H570,2)</f>
        <v>0</v>
      </c>
      <c r="K570" s="190" t="s">
        <v>213</v>
      </c>
      <c r="L570" s="39"/>
      <c r="M570" s="195" t="s">
        <v>19</v>
      </c>
      <c r="N570" s="196" t="s">
        <v>45</v>
      </c>
      <c r="O570" s="64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9" t="s">
        <v>236</v>
      </c>
      <c r="AT570" s="199" t="s">
        <v>159</v>
      </c>
      <c r="AU570" s="199" t="s">
        <v>82</v>
      </c>
      <c r="AY570" s="17" t="s">
        <v>158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7" t="s">
        <v>82</v>
      </c>
      <c r="BK570" s="200">
        <f>ROUND(I570*H570,2)</f>
        <v>0</v>
      </c>
      <c r="BL570" s="17" t="s">
        <v>236</v>
      </c>
      <c r="BM570" s="199" t="s">
        <v>1128</v>
      </c>
    </row>
    <row r="571" spans="1:65" s="2" customFormat="1" ht="28.8">
      <c r="A571" s="34"/>
      <c r="B571" s="35"/>
      <c r="C571" s="36"/>
      <c r="D571" s="201" t="s">
        <v>165</v>
      </c>
      <c r="E571" s="36"/>
      <c r="F571" s="202" t="s">
        <v>1129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165</v>
      </c>
      <c r="AU571" s="17" t="s">
        <v>82</v>
      </c>
    </row>
    <row r="572" spans="1:65" s="2" customFormat="1" ht="96">
      <c r="A572" s="34"/>
      <c r="B572" s="35"/>
      <c r="C572" s="36"/>
      <c r="D572" s="201" t="s">
        <v>216</v>
      </c>
      <c r="E572" s="36"/>
      <c r="F572" s="227" t="s">
        <v>1118</v>
      </c>
      <c r="G572" s="36"/>
      <c r="H572" s="36"/>
      <c r="I572" s="108"/>
      <c r="J572" s="36"/>
      <c r="K572" s="36"/>
      <c r="L572" s="39"/>
      <c r="M572" s="203"/>
      <c r="N572" s="204"/>
      <c r="O572" s="64"/>
      <c r="P572" s="64"/>
      <c r="Q572" s="64"/>
      <c r="R572" s="64"/>
      <c r="S572" s="64"/>
      <c r="T572" s="65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216</v>
      </c>
      <c r="AU572" s="17" t="s">
        <v>82</v>
      </c>
    </row>
    <row r="573" spans="1:65" s="13" customFormat="1" ht="10.199999999999999">
      <c r="B573" s="205"/>
      <c r="C573" s="206"/>
      <c r="D573" s="201" t="s">
        <v>166</v>
      </c>
      <c r="E573" s="207" t="s">
        <v>19</v>
      </c>
      <c r="F573" s="208" t="s">
        <v>1748</v>
      </c>
      <c r="G573" s="206"/>
      <c r="H573" s="209">
        <v>10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82</v>
      </c>
      <c r="AV573" s="13" t="s">
        <v>85</v>
      </c>
      <c r="AW573" s="13" t="s">
        <v>34</v>
      </c>
      <c r="AX573" s="13" t="s">
        <v>82</v>
      </c>
      <c r="AY573" s="215" t="s">
        <v>158</v>
      </c>
    </row>
    <row r="574" spans="1:65" s="2" customFormat="1" ht="28.2" customHeight="1">
      <c r="A574" s="34"/>
      <c r="B574" s="35"/>
      <c r="C574" s="188" t="s">
        <v>942</v>
      </c>
      <c r="D574" s="188" t="s">
        <v>159</v>
      </c>
      <c r="E574" s="189" t="s">
        <v>1749</v>
      </c>
      <c r="F574" s="190" t="s">
        <v>1750</v>
      </c>
      <c r="G574" s="191" t="s">
        <v>162</v>
      </c>
      <c r="H574" s="192">
        <v>130</v>
      </c>
      <c r="I574" s="193"/>
      <c r="J574" s="194">
        <f>ROUND(I574*H574,2)</f>
        <v>0</v>
      </c>
      <c r="K574" s="190" t="s">
        <v>213</v>
      </c>
      <c r="L574" s="39"/>
      <c r="M574" s="195" t="s">
        <v>19</v>
      </c>
      <c r="N574" s="196" t="s">
        <v>45</v>
      </c>
      <c r="O574" s="64"/>
      <c r="P574" s="197">
        <f>O574*H574</f>
        <v>0</v>
      </c>
      <c r="Q574" s="197">
        <v>0</v>
      </c>
      <c r="R574" s="197">
        <f>Q574*H574</f>
        <v>0</v>
      </c>
      <c r="S574" s="197">
        <v>0</v>
      </c>
      <c r="T574" s="198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9" t="s">
        <v>236</v>
      </c>
      <c r="AT574" s="199" t="s">
        <v>159</v>
      </c>
      <c r="AU574" s="199" t="s">
        <v>82</v>
      </c>
      <c r="AY574" s="17" t="s">
        <v>158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17" t="s">
        <v>82</v>
      </c>
      <c r="BK574" s="200">
        <f>ROUND(I574*H574,2)</f>
        <v>0</v>
      </c>
      <c r="BL574" s="17" t="s">
        <v>236</v>
      </c>
      <c r="BM574" s="199" t="s">
        <v>1751</v>
      </c>
    </row>
    <row r="575" spans="1:65" s="2" customFormat="1" ht="19.2">
      <c r="A575" s="34"/>
      <c r="B575" s="35"/>
      <c r="C575" s="36"/>
      <c r="D575" s="201" t="s">
        <v>165</v>
      </c>
      <c r="E575" s="36"/>
      <c r="F575" s="202" t="s">
        <v>1752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165</v>
      </c>
      <c r="AU575" s="17" t="s">
        <v>82</v>
      </c>
    </row>
    <row r="576" spans="1:65" s="2" customFormat="1" ht="96">
      <c r="A576" s="34"/>
      <c r="B576" s="35"/>
      <c r="C576" s="36"/>
      <c r="D576" s="201" t="s">
        <v>216</v>
      </c>
      <c r="E576" s="36"/>
      <c r="F576" s="227" t="s">
        <v>1118</v>
      </c>
      <c r="G576" s="36"/>
      <c r="H576" s="36"/>
      <c r="I576" s="108"/>
      <c r="J576" s="36"/>
      <c r="K576" s="36"/>
      <c r="L576" s="39"/>
      <c r="M576" s="203"/>
      <c r="N576" s="204"/>
      <c r="O576" s="64"/>
      <c r="P576" s="64"/>
      <c r="Q576" s="64"/>
      <c r="R576" s="64"/>
      <c r="S576" s="64"/>
      <c r="T576" s="65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216</v>
      </c>
      <c r="AU576" s="17" t="s">
        <v>82</v>
      </c>
    </row>
    <row r="577" spans="1:65" s="13" customFormat="1" ht="10.199999999999999">
      <c r="B577" s="205"/>
      <c r="C577" s="206"/>
      <c r="D577" s="201" t="s">
        <v>166</v>
      </c>
      <c r="E577" s="207" t="s">
        <v>19</v>
      </c>
      <c r="F577" s="208" t="s">
        <v>1753</v>
      </c>
      <c r="G577" s="206"/>
      <c r="H577" s="209">
        <v>130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166</v>
      </c>
      <c r="AU577" s="215" t="s">
        <v>82</v>
      </c>
      <c r="AV577" s="13" t="s">
        <v>85</v>
      </c>
      <c r="AW577" s="13" t="s">
        <v>34</v>
      </c>
      <c r="AX577" s="13" t="s">
        <v>82</v>
      </c>
      <c r="AY577" s="215" t="s">
        <v>158</v>
      </c>
    </row>
    <row r="578" spans="1:65" s="2" customFormat="1" ht="16.5" customHeight="1">
      <c r="A578" s="34"/>
      <c r="B578" s="35"/>
      <c r="C578" s="188" t="s">
        <v>947</v>
      </c>
      <c r="D578" s="188" t="s">
        <v>159</v>
      </c>
      <c r="E578" s="189" t="s">
        <v>1754</v>
      </c>
      <c r="F578" s="190" t="s">
        <v>1755</v>
      </c>
      <c r="G578" s="191" t="s">
        <v>1035</v>
      </c>
      <c r="H578" s="192">
        <v>10.5</v>
      </c>
      <c r="I578" s="193"/>
      <c r="J578" s="194">
        <f>ROUND(I578*H578,2)</f>
        <v>0</v>
      </c>
      <c r="K578" s="190" t="s">
        <v>19</v>
      </c>
      <c r="L578" s="39"/>
      <c r="M578" s="195" t="s">
        <v>19</v>
      </c>
      <c r="N578" s="196" t="s">
        <v>45</v>
      </c>
      <c r="O578" s="64"/>
      <c r="P578" s="197">
        <f>O578*H578</f>
        <v>0</v>
      </c>
      <c r="Q578" s="197">
        <v>0</v>
      </c>
      <c r="R578" s="197">
        <f>Q578*H578</f>
        <v>0</v>
      </c>
      <c r="S578" s="197">
        <v>0</v>
      </c>
      <c r="T578" s="198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9" t="s">
        <v>236</v>
      </c>
      <c r="AT578" s="199" t="s">
        <v>159</v>
      </c>
      <c r="AU578" s="199" t="s">
        <v>82</v>
      </c>
      <c r="AY578" s="17" t="s">
        <v>158</v>
      </c>
      <c r="BE578" s="200">
        <f>IF(N578="základní",J578,0)</f>
        <v>0</v>
      </c>
      <c r="BF578" s="200">
        <f>IF(N578="snížená",J578,0)</f>
        <v>0</v>
      </c>
      <c r="BG578" s="200">
        <f>IF(N578="zákl. přenesená",J578,0)</f>
        <v>0</v>
      </c>
      <c r="BH578" s="200">
        <f>IF(N578="sníž. přenesená",J578,0)</f>
        <v>0</v>
      </c>
      <c r="BI578" s="200">
        <f>IF(N578="nulová",J578,0)</f>
        <v>0</v>
      </c>
      <c r="BJ578" s="17" t="s">
        <v>82</v>
      </c>
      <c r="BK578" s="200">
        <f>ROUND(I578*H578,2)</f>
        <v>0</v>
      </c>
      <c r="BL578" s="17" t="s">
        <v>236</v>
      </c>
      <c r="BM578" s="199" t="s">
        <v>1756</v>
      </c>
    </row>
    <row r="579" spans="1:65" s="2" customFormat="1" ht="10.199999999999999">
      <c r="A579" s="34"/>
      <c r="B579" s="35"/>
      <c r="C579" s="36"/>
      <c r="D579" s="201" t="s">
        <v>165</v>
      </c>
      <c r="E579" s="36"/>
      <c r="F579" s="202" t="s">
        <v>1755</v>
      </c>
      <c r="G579" s="36"/>
      <c r="H579" s="36"/>
      <c r="I579" s="108"/>
      <c r="J579" s="36"/>
      <c r="K579" s="36"/>
      <c r="L579" s="39"/>
      <c r="M579" s="203"/>
      <c r="N579" s="204"/>
      <c r="O579" s="64"/>
      <c r="P579" s="64"/>
      <c r="Q579" s="64"/>
      <c r="R579" s="64"/>
      <c r="S579" s="64"/>
      <c r="T579" s="65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165</v>
      </c>
      <c r="AU579" s="17" t="s">
        <v>82</v>
      </c>
    </row>
    <row r="580" spans="1:65" s="13" customFormat="1" ht="10.199999999999999">
      <c r="B580" s="205"/>
      <c r="C580" s="206"/>
      <c r="D580" s="201" t="s">
        <v>166</v>
      </c>
      <c r="E580" s="207" t="s">
        <v>19</v>
      </c>
      <c r="F580" s="208" t="s">
        <v>1757</v>
      </c>
      <c r="G580" s="206"/>
      <c r="H580" s="209">
        <v>10.5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166</v>
      </c>
      <c r="AU580" s="215" t="s">
        <v>82</v>
      </c>
      <c r="AV580" s="13" t="s">
        <v>85</v>
      </c>
      <c r="AW580" s="13" t="s">
        <v>34</v>
      </c>
      <c r="AX580" s="13" t="s">
        <v>82</v>
      </c>
      <c r="AY580" s="215" t="s">
        <v>158</v>
      </c>
    </row>
    <row r="581" spans="1:65" s="2" customFormat="1" ht="27.6" customHeight="1">
      <c r="A581" s="34"/>
      <c r="B581" s="35"/>
      <c r="C581" s="188" t="s">
        <v>952</v>
      </c>
      <c r="D581" s="188" t="s">
        <v>159</v>
      </c>
      <c r="E581" s="189" t="s">
        <v>1758</v>
      </c>
      <c r="F581" s="190" t="s">
        <v>1759</v>
      </c>
      <c r="G581" s="191" t="s">
        <v>162</v>
      </c>
      <c r="H581" s="192">
        <v>15</v>
      </c>
      <c r="I581" s="193"/>
      <c r="J581" s="194">
        <f>ROUND(I581*H581,2)</f>
        <v>0</v>
      </c>
      <c r="K581" s="190" t="s">
        <v>19</v>
      </c>
      <c r="L581" s="39"/>
      <c r="M581" s="195" t="s">
        <v>19</v>
      </c>
      <c r="N581" s="196" t="s">
        <v>45</v>
      </c>
      <c r="O581" s="64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9" t="s">
        <v>236</v>
      </c>
      <c r="AT581" s="199" t="s">
        <v>159</v>
      </c>
      <c r="AU581" s="199" t="s">
        <v>82</v>
      </c>
      <c r="AY581" s="17" t="s">
        <v>158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7" t="s">
        <v>82</v>
      </c>
      <c r="BK581" s="200">
        <f>ROUND(I581*H581,2)</f>
        <v>0</v>
      </c>
      <c r="BL581" s="17" t="s">
        <v>236</v>
      </c>
      <c r="BM581" s="199" t="s">
        <v>1760</v>
      </c>
    </row>
    <row r="582" spans="1:65" s="2" customFormat="1" ht="19.2">
      <c r="A582" s="34"/>
      <c r="B582" s="35"/>
      <c r="C582" s="36"/>
      <c r="D582" s="201" t="s">
        <v>165</v>
      </c>
      <c r="E582" s="36"/>
      <c r="F582" s="202" t="s">
        <v>1759</v>
      </c>
      <c r="G582" s="36"/>
      <c r="H582" s="36"/>
      <c r="I582" s="108"/>
      <c r="J582" s="36"/>
      <c r="K582" s="36"/>
      <c r="L582" s="39"/>
      <c r="M582" s="203"/>
      <c r="N582" s="204"/>
      <c r="O582" s="64"/>
      <c r="P582" s="64"/>
      <c r="Q582" s="64"/>
      <c r="R582" s="64"/>
      <c r="S582" s="64"/>
      <c r="T582" s="65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165</v>
      </c>
      <c r="AU582" s="17" t="s">
        <v>82</v>
      </c>
    </row>
    <row r="583" spans="1:65" s="13" customFormat="1" ht="10.199999999999999">
      <c r="B583" s="205"/>
      <c r="C583" s="206"/>
      <c r="D583" s="201" t="s">
        <v>166</v>
      </c>
      <c r="E583" s="207" t="s">
        <v>19</v>
      </c>
      <c r="F583" s="208" t="s">
        <v>1761</v>
      </c>
      <c r="G583" s="206"/>
      <c r="H583" s="209">
        <v>15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166</v>
      </c>
      <c r="AU583" s="215" t="s">
        <v>82</v>
      </c>
      <c r="AV583" s="13" t="s">
        <v>85</v>
      </c>
      <c r="AW583" s="13" t="s">
        <v>34</v>
      </c>
      <c r="AX583" s="13" t="s">
        <v>82</v>
      </c>
      <c r="AY583" s="215" t="s">
        <v>158</v>
      </c>
    </row>
    <row r="584" spans="1:65" s="2" customFormat="1" ht="16.5" customHeight="1">
      <c r="A584" s="34"/>
      <c r="B584" s="35"/>
      <c r="C584" s="188" t="s">
        <v>957</v>
      </c>
      <c r="D584" s="188" t="s">
        <v>159</v>
      </c>
      <c r="E584" s="189" t="s">
        <v>1762</v>
      </c>
      <c r="F584" s="190" t="s">
        <v>1763</v>
      </c>
      <c r="G584" s="191" t="s">
        <v>1035</v>
      </c>
      <c r="H584" s="192">
        <v>3.5</v>
      </c>
      <c r="I584" s="193"/>
      <c r="J584" s="194">
        <f>ROUND(I584*H584,2)</f>
        <v>0</v>
      </c>
      <c r="K584" s="190" t="s">
        <v>19</v>
      </c>
      <c r="L584" s="39"/>
      <c r="M584" s="195" t="s">
        <v>19</v>
      </c>
      <c r="N584" s="196" t="s">
        <v>45</v>
      </c>
      <c r="O584" s="64"/>
      <c r="P584" s="197">
        <f>O584*H584</f>
        <v>0</v>
      </c>
      <c r="Q584" s="197">
        <v>0</v>
      </c>
      <c r="R584" s="197">
        <f>Q584*H584</f>
        <v>0</v>
      </c>
      <c r="S584" s="197">
        <v>0</v>
      </c>
      <c r="T584" s="19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9" t="s">
        <v>236</v>
      </c>
      <c r="AT584" s="199" t="s">
        <v>159</v>
      </c>
      <c r="AU584" s="199" t="s">
        <v>82</v>
      </c>
      <c r="AY584" s="17" t="s">
        <v>158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7" t="s">
        <v>82</v>
      </c>
      <c r="BK584" s="200">
        <f>ROUND(I584*H584,2)</f>
        <v>0</v>
      </c>
      <c r="BL584" s="17" t="s">
        <v>236</v>
      </c>
      <c r="BM584" s="199" t="s">
        <v>1764</v>
      </c>
    </row>
    <row r="585" spans="1:65" s="2" customFormat="1" ht="10.199999999999999">
      <c r="A585" s="34"/>
      <c r="B585" s="35"/>
      <c r="C585" s="36"/>
      <c r="D585" s="201" t="s">
        <v>165</v>
      </c>
      <c r="E585" s="36"/>
      <c r="F585" s="202" t="s">
        <v>1763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165</v>
      </c>
      <c r="AU585" s="17" t="s">
        <v>82</v>
      </c>
    </row>
    <row r="586" spans="1:65" s="13" customFormat="1" ht="10.199999999999999">
      <c r="B586" s="205"/>
      <c r="C586" s="206"/>
      <c r="D586" s="201" t="s">
        <v>166</v>
      </c>
      <c r="E586" s="207" t="s">
        <v>19</v>
      </c>
      <c r="F586" s="208" t="s">
        <v>1765</v>
      </c>
      <c r="G586" s="206"/>
      <c r="H586" s="209">
        <v>3.5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166</v>
      </c>
      <c r="AU586" s="215" t="s">
        <v>82</v>
      </c>
      <c r="AV586" s="13" t="s">
        <v>85</v>
      </c>
      <c r="AW586" s="13" t="s">
        <v>34</v>
      </c>
      <c r="AX586" s="13" t="s">
        <v>82</v>
      </c>
      <c r="AY586" s="215" t="s">
        <v>158</v>
      </c>
    </row>
    <row r="587" spans="1:65" s="2" customFormat="1" ht="27.6" customHeight="1">
      <c r="A587" s="34"/>
      <c r="B587" s="35"/>
      <c r="C587" s="188" t="s">
        <v>961</v>
      </c>
      <c r="D587" s="188" t="s">
        <v>159</v>
      </c>
      <c r="E587" s="189" t="s">
        <v>1766</v>
      </c>
      <c r="F587" s="190" t="s">
        <v>1767</v>
      </c>
      <c r="G587" s="191" t="s">
        <v>1035</v>
      </c>
      <c r="H587" s="192">
        <v>14</v>
      </c>
      <c r="I587" s="193"/>
      <c r="J587" s="194">
        <f>ROUND(I587*H587,2)</f>
        <v>0</v>
      </c>
      <c r="K587" s="190" t="s">
        <v>213</v>
      </c>
      <c r="L587" s="39"/>
      <c r="M587" s="195" t="s">
        <v>19</v>
      </c>
      <c r="N587" s="196" t="s">
        <v>45</v>
      </c>
      <c r="O587" s="64"/>
      <c r="P587" s="197">
        <f>O587*H587</f>
        <v>0</v>
      </c>
      <c r="Q587" s="197">
        <v>0</v>
      </c>
      <c r="R587" s="197">
        <f>Q587*H587</f>
        <v>0</v>
      </c>
      <c r="S587" s="197">
        <v>0</v>
      </c>
      <c r="T587" s="19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9" t="s">
        <v>236</v>
      </c>
      <c r="AT587" s="199" t="s">
        <v>159</v>
      </c>
      <c r="AU587" s="199" t="s">
        <v>82</v>
      </c>
      <c r="AY587" s="17" t="s">
        <v>158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7" t="s">
        <v>82</v>
      </c>
      <c r="BK587" s="200">
        <f>ROUND(I587*H587,2)</f>
        <v>0</v>
      </c>
      <c r="BL587" s="17" t="s">
        <v>236</v>
      </c>
      <c r="BM587" s="199" t="s">
        <v>1768</v>
      </c>
    </row>
    <row r="588" spans="1:65" s="2" customFormat="1" ht="19.2">
      <c r="A588" s="34"/>
      <c r="B588" s="35"/>
      <c r="C588" s="36"/>
      <c r="D588" s="201" t="s">
        <v>165</v>
      </c>
      <c r="E588" s="36"/>
      <c r="F588" s="202" t="s">
        <v>1769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165</v>
      </c>
      <c r="AU588" s="17" t="s">
        <v>82</v>
      </c>
    </row>
    <row r="589" spans="1:65" s="2" customFormat="1" ht="124.8">
      <c r="A589" s="34"/>
      <c r="B589" s="35"/>
      <c r="C589" s="36"/>
      <c r="D589" s="201" t="s">
        <v>216</v>
      </c>
      <c r="E589" s="36"/>
      <c r="F589" s="227" t="s">
        <v>1770</v>
      </c>
      <c r="G589" s="36"/>
      <c r="H589" s="36"/>
      <c r="I589" s="108"/>
      <c r="J589" s="36"/>
      <c r="K589" s="36"/>
      <c r="L589" s="39"/>
      <c r="M589" s="203"/>
      <c r="N589" s="204"/>
      <c r="O589" s="64"/>
      <c r="P589" s="64"/>
      <c r="Q589" s="64"/>
      <c r="R589" s="64"/>
      <c r="S589" s="64"/>
      <c r="T589" s="65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216</v>
      </c>
      <c r="AU589" s="17" t="s">
        <v>82</v>
      </c>
    </row>
    <row r="590" spans="1:65" s="13" customFormat="1" ht="10.199999999999999">
      <c r="B590" s="205"/>
      <c r="C590" s="206"/>
      <c r="D590" s="201" t="s">
        <v>166</v>
      </c>
      <c r="E590" s="207" t="s">
        <v>19</v>
      </c>
      <c r="F590" s="208" t="s">
        <v>1771</v>
      </c>
      <c r="G590" s="206"/>
      <c r="H590" s="209">
        <v>10.5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166</v>
      </c>
      <c r="AU590" s="215" t="s">
        <v>82</v>
      </c>
      <c r="AV590" s="13" t="s">
        <v>85</v>
      </c>
      <c r="AW590" s="13" t="s">
        <v>34</v>
      </c>
      <c r="AX590" s="13" t="s">
        <v>74</v>
      </c>
      <c r="AY590" s="215" t="s">
        <v>158</v>
      </c>
    </row>
    <row r="591" spans="1:65" s="13" customFormat="1" ht="10.199999999999999">
      <c r="B591" s="205"/>
      <c r="C591" s="206"/>
      <c r="D591" s="201" t="s">
        <v>166</v>
      </c>
      <c r="E591" s="207" t="s">
        <v>19</v>
      </c>
      <c r="F591" s="208" t="s">
        <v>1772</v>
      </c>
      <c r="G591" s="206"/>
      <c r="H591" s="209">
        <v>3.5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166</v>
      </c>
      <c r="AU591" s="215" t="s">
        <v>82</v>
      </c>
      <c r="AV591" s="13" t="s">
        <v>85</v>
      </c>
      <c r="AW591" s="13" t="s">
        <v>34</v>
      </c>
      <c r="AX591" s="13" t="s">
        <v>74</v>
      </c>
      <c r="AY591" s="215" t="s">
        <v>158</v>
      </c>
    </row>
    <row r="592" spans="1:65" s="14" customFormat="1" ht="10.199999999999999">
      <c r="B592" s="216"/>
      <c r="C592" s="217"/>
      <c r="D592" s="201" t="s">
        <v>166</v>
      </c>
      <c r="E592" s="218" t="s">
        <v>19</v>
      </c>
      <c r="F592" s="219" t="s">
        <v>175</v>
      </c>
      <c r="G592" s="217"/>
      <c r="H592" s="220">
        <v>14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166</v>
      </c>
      <c r="AU592" s="226" t="s">
        <v>82</v>
      </c>
      <c r="AV592" s="14" t="s">
        <v>163</v>
      </c>
      <c r="AW592" s="14" t="s">
        <v>34</v>
      </c>
      <c r="AX592" s="14" t="s">
        <v>82</v>
      </c>
      <c r="AY592" s="226" t="s">
        <v>158</v>
      </c>
    </row>
    <row r="593" spans="1:65" s="2" customFormat="1" ht="27.6" customHeight="1">
      <c r="A593" s="34"/>
      <c r="B593" s="35"/>
      <c r="C593" s="188" t="s">
        <v>965</v>
      </c>
      <c r="D593" s="188" t="s">
        <v>159</v>
      </c>
      <c r="E593" s="189" t="s">
        <v>1157</v>
      </c>
      <c r="F593" s="190" t="s">
        <v>1158</v>
      </c>
      <c r="G593" s="191" t="s">
        <v>1035</v>
      </c>
      <c r="H593" s="192">
        <v>7.0519999999999996</v>
      </c>
      <c r="I593" s="193"/>
      <c r="J593" s="194">
        <f>ROUND(I593*H593,2)</f>
        <v>0</v>
      </c>
      <c r="K593" s="190" t="s">
        <v>19</v>
      </c>
      <c r="L593" s="39"/>
      <c r="M593" s="195" t="s">
        <v>19</v>
      </c>
      <c r="N593" s="196" t="s">
        <v>45</v>
      </c>
      <c r="O593" s="64"/>
      <c r="P593" s="197">
        <f>O593*H593</f>
        <v>0</v>
      </c>
      <c r="Q593" s="197">
        <v>0</v>
      </c>
      <c r="R593" s="197">
        <f>Q593*H593</f>
        <v>0</v>
      </c>
      <c r="S593" s="197">
        <v>0</v>
      </c>
      <c r="T593" s="198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9" t="s">
        <v>236</v>
      </c>
      <c r="AT593" s="199" t="s">
        <v>159</v>
      </c>
      <c r="AU593" s="199" t="s">
        <v>82</v>
      </c>
      <c r="AY593" s="17" t="s">
        <v>158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7" t="s">
        <v>82</v>
      </c>
      <c r="BK593" s="200">
        <f>ROUND(I593*H593,2)</f>
        <v>0</v>
      </c>
      <c r="BL593" s="17" t="s">
        <v>236</v>
      </c>
      <c r="BM593" s="199" t="s">
        <v>1159</v>
      </c>
    </row>
    <row r="594" spans="1:65" s="2" customFormat="1" ht="19.2">
      <c r="A594" s="34"/>
      <c r="B594" s="35"/>
      <c r="C594" s="36"/>
      <c r="D594" s="201" t="s">
        <v>165</v>
      </c>
      <c r="E594" s="36"/>
      <c r="F594" s="202" t="s">
        <v>1158</v>
      </c>
      <c r="G594" s="36"/>
      <c r="H594" s="36"/>
      <c r="I594" s="108"/>
      <c r="J594" s="36"/>
      <c r="K594" s="36"/>
      <c r="L594" s="39"/>
      <c r="M594" s="203"/>
      <c r="N594" s="204"/>
      <c r="O594" s="64"/>
      <c r="P594" s="64"/>
      <c r="Q594" s="64"/>
      <c r="R594" s="64"/>
      <c r="S594" s="64"/>
      <c r="T594" s="65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165</v>
      </c>
      <c r="AU594" s="17" t="s">
        <v>82</v>
      </c>
    </row>
    <row r="595" spans="1:65" s="13" customFormat="1" ht="20.399999999999999">
      <c r="B595" s="205"/>
      <c r="C595" s="206"/>
      <c r="D595" s="201" t="s">
        <v>166</v>
      </c>
      <c r="E595" s="207" t="s">
        <v>19</v>
      </c>
      <c r="F595" s="208" t="s">
        <v>1773</v>
      </c>
      <c r="G595" s="206"/>
      <c r="H595" s="209">
        <v>7.0519999999999996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82</v>
      </c>
      <c r="AV595" s="13" t="s">
        <v>85</v>
      </c>
      <c r="AW595" s="13" t="s">
        <v>34</v>
      </c>
      <c r="AX595" s="13" t="s">
        <v>82</v>
      </c>
      <c r="AY595" s="215" t="s">
        <v>158</v>
      </c>
    </row>
    <row r="596" spans="1:65" s="2" customFormat="1" ht="27.6" customHeight="1">
      <c r="A596" s="34"/>
      <c r="B596" s="35"/>
      <c r="C596" s="188" t="s">
        <v>970</v>
      </c>
      <c r="D596" s="188" t="s">
        <v>159</v>
      </c>
      <c r="E596" s="189" t="s">
        <v>1162</v>
      </c>
      <c r="F596" s="190" t="s">
        <v>1163</v>
      </c>
      <c r="G596" s="191" t="s">
        <v>1035</v>
      </c>
      <c r="H596" s="192">
        <v>7.0519999999999996</v>
      </c>
      <c r="I596" s="193"/>
      <c r="J596" s="194">
        <f>ROUND(I596*H596,2)</f>
        <v>0</v>
      </c>
      <c r="K596" s="190" t="s">
        <v>19</v>
      </c>
      <c r="L596" s="39"/>
      <c r="M596" s="195" t="s">
        <v>19</v>
      </c>
      <c r="N596" s="196" t="s">
        <v>45</v>
      </c>
      <c r="O596" s="64"/>
      <c r="P596" s="197">
        <f>O596*H596</f>
        <v>0</v>
      </c>
      <c r="Q596" s="197">
        <v>2.2563399999999998</v>
      </c>
      <c r="R596" s="197">
        <f>Q596*H596</f>
        <v>15.911709679999998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236</v>
      </c>
      <c r="AT596" s="199" t="s">
        <v>159</v>
      </c>
      <c r="AU596" s="199" t="s">
        <v>82</v>
      </c>
      <c r="AY596" s="17" t="s">
        <v>158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82</v>
      </c>
      <c r="BK596" s="200">
        <f>ROUND(I596*H596,2)</f>
        <v>0</v>
      </c>
      <c r="BL596" s="17" t="s">
        <v>236</v>
      </c>
      <c r="BM596" s="199" t="s">
        <v>1164</v>
      </c>
    </row>
    <row r="597" spans="1:65" s="2" customFormat="1" ht="19.2">
      <c r="A597" s="34"/>
      <c r="B597" s="35"/>
      <c r="C597" s="36"/>
      <c r="D597" s="201" t="s">
        <v>165</v>
      </c>
      <c r="E597" s="36"/>
      <c r="F597" s="202" t="s">
        <v>1163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165</v>
      </c>
      <c r="AU597" s="17" t="s">
        <v>82</v>
      </c>
    </row>
    <row r="598" spans="1:65" s="13" customFormat="1" ht="20.399999999999999">
      <c r="B598" s="205"/>
      <c r="C598" s="206"/>
      <c r="D598" s="201" t="s">
        <v>166</v>
      </c>
      <c r="E598" s="207" t="s">
        <v>19</v>
      </c>
      <c r="F598" s="208" t="s">
        <v>1773</v>
      </c>
      <c r="G598" s="206"/>
      <c r="H598" s="209">
        <v>7.0519999999999996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166</v>
      </c>
      <c r="AU598" s="215" t="s">
        <v>82</v>
      </c>
      <c r="AV598" s="13" t="s">
        <v>85</v>
      </c>
      <c r="AW598" s="13" t="s">
        <v>34</v>
      </c>
      <c r="AX598" s="13" t="s">
        <v>82</v>
      </c>
      <c r="AY598" s="215" t="s">
        <v>158</v>
      </c>
    </row>
    <row r="599" spans="1:65" s="2" customFormat="1" ht="27.6" customHeight="1">
      <c r="A599" s="34"/>
      <c r="B599" s="35"/>
      <c r="C599" s="188" t="s">
        <v>974</v>
      </c>
      <c r="D599" s="188" t="s">
        <v>159</v>
      </c>
      <c r="E599" s="189" t="s">
        <v>1229</v>
      </c>
      <c r="F599" s="190" t="s">
        <v>1230</v>
      </c>
      <c r="G599" s="191" t="s">
        <v>1035</v>
      </c>
      <c r="H599" s="192">
        <v>6.62</v>
      </c>
      <c r="I599" s="193"/>
      <c r="J599" s="194">
        <f>ROUND(I599*H599,2)</f>
        <v>0</v>
      </c>
      <c r="K599" s="190" t="s">
        <v>19</v>
      </c>
      <c r="L599" s="39"/>
      <c r="M599" s="195" t="s">
        <v>19</v>
      </c>
      <c r="N599" s="196" t="s">
        <v>45</v>
      </c>
      <c r="O599" s="64"/>
      <c r="P599" s="197">
        <f>O599*H599</f>
        <v>0</v>
      </c>
      <c r="Q599" s="197">
        <v>2.2563399999999998</v>
      </c>
      <c r="R599" s="197">
        <f>Q599*H599</f>
        <v>14.936970799999999</v>
      </c>
      <c r="S599" s="197">
        <v>0</v>
      </c>
      <c r="T599" s="198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9" t="s">
        <v>236</v>
      </c>
      <c r="AT599" s="199" t="s">
        <v>159</v>
      </c>
      <c r="AU599" s="199" t="s">
        <v>82</v>
      </c>
      <c r="AY599" s="17" t="s">
        <v>158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17" t="s">
        <v>82</v>
      </c>
      <c r="BK599" s="200">
        <f>ROUND(I599*H599,2)</f>
        <v>0</v>
      </c>
      <c r="BL599" s="17" t="s">
        <v>236</v>
      </c>
      <c r="BM599" s="199" t="s">
        <v>1231</v>
      </c>
    </row>
    <row r="600" spans="1:65" s="2" customFormat="1" ht="19.2">
      <c r="A600" s="34"/>
      <c r="B600" s="35"/>
      <c r="C600" s="36"/>
      <c r="D600" s="201" t="s">
        <v>165</v>
      </c>
      <c r="E600" s="36"/>
      <c r="F600" s="202" t="s">
        <v>1230</v>
      </c>
      <c r="G600" s="36"/>
      <c r="H600" s="36"/>
      <c r="I600" s="108"/>
      <c r="J600" s="36"/>
      <c r="K600" s="36"/>
      <c r="L600" s="39"/>
      <c r="M600" s="203"/>
      <c r="N600" s="204"/>
      <c r="O600" s="64"/>
      <c r="P600" s="64"/>
      <c r="Q600" s="64"/>
      <c r="R600" s="64"/>
      <c r="S600" s="64"/>
      <c r="T600" s="65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7" t="s">
        <v>165</v>
      </c>
      <c r="AU600" s="17" t="s">
        <v>82</v>
      </c>
    </row>
    <row r="601" spans="1:65" s="13" customFormat="1" ht="20.399999999999999">
      <c r="B601" s="205"/>
      <c r="C601" s="206"/>
      <c r="D601" s="201" t="s">
        <v>166</v>
      </c>
      <c r="E601" s="207" t="s">
        <v>19</v>
      </c>
      <c r="F601" s="208" t="s">
        <v>1774</v>
      </c>
      <c r="G601" s="206"/>
      <c r="H601" s="209">
        <v>6.62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166</v>
      </c>
      <c r="AU601" s="215" t="s">
        <v>82</v>
      </c>
      <c r="AV601" s="13" t="s">
        <v>85</v>
      </c>
      <c r="AW601" s="13" t="s">
        <v>34</v>
      </c>
      <c r="AX601" s="13" t="s">
        <v>82</v>
      </c>
      <c r="AY601" s="215" t="s">
        <v>158</v>
      </c>
    </row>
    <row r="602" spans="1:65" s="2" customFormat="1" ht="27.6" customHeight="1">
      <c r="A602" s="34"/>
      <c r="B602" s="35"/>
      <c r="C602" s="188" t="s">
        <v>980</v>
      </c>
      <c r="D602" s="188" t="s">
        <v>159</v>
      </c>
      <c r="E602" s="189" t="s">
        <v>1170</v>
      </c>
      <c r="F602" s="190" t="s">
        <v>1171</v>
      </c>
      <c r="G602" s="191" t="s">
        <v>1059</v>
      </c>
      <c r="H602" s="192">
        <v>4.2000000000000003E-2</v>
      </c>
      <c r="I602" s="193"/>
      <c r="J602" s="194">
        <f>ROUND(I602*H602,2)</f>
        <v>0</v>
      </c>
      <c r="K602" s="190" t="s">
        <v>19</v>
      </c>
      <c r="L602" s="39"/>
      <c r="M602" s="195" t="s">
        <v>19</v>
      </c>
      <c r="N602" s="196" t="s">
        <v>45</v>
      </c>
      <c r="O602" s="64"/>
      <c r="P602" s="197">
        <f>O602*H602</f>
        <v>0</v>
      </c>
      <c r="Q602" s="197">
        <v>1.0601700000000001</v>
      </c>
      <c r="R602" s="197">
        <f>Q602*H602</f>
        <v>4.4527140000000007E-2</v>
      </c>
      <c r="S602" s="197">
        <v>0</v>
      </c>
      <c r="T602" s="19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9" t="s">
        <v>236</v>
      </c>
      <c r="AT602" s="199" t="s">
        <v>159</v>
      </c>
      <c r="AU602" s="199" t="s">
        <v>82</v>
      </c>
      <c r="AY602" s="17" t="s">
        <v>158</v>
      </c>
      <c r="BE602" s="200">
        <f>IF(N602="základní",J602,0)</f>
        <v>0</v>
      </c>
      <c r="BF602" s="200">
        <f>IF(N602="snížená",J602,0)</f>
        <v>0</v>
      </c>
      <c r="BG602" s="200">
        <f>IF(N602="zákl. přenesená",J602,0)</f>
        <v>0</v>
      </c>
      <c r="BH602" s="200">
        <f>IF(N602="sníž. přenesená",J602,0)</f>
        <v>0</v>
      </c>
      <c r="BI602" s="200">
        <f>IF(N602="nulová",J602,0)</f>
        <v>0</v>
      </c>
      <c r="BJ602" s="17" t="s">
        <v>82</v>
      </c>
      <c r="BK602" s="200">
        <f>ROUND(I602*H602,2)</f>
        <v>0</v>
      </c>
      <c r="BL602" s="17" t="s">
        <v>236</v>
      </c>
      <c r="BM602" s="199" t="s">
        <v>1172</v>
      </c>
    </row>
    <row r="603" spans="1:65" s="2" customFormat="1" ht="10.199999999999999">
      <c r="A603" s="34"/>
      <c r="B603" s="35"/>
      <c r="C603" s="36"/>
      <c r="D603" s="201" t="s">
        <v>165</v>
      </c>
      <c r="E603" s="36"/>
      <c r="F603" s="202" t="s">
        <v>1171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165</v>
      </c>
      <c r="AU603" s="17" t="s">
        <v>82</v>
      </c>
    </row>
    <row r="604" spans="1:65" s="13" customFormat="1" ht="10.199999999999999">
      <c r="B604" s="205"/>
      <c r="C604" s="206"/>
      <c r="D604" s="201" t="s">
        <v>166</v>
      </c>
      <c r="E604" s="207" t="s">
        <v>19</v>
      </c>
      <c r="F604" s="208" t="s">
        <v>1775</v>
      </c>
      <c r="G604" s="206"/>
      <c r="H604" s="209">
        <v>4.2000000000000003E-2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82</v>
      </c>
      <c r="AV604" s="13" t="s">
        <v>85</v>
      </c>
      <c r="AW604" s="13" t="s">
        <v>34</v>
      </c>
      <c r="AX604" s="13" t="s">
        <v>82</v>
      </c>
      <c r="AY604" s="215" t="s">
        <v>158</v>
      </c>
    </row>
    <row r="605" spans="1:65" s="2" customFormat="1" ht="27.6" customHeight="1">
      <c r="A605" s="34"/>
      <c r="B605" s="35"/>
      <c r="C605" s="188" t="s">
        <v>986</v>
      </c>
      <c r="D605" s="188" t="s">
        <v>159</v>
      </c>
      <c r="E605" s="189" t="s">
        <v>1198</v>
      </c>
      <c r="F605" s="190" t="s">
        <v>1199</v>
      </c>
      <c r="G605" s="191" t="s">
        <v>162</v>
      </c>
      <c r="H605" s="192">
        <v>160</v>
      </c>
      <c r="I605" s="193"/>
      <c r="J605" s="194">
        <f>ROUND(I605*H605,2)</f>
        <v>0</v>
      </c>
      <c r="K605" s="190" t="s">
        <v>213</v>
      </c>
      <c r="L605" s="39"/>
      <c r="M605" s="195" t="s">
        <v>19</v>
      </c>
      <c r="N605" s="196" t="s">
        <v>45</v>
      </c>
      <c r="O605" s="64"/>
      <c r="P605" s="197">
        <f>O605*H605</f>
        <v>0</v>
      </c>
      <c r="Q605" s="197">
        <v>0</v>
      </c>
      <c r="R605" s="197">
        <f>Q605*H605</f>
        <v>0</v>
      </c>
      <c r="S605" s="197">
        <v>0</v>
      </c>
      <c r="T605" s="198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9" t="s">
        <v>236</v>
      </c>
      <c r="AT605" s="199" t="s">
        <v>159</v>
      </c>
      <c r="AU605" s="199" t="s">
        <v>82</v>
      </c>
      <c r="AY605" s="17" t="s">
        <v>158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17" t="s">
        <v>82</v>
      </c>
      <c r="BK605" s="200">
        <f>ROUND(I605*H605,2)</f>
        <v>0</v>
      </c>
      <c r="BL605" s="17" t="s">
        <v>236</v>
      </c>
      <c r="BM605" s="199" t="s">
        <v>1776</v>
      </c>
    </row>
    <row r="606" spans="1:65" s="2" customFormat="1" ht="38.4">
      <c r="A606" s="34"/>
      <c r="B606" s="35"/>
      <c r="C606" s="36"/>
      <c r="D606" s="201" t="s">
        <v>165</v>
      </c>
      <c r="E606" s="36"/>
      <c r="F606" s="202" t="s">
        <v>1201</v>
      </c>
      <c r="G606" s="36"/>
      <c r="H606" s="36"/>
      <c r="I606" s="108"/>
      <c r="J606" s="36"/>
      <c r="K606" s="36"/>
      <c r="L606" s="39"/>
      <c r="M606" s="203"/>
      <c r="N606" s="204"/>
      <c r="O606" s="64"/>
      <c r="P606" s="64"/>
      <c r="Q606" s="64"/>
      <c r="R606" s="64"/>
      <c r="S606" s="64"/>
      <c r="T606" s="65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165</v>
      </c>
      <c r="AU606" s="17" t="s">
        <v>82</v>
      </c>
    </row>
    <row r="607" spans="1:65" s="2" customFormat="1" ht="48">
      <c r="A607" s="34"/>
      <c r="B607" s="35"/>
      <c r="C607" s="36"/>
      <c r="D607" s="201" t="s">
        <v>216</v>
      </c>
      <c r="E607" s="36"/>
      <c r="F607" s="227" t="s">
        <v>1179</v>
      </c>
      <c r="G607" s="36"/>
      <c r="H607" s="36"/>
      <c r="I607" s="108"/>
      <c r="J607" s="36"/>
      <c r="K607" s="36"/>
      <c r="L607" s="39"/>
      <c r="M607" s="203"/>
      <c r="N607" s="204"/>
      <c r="O607" s="64"/>
      <c r="P607" s="64"/>
      <c r="Q607" s="64"/>
      <c r="R607" s="64"/>
      <c r="S607" s="64"/>
      <c r="T607" s="65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216</v>
      </c>
      <c r="AU607" s="17" t="s">
        <v>82</v>
      </c>
    </row>
    <row r="608" spans="1:65" s="13" customFormat="1" ht="10.199999999999999">
      <c r="B608" s="205"/>
      <c r="C608" s="206"/>
      <c r="D608" s="201" t="s">
        <v>166</v>
      </c>
      <c r="E608" s="207" t="s">
        <v>19</v>
      </c>
      <c r="F608" s="208" t="s">
        <v>1777</v>
      </c>
      <c r="G608" s="206"/>
      <c r="H608" s="209">
        <v>160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166</v>
      </c>
      <c r="AU608" s="215" t="s">
        <v>82</v>
      </c>
      <c r="AV608" s="13" t="s">
        <v>85</v>
      </c>
      <c r="AW608" s="13" t="s">
        <v>34</v>
      </c>
      <c r="AX608" s="13" t="s">
        <v>82</v>
      </c>
      <c r="AY608" s="215" t="s">
        <v>158</v>
      </c>
    </row>
    <row r="609" spans="1:65" s="2" customFormat="1" ht="26.4" customHeight="1">
      <c r="A609" s="34"/>
      <c r="B609" s="35"/>
      <c r="C609" s="188" t="s">
        <v>993</v>
      </c>
      <c r="D609" s="188" t="s">
        <v>159</v>
      </c>
      <c r="E609" s="189" t="s">
        <v>1204</v>
      </c>
      <c r="F609" s="190" t="s">
        <v>1205</v>
      </c>
      <c r="G609" s="191" t="s">
        <v>162</v>
      </c>
      <c r="H609" s="192">
        <v>160</v>
      </c>
      <c r="I609" s="193"/>
      <c r="J609" s="194">
        <f>ROUND(I609*H609,2)</f>
        <v>0</v>
      </c>
      <c r="K609" s="190" t="s">
        <v>213</v>
      </c>
      <c r="L609" s="39"/>
      <c r="M609" s="195" t="s">
        <v>19</v>
      </c>
      <c r="N609" s="196" t="s">
        <v>45</v>
      </c>
      <c r="O609" s="64"/>
      <c r="P609" s="197">
        <f>O609*H609</f>
        <v>0</v>
      </c>
      <c r="Q609" s="197">
        <v>0</v>
      </c>
      <c r="R609" s="197">
        <f>Q609*H609</f>
        <v>0</v>
      </c>
      <c r="S609" s="197">
        <v>0</v>
      </c>
      <c r="T609" s="198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9" t="s">
        <v>236</v>
      </c>
      <c r="AT609" s="199" t="s">
        <v>159</v>
      </c>
      <c r="AU609" s="199" t="s">
        <v>82</v>
      </c>
      <c r="AY609" s="17" t="s">
        <v>158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7" t="s">
        <v>82</v>
      </c>
      <c r="BK609" s="200">
        <f>ROUND(I609*H609,2)</f>
        <v>0</v>
      </c>
      <c r="BL609" s="17" t="s">
        <v>236</v>
      </c>
      <c r="BM609" s="199" t="s">
        <v>1184</v>
      </c>
    </row>
    <row r="610" spans="1:65" s="2" customFormat="1" ht="28.8">
      <c r="A610" s="34"/>
      <c r="B610" s="35"/>
      <c r="C610" s="36"/>
      <c r="D610" s="201" t="s">
        <v>165</v>
      </c>
      <c r="E610" s="36"/>
      <c r="F610" s="202" t="s">
        <v>1207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165</v>
      </c>
      <c r="AU610" s="17" t="s">
        <v>82</v>
      </c>
    </row>
    <row r="611" spans="1:65" s="13" customFormat="1" ht="10.199999999999999">
      <c r="B611" s="205"/>
      <c r="C611" s="206"/>
      <c r="D611" s="201" t="s">
        <v>166</v>
      </c>
      <c r="E611" s="207" t="s">
        <v>19</v>
      </c>
      <c r="F611" s="208" t="s">
        <v>1777</v>
      </c>
      <c r="G611" s="206"/>
      <c r="H611" s="209">
        <v>160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82</v>
      </c>
      <c r="AV611" s="13" t="s">
        <v>85</v>
      </c>
      <c r="AW611" s="13" t="s">
        <v>34</v>
      </c>
      <c r="AX611" s="13" t="s">
        <v>82</v>
      </c>
      <c r="AY611" s="215" t="s">
        <v>158</v>
      </c>
    </row>
    <row r="612" spans="1:65" s="2" customFormat="1" ht="27" customHeight="1">
      <c r="A612" s="34"/>
      <c r="B612" s="35"/>
      <c r="C612" s="188" t="s">
        <v>998</v>
      </c>
      <c r="D612" s="188" t="s">
        <v>159</v>
      </c>
      <c r="E612" s="189" t="s">
        <v>1464</v>
      </c>
      <c r="F612" s="190" t="s">
        <v>1465</v>
      </c>
      <c r="G612" s="191" t="s">
        <v>1035</v>
      </c>
      <c r="H612" s="192">
        <v>100</v>
      </c>
      <c r="I612" s="193"/>
      <c r="J612" s="194">
        <f>ROUND(I612*H612,2)</f>
        <v>0</v>
      </c>
      <c r="K612" s="190" t="s">
        <v>213</v>
      </c>
      <c r="L612" s="39"/>
      <c r="M612" s="195" t="s">
        <v>19</v>
      </c>
      <c r="N612" s="196" t="s">
        <v>45</v>
      </c>
      <c r="O612" s="64"/>
      <c r="P612" s="197">
        <f>O612*H612</f>
        <v>0</v>
      </c>
      <c r="Q612" s="197">
        <v>0</v>
      </c>
      <c r="R612" s="197">
        <f>Q612*H612</f>
        <v>0</v>
      </c>
      <c r="S612" s="197">
        <v>0</v>
      </c>
      <c r="T612" s="198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9" t="s">
        <v>236</v>
      </c>
      <c r="AT612" s="199" t="s">
        <v>159</v>
      </c>
      <c r="AU612" s="199" t="s">
        <v>82</v>
      </c>
      <c r="AY612" s="17" t="s">
        <v>158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7" t="s">
        <v>82</v>
      </c>
      <c r="BK612" s="200">
        <f>ROUND(I612*H612,2)</f>
        <v>0</v>
      </c>
      <c r="BL612" s="17" t="s">
        <v>236</v>
      </c>
      <c r="BM612" s="199" t="s">
        <v>1466</v>
      </c>
    </row>
    <row r="613" spans="1:65" s="2" customFormat="1" ht="19.2">
      <c r="A613" s="34"/>
      <c r="B613" s="35"/>
      <c r="C613" s="36"/>
      <c r="D613" s="201" t="s">
        <v>165</v>
      </c>
      <c r="E613" s="36"/>
      <c r="F613" s="202" t="s">
        <v>1465</v>
      </c>
      <c r="G613" s="36"/>
      <c r="H613" s="36"/>
      <c r="I613" s="108"/>
      <c r="J613" s="36"/>
      <c r="K613" s="36"/>
      <c r="L613" s="39"/>
      <c r="M613" s="203"/>
      <c r="N613" s="204"/>
      <c r="O613" s="64"/>
      <c r="P613" s="64"/>
      <c r="Q613" s="64"/>
      <c r="R613" s="64"/>
      <c r="S613" s="64"/>
      <c r="T613" s="65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165</v>
      </c>
      <c r="AU613" s="17" t="s">
        <v>82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1778</v>
      </c>
      <c r="G614" s="206"/>
      <c r="H614" s="209">
        <v>10.8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82</v>
      </c>
      <c r="AV614" s="13" t="s">
        <v>85</v>
      </c>
      <c r="AW614" s="13" t="s">
        <v>34</v>
      </c>
      <c r="AX614" s="13" t="s">
        <v>74</v>
      </c>
      <c r="AY614" s="215" t="s">
        <v>158</v>
      </c>
    </row>
    <row r="615" spans="1:65" s="13" customFormat="1" ht="10.199999999999999">
      <c r="B615" s="205"/>
      <c r="C615" s="206"/>
      <c r="D615" s="201" t="s">
        <v>166</v>
      </c>
      <c r="E615" s="207" t="s">
        <v>19</v>
      </c>
      <c r="F615" s="208" t="s">
        <v>1779</v>
      </c>
      <c r="G615" s="206"/>
      <c r="H615" s="209">
        <v>89.2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166</v>
      </c>
      <c r="AU615" s="215" t="s">
        <v>82</v>
      </c>
      <c r="AV615" s="13" t="s">
        <v>85</v>
      </c>
      <c r="AW615" s="13" t="s">
        <v>34</v>
      </c>
      <c r="AX615" s="13" t="s">
        <v>74</v>
      </c>
      <c r="AY615" s="215" t="s">
        <v>158</v>
      </c>
    </row>
    <row r="616" spans="1:65" s="14" customFormat="1" ht="10.199999999999999">
      <c r="B616" s="216"/>
      <c r="C616" s="217"/>
      <c r="D616" s="201" t="s">
        <v>166</v>
      </c>
      <c r="E616" s="218" t="s">
        <v>19</v>
      </c>
      <c r="F616" s="219" t="s">
        <v>175</v>
      </c>
      <c r="G616" s="217"/>
      <c r="H616" s="220">
        <v>100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166</v>
      </c>
      <c r="AU616" s="226" t="s">
        <v>82</v>
      </c>
      <c r="AV616" s="14" t="s">
        <v>163</v>
      </c>
      <c r="AW616" s="14" t="s">
        <v>34</v>
      </c>
      <c r="AX616" s="14" t="s">
        <v>82</v>
      </c>
      <c r="AY616" s="226" t="s">
        <v>158</v>
      </c>
    </row>
    <row r="617" spans="1:65" s="2" customFormat="1" ht="30" customHeight="1">
      <c r="A617" s="34"/>
      <c r="B617" s="35"/>
      <c r="C617" s="188" t="s">
        <v>1003</v>
      </c>
      <c r="D617" s="188" t="s">
        <v>159</v>
      </c>
      <c r="E617" s="189" t="s">
        <v>1468</v>
      </c>
      <c r="F617" s="190" t="s">
        <v>1469</v>
      </c>
      <c r="G617" s="191" t="s">
        <v>1035</v>
      </c>
      <c r="H617" s="192">
        <v>100</v>
      </c>
      <c r="I617" s="193"/>
      <c r="J617" s="194">
        <f>ROUND(I617*H617,2)</f>
        <v>0</v>
      </c>
      <c r="K617" s="190" t="s">
        <v>213</v>
      </c>
      <c r="L617" s="39"/>
      <c r="M617" s="195" t="s">
        <v>19</v>
      </c>
      <c r="N617" s="196" t="s">
        <v>45</v>
      </c>
      <c r="O617" s="64"/>
      <c r="P617" s="197">
        <f>O617*H617</f>
        <v>0</v>
      </c>
      <c r="Q617" s="197">
        <v>0</v>
      </c>
      <c r="R617" s="197">
        <f>Q617*H617</f>
        <v>0</v>
      </c>
      <c r="S617" s="197">
        <v>0</v>
      </c>
      <c r="T617" s="198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9" t="s">
        <v>236</v>
      </c>
      <c r="AT617" s="199" t="s">
        <v>159</v>
      </c>
      <c r="AU617" s="199" t="s">
        <v>82</v>
      </c>
      <c r="AY617" s="17" t="s">
        <v>158</v>
      </c>
      <c r="BE617" s="200">
        <f>IF(N617="základní",J617,0)</f>
        <v>0</v>
      </c>
      <c r="BF617" s="200">
        <f>IF(N617="snížená",J617,0)</f>
        <v>0</v>
      </c>
      <c r="BG617" s="200">
        <f>IF(N617="zákl. přenesená",J617,0)</f>
        <v>0</v>
      </c>
      <c r="BH617" s="200">
        <f>IF(N617="sníž. přenesená",J617,0)</f>
        <v>0</v>
      </c>
      <c r="BI617" s="200">
        <f>IF(N617="nulová",J617,0)</f>
        <v>0</v>
      </c>
      <c r="BJ617" s="17" t="s">
        <v>82</v>
      </c>
      <c r="BK617" s="200">
        <f>ROUND(I617*H617,2)</f>
        <v>0</v>
      </c>
      <c r="BL617" s="17" t="s">
        <v>236</v>
      </c>
      <c r="BM617" s="199" t="s">
        <v>1470</v>
      </c>
    </row>
    <row r="618" spans="1:65" s="2" customFormat="1" ht="19.2">
      <c r="A618" s="34"/>
      <c r="B618" s="35"/>
      <c r="C618" s="36"/>
      <c r="D618" s="201" t="s">
        <v>165</v>
      </c>
      <c r="E618" s="36"/>
      <c r="F618" s="202" t="s">
        <v>1471</v>
      </c>
      <c r="G618" s="36"/>
      <c r="H618" s="36"/>
      <c r="I618" s="108"/>
      <c r="J618" s="36"/>
      <c r="K618" s="36"/>
      <c r="L618" s="39"/>
      <c r="M618" s="203"/>
      <c r="N618" s="204"/>
      <c r="O618" s="64"/>
      <c r="P618" s="64"/>
      <c r="Q618" s="64"/>
      <c r="R618" s="64"/>
      <c r="S618" s="64"/>
      <c r="T618" s="65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165</v>
      </c>
      <c r="AU618" s="17" t="s">
        <v>82</v>
      </c>
    </row>
    <row r="619" spans="1:65" s="2" customFormat="1" ht="124.8">
      <c r="A619" s="34"/>
      <c r="B619" s="35"/>
      <c r="C619" s="36"/>
      <c r="D619" s="201" t="s">
        <v>216</v>
      </c>
      <c r="E619" s="36"/>
      <c r="F619" s="227" t="s">
        <v>1472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216</v>
      </c>
      <c r="AU619" s="17" t="s">
        <v>82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1778</v>
      </c>
      <c r="G620" s="206"/>
      <c r="H620" s="209">
        <v>10.8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82</v>
      </c>
      <c r="AV620" s="13" t="s">
        <v>85</v>
      </c>
      <c r="AW620" s="13" t="s">
        <v>34</v>
      </c>
      <c r="AX620" s="13" t="s">
        <v>74</v>
      </c>
      <c r="AY620" s="215" t="s">
        <v>158</v>
      </c>
    </row>
    <row r="621" spans="1:65" s="13" customFormat="1" ht="10.199999999999999">
      <c r="B621" s="205"/>
      <c r="C621" s="206"/>
      <c r="D621" s="201" t="s">
        <v>166</v>
      </c>
      <c r="E621" s="207" t="s">
        <v>19</v>
      </c>
      <c r="F621" s="208" t="s">
        <v>1779</v>
      </c>
      <c r="G621" s="206"/>
      <c r="H621" s="209">
        <v>89.2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166</v>
      </c>
      <c r="AU621" s="215" t="s">
        <v>82</v>
      </c>
      <c r="AV621" s="13" t="s">
        <v>85</v>
      </c>
      <c r="AW621" s="13" t="s">
        <v>34</v>
      </c>
      <c r="AX621" s="13" t="s">
        <v>74</v>
      </c>
      <c r="AY621" s="215" t="s">
        <v>158</v>
      </c>
    </row>
    <row r="622" spans="1:65" s="14" customFormat="1" ht="10.199999999999999">
      <c r="B622" s="216"/>
      <c r="C622" s="217"/>
      <c r="D622" s="201" t="s">
        <v>166</v>
      </c>
      <c r="E622" s="218" t="s">
        <v>19</v>
      </c>
      <c r="F622" s="219" t="s">
        <v>175</v>
      </c>
      <c r="G622" s="217"/>
      <c r="H622" s="220">
        <v>100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166</v>
      </c>
      <c r="AU622" s="226" t="s">
        <v>82</v>
      </c>
      <c r="AV622" s="14" t="s">
        <v>163</v>
      </c>
      <c r="AW622" s="14" t="s">
        <v>34</v>
      </c>
      <c r="AX622" s="14" t="s">
        <v>82</v>
      </c>
      <c r="AY622" s="226" t="s">
        <v>158</v>
      </c>
    </row>
    <row r="623" spans="1:65" s="2" customFormat="1" ht="24.6" customHeight="1">
      <c r="A623" s="34"/>
      <c r="B623" s="35"/>
      <c r="C623" s="188" t="s">
        <v>1009</v>
      </c>
      <c r="D623" s="188" t="s">
        <v>159</v>
      </c>
      <c r="E623" s="189" t="s">
        <v>1473</v>
      </c>
      <c r="F623" s="190" t="s">
        <v>1474</v>
      </c>
      <c r="G623" s="191" t="s">
        <v>162</v>
      </c>
      <c r="H623" s="192">
        <v>215</v>
      </c>
      <c r="I623" s="193"/>
      <c r="J623" s="194">
        <f>ROUND(I623*H623,2)</f>
        <v>0</v>
      </c>
      <c r="K623" s="190" t="s">
        <v>213</v>
      </c>
      <c r="L623" s="39"/>
      <c r="M623" s="195" t="s">
        <v>19</v>
      </c>
      <c r="N623" s="196" t="s">
        <v>45</v>
      </c>
      <c r="O623" s="64"/>
      <c r="P623" s="197">
        <f>O623*H623</f>
        <v>0</v>
      </c>
      <c r="Q623" s="197">
        <v>0</v>
      </c>
      <c r="R623" s="197">
        <f>Q623*H623</f>
        <v>0</v>
      </c>
      <c r="S623" s="197">
        <v>0</v>
      </c>
      <c r="T623" s="198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99" t="s">
        <v>236</v>
      </c>
      <c r="AT623" s="199" t="s">
        <v>159</v>
      </c>
      <c r="AU623" s="199" t="s">
        <v>82</v>
      </c>
      <c r="AY623" s="17" t="s">
        <v>158</v>
      </c>
      <c r="BE623" s="200">
        <f>IF(N623="základní",J623,0)</f>
        <v>0</v>
      </c>
      <c r="BF623" s="200">
        <f>IF(N623="snížená",J623,0)</f>
        <v>0</v>
      </c>
      <c r="BG623" s="200">
        <f>IF(N623="zákl. přenesená",J623,0)</f>
        <v>0</v>
      </c>
      <c r="BH623" s="200">
        <f>IF(N623="sníž. přenesená",J623,0)</f>
        <v>0</v>
      </c>
      <c r="BI623" s="200">
        <f>IF(N623="nulová",J623,0)</f>
        <v>0</v>
      </c>
      <c r="BJ623" s="17" t="s">
        <v>82</v>
      </c>
      <c r="BK623" s="200">
        <f>ROUND(I623*H623,2)</f>
        <v>0</v>
      </c>
      <c r="BL623" s="17" t="s">
        <v>236</v>
      </c>
      <c r="BM623" s="199" t="s">
        <v>1475</v>
      </c>
    </row>
    <row r="624" spans="1:65" s="2" customFormat="1" ht="10.199999999999999">
      <c r="A624" s="34"/>
      <c r="B624" s="35"/>
      <c r="C624" s="36"/>
      <c r="D624" s="201" t="s">
        <v>165</v>
      </c>
      <c r="E624" s="36"/>
      <c r="F624" s="202" t="s">
        <v>1474</v>
      </c>
      <c r="G624" s="36"/>
      <c r="H624" s="36"/>
      <c r="I624" s="108"/>
      <c r="J624" s="36"/>
      <c r="K624" s="36"/>
      <c r="L624" s="39"/>
      <c r="M624" s="203"/>
      <c r="N624" s="204"/>
      <c r="O624" s="64"/>
      <c r="P624" s="64"/>
      <c r="Q624" s="64"/>
      <c r="R624" s="64"/>
      <c r="S624" s="64"/>
      <c r="T624" s="65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165</v>
      </c>
      <c r="AU624" s="17" t="s">
        <v>82</v>
      </c>
    </row>
    <row r="625" spans="1:65" s="13" customFormat="1" ht="10.199999999999999">
      <c r="B625" s="205"/>
      <c r="C625" s="206"/>
      <c r="D625" s="201" t="s">
        <v>166</v>
      </c>
      <c r="E625" s="207" t="s">
        <v>19</v>
      </c>
      <c r="F625" s="208" t="s">
        <v>1780</v>
      </c>
      <c r="G625" s="206"/>
      <c r="H625" s="209">
        <v>215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166</v>
      </c>
      <c r="AU625" s="215" t="s">
        <v>82</v>
      </c>
      <c r="AV625" s="13" t="s">
        <v>85</v>
      </c>
      <c r="AW625" s="13" t="s">
        <v>34</v>
      </c>
      <c r="AX625" s="13" t="s">
        <v>82</v>
      </c>
      <c r="AY625" s="215" t="s">
        <v>158</v>
      </c>
    </row>
    <row r="626" spans="1:65" s="2" customFormat="1" ht="26.4" customHeight="1">
      <c r="A626" s="34"/>
      <c r="B626" s="35"/>
      <c r="C626" s="188" t="s">
        <v>1014</v>
      </c>
      <c r="D626" s="188" t="s">
        <v>159</v>
      </c>
      <c r="E626" s="189" t="s">
        <v>1209</v>
      </c>
      <c r="F626" s="190" t="s">
        <v>1210</v>
      </c>
      <c r="G626" s="191" t="s">
        <v>162</v>
      </c>
      <c r="H626" s="192">
        <v>375</v>
      </c>
      <c r="I626" s="193"/>
      <c r="J626" s="194">
        <f>ROUND(I626*H626,2)</f>
        <v>0</v>
      </c>
      <c r="K626" s="190" t="s">
        <v>213</v>
      </c>
      <c r="L626" s="39"/>
      <c r="M626" s="195" t="s">
        <v>19</v>
      </c>
      <c r="N626" s="196" t="s">
        <v>45</v>
      </c>
      <c r="O626" s="64"/>
      <c r="P626" s="197">
        <f>O626*H626</f>
        <v>0</v>
      </c>
      <c r="Q626" s="197">
        <v>1.3999999999999999E-4</v>
      </c>
      <c r="R626" s="197">
        <f>Q626*H626</f>
        <v>5.2499999999999998E-2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236</v>
      </c>
      <c r="AT626" s="199" t="s">
        <v>159</v>
      </c>
      <c r="AU626" s="199" t="s">
        <v>82</v>
      </c>
      <c r="AY626" s="17" t="s">
        <v>158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82</v>
      </c>
      <c r="BK626" s="200">
        <f>ROUND(I626*H626,2)</f>
        <v>0</v>
      </c>
      <c r="BL626" s="17" t="s">
        <v>236</v>
      </c>
      <c r="BM626" s="199" t="s">
        <v>1211</v>
      </c>
    </row>
    <row r="627" spans="1:65" s="2" customFormat="1" ht="19.2">
      <c r="A627" s="34"/>
      <c r="B627" s="35"/>
      <c r="C627" s="36"/>
      <c r="D627" s="201" t="s">
        <v>165</v>
      </c>
      <c r="E627" s="36"/>
      <c r="F627" s="202" t="s">
        <v>1210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165</v>
      </c>
      <c r="AU627" s="17" t="s">
        <v>82</v>
      </c>
    </row>
    <row r="628" spans="1:65" s="13" customFormat="1" ht="10.199999999999999">
      <c r="B628" s="205"/>
      <c r="C628" s="206"/>
      <c r="D628" s="201" t="s">
        <v>166</v>
      </c>
      <c r="E628" s="207" t="s">
        <v>19</v>
      </c>
      <c r="F628" s="208" t="s">
        <v>1741</v>
      </c>
      <c r="G628" s="206"/>
      <c r="H628" s="209">
        <v>375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82</v>
      </c>
      <c r="AV628" s="13" t="s">
        <v>85</v>
      </c>
      <c r="AW628" s="13" t="s">
        <v>34</v>
      </c>
      <c r="AX628" s="13" t="s">
        <v>82</v>
      </c>
      <c r="AY628" s="215" t="s">
        <v>158</v>
      </c>
    </row>
    <row r="629" spans="1:65" s="2" customFormat="1" ht="16.5" customHeight="1">
      <c r="A629" s="34"/>
      <c r="B629" s="35"/>
      <c r="C629" s="188" t="s">
        <v>1019</v>
      </c>
      <c r="D629" s="188" t="s">
        <v>159</v>
      </c>
      <c r="E629" s="189" t="s">
        <v>1214</v>
      </c>
      <c r="F629" s="190" t="s">
        <v>1215</v>
      </c>
      <c r="G629" s="191" t="s">
        <v>162</v>
      </c>
      <c r="H629" s="192">
        <v>500</v>
      </c>
      <c r="I629" s="193"/>
      <c r="J629" s="194">
        <f>ROUND(I629*H629,2)</f>
        <v>0</v>
      </c>
      <c r="K629" s="190" t="s">
        <v>213</v>
      </c>
      <c r="L629" s="39"/>
      <c r="M629" s="195" t="s">
        <v>19</v>
      </c>
      <c r="N629" s="196" t="s">
        <v>45</v>
      </c>
      <c r="O629" s="64"/>
      <c r="P629" s="197">
        <f>O629*H629</f>
        <v>0</v>
      </c>
      <c r="Q629" s="197">
        <v>9.0000000000000006E-5</v>
      </c>
      <c r="R629" s="197">
        <f>Q629*H629</f>
        <v>4.5000000000000005E-2</v>
      </c>
      <c r="S629" s="197">
        <v>0</v>
      </c>
      <c r="T629" s="19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9" t="s">
        <v>236</v>
      </c>
      <c r="AT629" s="199" t="s">
        <v>159</v>
      </c>
      <c r="AU629" s="199" t="s">
        <v>82</v>
      </c>
      <c r="AY629" s="17" t="s">
        <v>158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7" t="s">
        <v>82</v>
      </c>
      <c r="BK629" s="200">
        <f>ROUND(I629*H629,2)</f>
        <v>0</v>
      </c>
      <c r="BL629" s="17" t="s">
        <v>236</v>
      </c>
      <c r="BM629" s="199" t="s">
        <v>1216</v>
      </c>
    </row>
    <row r="630" spans="1:65" s="2" customFormat="1" ht="10.199999999999999">
      <c r="A630" s="34"/>
      <c r="B630" s="35"/>
      <c r="C630" s="36"/>
      <c r="D630" s="201" t="s">
        <v>165</v>
      </c>
      <c r="E630" s="36"/>
      <c r="F630" s="202" t="s">
        <v>1215</v>
      </c>
      <c r="G630" s="36"/>
      <c r="H630" s="36"/>
      <c r="I630" s="108"/>
      <c r="J630" s="36"/>
      <c r="K630" s="36"/>
      <c r="L630" s="39"/>
      <c r="M630" s="203"/>
      <c r="N630" s="204"/>
      <c r="O630" s="64"/>
      <c r="P630" s="64"/>
      <c r="Q630" s="64"/>
      <c r="R630" s="64"/>
      <c r="S630" s="64"/>
      <c r="T630" s="65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165</v>
      </c>
      <c r="AU630" s="17" t="s">
        <v>82</v>
      </c>
    </row>
    <row r="631" spans="1:65" s="2" customFormat="1" ht="28.2" customHeight="1">
      <c r="A631" s="34"/>
      <c r="B631" s="35"/>
      <c r="C631" s="228" t="s">
        <v>1024</v>
      </c>
      <c r="D631" s="228" t="s">
        <v>199</v>
      </c>
      <c r="E631" s="229" t="s">
        <v>1218</v>
      </c>
      <c r="F631" s="230" t="s">
        <v>1219</v>
      </c>
      <c r="G631" s="231" t="s">
        <v>1220</v>
      </c>
      <c r="H631" s="232">
        <v>500</v>
      </c>
      <c r="I631" s="233"/>
      <c r="J631" s="234">
        <f>ROUND(I631*H631,2)</f>
        <v>0</v>
      </c>
      <c r="K631" s="230" t="s">
        <v>213</v>
      </c>
      <c r="L631" s="235"/>
      <c r="M631" s="236" t="s">
        <v>19</v>
      </c>
      <c r="N631" s="237" t="s">
        <v>45</v>
      </c>
      <c r="O631" s="64"/>
      <c r="P631" s="197">
        <f>O631*H631</f>
        <v>0</v>
      </c>
      <c r="Q631" s="197">
        <v>4.2999999999999999E-4</v>
      </c>
      <c r="R631" s="197">
        <f>Q631*H631</f>
        <v>0.215</v>
      </c>
      <c r="S631" s="197">
        <v>0</v>
      </c>
      <c r="T631" s="198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9" t="s">
        <v>241</v>
      </c>
      <c r="AT631" s="199" t="s">
        <v>199</v>
      </c>
      <c r="AU631" s="199" t="s">
        <v>82</v>
      </c>
      <c r="AY631" s="17" t="s">
        <v>158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7" t="s">
        <v>82</v>
      </c>
      <c r="BK631" s="200">
        <f>ROUND(I631*H631,2)</f>
        <v>0</v>
      </c>
      <c r="BL631" s="17" t="s">
        <v>236</v>
      </c>
      <c r="BM631" s="199" t="s">
        <v>1221</v>
      </c>
    </row>
    <row r="632" spans="1:65" s="2" customFormat="1" ht="10.199999999999999">
      <c r="A632" s="34"/>
      <c r="B632" s="35"/>
      <c r="C632" s="36"/>
      <c r="D632" s="201" t="s">
        <v>165</v>
      </c>
      <c r="E632" s="36"/>
      <c r="F632" s="202" t="s">
        <v>1219</v>
      </c>
      <c r="G632" s="36"/>
      <c r="H632" s="36"/>
      <c r="I632" s="108"/>
      <c r="J632" s="36"/>
      <c r="K632" s="36"/>
      <c r="L632" s="39"/>
      <c r="M632" s="203"/>
      <c r="N632" s="204"/>
      <c r="O632" s="64"/>
      <c r="P632" s="64"/>
      <c r="Q632" s="64"/>
      <c r="R632" s="64"/>
      <c r="S632" s="64"/>
      <c r="T632" s="65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165</v>
      </c>
      <c r="AU632" s="17" t="s">
        <v>82</v>
      </c>
    </row>
    <row r="633" spans="1:65" s="2" customFormat="1" ht="28.2" customHeight="1">
      <c r="A633" s="34"/>
      <c r="B633" s="35"/>
      <c r="C633" s="188" t="s">
        <v>1032</v>
      </c>
      <c r="D633" s="188" t="s">
        <v>159</v>
      </c>
      <c r="E633" s="189" t="s">
        <v>1224</v>
      </c>
      <c r="F633" s="190" t="s">
        <v>1225</v>
      </c>
      <c r="G633" s="191" t="s">
        <v>202</v>
      </c>
      <c r="H633" s="192">
        <v>7</v>
      </c>
      <c r="I633" s="193"/>
      <c r="J633" s="194">
        <f>ROUND(I633*H633,2)</f>
        <v>0</v>
      </c>
      <c r="K633" s="190" t="s">
        <v>213</v>
      </c>
      <c r="L633" s="39"/>
      <c r="M633" s="195" t="s">
        <v>19</v>
      </c>
      <c r="N633" s="196" t="s">
        <v>45</v>
      </c>
      <c r="O633" s="64"/>
      <c r="P633" s="197">
        <f>O633*H633</f>
        <v>0</v>
      </c>
      <c r="Q633" s="197">
        <v>0.37640000000000001</v>
      </c>
      <c r="R633" s="197">
        <f>Q633*H633</f>
        <v>2.6348000000000003</v>
      </c>
      <c r="S633" s="197">
        <v>0</v>
      </c>
      <c r="T633" s="198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9" t="s">
        <v>236</v>
      </c>
      <c r="AT633" s="199" t="s">
        <v>159</v>
      </c>
      <c r="AU633" s="199" t="s">
        <v>82</v>
      </c>
      <c r="AY633" s="17" t="s">
        <v>158</v>
      </c>
      <c r="BE633" s="200">
        <f>IF(N633="základní",J633,0)</f>
        <v>0</v>
      </c>
      <c r="BF633" s="200">
        <f>IF(N633="snížená",J633,0)</f>
        <v>0</v>
      </c>
      <c r="BG633" s="200">
        <f>IF(N633="zákl. přenesená",J633,0)</f>
        <v>0</v>
      </c>
      <c r="BH633" s="200">
        <f>IF(N633="sníž. přenesená",J633,0)</f>
        <v>0</v>
      </c>
      <c r="BI633" s="200">
        <f>IF(N633="nulová",J633,0)</f>
        <v>0</v>
      </c>
      <c r="BJ633" s="17" t="s">
        <v>82</v>
      </c>
      <c r="BK633" s="200">
        <f>ROUND(I633*H633,2)</f>
        <v>0</v>
      </c>
      <c r="BL633" s="17" t="s">
        <v>236</v>
      </c>
      <c r="BM633" s="199" t="s">
        <v>1226</v>
      </c>
    </row>
    <row r="634" spans="1:65" s="2" customFormat="1" ht="19.2">
      <c r="A634" s="34"/>
      <c r="B634" s="35"/>
      <c r="C634" s="36"/>
      <c r="D634" s="201" t="s">
        <v>165</v>
      </c>
      <c r="E634" s="36"/>
      <c r="F634" s="202" t="s">
        <v>1225</v>
      </c>
      <c r="G634" s="36"/>
      <c r="H634" s="36"/>
      <c r="I634" s="108"/>
      <c r="J634" s="36"/>
      <c r="K634" s="36"/>
      <c r="L634" s="39"/>
      <c r="M634" s="203"/>
      <c r="N634" s="204"/>
      <c r="O634" s="64"/>
      <c r="P634" s="64"/>
      <c r="Q634" s="64"/>
      <c r="R634" s="64"/>
      <c r="S634" s="64"/>
      <c r="T634" s="65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165</v>
      </c>
      <c r="AU634" s="17" t="s">
        <v>82</v>
      </c>
    </row>
    <row r="635" spans="1:65" s="13" customFormat="1" ht="10.199999999999999">
      <c r="B635" s="205"/>
      <c r="C635" s="206"/>
      <c r="D635" s="201" t="s">
        <v>166</v>
      </c>
      <c r="E635" s="207" t="s">
        <v>19</v>
      </c>
      <c r="F635" s="208" t="s">
        <v>1781</v>
      </c>
      <c r="G635" s="206"/>
      <c r="H635" s="209">
        <v>7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166</v>
      </c>
      <c r="AU635" s="215" t="s">
        <v>82</v>
      </c>
      <c r="AV635" s="13" t="s">
        <v>85</v>
      </c>
      <c r="AW635" s="13" t="s">
        <v>34</v>
      </c>
      <c r="AX635" s="13" t="s">
        <v>82</v>
      </c>
      <c r="AY635" s="215" t="s">
        <v>158</v>
      </c>
    </row>
    <row r="636" spans="1:65" s="2" customFormat="1" ht="28.2" customHeight="1">
      <c r="A636" s="34"/>
      <c r="B636" s="35"/>
      <c r="C636" s="188" t="s">
        <v>1042</v>
      </c>
      <c r="D636" s="188" t="s">
        <v>159</v>
      </c>
      <c r="E636" s="189" t="s">
        <v>1234</v>
      </c>
      <c r="F636" s="190" t="s">
        <v>1479</v>
      </c>
      <c r="G636" s="191" t="s">
        <v>1059</v>
      </c>
      <c r="H636" s="192">
        <v>13.901999999999999</v>
      </c>
      <c r="I636" s="193"/>
      <c r="J636" s="194">
        <f>ROUND(I636*H636,2)</f>
        <v>0</v>
      </c>
      <c r="K636" s="190" t="s">
        <v>213</v>
      </c>
      <c r="L636" s="39"/>
      <c r="M636" s="195" t="s">
        <v>19</v>
      </c>
      <c r="N636" s="196" t="s">
        <v>45</v>
      </c>
      <c r="O636" s="64"/>
      <c r="P636" s="197">
        <f>O636*H636</f>
        <v>0</v>
      </c>
      <c r="Q636" s="197">
        <v>0</v>
      </c>
      <c r="R636" s="197">
        <f>Q636*H636</f>
        <v>0</v>
      </c>
      <c r="S636" s="197">
        <v>0</v>
      </c>
      <c r="T636" s="198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9" t="s">
        <v>236</v>
      </c>
      <c r="AT636" s="199" t="s">
        <v>159</v>
      </c>
      <c r="AU636" s="199" t="s">
        <v>82</v>
      </c>
      <c r="AY636" s="17" t="s">
        <v>158</v>
      </c>
      <c r="BE636" s="200">
        <f>IF(N636="základní",J636,0)</f>
        <v>0</v>
      </c>
      <c r="BF636" s="200">
        <f>IF(N636="snížená",J636,0)</f>
        <v>0</v>
      </c>
      <c r="BG636" s="200">
        <f>IF(N636="zákl. přenesená",J636,0)</f>
        <v>0</v>
      </c>
      <c r="BH636" s="200">
        <f>IF(N636="sníž. přenesená",J636,0)</f>
        <v>0</v>
      </c>
      <c r="BI636" s="200">
        <f>IF(N636="nulová",J636,0)</f>
        <v>0</v>
      </c>
      <c r="BJ636" s="17" t="s">
        <v>82</v>
      </c>
      <c r="BK636" s="200">
        <f>ROUND(I636*H636,2)</f>
        <v>0</v>
      </c>
      <c r="BL636" s="17" t="s">
        <v>236</v>
      </c>
      <c r="BM636" s="199" t="s">
        <v>1236</v>
      </c>
    </row>
    <row r="637" spans="1:65" s="2" customFormat="1" ht="19.2">
      <c r="A637" s="34"/>
      <c r="B637" s="35"/>
      <c r="C637" s="36"/>
      <c r="D637" s="201" t="s">
        <v>165</v>
      </c>
      <c r="E637" s="36"/>
      <c r="F637" s="202" t="s">
        <v>1479</v>
      </c>
      <c r="G637" s="36"/>
      <c r="H637" s="36"/>
      <c r="I637" s="108"/>
      <c r="J637" s="36"/>
      <c r="K637" s="36"/>
      <c r="L637" s="39"/>
      <c r="M637" s="203"/>
      <c r="N637" s="204"/>
      <c r="O637" s="64"/>
      <c r="P637" s="64"/>
      <c r="Q637" s="64"/>
      <c r="R637" s="64"/>
      <c r="S637" s="64"/>
      <c r="T637" s="65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7" t="s">
        <v>165</v>
      </c>
      <c r="AU637" s="17" t="s">
        <v>82</v>
      </c>
    </row>
    <row r="638" spans="1:65" s="13" customFormat="1" ht="20.399999999999999">
      <c r="B638" s="205"/>
      <c r="C638" s="206"/>
      <c r="D638" s="201" t="s">
        <v>166</v>
      </c>
      <c r="E638" s="207" t="s">
        <v>19</v>
      </c>
      <c r="F638" s="208" t="s">
        <v>1782</v>
      </c>
      <c r="G638" s="206"/>
      <c r="H638" s="209">
        <v>13.901999999999999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166</v>
      </c>
      <c r="AU638" s="215" t="s">
        <v>82</v>
      </c>
      <c r="AV638" s="13" t="s">
        <v>85</v>
      </c>
      <c r="AW638" s="13" t="s">
        <v>34</v>
      </c>
      <c r="AX638" s="13" t="s">
        <v>82</v>
      </c>
      <c r="AY638" s="215" t="s">
        <v>158</v>
      </c>
    </row>
    <row r="639" spans="1:65" s="2" customFormat="1" ht="30" customHeight="1">
      <c r="A639" s="34"/>
      <c r="B639" s="35"/>
      <c r="C639" s="188" t="s">
        <v>1047</v>
      </c>
      <c r="D639" s="188" t="s">
        <v>159</v>
      </c>
      <c r="E639" s="189" t="s">
        <v>1239</v>
      </c>
      <c r="F639" s="190" t="s">
        <v>1240</v>
      </c>
      <c r="G639" s="191" t="s">
        <v>1059</v>
      </c>
      <c r="H639" s="192">
        <v>13.901999999999999</v>
      </c>
      <c r="I639" s="193"/>
      <c r="J639" s="194">
        <f>ROUND(I639*H639,2)</f>
        <v>0</v>
      </c>
      <c r="K639" s="190" t="s">
        <v>213</v>
      </c>
      <c r="L639" s="39"/>
      <c r="M639" s="195" t="s">
        <v>19</v>
      </c>
      <c r="N639" s="196" t="s">
        <v>45</v>
      </c>
      <c r="O639" s="64"/>
      <c r="P639" s="197">
        <f>O639*H639</f>
        <v>0</v>
      </c>
      <c r="Q639" s="197">
        <v>0</v>
      </c>
      <c r="R639" s="197">
        <f>Q639*H639</f>
        <v>0</v>
      </c>
      <c r="S639" s="197">
        <v>0</v>
      </c>
      <c r="T639" s="198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9" t="s">
        <v>236</v>
      </c>
      <c r="AT639" s="199" t="s">
        <v>159</v>
      </c>
      <c r="AU639" s="199" t="s">
        <v>82</v>
      </c>
      <c r="AY639" s="17" t="s">
        <v>158</v>
      </c>
      <c r="BE639" s="200">
        <f>IF(N639="základní",J639,0)</f>
        <v>0</v>
      </c>
      <c r="BF639" s="200">
        <f>IF(N639="snížená",J639,0)</f>
        <v>0</v>
      </c>
      <c r="BG639" s="200">
        <f>IF(N639="zákl. přenesená",J639,0)</f>
        <v>0</v>
      </c>
      <c r="BH639" s="200">
        <f>IF(N639="sníž. přenesená",J639,0)</f>
        <v>0</v>
      </c>
      <c r="BI639" s="200">
        <f>IF(N639="nulová",J639,0)</f>
        <v>0</v>
      </c>
      <c r="BJ639" s="17" t="s">
        <v>82</v>
      </c>
      <c r="BK639" s="200">
        <f>ROUND(I639*H639,2)</f>
        <v>0</v>
      </c>
      <c r="BL639" s="17" t="s">
        <v>236</v>
      </c>
      <c r="BM639" s="199" t="s">
        <v>1241</v>
      </c>
    </row>
    <row r="640" spans="1:65" s="2" customFormat="1" ht="19.2">
      <c r="A640" s="34"/>
      <c r="B640" s="35"/>
      <c r="C640" s="36"/>
      <c r="D640" s="201" t="s">
        <v>165</v>
      </c>
      <c r="E640" s="36"/>
      <c r="F640" s="202" t="s">
        <v>1240</v>
      </c>
      <c r="G640" s="36"/>
      <c r="H640" s="36"/>
      <c r="I640" s="108"/>
      <c r="J640" s="36"/>
      <c r="K640" s="36"/>
      <c r="L640" s="39"/>
      <c r="M640" s="203"/>
      <c r="N640" s="204"/>
      <c r="O640" s="64"/>
      <c r="P640" s="64"/>
      <c r="Q640" s="64"/>
      <c r="R640" s="64"/>
      <c r="S640" s="64"/>
      <c r="T640" s="65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7" t="s">
        <v>165</v>
      </c>
      <c r="AU640" s="17" t="s">
        <v>82</v>
      </c>
    </row>
    <row r="641" spans="1:65" s="13" customFormat="1" ht="20.399999999999999">
      <c r="B641" s="205"/>
      <c r="C641" s="206"/>
      <c r="D641" s="201" t="s">
        <v>166</v>
      </c>
      <c r="E641" s="207" t="s">
        <v>19</v>
      </c>
      <c r="F641" s="208" t="s">
        <v>1782</v>
      </c>
      <c r="G641" s="206"/>
      <c r="H641" s="209">
        <v>13.901999999999999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166</v>
      </c>
      <c r="AU641" s="215" t="s">
        <v>82</v>
      </c>
      <c r="AV641" s="13" t="s">
        <v>85</v>
      </c>
      <c r="AW641" s="13" t="s">
        <v>34</v>
      </c>
      <c r="AX641" s="13" t="s">
        <v>82</v>
      </c>
      <c r="AY641" s="215" t="s">
        <v>158</v>
      </c>
    </row>
    <row r="642" spans="1:65" s="2" customFormat="1" ht="28.2" customHeight="1">
      <c r="A642" s="34"/>
      <c r="B642" s="35"/>
      <c r="C642" s="188" t="s">
        <v>1052</v>
      </c>
      <c r="D642" s="188" t="s">
        <v>159</v>
      </c>
      <c r="E642" s="189" t="s">
        <v>1243</v>
      </c>
      <c r="F642" s="190" t="s">
        <v>1244</v>
      </c>
      <c r="G642" s="191" t="s">
        <v>194</v>
      </c>
      <c r="H642" s="192">
        <v>375</v>
      </c>
      <c r="I642" s="193"/>
      <c r="J642" s="194">
        <f>ROUND(I642*H642,2)</f>
        <v>0</v>
      </c>
      <c r="K642" s="190" t="s">
        <v>213</v>
      </c>
      <c r="L642" s="39"/>
      <c r="M642" s="195" t="s">
        <v>19</v>
      </c>
      <c r="N642" s="196" t="s">
        <v>45</v>
      </c>
      <c r="O642" s="64"/>
      <c r="P642" s="197">
        <f>O642*H642</f>
        <v>0</v>
      </c>
      <c r="Q642" s="197">
        <v>0</v>
      </c>
      <c r="R642" s="197">
        <f>Q642*H642</f>
        <v>0</v>
      </c>
      <c r="S642" s="197">
        <v>0</v>
      </c>
      <c r="T642" s="198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9" t="s">
        <v>236</v>
      </c>
      <c r="AT642" s="199" t="s">
        <v>159</v>
      </c>
      <c r="AU642" s="199" t="s">
        <v>82</v>
      </c>
      <c r="AY642" s="17" t="s">
        <v>158</v>
      </c>
      <c r="BE642" s="200">
        <f>IF(N642="základní",J642,0)</f>
        <v>0</v>
      </c>
      <c r="BF642" s="200">
        <f>IF(N642="snížená",J642,0)</f>
        <v>0</v>
      </c>
      <c r="BG642" s="200">
        <f>IF(N642="zákl. přenesená",J642,0)</f>
        <v>0</v>
      </c>
      <c r="BH642" s="200">
        <f>IF(N642="sníž. přenesená",J642,0)</f>
        <v>0</v>
      </c>
      <c r="BI642" s="200">
        <f>IF(N642="nulová",J642,0)</f>
        <v>0</v>
      </c>
      <c r="BJ642" s="17" t="s">
        <v>82</v>
      </c>
      <c r="BK642" s="200">
        <f>ROUND(I642*H642,2)</f>
        <v>0</v>
      </c>
      <c r="BL642" s="17" t="s">
        <v>236</v>
      </c>
      <c r="BM642" s="199" t="s">
        <v>1245</v>
      </c>
    </row>
    <row r="643" spans="1:65" s="2" customFormat="1" ht="10.199999999999999">
      <c r="A643" s="34"/>
      <c r="B643" s="35"/>
      <c r="C643" s="36"/>
      <c r="D643" s="201" t="s">
        <v>165</v>
      </c>
      <c r="E643" s="36"/>
      <c r="F643" s="202" t="s">
        <v>1244</v>
      </c>
      <c r="G643" s="36"/>
      <c r="H643" s="36"/>
      <c r="I643" s="108"/>
      <c r="J643" s="36"/>
      <c r="K643" s="36"/>
      <c r="L643" s="39"/>
      <c r="M643" s="203"/>
      <c r="N643" s="204"/>
      <c r="O643" s="64"/>
      <c r="P643" s="64"/>
      <c r="Q643" s="64"/>
      <c r="R643" s="64"/>
      <c r="S643" s="64"/>
      <c r="T643" s="65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165</v>
      </c>
      <c r="AU643" s="17" t="s">
        <v>82</v>
      </c>
    </row>
    <row r="644" spans="1:65" s="13" customFormat="1" ht="10.199999999999999">
      <c r="B644" s="205"/>
      <c r="C644" s="206"/>
      <c r="D644" s="201" t="s">
        <v>166</v>
      </c>
      <c r="E644" s="207" t="s">
        <v>19</v>
      </c>
      <c r="F644" s="208" t="s">
        <v>1783</v>
      </c>
      <c r="G644" s="206"/>
      <c r="H644" s="209">
        <v>375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166</v>
      </c>
      <c r="AU644" s="215" t="s">
        <v>82</v>
      </c>
      <c r="AV644" s="13" t="s">
        <v>85</v>
      </c>
      <c r="AW644" s="13" t="s">
        <v>34</v>
      </c>
      <c r="AX644" s="13" t="s">
        <v>82</v>
      </c>
      <c r="AY644" s="215" t="s">
        <v>158</v>
      </c>
    </row>
    <row r="645" spans="1:65" s="2" customFormat="1" ht="28.2" customHeight="1">
      <c r="A645" s="34"/>
      <c r="B645" s="35"/>
      <c r="C645" s="188" t="s">
        <v>1056</v>
      </c>
      <c r="D645" s="188" t="s">
        <v>159</v>
      </c>
      <c r="E645" s="189" t="s">
        <v>1120</v>
      </c>
      <c r="F645" s="190" t="s">
        <v>1121</v>
      </c>
      <c r="G645" s="191" t="s">
        <v>194</v>
      </c>
      <c r="H645" s="192">
        <v>360</v>
      </c>
      <c r="I645" s="193"/>
      <c r="J645" s="194">
        <f>ROUND(I645*H645,2)</f>
        <v>0</v>
      </c>
      <c r="K645" s="190" t="s">
        <v>213</v>
      </c>
      <c r="L645" s="39"/>
      <c r="M645" s="195" t="s">
        <v>19</v>
      </c>
      <c r="N645" s="196" t="s">
        <v>45</v>
      </c>
      <c r="O645" s="64"/>
      <c r="P645" s="197">
        <f>O645*H645</f>
        <v>0</v>
      </c>
      <c r="Q645" s="197">
        <v>0</v>
      </c>
      <c r="R645" s="197">
        <f>Q645*H645</f>
        <v>0</v>
      </c>
      <c r="S645" s="197">
        <v>0</v>
      </c>
      <c r="T645" s="198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9" t="s">
        <v>236</v>
      </c>
      <c r="AT645" s="199" t="s">
        <v>159</v>
      </c>
      <c r="AU645" s="199" t="s">
        <v>82</v>
      </c>
      <c r="AY645" s="17" t="s">
        <v>158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7" t="s">
        <v>82</v>
      </c>
      <c r="BK645" s="200">
        <f>ROUND(I645*H645,2)</f>
        <v>0</v>
      </c>
      <c r="BL645" s="17" t="s">
        <v>236</v>
      </c>
      <c r="BM645" s="199" t="s">
        <v>1122</v>
      </c>
    </row>
    <row r="646" spans="1:65" s="2" customFormat="1" ht="38.4">
      <c r="A646" s="34"/>
      <c r="B646" s="35"/>
      <c r="C646" s="36"/>
      <c r="D646" s="201" t="s">
        <v>165</v>
      </c>
      <c r="E646" s="36"/>
      <c r="F646" s="202" t="s">
        <v>1123</v>
      </c>
      <c r="G646" s="36"/>
      <c r="H646" s="36"/>
      <c r="I646" s="108"/>
      <c r="J646" s="36"/>
      <c r="K646" s="36"/>
      <c r="L646" s="39"/>
      <c r="M646" s="203"/>
      <c r="N646" s="204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165</v>
      </c>
      <c r="AU646" s="17" t="s">
        <v>82</v>
      </c>
    </row>
    <row r="647" spans="1:65" s="2" customFormat="1" ht="124.8">
      <c r="A647" s="34"/>
      <c r="B647" s="35"/>
      <c r="C647" s="36"/>
      <c r="D647" s="201" t="s">
        <v>216</v>
      </c>
      <c r="E647" s="36"/>
      <c r="F647" s="227" t="s">
        <v>1124</v>
      </c>
      <c r="G647" s="36"/>
      <c r="H647" s="36"/>
      <c r="I647" s="108"/>
      <c r="J647" s="36"/>
      <c r="K647" s="36"/>
      <c r="L647" s="39"/>
      <c r="M647" s="203"/>
      <c r="N647" s="204"/>
      <c r="O647" s="64"/>
      <c r="P647" s="64"/>
      <c r="Q647" s="64"/>
      <c r="R647" s="64"/>
      <c r="S647" s="64"/>
      <c r="T647" s="65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216</v>
      </c>
      <c r="AU647" s="17" t="s">
        <v>82</v>
      </c>
    </row>
    <row r="648" spans="1:65" s="13" customFormat="1" ht="10.199999999999999">
      <c r="B648" s="205"/>
      <c r="C648" s="206"/>
      <c r="D648" s="201" t="s">
        <v>166</v>
      </c>
      <c r="E648" s="207" t="s">
        <v>19</v>
      </c>
      <c r="F648" s="208" t="s">
        <v>1734</v>
      </c>
      <c r="G648" s="206"/>
      <c r="H648" s="209">
        <v>360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166</v>
      </c>
      <c r="AU648" s="215" t="s">
        <v>82</v>
      </c>
      <c r="AV648" s="13" t="s">
        <v>85</v>
      </c>
      <c r="AW648" s="13" t="s">
        <v>34</v>
      </c>
      <c r="AX648" s="13" t="s">
        <v>82</v>
      </c>
      <c r="AY648" s="215" t="s">
        <v>158</v>
      </c>
    </row>
    <row r="649" spans="1:65" s="2" customFormat="1" ht="28.2" customHeight="1">
      <c r="A649" s="34"/>
      <c r="B649" s="35"/>
      <c r="C649" s="188" t="s">
        <v>1065</v>
      </c>
      <c r="D649" s="188" t="s">
        <v>159</v>
      </c>
      <c r="E649" s="189" t="s">
        <v>1132</v>
      </c>
      <c r="F649" s="190" t="s">
        <v>1133</v>
      </c>
      <c r="G649" s="191" t="s">
        <v>162</v>
      </c>
      <c r="H649" s="192">
        <v>10</v>
      </c>
      <c r="I649" s="193"/>
      <c r="J649" s="194">
        <f>ROUND(I649*H649,2)</f>
        <v>0</v>
      </c>
      <c r="K649" s="190" t="s">
        <v>213</v>
      </c>
      <c r="L649" s="39"/>
      <c r="M649" s="195" t="s">
        <v>19</v>
      </c>
      <c r="N649" s="196" t="s">
        <v>45</v>
      </c>
      <c r="O649" s="64"/>
      <c r="P649" s="197">
        <f>O649*H649</f>
        <v>0</v>
      </c>
      <c r="Q649" s="197">
        <v>0</v>
      </c>
      <c r="R649" s="197">
        <f>Q649*H649</f>
        <v>0</v>
      </c>
      <c r="S649" s="197">
        <v>0</v>
      </c>
      <c r="T649" s="198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9" t="s">
        <v>236</v>
      </c>
      <c r="AT649" s="199" t="s">
        <v>159</v>
      </c>
      <c r="AU649" s="199" t="s">
        <v>82</v>
      </c>
      <c r="AY649" s="17" t="s">
        <v>158</v>
      </c>
      <c r="BE649" s="200">
        <f>IF(N649="základní",J649,0)</f>
        <v>0</v>
      </c>
      <c r="BF649" s="200">
        <f>IF(N649="snížená",J649,0)</f>
        <v>0</v>
      </c>
      <c r="BG649" s="200">
        <f>IF(N649="zákl. přenesená",J649,0)</f>
        <v>0</v>
      </c>
      <c r="BH649" s="200">
        <f>IF(N649="sníž. přenesená",J649,0)</f>
        <v>0</v>
      </c>
      <c r="BI649" s="200">
        <f>IF(N649="nulová",J649,0)</f>
        <v>0</v>
      </c>
      <c r="BJ649" s="17" t="s">
        <v>82</v>
      </c>
      <c r="BK649" s="200">
        <f>ROUND(I649*H649,2)</f>
        <v>0</v>
      </c>
      <c r="BL649" s="17" t="s">
        <v>236</v>
      </c>
      <c r="BM649" s="199" t="s">
        <v>1134</v>
      </c>
    </row>
    <row r="650" spans="1:65" s="2" customFormat="1" ht="38.4">
      <c r="A650" s="34"/>
      <c r="B650" s="35"/>
      <c r="C650" s="36"/>
      <c r="D650" s="201" t="s">
        <v>165</v>
      </c>
      <c r="E650" s="36"/>
      <c r="F650" s="202" t="s">
        <v>1135</v>
      </c>
      <c r="G650" s="36"/>
      <c r="H650" s="36"/>
      <c r="I650" s="108"/>
      <c r="J650" s="36"/>
      <c r="K650" s="36"/>
      <c r="L650" s="39"/>
      <c r="M650" s="203"/>
      <c r="N650" s="204"/>
      <c r="O650" s="64"/>
      <c r="P650" s="64"/>
      <c r="Q650" s="64"/>
      <c r="R650" s="64"/>
      <c r="S650" s="64"/>
      <c r="T650" s="65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165</v>
      </c>
      <c r="AU650" s="17" t="s">
        <v>82</v>
      </c>
    </row>
    <row r="651" spans="1:65" s="2" customFormat="1" ht="124.8">
      <c r="A651" s="34"/>
      <c r="B651" s="35"/>
      <c r="C651" s="36"/>
      <c r="D651" s="201" t="s">
        <v>216</v>
      </c>
      <c r="E651" s="36"/>
      <c r="F651" s="227" t="s">
        <v>1124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216</v>
      </c>
      <c r="AU651" s="17" t="s">
        <v>82</v>
      </c>
    </row>
    <row r="652" spans="1:65" s="13" customFormat="1" ht="10.199999999999999">
      <c r="B652" s="205"/>
      <c r="C652" s="206"/>
      <c r="D652" s="201" t="s">
        <v>166</v>
      </c>
      <c r="E652" s="207" t="s">
        <v>19</v>
      </c>
      <c r="F652" s="208" t="s">
        <v>1748</v>
      </c>
      <c r="G652" s="206"/>
      <c r="H652" s="209">
        <v>10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82</v>
      </c>
      <c r="AV652" s="13" t="s">
        <v>85</v>
      </c>
      <c r="AW652" s="13" t="s">
        <v>34</v>
      </c>
      <c r="AX652" s="13" t="s">
        <v>82</v>
      </c>
      <c r="AY652" s="215" t="s">
        <v>158</v>
      </c>
    </row>
    <row r="653" spans="1:65" s="2" customFormat="1" ht="28.2" customHeight="1">
      <c r="A653" s="34"/>
      <c r="B653" s="35"/>
      <c r="C653" s="188" t="s">
        <v>1071</v>
      </c>
      <c r="D653" s="188" t="s">
        <v>159</v>
      </c>
      <c r="E653" s="189" t="s">
        <v>1481</v>
      </c>
      <c r="F653" s="190" t="s">
        <v>1482</v>
      </c>
      <c r="G653" s="191" t="s">
        <v>162</v>
      </c>
      <c r="H653" s="192">
        <v>10</v>
      </c>
      <c r="I653" s="193"/>
      <c r="J653" s="194">
        <f>ROUND(I653*H653,2)</f>
        <v>0</v>
      </c>
      <c r="K653" s="190" t="s">
        <v>213</v>
      </c>
      <c r="L653" s="39"/>
      <c r="M653" s="195" t="s">
        <v>19</v>
      </c>
      <c r="N653" s="196" t="s">
        <v>45</v>
      </c>
      <c r="O653" s="64"/>
      <c r="P653" s="197">
        <f>O653*H653</f>
        <v>0</v>
      </c>
      <c r="Q653" s="197">
        <v>0.11934</v>
      </c>
      <c r="R653" s="197">
        <f>Q653*H653</f>
        <v>1.1934</v>
      </c>
      <c r="S653" s="197">
        <v>0</v>
      </c>
      <c r="T653" s="198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9" t="s">
        <v>236</v>
      </c>
      <c r="AT653" s="199" t="s">
        <v>159</v>
      </c>
      <c r="AU653" s="199" t="s">
        <v>82</v>
      </c>
      <c r="AY653" s="17" t="s">
        <v>158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7" t="s">
        <v>82</v>
      </c>
      <c r="BK653" s="200">
        <f>ROUND(I653*H653,2)</f>
        <v>0</v>
      </c>
      <c r="BL653" s="17" t="s">
        <v>236</v>
      </c>
      <c r="BM653" s="199" t="s">
        <v>1483</v>
      </c>
    </row>
    <row r="654" spans="1:65" s="2" customFormat="1" ht="28.8">
      <c r="A654" s="34"/>
      <c r="B654" s="35"/>
      <c r="C654" s="36"/>
      <c r="D654" s="201" t="s">
        <v>165</v>
      </c>
      <c r="E654" s="36"/>
      <c r="F654" s="202" t="s">
        <v>1484</v>
      </c>
      <c r="G654" s="36"/>
      <c r="H654" s="36"/>
      <c r="I654" s="108"/>
      <c r="J654" s="36"/>
      <c r="K654" s="36"/>
      <c r="L654" s="39"/>
      <c r="M654" s="203"/>
      <c r="N654" s="204"/>
      <c r="O654" s="64"/>
      <c r="P654" s="64"/>
      <c r="Q654" s="64"/>
      <c r="R654" s="64"/>
      <c r="S654" s="64"/>
      <c r="T654" s="65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165</v>
      </c>
      <c r="AU654" s="17" t="s">
        <v>82</v>
      </c>
    </row>
    <row r="655" spans="1:65" s="2" customFormat="1" ht="124.8">
      <c r="A655" s="34"/>
      <c r="B655" s="35"/>
      <c r="C655" s="36"/>
      <c r="D655" s="201" t="s">
        <v>216</v>
      </c>
      <c r="E655" s="36"/>
      <c r="F655" s="227" t="s">
        <v>1124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216</v>
      </c>
      <c r="AU655" s="17" t="s">
        <v>82</v>
      </c>
    </row>
    <row r="656" spans="1:65" s="13" customFormat="1" ht="10.199999999999999">
      <c r="B656" s="205"/>
      <c r="C656" s="206"/>
      <c r="D656" s="201" t="s">
        <v>166</v>
      </c>
      <c r="E656" s="207" t="s">
        <v>19</v>
      </c>
      <c r="F656" s="208" t="s">
        <v>1748</v>
      </c>
      <c r="G656" s="206"/>
      <c r="H656" s="209">
        <v>10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166</v>
      </c>
      <c r="AU656" s="215" t="s">
        <v>82</v>
      </c>
      <c r="AV656" s="13" t="s">
        <v>85</v>
      </c>
      <c r="AW656" s="13" t="s">
        <v>34</v>
      </c>
      <c r="AX656" s="13" t="s">
        <v>82</v>
      </c>
      <c r="AY656" s="215" t="s">
        <v>158</v>
      </c>
    </row>
    <row r="657" spans="1:65" s="2" customFormat="1" ht="16.5" customHeight="1">
      <c r="A657" s="34"/>
      <c r="B657" s="35"/>
      <c r="C657" s="228" t="s">
        <v>1077</v>
      </c>
      <c r="D657" s="228" t="s">
        <v>199</v>
      </c>
      <c r="E657" s="229" t="s">
        <v>1485</v>
      </c>
      <c r="F657" s="230" t="s">
        <v>1486</v>
      </c>
      <c r="G657" s="231" t="s">
        <v>162</v>
      </c>
      <c r="H657" s="232">
        <v>10</v>
      </c>
      <c r="I657" s="233"/>
      <c r="J657" s="234">
        <f>ROUND(I657*H657,2)</f>
        <v>0</v>
      </c>
      <c r="K657" s="230" t="s">
        <v>213</v>
      </c>
      <c r="L657" s="235"/>
      <c r="M657" s="236" t="s">
        <v>19</v>
      </c>
      <c r="N657" s="237" t="s">
        <v>45</v>
      </c>
      <c r="O657" s="64"/>
      <c r="P657" s="197">
        <f>O657*H657</f>
        <v>0</v>
      </c>
      <c r="Q657" s="197">
        <v>5.6120000000000003E-2</v>
      </c>
      <c r="R657" s="197">
        <f>Q657*H657</f>
        <v>0.56120000000000003</v>
      </c>
      <c r="S657" s="197">
        <v>0</v>
      </c>
      <c r="T657" s="198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9" t="s">
        <v>255</v>
      </c>
      <c r="AT657" s="199" t="s">
        <v>199</v>
      </c>
      <c r="AU657" s="199" t="s">
        <v>82</v>
      </c>
      <c r="AY657" s="17" t="s">
        <v>158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7" t="s">
        <v>82</v>
      </c>
      <c r="BK657" s="200">
        <f>ROUND(I657*H657,2)</f>
        <v>0</v>
      </c>
      <c r="BL657" s="17" t="s">
        <v>255</v>
      </c>
      <c r="BM657" s="199" t="s">
        <v>1487</v>
      </c>
    </row>
    <row r="658" spans="1:65" s="2" customFormat="1" ht="10.199999999999999">
      <c r="A658" s="34"/>
      <c r="B658" s="35"/>
      <c r="C658" s="36"/>
      <c r="D658" s="201" t="s">
        <v>165</v>
      </c>
      <c r="E658" s="36"/>
      <c r="F658" s="202" t="s">
        <v>1486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165</v>
      </c>
      <c r="AU658" s="17" t="s">
        <v>82</v>
      </c>
    </row>
    <row r="659" spans="1:65" s="13" customFormat="1" ht="10.199999999999999">
      <c r="B659" s="205"/>
      <c r="C659" s="206"/>
      <c r="D659" s="201" t="s">
        <v>166</v>
      </c>
      <c r="E659" s="207" t="s">
        <v>19</v>
      </c>
      <c r="F659" s="208" t="s">
        <v>1748</v>
      </c>
      <c r="G659" s="206"/>
      <c r="H659" s="209">
        <v>10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82</v>
      </c>
      <c r="AV659" s="13" t="s">
        <v>85</v>
      </c>
      <c r="AW659" s="13" t="s">
        <v>34</v>
      </c>
      <c r="AX659" s="13" t="s">
        <v>82</v>
      </c>
      <c r="AY659" s="215" t="s">
        <v>158</v>
      </c>
    </row>
    <row r="660" spans="1:65" s="2" customFormat="1" ht="28.2" customHeight="1">
      <c r="A660" s="34"/>
      <c r="B660" s="35"/>
      <c r="C660" s="188" t="s">
        <v>1082</v>
      </c>
      <c r="D660" s="188" t="s">
        <v>159</v>
      </c>
      <c r="E660" s="189" t="s">
        <v>1784</v>
      </c>
      <c r="F660" s="190" t="s">
        <v>1785</v>
      </c>
      <c r="G660" s="191" t="s">
        <v>162</v>
      </c>
      <c r="H660" s="192">
        <v>30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236</v>
      </c>
      <c r="AT660" s="199" t="s">
        <v>159</v>
      </c>
      <c r="AU660" s="199" t="s">
        <v>82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236</v>
      </c>
      <c r="BM660" s="199" t="s">
        <v>1786</v>
      </c>
    </row>
    <row r="661" spans="1:65" s="2" customFormat="1" ht="19.2">
      <c r="A661" s="34"/>
      <c r="B661" s="35"/>
      <c r="C661" s="36"/>
      <c r="D661" s="201" t="s">
        <v>165</v>
      </c>
      <c r="E661" s="36"/>
      <c r="F661" s="202" t="s">
        <v>1787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82</v>
      </c>
    </row>
    <row r="662" spans="1:65" s="2" customFormat="1" ht="96">
      <c r="A662" s="34"/>
      <c r="B662" s="35"/>
      <c r="C662" s="36"/>
      <c r="D662" s="201" t="s">
        <v>216</v>
      </c>
      <c r="E662" s="36"/>
      <c r="F662" s="227" t="s">
        <v>1118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216</v>
      </c>
      <c r="AU662" s="17" t="s">
        <v>82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1788</v>
      </c>
      <c r="G663" s="206"/>
      <c r="H663" s="209">
        <v>30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82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2" customFormat="1" ht="28.2" customHeight="1">
      <c r="A664" s="34"/>
      <c r="B664" s="35"/>
      <c r="C664" s="188" t="s">
        <v>1087</v>
      </c>
      <c r="D664" s="188" t="s">
        <v>159</v>
      </c>
      <c r="E664" s="189" t="s">
        <v>1789</v>
      </c>
      <c r="F664" s="190" t="s">
        <v>1790</v>
      </c>
      <c r="G664" s="191" t="s">
        <v>194</v>
      </c>
      <c r="H664" s="192">
        <v>125</v>
      </c>
      <c r="I664" s="193"/>
      <c r="J664" s="194">
        <f>ROUND(I664*H664,2)</f>
        <v>0</v>
      </c>
      <c r="K664" s="190" t="s">
        <v>213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0.15192</v>
      </c>
      <c r="R664" s="197">
        <f>Q664*H664</f>
        <v>18.989999999999998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236</v>
      </c>
      <c r="AT664" s="199" t="s">
        <v>159</v>
      </c>
      <c r="AU664" s="199" t="s">
        <v>82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236</v>
      </c>
      <c r="BM664" s="199" t="s">
        <v>1791</v>
      </c>
    </row>
    <row r="665" spans="1:65" s="2" customFormat="1" ht="38.4">
      <c r="A665" s="34"/>
      <c r="B665" s="35"/>
      <c r="C665" s="36"/>
      <c r="D665" s="201" t="s">
        <v>165</v>
      </c>
      <c r="E665" s="36"/>
      <c r="F665" s="202" t="s">
        <v>1792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82</v>
      </c>
    </row>
    <row r="666" spans="1:65" s="2" customFormat="1" ht="124.8">
      <c r="A666" s="34"/>
      <c r="B666" s="35"/>
      <c r="C666" s="36"/>
      <c r="D666" s="201" t="s">
        <v>216</v>
      </c>
      <c r="E666" s="36"/>
      <c r="F666" s="227" t="s">
        <v>1124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216</v>
      </c>
      <c r="AU666" s="17" t="s">
        <v>82</v>
      </c>
    </row>
    <row r="667" spans="1:65" s="13" customFormat="1" ht="10.199999999999999">
      <c r="B667" s="205"/>
      <c r="C667" s="206"/>
      <c r="D667" s="201" t="s">
        <v>166</v>
      </c>
      <c r="E667" s="207" t="s">
        <v>19</v>
      </c>
      <c r="F667" s="208" t="s">
        <v>1793</v>
      </c>
      <c r="G667" s="206"/>
      <c r="H667" s="209">
        <v>125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166</v>
      </c>
      <c r="AU667" s="215" t="s">
        <v>82</v>
      </c>
      <c r="AV667" s="13" t="s">
        <v>85</v>
      </c>
      <c r="AW667" s="13" t="s">
        <v>34</v>
      </c>
      <c r="AX667" s="13" t="s">
        <v>82</v>
      </c>
      <c r="AY667" s="215" t="s">
        <v>158</v>
      </c>
    </row>
    <row r="668" spans="1:65" s="2" customFormat="1" ht="29.4" customHeight="1">
      <c r="A668" s="34"/>
      <c r="B668" s="35"/>
      <c r="C668" s="228" t="s">
        <v>1091</v>
      </c>
      <c r="D668" s="228" t="s">
        <v>199</v>
      </c>
      <c r="E668" s="229" t="s">
        <v>1794</v>
      </c>
      <c r="F668" s="230" t="s">
        <v>1795</v>
      </c>
      <c r="G668" s="231" t="s">
        <v>1059</v>
      </c>
      <c r="H668" s="232">
        <v>14</v>
      </c>
      <c r="I668" s="233"/>
      <c r="J668" s="234">
        <f>ROUND(I668*H668,2)</f>
        <v>0</v>
      </c>
      <c r="K668" s="230" t="s">
        <v>213</v>
      </c>
      <c r="L668" s="235"/>
      <c r="M668" s="236" t="s">
        <v>19</v>
      </c>
      <c r="N668" s="237" t="s">
        <v>45</v>
      </c>
      <c r="O668" s="64"/>
      <c r="P668" s="197">
        <f>O668*H668</f>
        <v>0</v>
      </c>
      <c r="Q668" s="197">
        <v>1</v>
      </c>
      <c r="R668" s="197">
        <f>Q668*H668</f>
        <v>14</v>
      </c>
      <c r="S668" s="197">
        <v>0</v>
      </c>
      <c r="T668" s="198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9" t="s">
        <v>255</v>
      </c>
      <c r="AT668" s="199" t="s">
        <v>199</v>
      </c>
      <c r="AU668" s="199" t="s">
        <v>82</v>
      </c>
      <c r="AY668" s="17" t="s">
        <v>158</v>
      </c>
      <c r="BE668" s="200">
        <f>IF(N668="základní",J668,0)</f>
        <v>0</v>
      </c>
      <c r="BF668" s="200">
        <f>IF(N668="snížená",J668,0)</f>
        <v>0</v>
      </c>
      <c r="BG668" s="200">
        <f>IF(N668="zákl. přenesená",J668,0)</f>
        <v>0</v>
      </c>
      <c r="BH668" s="200">
        <f>IF(N668="sníž. přenesená",J668,0)</f>
        <v>0</v>
      </c>
      <c r="BI668" s="200">
        <f>IF(N668="nulová",J668,0)</f>
        <v>0</v>
      </c>
      <c r="BJ668" s="17" t="s">
        <v>82</v>
      </c>
      <c r="BK668" s="200">
        <f>ROUND(I668*H668,2)</f>
        <v>0</v>
      </c>
      <c r="BL668" s="17" t="s">
        <v>255</v>
      </c>
      <c r="BM668" s="199" t="s">
        <v>1796</v>
      </c>
    </row>
    <row r="669" spans="1:65" s="2" customFormat="1" ht="10.199999999999999">
      <c r="A669" s="34"/>
      <c r="B669" s="35"/>
      <c r="C669" s="36"/>
      <c r="D669" s="201" t="s">
        <v>165</v>
      </c>
      <c r="E669" s="36"/>
      <c r="F669" s="202" t="s">
        <v>1795</v>
      </c>
      <c r="G669" s="36"/>
      <c r="H669" s="36"/>
      <c r="I669" s="108"/>
      <c r="J669" s="36"/>
      <c r="K669" s="36"/>
      <c r="L669" s="39"/>
      <c r="M669" s="203"/>
      <c r="N669" s="204"/>
      <c r="O669" s="64"/>
      <c r="P669" s="64"/>
      <c r="Q669" s="64"/>
      <c r="R669" s="64"/>
      <c r="S669" s="64"/>
      <c r="T669" s="65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165</v>
      </c>
      <c r="AU669" s="17" t="s">
        <v>82</v>
      </c>
    </row>
    <row r="670" spans="1:65" s="13" customFormat="1" ht="20.399999999999999">
      <c r="B670" s="205"/>
      <c r="C670" s="206"/>
      <c r="D670" s="201" t="s">
        <v>166</v>
      </c>
      <c r="E670" s="207" t="s">
        <v>19</v>
      </c>
      <c r="F670" s="208" t="s">
        <v>1797</v>
      </c>
      <c r="G670" s="206"/>
      <c r="H670" s="209">
        <v>14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166</v>
      </c>
      <c r="AU670" s="215" t="s">
        <v>82</v>
      </c>
      <c r="AV670" s="13" t="s">
        <v>85</v>
      </c>
      <c r="AW670" s="13" t="s">
        <v>34</v>
      </c>
      <c r="AX670" s="13" t="s">
        <v>82</v>
      </c>
      <c r="AY670" s="215" t="s">
        <v>158</v>
      </c>
    </row>
    <row r="671" spans="1:65" s="2" customFormat="1" ht="29.4" customHeight="1">
      <c r="A671" s="34"/>
      <c r="B671" s="35"/>
      <c r="C671" s="188" t="s">
        <v>1098</v>
      </c>
      <c r="D671" s="188" t="s">
        <v>159</v>
      </c>
      <c r="E671" s="189" t="s">
        <v>1798</v>
      </c>
      <c r="F671" s="190" t="s">
        <v>1790</v>
      </c>
      <c r="G671" s="191" t="s">
        <v>194</v>
      </c>
      <c r="H671" s="192">
        <v>24</v>
      </c>
      <c r="I671" s="193"/>
      <c r="J671" s="194">
        <f>ROUND(I671*H671,2)</f>
        <v>0</v>
      </c>
      <c r="K671" s="190" t="s">
        <v>19</v>
      </c>
      <c r="L671" s="39"/>
      <c r="M671" s="195" t="s">
        <v>19</v>
      </c>
      <c r="N671" s="196" t="s">
        <v>45</v>
      </c>
      <c r="O671" s="64"/>
      <c r="P671" s="197">
        <f>O671*H671</f>
        <v>0</v>
      </c>
      <c r="Q671" s="197">
        <v>0.15192</v>
      </c>
      <c r="R671" s="197">
        <f>Q671*H671</f>
        <v>3.64608</v>
      </c>
      <c r="S671" s="197">
        <v>0</v>
      </c>
      <c r="T671" s="198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9" t="s">
        <v>236</v>
      </c>
      <c r="AT671" s="199" t="s">
        <v>159</v>
      </c>
      <c r="AU671" s="199" t="s">
        <v>82</v>
      </c>
      <c r="AY671" s="17" t="s">
        <v>158</v>
      </c>
      <c r="BE671" s="200">
        <f>IF(N671="základní",J671,0)</f>
        <v>0</v>
      </c>
      <c r="BF671" s="200">
        <f>IF(N671="snížená",J671,0)</f>
        <v>0</v>
      </c>
      <c r="BG671" s="200">
        <f>IF(N671="zákl. přenesená",J671,0)</f>
        <v>0</v>
      </c>
      <c r="BH671" s="200">
        <f>IF(N671="sníž. přenesená",J671,0)</f>
        <v>0</v>
      </c>
      <c r="BI671" s="200">
        <f>IF(N671="nulová",J671,0)</f>
        <v>0</v>
      </c>
      <c r="BJ671" s="17" t="s">
        <v>82</v>
      </c>
      <c r="BK671" s="200">
        <f>ROUND(I671*H671,2)</f>
        <v>0</v>
      </c>
      <c r="BL671" s="17" t="s">
        <v>236</v>
      </c>
      <c r="BM671" s="199" t="s">
        <v>1799</v>
      </c>
    </row>
    <row r="672" spans="1:65" s="2" customFormat="1" ht="38.4">
      <c r="A672" s="34"/>
      <c r="B672" s="35"/>
      <c r="C672" s="36"/>
      <c r="D672" s="201" t="s">
        <v>165</v>
      </c>
      <c r="E672" s="36"/>
      <c r="F672" s="202" t="s">
        <v>1800</v>
      </c>
      <c r="G672" s="36"/>
      <c r="H672" s="36"/>
      <c r="I672" s="108"/>
      <c r="J672" s="36"/>
      <c r="K672" s="36"/>
      <c r="L672" s="39"/>
      <c r="M672" s="203"/>
      <c r="N672" s="204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165</v>
      </c>
      <c r="AU672" s="17" t="s">
        <v>82</v>
      </c>
    </row>
    <row r="673" spans="1:65" s="2" customFormat="1" ht="124.8">
      <c r="A673" s="34"/>
      <c r="B673" s="35"/>
      <c r="C673" s="36"/>
      <c r="D673" s="201" t="s">
        <v>216</v>
      </c>
      <c r="E673" s="36"/>
      <c r="F673" s="227" t="s">
        <v>1124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216</v>
      </c>
      <c r="AU673" s="17" t="s">
        <v>82</v>
      </c>
    </row>
    <row r="674" spans="1:65" s="13" customFormat="1" ht="10.199999999999999">
      <c r="B674" s="205"/>
      <c r="C674" s="206"/>
      <c r="D674" s="201" t="s">
        <v>166</v>
      </c>
      <c r="E674" s="207" t="s">
        <v>19</v>
      </c>
      <c r="F674" s="208" t="s">
        <v>1801</v>
      </c>
      <c r="G674" s="206"/>
      <c r="H674" s="209">
        <v>24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82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29.4" customHeight="1">
      <c r="A675" s="34"/>
      <c r="B675" s="35"/>
      <c r="C675" s="228" t="s">
        <v>1103</v>
      </c>
      <c r="D675" s="228" t="s">
        <v>199</v>
      </c>
      <c r="E675" s="229" t="s">
        <v>1802</v>
      </c>
      <c r="F675" s="230" t="s">
        <v>1803</v>
      </c>
      <c r="G675" s="231" t="s">
        <v>1059</v>
      </c>
      <c r="H675" s="232">
        <v>2.6880000000000002</v>
      </c>
      <c r="I675" s="233"/>
      <c r="J675" s="234">
        <f>ROUND(I675*H675,2)</f>
        <v>0</v>
      </c>
      <c r="K675" s="230" t="s">
        <v>213</v>
      </c>
      <c r="L675" s="235"/>
      <c r="M675" s="236" t="s">
        <v>19</v>
      </c>
      <c r="N675" s="237" t="s">
        <v>45</v>
      </c>
      <c r="O675" s="64"/>
      <c r="P675" s="197">
        <f>O675*H675</f>
        <v>0</v>
      </c>
      <c r="Q675" s="197">
        <v>1</v>
      </c>
      <c r="R675" s="197">
        <f>Q675*H675</f>
        <v>2.6880000000000002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255</v>
      </c>
      <c r="AT675" s="199" t="s">
        <v>199</v>
      </c>
      <c r="AU675" s="199" t="s">
        <v>82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255</v>
      </c>
      <c r="BM675" s="199" t="s">
        <v>1804</v>
      </c>
    </row>
    <row r="676" spans="1:65" s="2" customFormat="1" ht="10.199999999999999">
      <c r="A676" s="34"/>
      <c r="B676" s="35"/>
      <c r="C676" s="36"/>
      <c r="D676" s="201" t="s">
        <v>165</v>
      </c>
      <c r="E676" s="36"/>
      <c r="F676" s="202" t="s">
        <v>1803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82</v>
      </c>
    </row>
    <row r="677" spans="1:65" s="13" customFormat="1" ht="10.199999999999999">
      <c r="B677" s="205"/>
      <c r="C677" s="206"/>
      <c r="D677" s="201" t="s">
        <v>166</v>
      </c>
      <c r="E677" s="207" t="s">
        <v>19</v>
      </c>
      <c r="F677" s="208" t="s">
        <v>1805</v>
      </c>
      <c r="G677" s="206"/>
      <c r="H677" s="209">
        <v>2.6880000000000002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166</v>
      </c>
      <c r="AU677" s="215" t="s">
        <v>82</v>
      </c>
      <c r="AV677" s="13" t="s">
        <v>85</v>
      </c>
      <c r="AW677" s="13" t="s">
        <v>34</v>
      </c>
      <c r="AX677" s="13" t="s">
        <v>82</v>
      </c>
      <c r="AY677" s="215" t="s">
        <v>158</v>
      </c>
    </row>
    <row r="678" spans="1:65" s="2" customFormat="1" ht="16.5" customHeight="1">
      <c r="A678" s="34"/>
      <c r="B678" s="35"/>
      <c r="C678" s="228" t="s">
        <v>1109</v>
      </c>
      <c r="D678" s="228" t="s">
        <v>199</v>
      </c>
      <c r="E678" s="229" t="s">
        <v>1806</v>
      </c>
      <c r="F678" s="230" t="s">
        <v>1807</v>
      </c>
      <c r="G678" s="231" t="s">
        <v>531</v>
      </c>
      <c r="H678" s="232">
        <v>20</v>
      </c>
      <c r="I678" s="233"/>
      <c r="J678" s="234">
        <f>ROUND(I678*H678,2)</f>
        <v>0</v>
      </c>
      <c r="K678" s="230" t="s">
        <v>213</v>
      </c>
      <c r="L678" s="235"/>
      <c r="M678" s="236" t="s">
        <v>19</v>
      </c>
      <c r="N678" s="237" t="s">
        <v>45</v>
      </c>
      <c r="O678" s="64"/>
      <c r="P678" s="197">
        <f>O678*H678</f>
        <v>0</v>
      </c>
      <c r="Q678" s="197">
        <v>1E-3</v>
      </c>
      <c r="R678" s="197">
        <f>Q678*H678</f>
        <v>0.02</v>
      </c>
      <c r="S678" s="197">
        <v>0</v>
      </c>
      <c r="T678" s="198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9" t="s">
        <v>255</v>
      </c>
      <c r="AT678" s="199" t="s">
        <v>199</v>
      </c>
      <c r="AU678" s="199" t="s">
        <v>82</v>
      </c>
      <c r="AY678" s="17" t="s">
        <v>158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17" t="s">
        <v>82</v>
      </c>
      <c r="BK678" s="200">
        <f>ROUND(I678*H678,2)</f>
        <v>0</v>
      </c>
      <c r="BL678" s="17" t="s">
        <v>255</v>
      </c>
      <c r="BM678" s="199" t="s">
        <v>1808</v>
      </c>
    </row>
    <row r="679" spans="1:65" s="2" customFormat="1" ht="10.199999999999999">
      <c r="A679" s="34"/>
      <c r="B679" s="35"/>
      <c r="C679" s="36"/>
      <c r="D679" s="201" t="s">
        <v>165</v>
      </c>
      <c r="E679" s="36"/>
      <c r="F679" s="202" t="s">
        <v>1807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165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1809</v>
      </c>
      <c r="G680" s="206"/>
      <c r="H680" s="209">
        <v>20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29.4" customHeight="1">
      <c r="A681" s="34"/>
      <c r="B681" s="35"/>
      <c r="C681" s="228" t="s">
        <v>1113</v>
      </c>
      <c r="D681" s="228" t="s">
        <v>199</v>
      </c>
      <c r="E681" s="229" t="s">
        <v>1810</v>
      </c>
      <c r="F681" s="230" t="s">
        <v>1811</v>
      </c>
      <c r="G681" s="231" t="s">
        <v>1059</v>
      </c>
      <c r="H681" s="232">
        <v>2.6880000000000002</v>
      </c>
      <c r="I681" s="233"/>
      <c r="J681" s="234">
        <f>ROUND(I681*H681,2)</f>
        <v>0</v>
      </c>
      <c r="K681" s="230" t="s">
        <v>213</v>
      </c>
      <c r="L681" s="235"/>
      <c r="M681" s="236" t="s">
        <v>19</v>
      </c>
      <c r="N681" s="237" t="s">
        <v>45</v>
      </c>
      <c r="O681" s="64"/>
      <c r="P681" s="197">
        <f>O681*H681</f>
        <v>0</v>
      </c>
      <c r="Q681" s="197">
        <v>1</v>
      </c>
      <c r="R681" s="197">
        <f>Q681*H681</f>
        <v>2.6880000000000002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255</v>
      </c>
      <c r="AT681" s="199" t="s">
        <v>199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255</v>
      </c>
      <c r="BM681" s="199" t="s">
        <v>1812</v>
      </c>
    </row>
    <row r="682" spans="1:65" s="2" customFormat="1" ht="10.199999999999999">
      <c r="A682" s="34"/>
      <c r="B682" s="35"/>
      <c r="C682" s="36"/>
      <c r="D682" s="201" t="s">
        <v>165</v>
      </c>
      <c r="E682" s="36"/>
      <c r="F682" s="202" t="s">
        <v>1811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1805</v>
      </c>
      <c r="G683" s="206"/>
      <c r="H683" s="209">
        <v>2.6880000000000002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29.4" customHeight="1">
      <c r="A684" s="34"/>
      <c r="B684" s="35"/>
      <c r="C684" s="188" t="s">
        <v>1119</v>
      </c>
      <c r="D684" s="188" t="s">
        <v>159</v>
      </c>
      <c r="E684" s="189" t="s">
        <v>1813</v>
      </c>
      <c r="F684" s="190" t="s">
        <v>1814</v>
      </c>
      <c r="G684" s="191" t="s">
        <v>162</v>
      </c>
      <c r="H684" s="192">
        <v>30</v>
      </c>
      <c r="I684" s="193"/>
      <c r="J684" s="194">
        <f>ROUND(I684*H684,2)</f>
        <v>0</v>
      </c>
      <c r="K684" s="190" t="s">
        <v>19</v>
      </c>
      <c r="L684" s="39"/>
      <c r="M684" s="195" t="s">
        <v>19</v>
      </c>
      <c r="N684" s="196" t="s">
        <v>45</v>
      </c>
      <c r="O684" s="64"/>
      <c r="P684" s="197">
        <f>O684*H684</f>
        <v>0</v>
      </c>
      <c r="Q684" s="197">
        <v>0</v>
      </c>
      <c r="R684" s="197">
        <f>Q684*H684</f>
        <v>0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236</v>
      </c>
      <c r="AT684" s="199" t="s">
        <v>159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236</v>
      </c>
      <c r="BM684" s="199" t="s">
        <v>1815</v>
      </c>
    </row>
    <row r="685" spans="1:65" s="2" customFormat="1" ht="19.2">
      <c r="A685" s="34"/>
      <c r="B685" s="35"/>
      <c r="C685" s="36"/>
      <c r="D685" s="201" t="s">
        <v>165</v>
      </c>
      <c r="E685" s="36"/>
      <c r="F685" s="202" t="s">
        <v>1814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2" customFormat="1" ht="96">
      <c r="A686" s="34"/>
      <c r="B686" s="35"/>
      <c r="C686" s="36"/>
      <c r="D686" s="201" t="s">
        <v>216</v>
      </c>
      <c r="E686" s="36"/>
      <c r="F686" s="227" t="s">
        <v>1118</v>
      </c>
      <c r="G686" s="36"/>
      <c r="H686" s="36"/>
      <c r="I686" s="108"/>
      <c r="J686" s="36"/>
      <c r="K686" s="36"/>
      <c r="L686" s="39"/>
      <c r="M686" s="203"/>
      <c r="N686" s="204"/>
      <c r="O686" s="64"/>
      <c r="P686" s="64"/>
      <c r="Q686" s="64"/>
      <c r="R686" s="64"/>
      <c r="S686" s="64"/>
      <c r="T686" s="65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216</v>
      </c>
      <c r="AU686" s="17" t="s">
        <v>82</v>
      </c>
    </row>
    <row r="687" spans="1:65" s="13" customFormat="1" ht="10.199999999999999">
      <c r="B687" s="205"/>
      <c r="C687" s="206"/>
      <c r="D687" s="201" t="s">
        <v>166</v>
      </c>
      <c r="E687" s="207" t="s">
        <v>19</v>
      </c>
      <c r="F687" s="208" t="s">
        <v>1788</v>
      </c>
      <c r="G687" s="206"/>
      <c r="H687" s="209">
        <v>30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166</v>
      </c>
      <c r="AU687" s="215" t="s">
        <v>82</v>
      </c>
      <c r="AV687" s="13" t="s">
        <v>85</v>
      </c>
      <c r="AW687" s="13" t="s">
        <v>34</v>
      </c>
      <c r="AX687" s="13" t="s">
        <v>82</v>
      </c>
      <c r="AY687" s="215" t="s">
        <v>158</v>
      </c>
    </row>
    <row r="688" spans="1:65" s="2" customFormat="1" ht="16.5" customHeight="1">
      <c r="A688" s="34"/>
      <c r="B688" s="35"/>
      <c r="C688" s="188" t="s">
        <v>1125</v>
      </c>
      <c r="D688" s="188" t="s">
        <v>159</v>
      </c>
      <c r="E688" s="189" t="s">
        <v>1099</v>
      </c>
      <c r="F688" s="190" t="s">
        <v>1100</v>
      </c>
      <c r="G688" s="191" t="s">
        <v>202</v>
      </c>
      <c r="H688" s="192">
        <v>4</v>
      </c>
      <c r="I688" s="193"/>
      <c r="J688" s="194">
        <f>ROUND(I688*H688,2)</f>
        <v>0</v>
      </c>
      <c r="K688" s="190" t="s">
        <v>213</v>
      </c>
      <c r="L688" s="39"/>
      <c r="M688" s="195" t="s">
        <v>19</v>
      </c>
      <c r="N688" s="196" t="s">
        <v>45</v>
      </c>
      <c r="O688" s="64"/>
      <c r="P688" s="197">
        <f>O688*H688</f>
        <v>0</v>
      </c>
      <c r="Q688" s="197">
        <v>0</v>
      </c>
      <c r="R688" s="197">
        <f>Q688*H688</f>
        <v>0</v>
      </c>
      <c r="S688" s="197">
        <v>0</v>
      </c>
      <c r="T688" s="198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9" t="s">
        <v>236</v>
      </c>
      <c r="AT688" s="199" t="s">
        <v>159</v>
      </c>
      <c r="AU688" s="199" t="s">
        <v>82</v>
      </c>
      <c r="AY688" s="17" t="s">
        <v>158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17" t="s">
        <v>82</v>
      </c>
      <c r="BK688" s="200">
        <f>ROUND(I688*H688,2)</f>
        <v>0</v>
      </c>
      <c r="BL688" s="17" t="s">
        <v>236</v>
      </c>
      <c r="BM688" s="199" t="s">
        <v>1816</v>
      </c>
    </row>
    <row r="689" spans="1:65" s="2" customFormat="1" ht="28.8">
      <c r="A689" s="34"/>
      <c r="B689" s="35"/>
      <c r="C689" s="36"/>
      <c r="D689" s="201" t="s">
        <v>165</v>
      </c>
      <c r="E689" s="36"/>
      <c r="F689" s="202" t="s">
        <v>1102</v>
      </c>
      <c r="G689" s="36"/>
      <c r="H689" s="36"/>
      <c r="I689" s="108"/>
      <c r="J689" s="36"/>
      <c r="K689" s="36"/>
      <c r="L689" s="39"/>
      <c r="M689" s="203"/>
      <c r="N689" s="204"/>
      <c r="O689" s="64"/>
      <c r="P689" s="64"/>
      <c r="Q689" s="64"/>
      <c r="R689" s="64"/>
      <c r="S689" s="64"/>
      <c r="T689" s="65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165</v>
      </c>
      <c r="AU689" s="17" t="s">
        <v>82</v>
      </c>
    </row>
    <row r="690" spans="1:65" s="13" customFormat="1" ht="10.199999999999999">
      <c r="B690" s="205"/>
      <c r="C690" s="206"/>
      <c r="D690" s="201" t="s">
        <v>166</v>
      </c>
      <c r="E690" s="207" t="s">
        <v>19</v>
      </c>
      <c r="F690" s="208" t="s">
        <v>1729</v>
      </c>
      <c r="G690" s="206"/>
      <c r="H690" s="209">
        <v>4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166</v>
      </c>
      <c r="AU690" s="215" t="s">
        <v>82</v>
      </c>
      <c r="AV690" s="13" t="s">
        <v>85</v>
      </c>
      <c r="AW690" s="13" t="s">
        <v>34</v>
      </c>
      <c r="AX690" s="13" t="s">
        <v>82</v>
      </c>
      <c r="AY690" s="215" t="s">
        <v>158</v>
      </c>
    </row>
    <row r="691" spans="1:65" s="12" customFormat="1" ht="25.95" customHeight="1">
      <c r="B691" s="174"/>
      <c r="C691" s="175"/>
      <c r="D691" s="176" t="s">
        <v>73</v>
      </c>
      <c r="E691" s="177" t="s">
        <v>1247</v>
      </c>
      <c r="F691" s="177" t="s">
        <v>1248</v>
      </c>
      <c r="G691" s="175"/>
      <c r="H691" s="175"/>
      <c r="I691" s="178"/>
      <c r="J691" s="179">
        <f>BK691</f>
        <v>0</v>
      </c>
      <c r="K691" s="175"/>
      <c r="L691" s="180"/>
      <c r="M691" s="181"/>
      <c r="N691" s="182"/>
      <c r="O691" s="182"/>
      <c r="P691" s="183">
        <f>SUM(P692:P695)</f>
        <v>0</v>
      </c>
      <c r="Q691" s="182"/>
      <c r="R691" s="183">
        <f>SUM(R692:R695)</f>
        <v>0</v>
      </c>
      <c r="S691" s="182"/>
      <c r="T691" s="184">
        <f>SUM(T692:T695)</f>
        <v>0</v>
      </c>
      <c r="AR691" s="185" t="s">
        <v>163</v>
      </c>
      <c r="AT691" s="186" t="s">
        <v>73</v>
      </c>
      <c r="AU691" s="186" t="s">
        <v>74</v>
      </c>
      <c r="AY691" s="185" t="s">
        <v>158</v>
      </c>
      <c r="BK691" s="187">
        <f>SUM(BK692:BK695)</f>
        <v>0</v>
      </c>
    </row>
    <row r="692" spans="1:65" s="2" customFormat="1" ht="16.5" customHeight="1">
      <c r="A692" s="34"/>
      <c r="B692" s="35"/>
      <c r="C692" s="188" t="s">
        <v>1131</v>
      </c>
      <c r="D692" s="188" t="s">
        <v>159</v>
      </c>
      <c r="E692" s="189" t="s">
        <v>1258</v>
      </c>
      <c r="F692" s="190" t="s">
        <v>1259</v>
      </c>
      <c r="G692" s="191" t="s">
        <v>1252</v>
      </c>
      <c r="H692" s="192">
        <v>80</v>
      </c>
      <c r="I692" s="193"/>
      <c r="J692" s="194">
        <f>ROUND(I692*H692,2)</f>
        <v>0</v>
      </c>
      <c r="K692" s="190" t="s">
        <v>213</v>
      </c>
      <c r="L692" s="39"/>
      <c r="M692" s="195" t="s">
        <v>19</v>
      </c>
      <c r="N692" s="196" t="s">
        <v>45</v>
      </c>
      <c r="O692" s="64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9" t="s">
        <v>249</v>
      </c>
      <c r="AT692" s="199" t="s">
        <v>159</v>
      </c>
      <c r="AU692" s="199" t="s">
        <v>82</v>
      </c>
      <c r="AY692" s="17" t="s">
        <v>158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7" t="s">
        <v>82</v>
      </c>
      <c r="BK692" s="200">
        <f>ROUND(I692*H692,2)</f>
        <v>0</v>
      </c>
      <c r="BL692" s="17" t="s">
        <v>249</v>
      </c>
      <c r="BM692" s="199" t="s">
        <v>1488</v>
      </c>
    </row>
    <row r="693" spans="1:65" s="2" customFormat="1" ht="19.2">
      <c r="A693" s="34"/>
      <c r="B693" s="35"/>
      <c r="C693" s="36"/>
      <c r="D693" s="201" t="s">
        <v>165</v>
      </c>
      <c r="E693" s="36"/>
      <c r="F693" s="202" t="s">
        <v>1261</v>
      </c>
      <c r="G693" s="36"/>
      <c r="H693" s="36"/>
      <c r="I693" s="108"/>
      <c r="J693" s="36"/>
      <c r="K693" s="36"/>
      <c r="L693" s="39"/>
      <c r="M693" s="203"/>
      <c r="N693" s="204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165</v>
      </c>
      <c r="AU693" s="17" t="s">
        <v>82</v>
      </c>
    </row>
    <row r="694" spans="1:65" s="2" customFormat="1" ht="28.8">
      <c r="A694" s="34"/>
      <c r="B694" s="35"/>
      <c r="C694" s="36"/>
      <c r="D694" s="201" t="s">
        <v>181</v>
      </c>
      <c r="E694" s="36"/>
      <c r="F694" s="227" t="s">
        <v>1489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181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1817</v>
      </c>
      <c r="G695" s="206"/>
      <c r="H695" s="209">
        <v>80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12" customFormat="1" ht="25.95" customHeight="1">
      <c r="B696" s="174"/>
      <c r="C696" s="175"/>
      <c r="D696" s="176" t="s">
        <v>73</v>
      </c>
      <c r="E696" s="177" t="s">
        <v>1262</v>
      </c>
      <c r="F696" s="177" t="s">
        <v>1263</v>
      </c>
      <c r="G696" s="175"/>
      <c r="H696" s="175"/>
      <c r="I696" s="178"/>
      <c r="J696" s="179">
        <f>BK696</f>
        <v>0</v>
      </c>
      <c r="K696" s="175"/>
      <c r="L696" s="180"/>
      <c r="M696" s="181"/>
      <c r="N696" s="182"/>
      <c r="O696" s="182"/>
      <c r="P696" s="183">
        <f>P697</f>
        <v>0</v>
      </c>
      <c r="Q696" s="182"/>
      <c r="R696" s="183">
        <f>R697</f>
        <v>0</v>
      </c>
      <c r="S696" s="182"/>
      <c r="T696" s="184">
        <f>T697</f>
        <v>0</v>
      </c>
      <c r="AR696" s="185" t="s">
        <v>191</v>
      </c>
      <c r="AT696" s="186" t="s">
        <v>73</v>
      </c>
      <c r="AU696" s="186" t="s">
        <v>74</v>
      </c>
      <c r="AY696" s="185" t="s">
        <v>158</v>
      </c>
      <c r="BK696" s="187">
        <f>BK697</f>
        <v>0</v>
      </c>
    </row>
    <row r="697" spans="1:65" s="12" customFormat="1" ht="22.8" customHeight="1">
      <c r="B697" s="174"/>
      <c r="C697" s="175"/>
      <c r="D697" s="176" t="s">
        <v>73</v>
      </c>
      <c r="E697" s="238" t="s">
        <v>1264</v>
      </c>
      <c r="F697" s="238" t="s">
        <v>1265</v>
      </c>
      <c r="G697" s="175"/>
      <c r="H697" s="175"/>
      <c r="I697" s="178"/>
      <c r="J697" s="239">
        <f>BK697</f>
        <v>0</v>
      </c>
      <c r="K697" s="175"/>
      <c r="L697" s="180"/>
      <c r="M697" s="181"/>
      <c r="N697" s="182"/>
      <c r="O697" s="182"/>
      <c r="P697" s="183">
        <f>SUM(P698:P709)</f>
        <v>0</v>
      </c>
      <c r="Q697" s="182"/>
      <c r="R697" s="183">
        <f>SUM(R698:R709)</f>
        <v>0</v>
      </c>
      <c r="S697" s="182"/>
      <c r="T697" s="184">
        <f>SUM(T698:T709)</f>
        <v>0</v>
      </c>
      <c r="AR697" s="185" t="s">
        <v>191</v>
      </c>
      <c r="AT697" s="186" t="s">
        <v>73</v>
      </c>
      <c r="AU697" s="186" t="s">
        <v>82</v>
      </c>
      <c r="AY697" s="185" t="s">
        <v>158</v>
      </c>
      <c r="BK697" s="187">
        <f>SUM(BK698:BK709)</f>
        <v>0</v>
      </c>
    </row>
    <row r="698" spans="1:65" s="2" customFormat="1" ht="16.5" customHeight="1">
      <c r="A698" s="34"/>
      <c r="B698" s="35"/>
      <c r="C698" s="188" t="s">
        <v>1136</v>
      </c>
      <c r="D698" s="188" t="s">
        <v>159</v>
      </c>
      <c r="E698" s="189" t="s">
        <v>1267</v>
      </c>
      <c r="F698" s="190" t="s">
        <v>1268</v>
      </c>
      <c r="G698" s="191" t="s">
        <v>1269</v>
      </c>
      <c r="H698" s="192">
        <v>1</v>
      </c>
      <c r="I698" s="193"/>
      <c r="J698" s="194">
        <f>ROUND(I698*H698,2)</f>
        <v>0</v>
      </c>
      <c r="K698" s="190" t="s">
        <v>213</v>
      </c>
      <c r="L698" s="39"/>
      <c r="M698" s="195" t="s">
        <v>19</v>
      </c>
      <c r="N698" s="196" t="s">
        <v>45</v>
      </c>
      <c r="O698" s="64"/>
      <c r="P698" s="197">
        <f>O698*H698</f>
        <v>0</v>
      </c>
      <c r="Q698" s="197">
        <v>0</v>
      </c>
      <c r="R698" s="197">
        <f>Q698*H698</f>
        <v>0</v>
      </c>
      <c r="S698" s="197">
        <v>0</v>
      </c>
      <c r="T698" s="198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9" t="s">
        <v>1270</v>
      </c>
      <c r="AT698" s="199" t="s">
        <v>159</v>
      </c>
      <c r="AU698" s="199" t="s">
        <v>85</v>
      </c>
      <c r="AY698" s="17" t="s">
        <v>158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7" t="s">
        <v>82</v>
      </c>
      <c r="BK698" s="200">
        <f>ROUND(I698*H698,2)</f>
        <v>0</v>
      </c>
      <c r="BL698" s="17" t="s">
        <v>1270</v>
      </c>
      <c r="BM698" s="199" t="s">
        <v>1818</v>
      </c>
    </row>
    <row r="699" spans="1:65" s="2" customFormat="1" ht="19.2">
      <c r="A699" s="34"/>
      <c r="B699" s="35"/>
      <c r="C699" s="36"/>
      <c r="D699" s="201" t="s">
        <v>165</v>
      </c>
      <c r="E699" s="36"/>
      <c r="F699" s="202" t="s">
        <v>1272</v>
      </c>
      <c r="G699" s="36"/>
      <c r="H699" s="36"/>
      <c r="I699" s="108"/>
      <c r="J699" s="36"/>
      <c r="K699" s="36"/>
      <c r="L699" s="39"/>
      <c r="M699" s="203"/>
      <c r="N699" s="204"/>
      <c r="O699" s="64"/>
      <c r="P699" s="64"/>
      <c r="Q699" s="64"/>
      <c r="R699" s="64"/>
      <c r="S699" s="64"/>
      <c r="T699" s="65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165</v>
      </c>
      <c r="AU699" s="17" t="s">
        <v>85</v>
      </c>
    </row>
    <row r="700" spans="1:65" s="2" customFormat="1" ht="16.5" customHeight="1">
      <c r="A700" s="34"/>
      <c r="B700" s="35"/>
      <c r="C700" s="188" t="s">
        <v>1140</v>
      </c>
      <c r="D700" s="188" t="s">
        <v>159</v>
      </c>
      <c r="E700" s="189" t="s">
        <v>1274</v>
      </c>
      <c r="F700" s="190" t="s">
        <v>1275</v>
      </c>
      <c r="G700" s="191" t="s">
        <v>1269</v>
      </c>
      <c r="H700" s="192">
        <v>1</v>
      </c>
      <c r="I700" s="193"/>
      <c r="J700" s="194">
        <f>ROUND(I700*H700,2)</f>
        <v>0</v>
      </c>
      <c r="K700" s="190" t="s">
        <v>213</v>
      </c>
      <c r="L700" s="39"/>
      <c r="M700" s="195" t="s">
        <v>19</v>
      </c>
      <c r="N700" s="196" t="s">
        <v>45</v>
      </c>
      <c r="O700" s="64"/>
      <c r="P700" s="197">
        <f>O700*H700</f>
        <v>0</v>
      </c>
      <c r="Q700" s="197">
        <v>0</v>
      </c>
      <c r="R700" s="197">
        <f>Q700*H700</f>
        <v>0</v>
      </c>
      <c r="S700" s="197">
        <v>0</v>
      </c>
      <c r="T700" s="198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9" t="s">
        <v>1270</v>
      </c>
      <c r="AT700" s="199" t="s">
        <v>159</v>
      </c>
      <c r="AU700" s="199" t="s">
        <v>85</v>
      </c>
      <c r="AY700" s="17" t="s">
        <v>158</v>
      </c>
      <c r="BE700" s="200">
        <f>IF(N700="základní",J700,0)</f>
        <v>0</v>
      </c>
      <c r="BF700" s="200">
        <f>IF(N700="snížená",J700,0)</f>
        <v>0</v>
      </c>
      <c r="BG700" s="200">
        <f>IF(N700="zákl. přenesená",J700,0)</f>
        <v>0</v>
      </c>
      <c r="BH700" s="200">
        <f>IF(N700="sníž. přenesená",J700,0)</f>
        <v>0</v>
      </c>
      <c r="BI700" s="200">
        <f>IF(N700="nulová",J700,0)</f>
        <v>0</v>
      </c>
      <c r="BJ700" s="17" t="s">
        <v>82</v>
      </c>
      <c r="BK700" s="200">
        <f>ROUND(I700*H700,2)</f>
        <v>0</v>
      </c>
      <c r="BL700" s="17" t="s">
        <v>1270</v>
      </c>
      <c r="BM700" s="199" t="s">
        <v>1819</v>
      </c>
    </row>
    <row r="701" spans="1:65" s="2" customFormat="1" ht="10.199999999999999">
      <c r="A701" s="34"/>
      <c r="B701" s="35"/>
      <c r="C701" s="36"/>
      <c r="D701" s="201" t="s">
        <v>165</v>
      </c>
      <c r="E701" s="36"/>
      <c r="F701" s="202" t="s">
        <v>1275</v>
      </c>
      <c r="G701" s="36"/>
      <c r="H701" s="36"/>
      <c r="I701" s="108"/>
      <c r="J701" s="36"/>
      <c r="K701" s="36"/>
      <c r="L701" s="39"/>
      <c r="M701" s="203"/>
      <c r="N701" s="204"/>
      <c r="O701" s="64"/>
      <c r="P701" s="64"/>
      <c r="Q701" s="64"/>
      <c r="R701" s="64"/>
      <c r="S701" s="64"/>
      <c r="T701" s="65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165</v>
      </c>
      <c r="AU701" s="17" t="s">
        <v>85</v>
      </c>
    </row>
    <row r="702" spans="1:65" s="2" customFormat="1" ht="16.5" customHeight="1">
      <c r="A702" s="34"/>
      <c r="B702" s="35"/>
      <c r="C702" s="188" t="s">
        <v>1146</v>
      </c>
      <c r="D702" s="188" t="s">
        <v>159</v>
      </c>
      <c r="E702" s="189" t="s">
        <v>1278</v>
      </c>
      <c r="F702" s="190" t="s">
        <v>1279</v>
      </c>
      <c r="G702" s="191" t="s">
        <v>1269</v>
      </c>
      <c r="H702" s="192">
        <v>1</v>
      </c>
      <c r="I702" s="193"/>
      <c r="J702" s="194">
        <f>ROUND(I702*H702,2)</f>
        <v>0</v>
      </c>
      <c r="K702" s="190" t="s">
        <v>213</v>
      </c>
      <c r="L702" s="39"/>
      <c r="M702" s="195" t="s">
        <v>19</v>
      </c>
      <c r="N702" s="196" t="s">
        <v>45</v>
      </c>
      <c r="O702" s="64"/>
      <c r="P702" s="197">
        <f>O702*H702</f>
        <v>0</v>
      </c>
      <c r="Q702" s="197">
        <v>0</v>
      </c>
      <c r="R702" s="197">
        <f>Q702*H702</f>
        <v>0</v>
      </c>
      <c r="S702" s="197">
        <v>0</v>
      </c>
      <c r="T702" s="198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9" t="s">
        <v>1270</v>
      </c>
      <c r="AT702" s="199" t="s">
        <v>159</v>
      </c>
      <c r="AU702" s="199" t="s">
        <v>85</v>
      </c>
      <c r="AY702" s="17" t="s">
        <v>158</v>
      </c>
      <c r="BE702" s="200">
        <f>IF(N702="základní",J702,0)</f>
        <v>0</v>
      </c>
      <c r="BF702" s="200">
        <f>IF(N702="snížená",J702,0)</f>
        <v>0</v>
      </c>
      <c r="BG702" s="200">
        <f>IF(N702="zákl. přenesená",J702,0)</f>
        <v>0</v>
      </c>
      <c r="BH702" s="200">
        <f>IF(N702="sníž. přenesená",J702,0)</f>
        <v>0</v>
      </c>
      <c r="BI702" s="200">
        <f>IF(N702="nulová",J702,0)</f>
        <v>0</v>
      </c>
      <c r="BJ702" s="17" t="s">
        <v>82</v>
      </c>
      <c r="BK702" s="200">
        <f>ROUND(I702*H702,2)</f>
        <v>0</v>
      </c>
      <c r="BL702" s="17" t="s">
        <v>1270</v>
      </c>
      <c r="BM702" s="199" t="s">
        <v>1820</v>
      </c>
    </row>
    <row r="703" spans="1:65" s="2" customFormat="1" ht="10.199999999999999">
      <c r="A703" s="34"/>
      <c r="B703" s="35"/>
      <c r="C703" s="36"/>
      <c r="D703" s="201" t="s">
        <v>165</v>
      </c>
      <c r="E703" s="36"/>
      <c r="F703" s="202" t="s">
        <v>1279</v>
      </c>
      <c r="G703" s="36"/>
      <c r="H703" s="36"/>
      <c r="I703" s="108"/>
      <c r="J703" s="36"/>
      <c r="K703" s="36"/>
      <c r="L703" s="39"/>
      <c r="M703" s="203"/>
      <c r="N703" s="204"/>
      <c r="O703" s="64"/>
      <c r="P703" s="64"/>
      <c r="Q703" s="64"/>
      <c r="R703" s="64"/>
      <c r="S703" s="64"/>
      <c r="T703" s="65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165</v>
      </c>
      <c r="AU703" s="17" t="s">
        <v>85</v>
      </c>
    </row>
    <row r="704" spans="1:65" s="2" customFormat="1" ht="27.6" customHeight="1">
      <c r="A704" s="34"/>
      <c r="B704" s="35"/>
      <c r="C704" s="188" t="s">
        <v>1151</v>
      </c>
      <c r="D704" s="188" t="s">
        <v>159</v>
      </c>
      <c r="E704" s="189" t="s">
        <v>1282</v>
      </c>
      <c r="F704" s="190" t="s">
        <v>1283</v>
      </c>
      <c r="G704" s="191" t="s">
        <v>1269</v>
      </c>
      <c r="H704" s="192">
        <v>1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1270</v>
      </c>
      <c r="AT704" s="199" t="s">
        <v>159</v>
      </c>
      <c r="AU704" s="199" t="s">
        <v>85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1270</v>
      </c>
      <c r="BM704" s="199" t="s">
        <v>1821</v>
      </c>
    </row>
    <row r="705" spans="1:65" s="2" customFormat="1" ht="19.2">
      <c r="A705" s="34"/>
      <c r="B705" s="35"/>
      <c r="C705" s="36"/>
      <c r="D705" s="201" t="s">
        <v>165</v>
      </c>
      <c r="E705" s="36"/>
      <c r="F705" s="202" t="s">
        <v>1283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85</v>
      </c>
    </row>
    <row r="706" spans="1:65" s="2" customFormat="1" ht="16.5" customHeight="1">
      <c r="A706" s="34"/>
      <c r="B706" s="35"/>
      <c r="C706" s="188" t="s">
        <v>1156</v>
      </c>
      <c r="D706" s="188" t="s">
        <v>159</v>
      </c>
      <c r="E706" s="189" t="s">
        <v>1286</v>
      </c>
      <c r="F706" s="190" t="s">
        <v>1287</v>
      </c>
      <c r="G706" s="191" t="s">
        <v>1269</v>
      </c>
      <c r="H706" s="192">
        <v>1</v>
      </c>
      <c r="I706" s="193"/>
      <c r="J706" s="194">
        <f>ROUND(I706*H706,2)</f>
        <v>0</v>
      </c>
      <c r="K706" s="190" t="s">
        <v>213</v>
      </c>
      <c r="L706" s="39"/>
      <c r="M706" s="195" t="s">
        <v>19</v>
      </c>
      <c r="N706" s="196" t="s">
        <v>45</v>
      </c>
      <c r="O706" s="64"/>
      <c r="P706" s="197">
        <f>O706*H706</f>
        <v>0</v>
      </c>
      <c r="Q706" s="197">
        <v>0</v>
      </c>
      <c r="R706" s="197">
        <f>Q706*H706</f>
        <v>0</v>
      </c>
      <c r="S706" s="197">
        <v>0</v>
      </c>
      <c r="T706" s="198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9" t="s">
        <v>1270</v>
      </c>
      <c r="AT706" s="199" t="s">
        <v>159</v>
      </c>
      <c r="AU706" s="199" t="s">
        <v>85</v>
      </c>
      <c r="AY706" s="17" t="s">
        <v>158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7" t="s">
        <v>82</v>
      </c>
      <c r="BK706" s="200">
        <f>ROUND(I706*H706,2)</f>
        <v>0</v>
      </c>
      <c r="BL706" s="17" t="s">
        <v>1270</v>
      </c>
      <c r="BM706" s="199" t="s">
        <v>1822</v>
      </c>
    </row>
    <row r="707" spans="1:65" s="2" customFormat="1" ht="10.199999999999999">
      <c r="A707" s="34"/>
      <c r="B707" s="35"/>
      <c r="C707" s="36"/>
      <c r="D707" s="201" t="s">
        <v>165</v>
      </c>
      <c r="E707" s="36"/>
      <c r="F707" s="202" t="s">
        <v>1287</v>
      </c>
      <c r="G707" s="36"/>
      <c r="H707" s="36"/>
      <c r="I707" s="108"/>
      <c r="J707" s="36"/>
      <c r="K707" s="36"/>
      <c r="L707" s="39"/>
      <c r="M707" s="203"/>
      <c r="N707" s="204"/>
      <c r="O707" s="64"/>
      <c r="P707" s="64"/>
      <c r="Q707" s="64"/>
      <c r="R707" s="64"/>
      <c r="S707" s="64"/>
      <c r="T707" s="65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165</v>
      </c>
      <c r="AU707" s="17" t="s">
        <v>85</v>
      </c>
    </row>
    <row r="708" spans="1:65" s="2" customFormat="1" ht="16.5" customHeight="1">
      <c r="A708" s="34"/>
      <c r="B708" s="35"/>
      <c r="C708" s="188" t="s">
        <v>1161</v>
      </c>
      <c r="D708" s="188" t="s">
        <v>159</v>
      </c>
      <c r="E708" s="189" t="s">
        <v>1290</v>
      </c>
      <c r="F708" s="190" t="s">
        <v>1291</v>
      </c>
      <c r="G708" s="191" t="s">
        <v>1269</v>
      </c>
      <c r="H708" s="192">
        <v>1</v>
      </c>
      <c r="I708" s="193"/>
      <c r="J708" s="194">
        <f>ROUND(I708*H708,2)</f>
        <v>0</v>
      </c>
      <c r="K708" s="190" t="s">
        <v>213</v>
      </c>
      <c r="L708" s="39"/>
      <c r="M708" s="195" t="s">
        <v>19</v>
      </c>
      <c r="N708" s="196" t="s">
        <v>45</v>
      </c>
      <c r="O708" s="64"/>
      <c r="P708" s="197">
        <f>O708*H708</f>
        <v>0</v>
      </c>
      <c r="Q708" s="197">
        <v>0</v>
      </c>
      <c r="R708" s="197">
        <f>Q708*H708</f>
        <v>0</v>
      </c>
      <c r="S708" s="197">
        <v>0</v>
      </c>
      <c r="T708" s="198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99" t="s">
        <v>1270</v>
      </c>
      <c r="AT708" s="199" t="s">
        <v>159</v>
      </c>
      <c r="AU708" s="199" t="s">
        <v>85</v>
      </c>
      <c r="AY708" s="17" t="s">
        <v>158</v>
      </c>
      <c r="BE708" s="200">
        <f>IF(N708="základní",J708,0)</f>
        <v>0</v>
      </c>
      <c r="BF708" s="200">
        <f>IF(N708="snížená",J708,0)</f>
        <v>0</v>
      </c>
      <c r="BG708" s="200">
        <f>IF(N708="zákl. přenesená",J708,0)</f>
        <v>0</v>
      </c>
      <c r="BH708" s="200">
        <f>IF(N708="sníž. přenesená",J708,0)</f>
        <v>0</v>
      </c>
      <c r="BI708" s="200">
        <f>IF(N708="nulová",J708,0)</f>
        <v>0</v>
      </c>
      <c r="BJ708" s="17" t="s">
        <v>82</v>
      </c>
      <c r="BK708" s="200">
        <f>ROUND(I708*H708,2)</f>
        <v>0</v>
      </c>
      <c r="BL708" s="17" t="s">
        <v>1270</v>
      </c>
      <c r="BM708" s="199" t="s">
        <v>1823</v>
      </c>
    </row>
    <row r="709" spans="1:65" s="2" customFormat="1" ht="10.199999999999999">
      <c r="A709" s="34"/>
      <c r="B709" s="35"/>
      <c r="C709" s="36"/>
      <c r="D709" s="201" t="s">
        <v>165</v>
      </c>
      <c r="E709" s="36"/>
      <c r="F709" s="202" t="s">
        <v>1291</v>
      </c>
      <c r="G709" s="36"/>
      <c r="H709" s="36"/>
      <c r="I709" s="108"/>
      <c r="J709" s="36"/>
      <c r="K709" s="36"/>
      <c r="L709" s="39"/>
      <c r="M709" s="240"/>
      <c r="N709" s="241"/>
      <c r="O709" s="242"/>
      <c r="P709" s="242"/>
      <c r="Q709" s="242"/>
      <c r="R709" s="242"/>
      <c r="S709" s="242"/>
      <c r="T709" s="243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165</v>
      </c>
      <c r="AU709" s="17" t="s">
        <v>85</v>
      </c>
    </row>
    <row r="710" spans="1:65" s="2" customFormat="1" ht="6.9" customHeight="1">
      <c r="A710" s="34"/>
      <c r="B710" s="47"/>
      <c r="C710" s="48"/>
      <c r="D710" s="48"/>
      <c r="E710" s="48"/>
      <c r="F710" s="48"/>
      <c r="G710" s="48"/>
      <c r="H710" s="48"/>
      <c r="I710" s="139"/>
      <c r="J710" s="48"/>
      <c r="K710" s="48"/>
      <c r="L710" s="39"/>
      <c r="M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</sheetData>
  <sheetProtection algorithmName="SHA-512" hashValue="piiPAUvo553o+RJZYSA6SzEtv/koryUquh5999rE4UMDfJL+FZkhZqtdC8/1qhIn1VP3KLyrI+DazGq6KGdYXw==" saltValue="d0j0J7jVl89dSD2P+emNe3MlwMSSXwxz/A/+7vuYTcQLEw07nuHMcIEtSfNLn9+cEU7O3yC/UD5/3LycwoYlEw==" spinCount="100000" sheet="1" objects="1" scenarios="1" formatColumns="0" formatRows="0" autoFilter="0"/>
  <autoFilter ref="C91:K709" xr:uid="{00000000-0009-0000-0000-000004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808"/>
  <sheetViews>
    <sheetView showGridLines="0" workbookViewId="0">
      <selection activeCell="C1" sqref="C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97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1824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ROUND((SUM(BE92:BE807)),  2)</f>
        <v>0</v>
      </c>
      <c r="G33" s="34"/>
      <c r="H33" s="34"/>
      <c r="I33" s="128">
        <v>0.21</v>
      </c>
      <c r="J33" s="127">
        <f>ROUND(((SUM(BE92:BE807))*I33),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ROUND((SUM(BF92:BF807)),  2)</f>
        <v>0</v>
      </c>
      <c r="G34" s="34"/>
      <c r="H34" s="34"/>
      <c r="I34" s="128">
        <v>0.15</v>
      </c>
      <c r="J34" s="127">
        <f>ROUND(((SUM(BF92:BF807))*I34),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ROUND((SUM(BG92:BG807)),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ROUND((SUM(BH92:BH807)),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ROUND((SUM(BI92:BI807)),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G.a - Znojemská x Družstevní x Kubišova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J112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J119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J120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J139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J234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J551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J610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J614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J631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J785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J794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J795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G.a - Znojemská x Družstevní x Kubišova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25. 5. 2021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P93+P112+P119+P139+P234+P631+P785+P794</f>
        <v>0</v>
      </c>
      <c r="Q92" s="72"/>
      <c r="R92" s="171">
        <f>R93+R112+R119+R139+R234+R631+R785+R794</f>
        <v>126.96631273999998</v>
      </c>
      <c r="S92" s="72"/>
      <c r="T92" s="172">
        <f>T93+T112+T119+T139+T234+T631+T785+T794</f>
        <v>14.24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BK93+BK112+BK119+BK139+BK234+BK631+BK785+BK794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SUM(P94:P111)</f>
        <v>0</v>
      </c>
      <c r="Q93" s="182"/>
      <c r="R93" s="183">
        <f>SUM(R94:R111)</f>
        <v>0</v>
      </c>
      <c r="S93" s="182"/>
      <c r="T93" s="184">
        <f>SUM(T94:T111)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SUM(BK94:BK111)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62.7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1825</v>
      </c>
      <c r="G96" s="206"/>
      <c r="H96" s="209">
        <v>57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1826</v>
      </c>
      <c r="G97" s="206"/>
      <c r="H97" s="209">
        <v>62.7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6.4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6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173</v>
      </c>
      <c r="G100" s="206"/>
      <c r="H100" s="209">
        <v>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6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2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183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4" customFormat="1" ht="10.199999999999999">
      <c r="B107" s="216"/>
      <c r="C107" s="217"/>
      <c r="D107" s="201" t="s">
        <v>166</v>
      </c>
      <c r="E107" s="218" t="s">
        <v>19</v>
      </c>
      <c r="F107" s="219" t="s">
        <v>175</v>
      </c>
      <c r="G107" s="217"/>
      <c r="H107" s="220">
        <v>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166</v>
      </c>
      <c r="AU107" s="226" t="s">
        <v>82</v>
      </c>
      <c r="AV107" s="14" t="s">
        <v>163</v>
      </c>
      <c r="AW107" s="14" t="s">
        <v>34</v>
      </c>
      <c r="AX107" s="14" t="s">
        <v>82</v>
      </c>
      <c r="AY107" s="226" t="s">
        <v>158</v>
      </c>
    </row>
    <row r="108" spans="1:65" s="2" customFormat="1" ht="16.5" customHeight="1">
      <c r="A108" s="34"/>
      <c r="B108" s="35"/>
      <c r="C108" s="188" t="s">
        <v>163</v>
      </c>
      <c r="D108" s="188" t="s">
        <v>159</v>
      </c>
      <c r="E108" s="189" t="s">
        <v>184</v>
      </c>
      <c r="F108" s="190" t="s">
        <v>185</v>
      </c>
      <c r="G108" s="191" t="s">
        <v>179</v>
      </c>
      <c r="H108" s="192">
        <v>2</v>
      </c>
      <c r="I108" s="193"/>
      <c r="J108" s="194">
        <f>ROUND(I108*H108,2)</f>
        <v>0</v>
      </c>
      <c r="K108" s="190" t="s">
        <v>19</v>
      </c>
      <c r="L108" s="39"/>
      <c r="M108" s="195" t="s">
        <v>19</v>
      </c>
      <c r="N108" s="196" t="s">
        <v>45</v>
      </c>
      <c r="O108" s="64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9" t="s">
        <v>163</v>
      </c>
      <c r="AT108" s="199" t="s">
        <v>159</v>
      </c>
      <c r="AU108" s="199" t="s">
        <v>82</v>
      </c>
      <c r="AY108" s="17" t="s">
        <v>158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7" t="s">
        <v>82</v>
      </c>
      <c r="BK108" s="200">
        <f>ROUND(I108*H108,2)</f>
        <v>0</v>
      </c>
      <c r="BL108" s="17" t="s">
        <v>163</v>
      </c>
      <c r="BM108" s="199" t="s">
        <v>186</v>
      </c>
    </row>
    <row r="109" spans="1:65" s="2" customFormat="1" ht="10.199999999999999">
      <c r="A109" s="34"/>
      <c r="B109" s="35"/>
      <c r="C109" s="36"/>
      <c r="D109" s="201" t="s">
        <v>165</v>
      </c>
      <c r="E109" s="36"/>
      <c r="F109" s="202" t="s">
        <v>185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165</v>
      </c>
      <c r="AU109" s="17" t="s">
        <v>82</v>
      </c>
    </row>
    <row r="110" spans="1:65" s="2" customFormat="1" ht="19.2">
      <c r="A110" s="34"/>
      <c r="B110" s="35"/>
      <c r="C110" s="36"/>
      <c r="D110" s="201" t="s">
        <v>181</v>
      </c>
      <c r="E110" s="36"/>
      <c r="F110" s="227" t="s">
        <v>187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181</v>
      </c>
      <c r="AU110" s="17" t="s">
        <v>82</v>
      </c>
    </row>
    <row r="111" spans="1:65" s="13" customFormat="1" ht="10.199999999999999">
      <c r="B111" s="205"/>
      <c r="C111" s="206"/>
      <c r="D111" s="201" t="s">
        <v>166</v>
      </c>
      <c r="E111" s="207" t="s">
        <v>19</v>
      </c>
      <c r="F111" s="208" t="s">
        <v>188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166</v>
      </c>
      <c r="AU111" s="215" t="s">
        <v>82</v>
      </c>
      <c r="AV111" s="13" t="s">
        <v>85</v>
      </c>
      <c r="AW111" s="13" t="s">
        <v>34</v>
      </c>
      <c r="AX111" s="13" t="s">
        <v>82</v>
      </c>
      <c r="AY111" s="215" t="s">
        <v>158</v>
      </c>
    </row>
    <row r="112" spans="1:65" s="12" customFormat="1" ht="25.95" customHeight="1">
      <c r="B112" s="174"/>
      <c r="C112" s="175"/>
      <c r="D112" s="176" t="s">
        <v>73</v>
      </c>
      <c r="E112" s="177" t="s">
        <v>189</v>
      </c>
      <c r="F112" s="177" t="s">
        <v>190</v>
      </c>
      <c r="G112" s="175"/>
      <c r="H112" s="175"/>
      <c r="I112" s="178"/>
      <c r="J112" s="179">
        <f>BK112</f>
        <v>0</v>
      </c>
      <c r="K112" s="175"/>
      <c r="L112" s="180"/>
      <c r="M112" s="181"/>
      <c r="N112" s="182"/>
      <c r="O112" s="182"/>
      <c r="P112" s="183">
        <f>SUM(P113:P118)</f>
        <v>0</v>
      </c>
      <c r="Q112" s="182"/>
      <c r="R112" s="183">
        <f>SUM(R113:R118)</f>
        <v>6.8855E-2</v>
      </c>
      <c r="S112" s="182"/>
      <c r="T112" s="184">
        <f>SUM(T113:T118)</f>
        <v>0</v>
      </c>
      <c r="AR112" s="185" t="s">
        <v>85</v>
      </c>
      <c r="AT112" s="186" t="s">
        <v>73</v>
      </c>
      <c r="AU112" s="186" t="s">
        <v>74</v>
      </c>
      <c r="AY112" s="185" t="s">
        <v>158</v>
      </c>
      <c r="BK112" s="187">
        <f>SUM(BK113:BK118)</f>
        <v>0</v>
      </c>
    </row>
    <row r="113" spans="1:65" s="2" customFormat="1" ht="28.2" customHeight="1">
      <c r="A113" s="34"/>
      <c r="B113" s="35"/>
      <c r="C113" s="188" t="s">
        <v>191</v>
      </c>
      <c r="D113" s="188" t="s">
        <v>159</v>
      </c>
      <c r="E113" s="189" t="s">
        <v>192</v>
      </c>
      <c r="F113" s="190" t="s">
        <v>193</v>
      </c>
      <c r="G113" s="191" t="s">
        <v>194</v>
      </c>
      <c r="H113" s="192">
        <v>1.02</v>
      </c>
      <c r="I113" s="193"/>
      <c r="J113" s="194">
        <f>ROUND(I113*H113,2)</f>
        <v>0</v>
      </c>
      <c r="K113" s="190" t="s">
        <v>19</v>
      </c>
      <c r="L113" s="39"/>
      <c r="M113" s="195" t="s">
        <v>19</v>
      </c>
      <c r="N113" s="196" t="s">
        <v>45</v>
      </c>
      <c r="O113" s="64"/>
      <c r="P113" s="197">
        <f>O113*H113</f>
        <v>0</v>
      </c>
      <c r="Q113" s="197">
        <v>2.5000000000000001E-4</v>
      </c>
      <c r="R113" s="197">
        <f>Q113*H113</f>
        <v>2.5500000000000002E-4</v>
      </c>
      <c r="S113" s="197">
        <v>0</v>
      </c>
      <c r="T113" s="19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9" t="s">
        <v>195</v>
      </c>
      <c r="AT113" s="199" t="s">
        <v>159</v>
      </c>
      <c r="AU113" s="199" t="s">
        <v>82</v>
      </c>
      <c r="AY113" s="17" t="s">
        <v>158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82</v>
      </c>
      <c r="BK113" s="200">
        <f>ROUND(I113*H113,2)</f>
        <v>0</v>
      </c>
      <c r="BL113" s="17" t="s">
        <v>195</v>
      </c>
      <c r="BM113" s="199" t="s">
        <v>196</v>
      </c>
    </row>
    <row r="114" spans="1:65" s="2" customFormat="1" ht="19.2">
      <c r="A114" s="34"/>
      <c r="B114" s="35"/>
      <c r="C114" s="36"/>
      <c r="D114" s="201" t="s">
        <v>165</v>
      </c>
      <c r="E114" s="36"/>
      <c r="F114" s="202" t="s">
        <v>193</v>
      </c>
      <c r="G114" s="36"/>
      <c r="H114" s="36"/>
      <c r="I114" s="108"/>
      <c r="J114" s="36"/>
      <c r="K114" s="36"/>
      <c r="L114" s="39"/>
      <c r="M114" s="203"/>
      <c r="N114" s="204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165</v>
      </c>
      <c r="AU114" s="17" t="s">
        <v>82</v>
      </c>
    </row>
    <row r="115" spans="1:65" s="13" customFormat="1" ht="10.199999999999999">
      <c r="B115" s="205"/>
      <c r="C115" s="206"/>
      <c r="D115" s="201" t="s">
        <v>166</v>
      </c>
      <c r="E115" s="207" t="s">
        <v>19</v>
      </c>
      <c r="F115" s="208" t="s">
        <v>197</v>
      </c>
      <c r="G115" s="206"/>
      <c r="H115" s="209">
        <v>1.02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166</v>
      </c>
      <c r="AU115" s="215" t="s">
        <v>82</v>
      </c>
      <c r="AV115" s="13" t="s">
        <v>85</v>
      </c>
      <c r="AW115" s="13" t="s">
        <v>34</v>
      </c>
      <c r="AX115" s="13" t="s">
        <v>82</v>
      </c>
      <c r="AY115" s="215" t="s">
        <v>158</v>
      </c>
    </row>
    <row r="116" spans="1:65" s="2" customFormat="1" ht="28.2" customHeight="1">
      <c r="A116" s="34"/>
      <c r="B116" s="35"/>
      <c r="C116" s="228" t="s">
        <v>198</v>
      </c>
      <c r="D116" s="228" t="s">
        <v>199</v>
      </c>
      <c r="E116" s="229" t="s">
        <v>200</v>
      </c>
      <c r="F116" s="230" t="s">
        <v>201</v>
      </c>
      <c r="G116" s="231" t="s">
        <v>202</v>
      </c>
      <c r="H116" s="232">
        <v>4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45</v>
      </c>
      <c r="O116" s="64"/>
      <c r="P116" s="197">
        <f>O116*H116</f>
        <v>0</v>
      </c>
      <c r="Q116" s="197">
        <v>1.7149999999999999E-2</v>
      </c>
      <c r="R116" s="197">
        <f>Q116*H116</f>
        <v>6.8599999999999994E-2</v>
      </c>
      <c r="S116" s="197">
        <v>0</v>
      </c>
      <c r="T116" s="19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9" t="s">
        <v>203</v>
      </c>
      <c r="AT116" s="199" t="s">
        <v>199</v>
      </c>
      <c r="AU116" s="199" t="s">
        <v>82</v>
      </c>
      <c r="AY116" s="17" t="s">
        <v>158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82</v>
      </c>
      <c r="BK116" s="200">
        <f>ROUND(I116*H116,2)</f>
        <v>0</v>
      </c>
      <c r="BL116" s="17" t="s">
        <v>195</v>
      </c>
      <c r="BM116" s="199" t="s">
        <v>204</v>
      </c>
    </row>
    <row r="117" spans="1:65" s="2" customFormat="1" ht="10.199999999999999">
      <c r="A117" s="34"/>
      <c r="B117" s="35"/>
      <c r="C117" s="36"/>
      <c r="D117" s="201" t="s">
        <v>165</v>
      </c>
      <c r="E117" s="36"/>
      <c r="F117" s="202" t="s">
        <v>201</v>
      </c>
      <c r="G117" s="36"/>
      <c r="H117" s="36"/>
      <c r="I117" s="108"/>
      <c r="J117" s="36"/>
      <c r="K117" s="36"/>
      <c r="L117" s="39"/>
      <c r="M117" s="203"/>
      <c r="N117" s="204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165</v>
      </c>
      <c r="AU117" s="17" t="s">
        <v>82</v>
      </c>
    </row>
    <row r="118" spans="1:65" s="13" customFormat="1" ht="10.199999999999999">
      <c r="B118" s="205"/>
      <c r="C118" s="206"/>
      <c r="D118" s="201" t="s">
        <v>166</v>
      </c>
      <c r="E118" s="207" t="s">
        <v>19</v>
      </c>
      <c r="F118" s="208" t="s">
        <v>1827</v>
      </c>
      <c r="G118" s="206"/>
      <c r="H118" s="209">
        <v>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166</v>
      </c>
      <c r="AU118" s="215" t="s">
        <v>82</v>
      </c>
      <c r="AV118" s="13" t="s">
        <v>85</v>
      </c>
      <c r="AW118" s="13" t="s">
        <v>34</v>
      </c>
      <c r="AX118" s="13" t="s">
        <v>82</v>
      </c>
      <c r="AY118" s="215" t="s">
        <v>158</v>
      </c>
    </row>
    <row r="119" spans="1:65" s="12" customFormat="1" ht="25.95" customHeight="1">
      <c r="B119" s="174"/>
      <c r="C119" s="175"/>
      <c r="D119" s="176" t="s">
        <v>73</v>
      </c>
      <c r="E119" s="177" t="s">
        <v>206</v>
      </c>
      <c r="F119" s="177" t="s">
        <v>207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3.8800000000000002E-3</v>
      </c>
      <c r="S119" s="182"/>
      <c r="T119" s="184">
        <f>T120</f>
        <v>0</v>
      </c>
      <c r="AR119" s="185" t="s">
        <v>85</v>
      </c>
      <c r="AT119" s="186" t="s">
        <v>73</v>
      </c>
      <c r="AU119" s="186" t="s">
        <v>74</v>
      </c>
      <c r="AY119" s="185" t="s">
        <v>158</v>
      </c>
      <c r="BK119" s="187">
        <f>BK120</f>
        <v>0</v>
      </c>
    </row>
    <row r="120" spans="1:65" s="12" customFormat="1" ht="22.8" customHeight="1">
      <c r="B120" s="174"/>
      <c r="C120" s="175"/>
      <c r="D120" s="176" t="s">
        <v>73</v>
      </c>
      <c r="E120" s="238" t="s">
        <v>208</v>
      </c>
      <c r="F120" s="238" t="s">
        <v>209</v>
      </c>
      <c r="G120" s="175"/>
      <c r="H120" s="175"/>
      <c r="I120" s="178"/>
      <c r="J120" s="239">
        <f>BK120</f>
        <v>0</v>
      </c>
      <c r="K120" s="175"/>
      <c r="L120" s="180"/>
      <c r="M120" s="181"/>
      <c r="N120" s="182"/>
      <c r="O120" s="182"/>
      <c r="P120" s="183">
        <f>SUM(P121:P138)</f>
        <v>0</v>
      </c>
      <c r="Q120" s="182"/>
      <c r="R120" s="183">
        <f>SUM(R121:R138)</f>
        <v>3.8800000000000002E-3</v>
      </c>
      <c r="S120" s="182"/>
      <c r="T120" s="184">
        <f>SUM(T121:T138)</f>
        <v>0</v>
      </c>
      <c r="AR120" s="185" t="s">
        <v>85</v>
      </c>
      <c r="AT120" s="186" t="s">
        <v>73</v>
      </c>
      <c r="AU120" s="186" t="s">
        <v>82</v>
      </c>
      <c r="AY120" s="185" t="s">
        <v>158</v>
      </c>
      <c r="BK120" s="187">
        <f>SUM(BK121:BK138)</f>
        <v>0</v>
      </c>
    </row>
    <row r="121" spans="1:65" s="2" customFormat="1" ht="28.2" customHeight="1">
      <c r="A121" s="34"/>
      <c r="B121" s="35"/>
      <c r="C121" s="188" t="s">
        <v>210</v>
      </c>
      <c r="D121" s="188" t="s">
        <v>159</v>
      </c>
      <c r="E121" s="189" t="s">
        <v>211</v>
      </c>
      <c r="F121" s="190" t="s">
        <v>212</v>
      </c>
      <c r="G121" s="191" t="s">
        <v>162</v>
      </c>
      <c r="H121" s="192">
        <v>60</v>
      </c>
      <c r="I121" s="193"/>
      <c r="J121" s="194">
        <f>ROUND(I121*H121,2)</f>
        <v>0</v>
      </c>
      <c r="K121" s="190" t="s">
        <v>213</v>
      </c>
      <c r="L121" s="39"/>
      <c r="M121" s="195" t="s">
        <v>19</v>
      </c>
      <c r="N121" s="196" t="s">
        <v>45</v>
      </c>
      <c r="O121" s="64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195</v>
      </c>
      <c r="AT121" s="199" t="s">
        <v>159</v>
      </c>
      <c r="AU121" s="199" t="s">
        <v>85</v>
      </c>
      <c r="AY121" s="17" t="s">
        <v>158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82</v>
      </c>
      <c r="BK121" s="200">
        <f>ROUND(I121*H121,2)</f>
        <v>0</v>
      </c>
      <c r="BL121" s="17" t="s">
        <v>195</v>
      </c>
      <c r="BM121" s="199" t="s">
        <v>214</v>
      </c>
    </row>
    <row r="122" spans="1:65" s="2" customFormat="1" ht="10.199999999999999">
      <c r="A122" s="34"/>
      <c r="B122" s="35"/>
      <c r="C122" s="36"/>
      <c r="D122" s="201" t="s">
        <v>165</v>
      </c>
      <c r="E122" s="36"/>
      <c r="F122" s="202" t="s">
        <v>215</v>
      </c>
      <c r="G122" s="36"/>
      <c r="H122" s="36"/>
      <c r="I122" s="108"/>
      <c r="J122" s="36"/>
      <c r="K122" s="36"/>
      <c r="L122" s="39"/>
      <c r="M122" s="203"/>
      <c r="N122" s="204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165</v>
      </c>
      <c r="AU122" s="17" t="s">
        <v>85</v>
      </c>
    </row>
    <row r="123" spans="1:65" s="2" customFormat="1" ht="28.8">
      <c r="A123" s="34"/>
      <c r="B123" s="35"/>
      <c r="C123" s="36"/>
      <c r="D123" s="201" t="s">
        <v>216</v>
      </c>
      <c r="E123" s="36"/>
      <c r="F123" s="227" t="s">
        <v>217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216</v>
      </c>
      <c r="AU123" s="17" t="s">
        <v>85</v>
      </c>
    </row>
    <row r="124" spans="1:65" s="2" customFormat="1" ht="16.5" customHeight="1">
      <c r="A124" s="34"/>
      <c r="B124" s="35"/>
      <c r="C124" s="228" t="s">
        <v>218</v>
      </c>
      <c r="D124" s="228" t="s">
        <v>199</v>
      </c>
      <c r="E124" s="229" t="s">
        <v>219</v>
      </c>
      <c r="F124" s="230" t="s">
        <v>220</v>
      </c>
      <c r="G124" s="231" t="s">
        <v>162</v>
      </c>
      <c r="H124" s="232">
        <v>72</v>
      </c>
      <c r="I124" s="233"/>
      <c r="J124" s="234">
        <f>ROUND(I124*H124,2)</f>
        <v>0</v>
      </c>
      <c r="K124" s="230" t="s">
        <v>213</v>
      </c>
      <c r="L124" s="235"/>
      <c r="M124" s="236" t="s">
        <v>19</v>
      </c>
      <c r="N124" s="237" t="s">
        <v>45</v>
      </c>
      <c r="O124" s="64"/>
      <c r="P124" s="197">
        <f>O124*H124</f>
        <v>0</v>
      </c>
      <c r="Q124" s="197">
        <v>4.0000000000000003E-5</v>
      </c>
      <c r="R124" s="197">
        <f>Q124*H124</f>
        <v>2.8800000000000002E-3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203</v>
      </c>
      <c r="AT124" s="199" t="s">
        <v>199</v>
      </c>
      <c r="AU124" s="199" t="s">
        <v>85</v>
      </c>
      <c r="AY124" s="17" t="s">
        <v>158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82</v>
      </c>
      <c r="BK124" s="200">
        <f>ROUND(I124*H124,2)</f>
        <v>0</v>
      </c>
      <c r="BL124" s="17" t="s">
        <v>195</v>
      </c>
      <c r="BM124" s="199" t="s">
        <v>221</v>
      </c>
    </row>
    <row r="125" spans="1:65" s="2" customFormat="1" ht="10.199999999999999">
      <c r="A125" s="34"/>
      <c r="B125" s="35"/>
      <c r="C125" s="36"/>
      <c r="D125" s="201" t="s">
        <v>165</v>
      </c>
      <c r="E125" s="36"/>
      <c r="F125" s="202" t="s">
        <v>220</v>
      </c>
      <c r="G125" s="36"/>
      <c r="H125" s="36"/>
      <c r="I125" s="108"/>
      <c r="J125" s="36"/>
      <c r="K125" s="36"/>
      <c r="L125" s="39"/>
      <c r="M125" s="203"/>
      <c r="N125" s="204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165</v>
      </c>
      <c r="AU125" s="17" t="s">
        <v>85</v>
      </c>
    </row>
    <row r="126" spans="1:65" s="13" customFormat="1" ht="10.199999999999999">
      <c r="B126" s="205"/>
      <c r="C126" s="206"/>
      <c r="D126" s="201" t="s">
        <v>166</v>
      </c>
      <c r="E126" s="207" t="s">
        <v>19</v>
      </c>
      <c r="F126" s="208" t="s">
        <v>1828</v>
      </c>
      <c r="G126" s="206"/>
      <c r="H126" s="209">
        <v>60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166</v>
      </c>
      <c r="AU126" s="215" t="s">
        <v>85</v>
      </c>
      <c r="AV126" s="13" t="s">
        <v>85</v>
      </c>
      <c r="AW126" s="13" t="s">
        <v>34</v>
      </c>
      <c r="AX126" s="13" t="s">
        <v>82</v>
      </c>
      <c r="AY126" s="215" t="s">
        <v>158</v>
      </c>
    </row>
    <row r="127" spans="1:65" s="13" customFormat="1" ht="10.199999999999999">
      <c r="B127" s="205"/>
      <c r="C127" s="206"/>
      <c r="D127" s="201" t="s">
        <v>166</v>
      </c>
      <c r="E127" s="206"/>
      <c r="F127" s="208" t="s">
        <v>1829</v>
      </c>
      <c r="G127" s="206"/>
      <c r="H127" s="209">
        <v>72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4</v>
      </c>
      <c r="AX127" s="13" t="s">
        <v>82</v>
      </c>
      <c r="AY127" s="215" t="s">
        <v>158</v>
      </c>
    </row>
    <row r="128" spans="1:65" s="2" customFormat="1" ht="28.2" customHeight="1">
      <c r="A128" s="34"/>
      <c r="B128" s="35"/>
      <c r="C128" s="188" t="s">
        <v>156</v>
      </c>
      <c r="D128" s="188" t="s">
        <v>159</v>
      </c>
      <c r="E128" s="189" t="s">
        <v>224</v>
      </c>
      <c r="F128" s="190" t="s">
        <v>225</v>
      </c>
      <c r="G128" s="191" t="s">
        <v>202</v>
      </c>
      <c r="H128" s="192">
        <v>1</v>
      </c>
      <c r="I128" s="193"/>
      <c r="J128" s="194">
        <f>ROUND(I128*H128,2)</f>
        <v>0</v>
      </c>
      <c r="K128" s="190" t="s">
        <v>213</v>
      </c>
      <c r="L128" s="39"/>
      <c r="M128" s="195" t="s">
        <v>19</v>
      </c>
      <c r="N128" s="196" t="s">
        <v>45</v>
      </c>
      <c r="O128" s="64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195</v>
      </c>
      <c r="AT128" s="199" t="s">
        <v>159</v>
      </c>
      <c r="AU128" s="199" t="s">
        <v>85</v>
      </c>
      <c r="AY128" s="17" t="s">
        <v>158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82</v>
      </c>
      <c r="BK128" s="200">
        <f>ROUND(I128*H128,2)</f>
        <v>0</v>
      </c>
      <c r="BL128" s="17" t="s">
        <v>195</v>
      </c>
      <c r="BM128" s="199" t="s">
        <v>226</v>
      </c>
    </row>
    <row r="129" spans="1:65" s="2" customFormat="1" ht="19.2">
      <c r="A129" s="34"/>
      <c r="B129" s="35"/>
      <c r="C129" s="36"/>
      <c r="D129" s="201" t="s">
        <v>165</v>
      </c>
      <c r="E129" s="36"/>
      <c r="F129" s="202" t="s">
        <v>225</v>
      </c>
      <c r="G129" s="36"/>
      <c r="H129" s="36"/>
      <c r="I129" s="108"/>
      <c r="J129" s="36"/>
      <c r="K129" s="36"/>
      <c r="L129" s="39"/>
      <c r="M129" s="203"/>
      <c r="N129" s="204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165</v>
      </c>
      <c r="AU129" s="17" t="s">
        <v>85</v>
      </c>
    </row>
    <row r="130" spans="1:65" s="13" customFormat="1" ht="10.199999999999999">
      <c r="B130" s="205"/>
      <c r="C130" s="206"/>
      <c r="D130" s="201" t="s">
        <v>166</v>
      </c>
      <c r="E130" s="207" t="s">
        <v>19</v>
      </c>
      <c r="F130" s="208" t="s">
        <v>243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166</v>
      </c>
      <c r="AU130" s="215" t="s">
        <v>85</v>
      </c>
      <c r="AV130" s="13" t="s">
        <v>85</v>
      </c>
      <c r="AW130" s="13" t="s">
        <v>34</v>
      </c>
      <c r="AX130" s="13" t="s">
        <v>82</v>
      </c>
      <c r="AY130" s="215" t="s">
        <v>158</v>
      </c>
    </row>
    <row r="131" spans="1:65" s="2" customFormat="1" ht="16.5" customHeight="1">
      <c r="A131" s="34"/>
      <c r="B131" s="35"/>
      <c r="C131" s="228" t="s">
        <v>228</v>
      </c>
      <c r="D131" s="228" t="s">
        <v>199</v>
      </c>
      <c r="E131" s="229" t="s">
        <v>229</v>
      </c>
      <c r="F131" s="230" t="s">
        <v>230</v>
      </c>
      <c r="G131" s="231" t="s">
        <v>202</v>
      </c>
      <c r="H131" s="232">
        <v>1</v>
      </c>
      <c r="I131" s="233"/>
      <c r="J131" s="234">
        <f>ROUND(I131*H131,2)</f>
        <v>0</v>
      </c>
      <c r="K131" s="230" t="s">
        <v>19</v>
      </c>
      <c r="L131" s="235"/>
      <c r="M131" s="236" t="s">
        <v>19</v>
      </c>
      <c r="N131" s="237" t="s">
        <v>45</v>
      </c>
      <c r="O131" s="64"/>
      <c r="P131" s="197">
        <f>O131*H131</f>
        <v>0</v>
      </c>
      <c r="Q131" s="197">
        <v>1E-3</v>
      </c>
      <c r="R131" s="197">
        <f>Q131*H131</f>
        <v>1E-3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203</v>
      </c>
      <c r="AT131" s="199" t="s">
        <v>199</v>
      </c>
      <c r="AU131" s="199" t="s">
        <v>85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195</v>
      </c>
      <c r="BM131" s="199" t="s">
        <v>231</v>
      </c>
    </row>
    <row r="132" spans="1:65" s="2" customFormat="1" ht="409.6">
      <c r="A132" s="34"/>
      <c r="B132" s="35"/>
      <c r="C132" s="36"/>
      <c r="D132" s="201" t="s">
        <v>165</v>
      </c>
      <c r="E132" s="36"/>
      <c r="F132" s="202" t="s">
        <v>232</v>
      </c>
      <c r="G132" s="36"/>
      <c r="H132" s="36"/>
      <c r="I132" s="108"/>
      <c r="J132" s="36"/>
      <c r="K132" s="36"/>
      <c r="L132" s="39"/>
      <c r="M132" s="203"/>
      <c r="N132" s="204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85</v>
      </c>
    </row>
    <row r="133" spans="1:65" s="13" customFormat="1" ht="10.199999999999999">
      <c r="B133" s="205"/>
      <c r="C133" s="206"/>
      <c r="D133" s="201" t="s">
        <v>166</v>
      </c>
      <c r="E133" s="207" t="s">
        <v>19</v>
      </c>
      <c r="F133" s="208" t="s">
        <v>243</v>
      </c>
      <c r="G133" s="206"/>
      <c r="H133" s="209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166</v>
      </c>
      <c r="AU133" s="215" t="s">
        <v>85</v>
      </c>
      <c r="AV133" s="13" t="s">
        <v>85</v>
      </c>
      <c r="AW133" s="13" t="s">
        <v>34</v>
      </c>
      <c r="AX133" s="13" t="s">
        <v>82</v>
      </c>
      <c r="AY133" s="215" t="s">
        <v>158</v>
      </c>
    </row>
    <row r="134" spans="1:65" s="2" customFormat="1" ht="32.4" customHeight="1">
      <c r="A134" s="34"/>
      <c r="B134" s="35"/>
      <c r="C134" s="188" t="s">
        <v>233</v>
      </c>
      <c r="D134" s="188" t="s">
        <v>159</v>
      </c>
      <c r="E134" s="189" t="s">
        <v>234</v>
      </c>
      <c r="F134" s="190" t="s">
        <v>235</v>
      </c>
      <c r="G134" s="191" t="s">
        <v>202</v>
      </c>
      <c r="H134" s="192">
        <v>1</v>
      </c>
      <c r="I134" s="193"/>
      <c r="J134" s="194">
        <f>ROUND(I134*H134,2)</f>
        <v>0</v>
      </c>
      <c r="K134" s="190" t="s">
        <v>19</v>
      </c>
      <c r="L134" s="39"/>
      <c r="M134" s="195" t="s">
        <v>19</v>
      </c>
      <c r="N134" s="196" t="s">
        <v>45</v>
      </c>
      <c r="O134" s="64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236</v>
      </c>
      <c r="AT134" s="199" t="s">
        <v>159</v>
      </c>
      <c r="AU134" s="199" t="s">
        <v>85</v>
      </c>
      <c r="AY134" s="17" t="s">
        <v>158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236</v>
      </c>
      <c r="BM134" s="199" t="s">
        <v>237</v>
      </c>
    </row>
    <row r="135" spans="1:65" s="2" customFormat="1" ht="19.2">
      <c r="A135" s="34"/>
      <c r="B135" s="35"/>
      <c r="C135" s="36"/>
      <c r="D135" s="201" t="s">
        <v>165</v>
      </c>
      <c r="E135" s="36"/>
      <c r="F135" s="202" t="s">
        <v>235</v>
      </c>
      <c r="G135" s="36"/>
      <c r="H135" s="36"/>
      <c r="I135" s="108"/>
      <c r="J135" s="36"/>
      <c r="K135" s="36"/>
      <c r="L135" s="39"/>
      <c r="M135" s="203"/>
      <c r="N135" s="204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85</v>
      </c>
    </row>
    <row r="136" spans="1:65" s="2" customFormat="1" ht="16.5" customHeight="1">
      <c r="A136" s="34"/>
      <c r="B136" s="35"/>
      <c r="C136" s="228" t="s">
        <v>238</v>
      </c>
      <c r="D136" s="228" t="s">
        <v>199</v>
      </c>
      <c r="E136" s="229" t="s">
        <v>239</v>
      </c>
      <c r="F136" s="230" t="s">
        <v>240</v>
      </c>
      <c r="G136" s="231" t="s">
        <v>202</v>
      </c>
      <c r="H136" s="232">
        <v>1</v>
      </c>
      <c r="I136" s="233"/>
      <c r="J136" s="234">
        <f>ROUND(I136*H136,2)</f>
        <v>0</v>
      </c>
      <c r="K136" s="230" t="s">
        <v>19</v>
      </c>
      <c r="L136" s="235"/>
      <c r="M136" s="236" t="s">
        <v>19</v>
      </c>
      <c r="N136" s="237" t="s">
        <v>45</v>
      </c>
      <c r="O136" s="64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241</v>
      </c>
      <c r="AT136" s="199" t="s">
        <v>199</v>
      </c>
      <c r="AU136" s="199" t="s">
        <v>85</v>
      </c>
      <c r="AY136" s="17" t="s">
        <v>158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236</v>
      </c>
      <c r="BM136" s="199" t="s">
        <v>242</v>
      </c>
    </row>
    <row r="137" spans="1:65" s="2" customFormat="1" ht="10.199999999999999">
      <c r="A137" s="34"/>
      <c r="B137" s="35"/>
      <c r="C137" s="36"/>
      <c r="D137" s="201" t="s">
        <v>165</v>
      </c>
      <c r="E137" s="36"/>
      <c r="F137" s="202" t="s">
        <v>240</v>
      </c>
      <c r="G137" s="36"/>
      <c r="H137" s="36"/>
      <c r="I137" s="108"/>
      <c r="J137" s="36"/>
      <c r="K137" s="36"/>
      <c r="L137" s="39"/>
      <c r="M137" s="203"/>
      <c r="N137" s="204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85</v>
      </c>
    </row>
    <row r="138" spans="1:65" s="13" customFormat="1" ht="10.199999999999999">
      <c r="B138" s="205"/>
      <c r="C138" s="206"/>
      <c r="D138" s="201" t="s">
        <v>166</v>
      </c>
      <c r="E138" s="207" t="s">
        <v>19</v>
      </c>
      <c r="F138" s="208" t="s">
        <v>243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166</v>
      </c>
      <c r="AU138" s="215" t="s">
        <v>85</v>
      </c>
      <c r="AV138" s="13" t="s">
        <v>85</v>
      </c>
      <c r="AW138" s="13" t="s">
        <v>34</v>
      </c>
      <c r="AX138" s="13" t="s">
        <v>82</v>
      </c>
      <c r="AY138" s="215" t="s">
        <v>158</v>
      </c>
    </row>
    <row r="139" spans="1:65" s="12" customFormat="1" ht="25.95" customHeight="1">
      <c r="B139" s="174"/>
      <c r="C139" s="175"/>
      <c r="D139" s="176" t="s">
        <v>73</v>
      </c>
      <c r="E139" s="177" t="s">
        <v>244</v>
      </c>
      <c r="F139" s="177" t="s">
        <v>245</v>
      </c>
      <c r="G139" s="175"/>
      <c r="H139" s="175"/>
      <c r="I139" s="178"/>
      <c r="J139" s="179">
        <f>BK139</f>
        <v>0</v>
      </c>
      <c r="K139" s="175"/>
      <c r="L139" s="180"/>
      <c r="M139" s="181"/>
      <c r="N139" s="182"/>
      <c r="O139" s="182"/>
      <c r="P139" s="183">
        <f>SUM(P140:P233)</f>
        <v>0</v>
      </c>
      <c r="Q139" s="182"/>
      <c r="R139" s="183">
        <f>SUM(R140:R233)</f>
        <v>0.24870499999999998</v>
      </c>
      <c r="S139" s="182"/>
      <c r="T139" s="184">
        <f>SUM(T140:T233)</f>
        <v>0</v>
      </c>
      <c r="AR139" s="185" t="s">
        <v>176</v>
      </c>
      <c r="AT139" s="186" t="s">
        <v>73</v>
      </c>
      <c r="AU139" s="186" t="s">
        <v>74</v>
      </c>
      <c r="AY139" s="185" t="s">
        <v>158</v>
      </c>
      <c r="BK139" s="187">
        <f>SUM(BK140:BK233)</f>
        <v>0</v>
      </c>
    </row>
    <row r="140" spans="1:65" s="2" customFormat="1" ht="37.799999999999997" customHeight="1">
      <c r="A140" s="34"/>
      <c r="B140" s="35"/>
      <c r="C140" s="188" t="s">
        <v>246</v>
      </c>
      <c r="D140" s="188" t="s">
        <v>159</v>
      </c>
      <c r="E140" s="189" t="s">
        <v>247</v>
      </c>
      <c r="F140" s="190" t="s">
        <v>248</v>
      </c>
      <c r="G140" s="191" t="s">
        <v>202</v>
      </c>
      <c r="H140" s="192">
        <v>3</v>
      </c>
      <c r="I140" s="193"/>
      <c r="J140" s="194">
        <f>ROUND(I140*H140,2)</f>
        <v>0</v>
      </c>
      <c r="K140" s="190" t="s">
        <v>213</v>
      </c>
      <c r="L140" s="39"/>
      <c r="M140" s="195" t="s">
        <v>19</v>
      </c>
      <c r="N140" s="196" t="s">
        <v>45</v>
      </c>
      <c r="O140" s="64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249</v>
      </c>
      <c r="AT140" s="199" t="s">
        <v>159</v>
      </c>
      <c r="AU140" s="199" t="s">
        <v>82</v>
      </c>
      <c r="AY140" s="17" t="s">
        <v>158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249</v>
      </c>
      <c r="BM140" s="199" t="s">
        <v>250</v>
      </c>
    </row>
    <row r="141" spans="1:65" s="2" customFormat="1" ht="28.8">
      <c r="A141" s="34"/>
      <c r="B141" s="35"/>
      <c r="C141" s="36"/>
      <c r="D141" s="201" t="s">
        <v>165</v>
      </c>
      <c r="E141" s="36"/>
      <c r="F141" s="202" t="s">
        <v>251</v>
      </c>
      <c r="G141" s="36"/>
      <c r="H141" s="36"/>
      <c r="I141" s="108"/>
      <c r="J141" s="36"/>
      <c r="K141" s="36"/>
      <c r="L141" s="39"/>
      <c r="M141" s="203"/>
      <c r="N141" s="204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2" customFormat="1" ht="46.8" customHeight="1">
      <c r="A142" s="34"/>
      <c r="B142" s="35"/>
      <c r="C142" s="228" t="s">
        <v>252</v>
      </c>
      <c r="D142" s="228" t="s">
        <v>199</v>
      </c>
      <c r="E142" s="229" t="s">
        <v>253</v>
      </c>
      <c r="F142" s="230" t="s">
        <v>254</v>
      </c>
      <c r="G142" s="231" t="s">
        <v>202</v>
      </c>
      <c r="H142" s="232">
        <v>3</v>
      </c>
      <c r="I142" s="233"/>
      <c r="J142" s="234">
        <f>ROUND(I142*H142,2)</f>
        <v>0</v>
      </c>
      <c r="K142" s="230" t="s">
        <v>213</v>
      </c>
      <c r="L142" s="235"/>
      <c r="M142" s="236" t="s">
        <v>19</v>
      </c>
      <c r="N142" s="237" t="s">
        <v>45</v>
      </c>
      <c r="O142" s="64"/>
      <c r="P142" s="197">
        <f>O142*H142</f>
        <v>0</v>
      </c>
      <c r="Q142" s="197">
        <v>8.0999999999999996E-3</v>
      </c>
      <c r="R142" s="197">
        <f>Q142*H142</f>
        <v>2.4299999999999999E-2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255</v>
      </c>
      <c r="AT142" s="199" t="s">
        <v>199</v>
      </c>
      <c r="AU142" s="199" t="s">
        <v>82</v>
      </c>
      <c r="AY142" s="17" t="s">
        <v>158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255</v>
      </c>
      <c r="BM142" s="199" t="s">
        <v>1300</v>
      </c>
    </row>
    <row r="143" spans="1:65" s="2" customFormat="1" ht="28.8">
      <c r="A143" s="34"/>
      <c r="B143" s="35"/>
      <c r="C143" s="36"/>
      <c r="D143" s="201" t="s">
        <v>165</v>
      </c>
      <c r="E143" s="36"/>
      <c r="F143" s="202" t="s">
        <v>254</v>
      </c>
      <c r="G143" s="36"/>
      <c r="H143" s="36"/>
      <c r="I143" s="108"/>
      <c r="J143" s="36"/>
      <c r="K143" s="36"/>
      <c r="L143" s="39"/>
      <c r="M143" s="203"/>
      <c r="N143" s="204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165</v>
      </c>
      <c r="AU143" s="17" t="s">
        <v>82</v>
      </c>
    </row>
    <row r="144" spans="1:65" s="13" customFormat="1" ht="10.199999999999999">
      <c r="B144" s="205"/>
      <c r="C144" s="206"/>
      <c r="D144" s="201" t="s">
        <v>166</v>
      </c>
      <c r="E144" s="207" t="s">
        <v>19</v>
      </c>
      <c r="F144" s="208" t="s">
        <v>1830</v>
      </c>
      <c r="G144" s="206"/>
      <c r="H144" s="209">
        <v>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166</v>
      </c>
      <c r="AU144" s="215" t="s">
        <v>82</v>
      </c>
      <c r="AV144" s="13" t="s">
        <v>85</v>
      </c>
      <c r="AW144" s="13" t="s">
        <v>34</v>
      </c>
      <c r="AX144" s="13" t="s">
        <v>82</v>
      </c>
      <c r="AY144" s="215" t="s">
        <v>158</v>
      </c>
    </row>
    <row r="145" spans="1:65" s="2" customFormat="1" ht="30.6" customHeight="1">
      <c r="A145" s="34"/>
      <c r="B145" s="35"/>
      <c r="C145" s="188" t="s">
        <v>8</v>
      </c>
      <c r="D145" s="188" t="s">
        <v>159</v>
      </c>
      <c r="E145" s="189" t="s">
        <v>257</v>
      </c>
      <c r="F145" s="190" t="s">
        <v>258</v>
      </c>
      <c r="G145" s="191" t="s">
        <v>202</v>
      </c>
      <c r="H145" s="192">
        <v>1</v>
      </c>
      <c r="I145" s="193"/>
      <c r="J145" s="194">
        <f>ROUND(I145*H145,2)</f>
        <v>0</v>
      </c>
      <c r="K145" s="190" t="s">
        <v>213</v>
      </c>
      <c r="L145" s="39"/>
      <c r="M145" s="195" t="s">
        <v>19</v>
      </c>
      <c r="N145" s="196" t="s">
        <v>45</v>
      </c>
      <c r="O145" s="64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236</v>
      </c>
      <c r="AT145" s="199" t="s">
        <v>159</v>
      </c>
      <c r="AU145" s="199" t="s">
        <v>82</v>
      </c>
      <c r="AY145" s="17" t="s">
        <v>158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236</v>
      </c>
      <c r="BM145" s="199" t="s">
        <v>259</v>
      </c>
    </row>
    <row r="146" spans="1:65" s="2" customFormat="1" ht="28.8">
      <c r="A146" s="34"/>
      <c r="B146" s="35"/>
      <c r="C146" s="36"/>
      <c r="D146" s="201" t="s">
        <v>165</v>
      </c>
      <c r="E146" s="36"/>
      <c r="F146" s="202" t="s">
        <v>260</v>
      </c>
      <c r="G146" s="36"/>
      <c r="H146" s="36"/>
      <c r="I146" s="108"/>
      <c r="J146" s="36"/>
      <c r="K146" s="36"/>
      <c r="L146" s="39"/>
      <c r="M146" s="203"/>
      <c r="N146" s="204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165</v>
      </c>
      <c r="AU146" s="17" t="s">
        <v>82</v>
      </c>
    </row>
    <row r="147" spans="1:65" s="2" customFormat="1" ht="38.4">
      <c r="A147" s="34"/>
      <c r="B147" s="35"/>
      <c r="C147" s="36"/>
      <c r="D147" s="201" t="s">
        <v>216</v>
      </c>
      <c r="E147" s="36"/>
      <c r="F147" s="227" t="s">
        <v>261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216</v>
      </c>
      <c r="AU147" s="17" t="s">
        <v>82</v>
      </c>
    </row>
    <row r="148" spans="1:65" s="13" customFormat="1" ht="10.199999999999999">
      <c r="B148" s="205"/>
      <c r="C148" s="206"/>
      <c r="D148" s="201" t="s">
        <v>166</v>
      </c>
      <c r="E148" s="207" t="s">
        <v>19</v>
      </c>
      <c r="F148" s="208" t="s">
        <v>1831</v>
      </c>
      <c r="G148" s="206"/>
      <c r="H148" s="209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166</v>
      </c>
      <c r="AU148" s="215" t="s">
        <v>82</v>
      </c>
      <c r="AV148" s="13" t="s">
        <v>85</v>
      </c>
      <c r="AW148" s="13" t="s">
        <v>34</v>
      </c>
      <c r="AX148" s="13" t="s">
        <v>82</v>
      </c>
      <c r="AY148" s="215" t="s">
        <v>158</v>
      </c>
    </row>
    <row r="149" spans="1:65" s="2" customFormat="1" ht="33.6" customHeight="1">
      <c r="A149" s="34"/>
      <c r="B149" s="35"/>
      <c r="C149" s="188" t="s">
        <v>195</v>
      </c>
      <c r="D149" s="188" t="s">
        <v>159</v>
      </c>
      <c r="E149" s="189" t="s">
        <v>262</v>
      </c>
      <c r="F149" s="190" t="s">
        <v>263</v>
      </c>
      <c r="G149" s="191" t="s">
        <v>202</v>
      </c>
      <c r="H149" s="192">
        <v>6</v>
      </c>
      <c r="I149" s="193"/>
      <c r="J149" s="194">
        <f>ROUND(I149*H149,2)</f>
        <v>0</v>
      </c>
      <c r="K149" s="190" t="s">
        <v>213</v>
      </c>
      <c r="L149" s="39"/>
      <c r="M149" s="195" t="s">
        <v>19</v>
      </c>
      <c r="N149" s="196" t="s">
        <v>45</v>
      </c>
      <c r="O149" s="64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236</v>
      </c>
      <c r="AT149" s="199" t="s">
        <v>159</v>
      </c>
      <c r="AU149" s="199" t="s">
        <v>82</v>
      </c>
      <c r="AY149" s="17" t="s">
        <v>158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236</v>
      </c>
      <c r="BM149" s="199" t="s">
        <v>264</v>
      </c>
    </row>
    <row r="150" spans="1:65" s="2" customFormat="1" ht="38.4">
      <c r="A150" s="34"/>
      <c r="B150" s="35"/>
      <c r="C150" s="36"/>
      <c r="D150" s="201" t="s">
        <v>165</v>
      </c>
      <c r="E150" s="36"/>
      <c r="F150" s="202" t="s">
        <v>265</v>
      </c>
      <c r="G150" s="36"/>
      <c r="H150" s="36"/>
      <c r="I150" s="108"/>
      <c r="J150" s="36"/>
      <c r="K150" s="36"/>
      <c r="L150" s="39"/>
      <c r="M150" s="203"/>
      <c r="N150" s="204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165</v>
      </c>
      <c r="AU150" s="17" t="s">
        <v>82</v>
      </c>
    </row>
    <row r="151" spans="1:65" s="2" customFormat="1" ht="38.4">
      <c r="A151" s="34"/>
      <c r="B151" s="35"/>
      <c r="C151" s="36"/>
      <c r="D151" s="201" t="s">
        <v>216</v>
      </c>
      <c r="E151" s="36"/>
      <c r="F151" s="227" t="s">
        <v>261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216</v>
      </c>
      <c r="AU151" s="17" t="s">
        <v>82</v>
      </c>
    </row>
    <row r="152" spans="1:65" s="13" customFormat="1" ht="10.199999999999999">
      <c r="B152" s="205"/>
      <c r="C152" s="206"/>
      <c r="D152" s="201" t="s">
        <v>166</v>
      </c>
      <c r="E152" s="207" t="s">
        <v>19</v>
      </c>
      <c r="F152" s="208" t="s">
        <v>1832</v>
      </c>
      <c r="G152" s="206"/>
      <c r="H152" s="209">
        <v>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166</v>
      </c>
      <c r="AU152" s="215" t="s">
        <v>82</v>
      </c>
      <c r="AV152" s="13" t="s">
        <v>85</v>
      </c>
      <c r="AW152" s="13" t="s">
        <v>34</v>
      </c>
      <c r="AX152" s="13" t="s">
        <v>82</v>
      </c>
      <c r="AY152" s="215" t="s">
        <v>158</v>
      </c>
    </row>
    <row r="153" spans="1:65" s="2" customFormat="1" ht="27" customHeight="1">
      <c r="A153" s="34"/>
      <c r="B153" s="35"/>
      <c r="C153" s="188" t="s">
        <v>266</v>
      </c>
      <c r="D153" s="188" t="s">
        <v>159</v>
      </c>
      <c r="E153" s="189" t="s">
        <v>267</v>
      </c>
      <c r="F153" s="190" t="s">
        <v>268</v>
      </c>
      <c r="G153" s="191" t="s">
        <v>202</v>
      </c>
      <c r="H153" s="192">
        <v>1</v>
      </c>
      <c r="I153" s="193"/>
      <c r="J153" s="194">
        <f>ROUND(I153*H153,2)</f>
        <v>0</v>
      </c>
      <c r="K153" s="190" t="s">
        <v>213</v>
      </c>
      <c r="L153" s="39"/>
      <c r="M153" s="195" t="s">
        <v>19</v>
      </c>
      <c r="N153" s="196" t="s">
        <v>45</v>
      </c>
      <c r="O153" s="64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236</v>
      </c>
      <c r="AT153" s="199" t="s">
        <v>159</v>
      </c>
      <c r="AU153" s="199" t="s">
        <v>82</v>
      </c>
      <c r="AY153" s="17" t="s">
        <v>158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236</v>
      </c>
      <c r="BM153" s="199" t="s">
        <v>269</v>
      </c>
    </row>
    <row r="154" spans="1:65" s="2" customFormat="1" ht="10.199999999999999">
      <c r="A154" s="34"/>
      <c r="B154" s="35"/>
      <c r="C154" s="36"/>
      <c r="D154" s="201" t="s">
        <v>165</v>
      </c>
      <c r="E154" s="36"/>
      <c r="F154" s="202" t="s">
        <v>268</v>
      </c>
      <c r="G154" s="36"/>
      <c r="H154" s="36"/>
      <c r="I154" s="108"/>
      <c r="J154" s="36"/>
      <c r="K154" s="36"/>
      <c r="L154" s="39"/>
      <c r="M154" s="203"/>
      <c r="N154" s="204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165</v>
      </c>
      <c r="AU154" s="17" t="s">
        <v>82</v>
      </c>
    </row>
    <row r="155" spans="1:65" s="13" customFormat="1" ht="10.199999999999999">
      <c r="B155" s="205"/>
      <c r="C155" s="206"/>
      <c r="D155" s="201" t="s">
        <v>166</v>
      </c>
      <c r="E155" s="207" t="s">
        <v>19</v>
      </c>
      <c r="F155" s="208" t="s">
        <v>1831</v>
      </c>
      <c r="G155" s="206"/>
      <c r="H155" s="209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166</v>
      </c>
      <c r="AU155" s="215" t="s">
        <v>82</v>
      </c>
      <c r="AV155" s="13" t="s">
        <v>85</v>
      </c>
      <c r="AW155" s="13" t="s">
        <v>34</v>
      </c>
      <c r="AX155" s="13" t="s">
        <v>82</v>
      </c>
      <c r="AY155" s="215" t="s">
        <v>158</v>
      </c>
    </row>
    <row r="156" spans="1:65" s="2" customFormat="1" ht="27" customHeight="1">
      <c r="A156" s="34"/>
      <c r="B156" s="35"/>
      <c r="C156" s="188" t="s">
        <v>271</v>
      </c>
      <c r="D156" s="188" t="s">
        <v>159</v>
      </c>
      <c r="E156" s="189" t="s">
        <v>272</v>
      </c>
      <c r="F156" s="190" t="s">
        <v>273</v>
      </c>
      <c r="G156" s="191" t="s">
        <v>202</v>
      </c>
      <c r="H156" s="192">
        <v>11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236</v>
      </c>
      <c r="AT156" s="199" t="s">
        <v>159</v>
      </c>
      <c r="AU156" s="199" t="s">
        <v>82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236</v>
      </c>
      <c r="BM156" s="199" t="s">
        <v>274</v>
      </c>
    </row>
    <row r="157" spans="1:65" s="2" customFormat="1" ht="19.2">
      <c r="A157" s="34"/>
      <c r="B157" s="35"/>
      <c r="C157" s="36"/>
      <c r="D157" s="201" t="s">
        <v>165</v>
      </c>
      <c r="E157" s="36"/>
      <c r="F157" s="202" t="s">
        <v>275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13" customFormat="1" ht="10.199999999999999">
      <c r="B158" s="205"/>
      <c r="C158" s="206"/>
      <c r="D158" s="201" t="s">
        <v>166</v>
      </c>
      <c r="E158" s="207" t="s">
        <v>19</v>
      </c>
      <c r="F158" s="208" t="s">
        <v>1833</v>
      </c>
      <c r="G158" s="206"/>
      <c r="H158" s="209">
        <v>11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82</v>
      </c>
      <c r="AV158" s="13" t="s">
        <v>85</v>
      </c>
      <c r="AW158" s="13" t="s">
        <v>34</v>
      </c>
      <c r="AX158" s="13" t="s">
        <v>82</v>
      </c>
      <c r="AY158" s="215" t="s">
        <v>158</v>
      </c>
    </row>
    <row r="159" spans="1:65" s="2" customFormat="1" ht="27" customHeight="1">
      <c r="A159" s="34"/>
      <c r="B159" s="35"/>
      <c r="C159" s="188" t="s">
        <v>277</v>
      </c>
      <c r="D159" s="188" t="s">
        <v>159</v>
      </c>
      <c r="E159" s="189" t="s">
        <v>278</v>
      </c>
      <c r="F159" s="190" t="s">
        <v>279</v>
      </c>
      <c r="G159" s="191" t="s">
        <v>202</v>
      </c>
      <c r="H159" s="192">
        <v>1</v>
      </c>
      <c r="I159" s="193"/>
      <c r="J159" s="194">
        <f>ROUND(I159*H159,2)</f>
        <v>0</v>
      </c>
      <c r="K159" s="190" t="s">
        <v>213</v>
      </c>
      <c r="L159" s="39"/>
      <c r="M159" s="195" t="s">
        <v>19</v>
      </c>
      <c r="N159" s="196" t="s">
        <v>45</v>
      </c>
      <c r="O159" s="64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236</v>
      </c>
      <c r="AT159" s="199" t="s">
        <v>159</v>
      </c>
      <c r="AU159" s="199" t="s">
        <v>82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236</v>
      </c>
      <c r="BM159" s="199" t="s">
        <v>280</v>
      </c>
    </row>
    <row r="160" spans="1:65" s="2" customFormat="1" ht="19.2">
      <c r="A160" s="34"/>
      <c r="B160" s="35"/>
      <c r="C160" s="36"/>
      <c r="D160" s="201" t="s">
        <v>165</v>
      </c>
      <c r="E160" s="36"/>
      <c r="F160" s="202" t="s">
        <v>281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82</v>
      </c>
    </row>
    <row r="161" spans="1:65" s="13" customFormat="1" ht="10.199999999999999">
      <c r="B161" s="205"/>
      <c r="C161" s="206"/>
      <c r="D161" s="201" t="s">
        <v>166</v>
      </c>
      <c r="E161" s="207" t="s">
        <v>19</v>
      </c>
      <c r="F161" s="208" t="s">
        <v>1831</v>
      </c>
      <c r="G161" s="206"/>
      <c r="H161" s="209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82</v>
      </c>
      <c r="AV161" s="13" t="s">
        <v>85</v>
      </c>
      <c r="AW161" s="13" t="s">
        <v>34</v>
      </c>
      <c r="AX161" s="13" t="s">
        <v>82</v>
      </c>
      <c r="AY161" s="215" t="s">
        <v>158</v>
      </c>
    </row>
    <row r="162" spans="1:65" s="2" customFormat="1" ht="27" customHeight="1">
      <c r="A162" s="34"/>
      <c r="B162" s="35"/>
      <c r="C162" s="188" t="s">
        <v>282</v>
      </c>
      <c r="D162" s="188" t="s">
        <v>159</v>
      </c>
      <c r="E162" s="189" t="s">
        <v>283</v>
      </c>
      <c r="F162" s="190" t="s">
        <v>284</v>
      </c>
      <c r="G162" s="191" t="s">
        <v>202</v>
      </c>
      <c r="H162" s="192">
        <v>1</v>
      </c>
      <c r="I162" s="193"/>
      <c r="J162" s="194">
        <f>ROUND(I162*H162,2)</f>
        <v>0</v>
      </c>
      <c r="K162" s="190" t="s">
        <v>213</v>
      </c>
      <c r="L162" s="39"/>
      <c r="M162" s="195" t="s">
        <v>19</v>
      </c>
      <c r="N162" s="196" t="s">
        <v>45</v>
      </c>
      <c r="O162" s="64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236</v>
      </c>
      <c r="AT162" s="199" t="s">
        <v>159</v>
      </c>
      <c r="AU162" s="199" t="s">
        <v>82</v>
      </c>
      <c r="AY162" s="17" t="s">
        <v>158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236</v>
      </c>
      <c r="BM162" s="199" t="s">
        <v>285</v>
      </c>
    </row>
    <row r="163" spans="1:65" s="2" customFormat="1" ht="19.2">
      <c r="A163" s="34"/>
      <c r="B163" s="35"/>
      <c r="C163" s="36"/>
      <c r="D163" s="201" t="s">
        <v>165</v>
      </c>
      <c r="E163" s="36"/>
      <c r="F163" s="202" t="s">
        <v>286</v>
      </c>
      <c r="G163" s="36"/>
      <c r="H163" s="36"/>
      <c r="I163" s="108"/>
      <c r="J163" s="36"/>
      <c r="K163" s="36"/>
      <c r="L163" s="39"/>
      <c r="M163" s="203"/>
      <c r="N163" s="204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82</v>
      </c>
    </row>
    <row r="164" spans="1:65" s="13" customFormat="1" ht="10.199999999999999">
      <c r="B164" s="205"/>
      <c r="C164" s="206"/>
      <c r="D164" s="201" t="s">
        <v>166</v>
      </c>
      <c r="E164" s="207" t="s">
        <v>19</v>
      </c>
      <c r="F164" s="208" t="s">
        <v>1834</v>
      </c>
      <c r="G164" s="206"/>
      <c r="H164" s="209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82</v>
      </c>
      <c r="AV164" s="13" t="s">
        <v>85</v>
      </c>
      <c r="AW164" s="13" t="s">
        <v>34</v>
      </c>
      <c r="AX164" s="13" t="s">
        <v>82</v>
      </c>
      <c r="AY164" s="215" t="s">
        <v>158</v>
      </c>
    </row>
    <row r="165" spans="1:65" s="2" customFormat="1" ht="16.5" customHeight="1">
      <c r="A165" s="34"/>
      <c r="B165" s="35"/>
      <c r="C165" s="188" t="s">
        <v>7</v>
      </c>
      <c r="D165" s="188" t="s">
        <v>159</v>
      </c>
      <c r="E165" s="189" t="s">
        <v>288</v>
      </c>
      <c r="F165" s="190" t="s">
        <v>289</v>
      </c>
      <c r="G165" s="191" t="s">
        <v>202</v>
      </c>
      <c r="H165" s="192">
        <v>4</v>
      </c>
      <c r="I165" s="193"/>
      <c r="J165" s="194">
        <f>ROUND(I165*H165,2)</f>
        <v>0</v>
      </c>
      <c r="K165" s="190" t="s">
        <v>213</v>
      </c>
      <c r="L165" s="39"/>
      <c r="M165" s="195" t="s">
        <v>19</v>
      </c>
      <c r="N165" s="196" t="s">
        <v>45</v>
      </c>
      <c r="O165" s="64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236</v>
      </c>
      <c r="AT165" s="199" t="s">
        <v>159</v>
      </c>
      <c r="AU165" s="199" t="s">
        <v>82</v>
      </c>
      <c r="AY165" s="17" t="s">
        <v>158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236</v>
      </c>
      <c r="BM165" s="199" t="s">
        <v>290</v>
      </c>
    </row>
    <row r="166" spans="1:65" s="2" customFormat="1" ht="19.2">
      <c r="A166" s="34"/>
      <c r="B166" s="35"/>
      <c r="C166" s="36"/>
      <c r="D166" s="201" t="s">
        <v>165</v>
      </c>
      <c r="E166" s="36"/>
      <c r="F166" s="202" t="s">
        <v>291</v>
      </c>
      <c r="G166" s="36"/>
      <c r="H166" s="36"/>
      <c r="I166" s="108"/>
      <c r="J166" s="36"/>
      <c r="K166" s="36"/>
      <c r="L166" s="39"/>
      <c r="M166" s="203"/>
      <c r="N166" s="204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165</v>
      </c>
      <c r="AU166" s="17" t="s">
        <v>82</v>
      </c>
    </row>
    <row r="167" spans="1:65" s="13" customFormat="1" ht="10.199999999999999">
      <c r="B167" s="205"/>
      <c r="C167" s="206"/>
      <c r="D167" s="201" t="s">
        <v>166</v>
      </c>
      <c r="E167" s="207" t="s">
        <v>19</v>
      </c>
      <c r="F167" s="208" t="s">
        <v>1835</v>
      </c>
      <c r="G167" s="206"/>
      <c r="H167" s="209">
        <v>4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82</v>
      </c>
      <c r="AV167" s="13" t="s">
        <v>85</v>
      </c>
      <c r="AW167" s="13" t="s">
        <v>34</v>
      </c>
      <c r="AX167" s="13" t="s">
        <v>82</v>
      </c>
      <c r="AY167" s="215" t="s">
        <v>158</v>
      </c>
    </row>
    <row r="168" spans="1:65" s="2" customFormat="1" ht="16.5" customHeight="1">
      <c r="A168" s="34"/>
      <c r="B168" s="35"/>
      <c r="C168" s="188" t="s">
        <v>293</v>
      </c>
      <c r="D168" s="188" t="s">
        <v>159</v>
      </c>
      <c r="E168" s="189" t="s">
        <v>305</v>
      </c>
      <c r="F168" s="190" t="s">
        <v>306</v>
      </c>
      <c r="G168" s="191" t="s">
        <v>202</v>
      </c>
      <c r="H168" s="192">
        <v>5</v>
      </c>
      <c r="I168" s="193"/>
      <c r="J168" s="194">
        <f>ROUND(I168*H168,2)</f>
        <v>0</v>
      </c>
      <c r="K168" s="190" t="s">
        <v>213</v>
      </c>
      <c r="L168" s="39"/>
      <c r="M168" s="195" t="s">
        <v>19</v>
      </c>
      <c r="N168" s="196" t="s">
        <v>45</v>
      </c>
      <c r="O168" s="64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236</v>
      </c>
      <c r="AT168" s="199" t="s">
        <v>159</v>
      </c>
      <c r="AU168" s="199" t="s">
        <v>82</v>
      </c>
      <c r="AY168" s="17" t="s">
        <v>158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236</v>
      </c>
      <c r="BM168" s="199" t="s">
        <v>307</v>
      </c>
    </row>
    <row r="169" spans="1:65" s="2" customFormat="1" ht="19.2">
      <c r="A169" s="34"/>
      <c r="B169" s="35"/>
      <c r="C169" s="36"/>
      <c r="D169" s="201" t="s">
        <v>165</v>
      </c>
      <c r="E169" s="36"/>
      <c r="F169" s="202" t="s">
        <v>308</v>
      </c>
      <c r="G169" s="36"/>
      <c r="H169" s="36"/>
      <c r="I169" s="108"/>
      <c r="J169" s="36"/>
      <c r="K169" s="36"/>
      <c r="L169" s="39"/>
      <c r="M169" s="203"/>
      <c r="N169" s="20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82</v>
      </c>
    </row>
    <row r="170" spans="1:65" s="13" customFormat="1" ht="10.199999999999999">
      <c r="B170" s="205"/>
      <c r="C170" s="206"/>
      <c r="D170" s="201" t="s">
        <v>166</v>
      </c>
      <c r="E170" s="207" t="s">
        <v>19</v>
      </c>
      <c r="F170" s="208" t="s">
        <v>1836</v>
      </c>
      <c r="G170" s="206"/>
      <c r="H170" s="209">
        <v>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82</v>
      </c>
      <c r="AV170" s="13" t="s">
        <v>85</v>
      </c>
      <c r="AW170" s="13" t="s">
        <v>34</v>
      </c>
      <c r="AX170" s="13" t="s">
        <v>82</v>
      </c>
      <c r="AY170" s="215" t="s">
        <v>158</v>
      </c>
    </row>
    <row r="171" spans="1:65" s="2" customFormat="1" ht="27" customHeight="1">
      <c r="A171" s="34"/>
      <c r="B171" s="35"/>
      <c r="C171" s="188" t="s">
        <v>298</v>
      </c>
      <c r="D171" s="188" t="s">
        <v>159</v>
      </c>
      <c r="E171" s="189" t="s">
        <v>310</v>
      </c>
      <c r="F171" s="190" t="s">
        <v>311</v>
      </c>
      <c r="G171" s="191" t="s">
        <v>202</v>
      </c>
      <c r="H171" s="192">
        <v>1</v>
      </c>
      <c r="I171" s="193"/>
      <c r="J171" s="194">
        <f>ROUND(I171*H171,2)</f>
        <v>0</v>
      </c>
      <c r="K171" s="190" t="s">
        <v>213</v>
      </c>
      <c r="L171" s="39"/>
      <c r="M171" s="195" t="s">
        <v>19</v>
      </c>
      <c r="N171" s="196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236</v>
      </c>
      <c r="AT171" s="199" t="s">
        <v>159</v>
      </c>
      <c r="AU171" s="199" t="s">
        <v>82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312</v>
      </c>
    </row>
    <row r="172" spans="1:65" s="2" customFormat="1" ht="19.2">
      <c r="A172" s="34"/>
      <c r="B172" s="35"/>
      <c r="C172" s="36"/>
      <c r="D172" s="201" t="s">
        <v>165</v>
      </c>
      <c r="E172" s="36"/>
      <c r="F172" s="202" t="s">
        <v>313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82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1834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82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2" customFormat="1" ht="27" customHeight="1">
      <c r="A174" s="34"/>
      <c r="B174" s="35"/>
      <c r="C174" s="188" t="s">
        <v>304</v>
      </c>
      <c r="D174" s="188" t="s">
        <v>159</v>
      </c>
      <c r="E174" s="189" t="s">
        <v>315</v>
      </c>
      <c r="F174" s="190" t="s">
        <v>316</v>
      </c>
      <c r="G174" s="191" t="s">
        <v>202</v>
      </c>
      <c r="H174" s="192">
        <v>8</v>
      </c>
      <c r="I174" s="193"/>
      <c r="J174" s="194">
        <f>ROUND(I174*H174,2)</f>
        <v>0</v>
      </c>
      <c r="K174" s="190" t="s">
        <v>213</v>
      </c>
      <c r="L174" s="39"/>
      <c r="M174" s="195" t="s">
        <v>19</v>
      </c>
      <c r="N174" s="196" t="s">
        <v>45</v>
      </c>
      <c r="O174" s="64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236</v>
      </c>
      <c r="AT174" s="199" t="s">
        <v>159</v>
      </c>
      <c r="AU174" s="199" t="s">
        <v>82</v>
      </c>
      <c r="AY174" s="17" t="s">
        <v>158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236</v>
      </c>
      <c r="BM174" s="199" t="s">
        <v>317</v>
      </c>
    </row>
    <row r="175" spans="1:65" s="2" customFormat="1" ht="19.2">
      <c r="A175" s="34"/>
      <c r="B175" s="35"/>
      <c r="C175" s="36"/>
      <c r="D175" s="201" t="s">
        <v>165</v>
      </c>
      <c r="E175" s="36"/>
      <c r="F175" s="202" t="s">
        <v>316</v>
      </c>
      <c r="G175" s="36"/>
      <c r="H175" s="36"/>
      <c r="I175" s="108"/>
      <c r="J175" s="36"/>
      <c r="K175" s="36"/>
      <c r="L175" s="39"/>
      <c r="M175" s="203"/>
      <c r="N175" s="204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165</v>
      </c>
      <c r="AU175" s="17" t="s">
        <v>82</v>
      </c>
    </row>
    <row r="176" spans="1:65" s="13" customFormat="1" ht="10.199999999999999">
      <c r="B176" s="205"/>
      <c r="C176" s="206"/>
      <c r="D176" s="201" t="s">
        <v>166</v>
      </c>
      <c r="E176" s="207" t="s">
        <v>19</v>
      </c>
      <c r="F176" s="208" t="s">
        <v>1837</v>
      </c>
      <c r="G176" s="206"/>
      <c r="H176" s="209">
        <v>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82</v>
      </c>
      <c r="AV176" s="13" t="s">
        <v>85</v>
      </c>
      <c r="AW176" s="13" t="s">
        <v>34</v>
      </c>
      <c r="AX176" s="13" t="s">
        <v>82</v>
      </c>
      <c r="AY176" s="215" t="s">
        <v>158</v>
      </c>
    </row>
    <row r="177" spans="1:65" s="2" customFormat="1" ht="39" customHeight="1">
      <c r="A177" s="34"/>
      <c r="B177" s="35"/>
      <c r="C177" s="188" t="s">
        <v>309</v>
      </c>
      <c r="D177" s="188" t="s">
        <v>159</v>
      </c>
      <c r="E177" s="189" t="s">
        <v>320</v>
      </c>
      <c r="F177" s="190" t="s">
        <v>321</v>
      </c>
      <c r="G177" s="191" t="s">
        <v>202</v>
      </c>
      <c r="H177" s="192">
        <v>2</v>
      </c>
      <c r="I177" s="193"/>
      <c r="J177" s="194">
        <f>ROUND(I177*H177,2)</f>
        <v>0</v>
      </c>
      <c r="K177" s="190" t="s">
        <v>213</v>
      </c>
      <c r="L177" s="39"/>
      <c r="M177" s="195" t="s">
        <v>19</v>
      </c>
      <c r="N177" s="196" t="s">
        <v>45</v>
      </c>
      <c r="O177" s="64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236</v>
      </c>
      <c r="AT177" s="199" t="s">
        <v>159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236</v>
      </c>
      <c r="BM177" s="199" t="s">
        <v>322</v>
      </c>
    </row>
    <row r="178" spans="1:65" s="2" customFormat="1" ht="19.2">
      <c r="A178" s="34"/>
      <c r="B178" s="35"/>
      <c r="C178" s="36"/>
      <c r="D178" s="201" t="s">
        <v>165</v>
      </c>
      <c r="E178" s="36"/>
      <c r="F178" s="202" t="s">
        <v>321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1838</v>
      </c>
      <c r="G179" s="206"/>
      <c r="H179" s="209">
        <v>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39.6" customHeight="1">
      <c r="A180" s="34"/>
      <c r="B180" s="35"/>
      <c r="C180" s="188" t="s">
        <v>314</v>
      </c>
      <c r="D180" s="188" t="s">
        <v>159</v>
      </c>
      <c r="E180" s="189" t="s">
        <v>325</v>
      </c>
      <c r="F180" s="190" t="s">
        <v>326</v>
      </c>
      <c r="G180" s="191" t="s">
        <v>202</v>
      </c>
      <c r="H180" s="192">
        <v>2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327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326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2" customFormat="1" ht="30.6" customHeight="1">
      <c r="A182" s="34"/>
      <c r="B182" s="35"/>
      <c r="C182" s="228" t="s">
        <v>319</v>
      </c>
      <c r="D182" s="228" t="s">
        <v>199</v>
      </c>
      <c r="E182" s="229" t="s">
        <v>329</v>
      </c>
      <c r="F182" s="230" t="s">
        <v>330</v>
      </c>
      <c r="G182" s="231" t="s">
        <v>202</v>
      </c>
      <c r="H182" s="232">
        <v>2</v>
      </c>
      <c r="I182" s="233"/>
      <c r="J182" s="234">
        <f>ROUND(I182*H182,2)</f>
        <v>0</v>
      </c>
      <c r="K182" s="230" t="s">
        <v>213</v>
      </c>
      <c r="L182" s="235"/>
      <c r="M182" s="236" t="s">
        <v>19</v>
      </c>
      <c r="N182" s="237" t="s">
        <v>45</v>
      </c>
      <c r="O182" s="64"/>
      <c r="P182" s="197">
        <f>O182*H182</f>
        <v>0</v>
      </c>
      <c r="Q182" s="197">
        <v>3.7000000000000002E-3</v>
      </c>
      <c r="R182" s="197">
        <f>Q182*H182</f>
        <v>7.4000000000000003E-3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241</v>
      </c>
      <c r="AT182" s="199" t="s">
        <v>199</v>
      </c>
      <c r="AU182" s="199" t="s">
        <v>82</v>
      </c>
      <c r="AY182" s="17" t="s">
        <v>158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236</v>
      </c>
      <c r="BM182" s="199" t="s">
        <v>331</v>
      </c>
    </row>
    <row r="183" spans="1:65" s="2" customFormat="1" ht="19.2">
      <c r="A183" s="34"/>
      <c r="B183" s="35"/>
      <c r="C183" s="36"/>
      <c r="D183" s="201" t="s">
        <v>165</v>
      </c>
      <c r="E183" s="36"/>
      <c r="F183" s="202" t="s">
        <v>330</v>
      </c>
      <c r="G183" s="36"/>
      <c r="H183" s="36"/>
      <c r="I183" s="108"/>
      <c r="J183" s="36"/>
      <c r="K183" s="36"/>
      <c r="L183" s="39"/>
      <c r="M183" s="203"/>
      <c r="N183" s="204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165</v>
      </c>
      <c r="AU183" s="17" t="s">
        <v>82</v>
      </c>
    </row>
    <row r="184" spans="1:65" s="13" customFormat="1" ht="10.199999999999999">
      <c r="B184" s="205"/>
      <c r="C184" s="206"/>
      <c r="D184" s="201" t="s">
        <v>166</v>
      </c>
      <c r="E184" s="207" t="s">
        <v>19</v>
      </c>
      <c r="F184" s="208" t="s">
        <v>1838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166</v>
      </c>
      <c r="AU184" s="215" t="s">
        <v>82</v>
      </c>
      <c r="AV184" s="13" t="s">
        <v>85</v>
      </c>
      <c r="AW184" s="13" t="s">
        <v>34</v>
      </c>
      <c r="AX184" s="13" t="s">
        <v>82</v>
      </c>
      <c r="AY184" s="215" t="s">
        <v>158</v>
      </c>
    </row>
    <row r="185" spans="1:65" s="2" customFormat="1" ht="40.799999999999997" customHeight="1">
      <c r="A185" s="34"/>
      <c r="B185" s="35"/>
      <c r="C185" s="188" t="s">
        <v>324</v>
      </c>
      <c r="D185" s="188" t="s">
        <v>159</v>
      </c>
      <c r="E185" s="189" t="s">
        <v>333</v>
      </c>
      <c r="F185" s="190" t="s">
        <v>334</v>
      </c>
      <c r="G185" s="191" t="s">
        <v>162</v>
      </c>
      <c r="H185" s="192">
        <v>300</v>
      </c>
      <c r="I185" s="193"/>
      <c r="J185" s="194">
        <f>ROUND(I185*H185,2)</f>
        <v>0</v>
      </c>
      <c r="K185" s="190" t="s">
        <v>213</v>
      </c>
      <c r="L185" s="39"/>
      <c r="M185" s="195" t="s">
        <v>19</v>
      </c>
      <c r="N185" s="196" t="s">
        <v>45</v>
      </c>
      <c r="O185" s="64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236</v>
      </c>
      <c r="AT185" s="199" t="s">
        <v>159</v>
      </c>
      <c r="AU185" s="199" t="s">
        <v>82</v>
      </c>
      <c r="AY185" s="17" t="s">
        <v>158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236</v>
      </c>
      <c r="BM185" s="199" t="s">
        <v>335</v>
      </c>
    </row>
    <row r="186" spans="1:65" s="2" customFormat="1" ht="19.2">
      <c r="A186" s="34"/>
      <c r="B186" s="35"/>
      <c r="C186" s="36"/>
      <c r="D186" s="201" t="s">
        <v>165</v>
      </c>
      <c r="E186" s="36"/>
      <c r="F186" s="202" t="s">
        <v>334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165</v>
      </c>
      <c r="AU186" s="17" t="s">
        <v>82</v>
      </c>
    </row>
    <row r="187" spans="1:65" s="2" customFormat="1" ht="16.5" customHeight="1">
      <c r="A187" s="34"/>
      <c r="B187" s="35"/>
      <c r="C187" s="228" t="s">
        <v>328</v>
      </c>
      <c r="D187" s="228" t="s">
        <v>199</v>
      </c>
      <c r="E187" s="229" t="s">
        <v>337</v>
      </c>
      <c r="F187" s="230" t="s">
        <v>338</v>
      </c>
      <c r="G187" s="231" t="s">
        <v>162</v>
      </c>
      <c r="H187" s="232">
        <v>345</v>
      </c>
      <c r="I187" s="233"/>
      <c r="J187" s="234">
        <f>ROUND(I187*H187,2)</f>
        <v>0</v>
      </c>
      <c r="K187" s="230" t="s">
        <v>19</v>
      </c>
      <c r="L187" s="235"/>
      <c r="M187" s="236" t="s">
        <v>19</v>
      </c>
      <c r="N187" s="237" t="s">
        <v>45</v>
      </c>
      <c r="O187" s="64"/>
      <c r="P187" s="197">
        <f>O187*H187</f>
        <v>0</v>
      </c>
      <c r="Q187" s="197">
        <v>1.2999999999999999E-4</v>
      </c>
      <c r="R187" s="197">
        <f>Q187*H187</f>
        <v>4.4849999999999994E-2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241</v>
      </c>
      <c r="AT187" s="199" t="s">
        <v>199</v>
      </c>
      <c r="AU187" s="199" t="s">
        <v>82</v>
      </c>
      <c r="AY187" s="17" t="s">
        <v>158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82</v>
      </c>
      <c r="BK187" s="200">
        <f>ROUND(I187*H187,2)</f>
        <v>0</v>
      </c>
      <c r="BL187" s="17" t="s">
        <v>236</v>
      </c>
      <c r="BM187" s="199" t="s">
        <v>339</v>
      </c>
    </row>
    <row r="188" spans="1:65" s="2" customFormat="1" ht="10.199999999999999">
      <c r="A188" s="34"/>
      <c r="B188" s="35"/>
      <c r="C188" s="36"/>
      <c r="D188" s="201" t="s">
        <v>165</v>
      </c>
      <c r="E188" s="36"/>
      <c r="F188" s="202" t="s">
        <v>338</v>
      </c>
      <c r="G188" s="36"/>
      <c r="H188" s="36"/>
      <c r="I188" s="108"/>
      <c r="J188" s="36"/>
      <c r="K188" s="36"/>
      <c r="L188" s="39"/>
      <c r="M188" s="203"/>
      <c r="N188" s="204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165</v>
      </c>
      <c r="AU188" s="17" t="s">
        <v>82</v>
      </c>
    </row>
    <row r="189" spans="1:65" s="13" customFormat="1" ht="10.199999999999999">
      <c r="B189" s="205"/>
      <c r="C189" s="206"/>
      <c r="D189" s="201" t="s">
        <v>166</v>
      </c>
      <c r="E189" s="207" t="s">
        <v>19</v>
      </c>
      <c r="F189" s="208" t="s">
        <v>1839</v>
      </c>
      <c r="G189" s="206"/>
      <c r="H189" s="209">
        <v>300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166</v>
      </c>
      <c r="AU189" s="215" t="s">
        <v>82</v>
      </c>
      <c r="AV189" s="13" t="s">
        <v>85</v>
      </c>
      <c r="AW189" s="13" t="s">
        <v>34</v>
      </c>
      <c r="AX189" s="13" t="s">
        <v>82</v>
      </c>
      <c r="AY189" s="215" t="s">
        <v>158</v>
      </c>
    </row>
    <row r="190" spans="1:65" s="13" customFormat="1" ht="10.199999999999999">
      <c r="B190" s="205"/>
      <c r="C190" s="206"/>
      <c r="D190" s="201" t="s">
        <v>166</v>
      </c>
      <c r="E190" s="206"/>
      <c r="F190" s="208" t="s">
        <v>1329</v>
      </c>
      <c r="G190" s="206"/>
      <c r="H190" s="209">
        <v>345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166</v>
      </c>
      <c r="AU190" s="215" t="s">
        <v>82</v>
      </c>
      <c r="AV190" s="13" t="s">
        <v>85</v>
      </c>
      <c r="AW190" s="13" t="s">
        <v>4</v>
      </c>
      <c r="AX190" s="13" t="s">
        <v>82</v>
      </c>
      <c r="AY190" s="215" t="s">
        <v>158</v>
      </c>
    </row>
    <row r="191" spans="1:65" s="2" customFormat="1" ht="41.4" customHeight="1">
      <c r="A191" s="34"/>
      <c r="B191" s="35"/>
      <c r="C191" s="188" t="s">
        <v>332</v>
      </c>
      <c r="D191" s="188" t="s">
        <v>159</v>
      </c>
      <c r="E191" s="189" t="s">
        <v>342</v>
      </c>
      <c r="F191" s="190" t="s">
        <v>343</v>
      </c>
      <c r="G191" s="191" t="s">
        <v>162</v>
      </c>
      <c r="H191" s="192">
        <v>300</v>
      </c>
      <c r="I191" s="193"/>
      <c r="J191" s="194">
        <f>ROUND(I191*H191,2)</f>
        <v>0</v>
      </c>
      <c r="K191" s="190" t="s">
        <v>19</v>
      </c>
      <c r="L191" s="39"/>
      <c r="M191" s="195" t="s">
        <v>19</v>
      </c>
      <c r="N191" s="196" t="s">
        <v>45</v>
      </c>
      <c r="O191" s="64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236</v>
      </c>
      <c r="AT191" s="199" t="s">
        <v>159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344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343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2" customFormat="1" ht="16.5" customHeight="1">
      <c r="A193" s="34"/>
      <c r="B193" s="35"/>
      <c r="C193" s="228" t="s">
        <v>336</v>
      </c>
      <c r="D193" s="228" t="s">
        <v>199</v>
      </c>
      <c r="E193" s="229" t="s">
        <v>346</v>
      </c>
      <c r="F193" s="230" t="s">
        <v>347</v>
      </c>
      <c r="G193" s="231" t="s">
        <v>162</v>
      </c>
      <c r="H193" s="232">
        <v>345</v>
      </c>
      <c r="I193" s="233"/>
      <c r="J193" s="234">
        <f>ROUND(I193*H193,2)</f>
        <v>0</v>
      </c>
      <c r="K193" s="230" t="s">
        <v>19</v>
      </c>
      <c r="L193" s="235"/>
      <c r="M193" s="236" t="s">
        <v>19</v>
      </c>
      <c r="N193" s="237" t="s">
        <v>45</v>
      </c>
      <c r="O193" s="64"/>
      <c r="P193" s="197">
        <f>O193*H193</f>
        <v>0</v>
      </c>
      <c r="Q193" s="197">
        <v>2.4000000000000001E-4</v>
      </c>
      <c r="R193" s="197">
        <f>Q193*H193</f>
        <v>8.2799999999999999E-2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241</v>
      </c>
      <c r="AT193" s="199" t="s">
        <v>199</v>
      </c>
      <c r="AU193" s="199" t="s">
        <v>82</v>
      </c>
      <c r="AY193" s="17" t="s">
        <v>158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236</v>
      </c>
      <c r="BM193" s="199" t="s">
        <v>348</v>
      </c>
    </row>
    <row r="194" spans="1:65" s="2" customFormat="1" ht="10.199999999999999">
      <c r="A194" s="34"/>
      <c r="B194" s="35"/>
      <c r="C194" s="36"/>
      <c r="D194" s="201" t="s">
        <v>165</v>
      </c>
      <c r="E194" s="36"/>
      <c r="F194" s="202" t="s">
        <v>347</v>
      </c>
      <c r="G194" s="36"/>
      <c r="H194" s="36"/>
      <c r="I194" s="108"/>
      <c r="J194" s="36"/>
      <c r="K194" s="36"/>
      <c r="L194" s="39"/>
      <c r="M194" s="203"/>
      <c r="N194" s="204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165</v>
      </c>
      <c r="AU194" s="17" t="s">
        <v>82</v>
      </c>
    </row>
    <row r="195" spans="1:65" s="13" customFormat="1" ht="10.199999999999999">
      <c r="B195" s="205"/>
      <c r="C195" s="206"/>
      <c r="D195" s="201" t="s">
        <v>166</v>
      </c>
      <c r="E195" s="207" t="s">
        <v>19</v>
      </c>
      <c r="F195" s="208" t="s">
        <v>1839</v>
      </c>
      <c r="G195" s="206"/>
      <c r="H195" s="209">
        <v>300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166</v>
      </c>
      <c r="AU195" s="215" t="s">
        <v>82</v>
      </c>
      <c r="AV195" s="13" t="s">
        <v>85</v>
      </c>
      <c r="AW195" s="13" t="s">
        <v>34</v>
      </c>
      <c r="AX195" s="13" t="s">
        <v>82</v>
      </c>
      <c r="AY195" s="215" t="s">
        <v>158</v>
      </c>
    </row>
    <row r="196" spans="1:65" s="13" customFormat="1" ht="10.199999999999999">
      <c r="B196" s="205"/>
      <c r="C196" s="206"/>
      <c r="D196" s="201" t="s">
        <v>166</v>
      </c>
      <c r="E196" s="206"/>
      <c r="F196" s="208" t="s">
        <v>1329</v>
      </c>
      <c r="G196" s="206"/>
      <c r="H196" s="209">
        <v>345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82</v>
      </c>
      <c r="AV196" s="13" t="s">
        <v>85</v>
      </c>
      <c r="AW196" s="13" t="s">
        <v>4</v>
      </c>
      <c r="AX196" s="13" t="s">
        <v>82</v>
      </c>
      <c r="AY196" s="215" t="s">
        <v>158</v>
      </c>
    </row>
    <row r="197" spans="1:65" s="2" customFormat="1" ht="28.2" customHeight="1">
      <c r="A197" s="34"/>
      <c r="B197" s="35"/>
      <c r="C197" s="188" t="s">
        <v>203</v>
      </c>
      <c r="D197" s="188" t="s">
        <v>159</v>
      </c>
      <c r="E197" s="189" t="s">
        <v>352</v>
      </c>
      <c r="F197" s="190" t="s">
        <v>353</v>
      </c>
      <c r="G197" s="191" t="s">
        <v>162</v>
      </c>
      <c r="H197" s="192">
        <v>55</v>
      </c>
      <c r="I197" s="193"/>
      <c r="J197" s="194">
        <f>ROUND(I197*H197,2)</f>
        <v>0</v>
      </c>
      <c r="K197" s="190" t="s">
        <v>213</v>
      </c>
      <c r="L197" s="39"/>
      <c r="M197" s="195" t="s">
        <v>19</v>
      </c>
      <c r="N197" s="196" t="s">
        <v>45</v>
      </c>
      <c r="O197" s="64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236</v>
      </c>
      <c r="AT197" s="199" t="s">
        <v>159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354</v>
      </c>
    </row>
    <row r="198" spans="1:65" s="2" customFormat="1" ht="28.8">
      <c r="A198" s="34"/>
      <c r="B198" s="35"/>
      <c r="C198" s="36"/>
      <c r="D198" s="201" t="s">
        <v>165</v>
      </c>
      <c r="E198" s="36"/>
      <c r="F198" s="202" t="s">
        <v>355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2" customFormat="1" ht="16.5" customHeight="1">
      <c r="A199" s="34"/>
      <c r="B199" s="35"/>
      <c r="C199" s="228" t="s">
        <v>345</v>
      </c>
      <c r="D199" s="228" t="s">
        <v>199</v>
      </c>
      <c r="E199" s="229" t="s">
        <v>357</v>
      </c>
      <c r="F199" s="230" t="s">
        <v>358</v>
      </c>
      <c r="G199" s="231" t="s">
        <v>162</v>
      </c>
      <c r="H199" s="232">
        <v>28.75</v>
      </c>
      <c r="I199" s="233"/>
      <c r="J199" s="234">
        <f>ROUND(I199*H199,2)</f>
        <v>0</v>
      </c>
      <c r="K199" s="230" t="s">
        <v>19</v>
      </c>
      <c r="L199" s="235"/>
      <c r="M199" s="236" t="s">
        <v>19</v>
      </c>
      <c r="N199" s="237" t="s">
        <v>45</v>
      </c>
      <c r="O199" s="64"/>
      <c r="P199" s="197">
        <f>O199*H199</f>
        <v>0</v>
      </c>
      <c r="Q199" s="197">
        <v>1.6199999999999999E-3</v>
      </c>
      <c r="R199" s="197">
        <f>Q199*H199</f>
        <v>4.6574999999999998E-2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241</v>
      </c>
      <c r="AT199" s="199" t="s">
        <v>199</v>
      </c>
      <c r="AU199" s="199" t="s">
        <v>82</v>
      </c>
      <c r="AY199" s="17" t="s">
        <v>158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82</v>
      </c>
      <c r="BK199" s="200">
        <f>ROUND(I199*H199,2)</f>
        <v>0</v>
      </c>
      <c r="BL199" s="17" t="s">
        <v>236</v>
      </c>
      <c r="BM199" s="199" t="s">
        <v>359</v>
      </c>
    </row>
    <row r="200" spans="1:65" s="2" customFormat="1" ht="10.199999999999999">
      <c r="A200" s="34"/>
      <c r="B200" s="35"/>
      <c r="C200" s="36"/>
      <c r="D200" s="201" t="s">
        <v>165</v>
      </c>
      <c r="E200" s="36"/>
      <c r="F200" s="202" t="s">
        <v>358</v>
      </c>
      <c r="G200" s="36"/>
      <c r="H200" s="36"/>
      <c r="I200" s="108"/>
      <c r="J200" s="36"/>
      <c r="K200" s="36"/>
      <c r="L200" s="39"/>
      <c r="M200" s="203"/>
      <c r="N200" s="204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165</v>
      </c>
      <c r="AU200" s="17" t="s">
        <v>82</v>
      </c>
    </row>
    <row r="201" spans="1:65" s="13" customFormat="1" ht="10.199999999999999">
      <c r="B201" s="205"/>
      <c r="C201" s="206"/>
      <c r="D201" s="201" t="s">
        <v>166</v>
      </c>
      <c r="E201" s="207" t="s">
        <v>19</v>
      </c>
      <c r="F201" s="208" t="s">
        <v>1840</v>
      </c>
      <c r="G201" s="206"/>
      <c r="H201" s="209">
        <v>25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166</v>
      </c>
      <c r="AU201" s="215" t="s">
        <v>82</v>
      </c>
      <c r="AV201" s="13" t="s">
        <v>85</v>
      </c>
      <c r="AW201" s="13" t="s">
        <v>34</v>
      </c>
      <c r="AX201" s="13" t="s">
        <v>82</v>
      </c>
      <c r="AY201" s="215" t="s">
        <v>158</v>
      </c>
    </row>
    <row r="202" spans="1:65" s="13" customFormat="1" ht="10.199999999999999">
      <c r="B202" s="205"/>
      <c r="C202" s="206"/>
      <c r="D202" s="201" t="s">
        <v>166</v>
      </c>
      <c r="E202" s="206"/>
      <c r="F202" s="208" t="s">
        <v>1841</v>
      </c>
      <c r="G202" s="206"/>
      <c r="H202" s="209">
        <v>28.75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82</v>
      </c>
      <c r="AV202" s="13" t="s">
        <v>85</v>
      </c>
      <c r="AW202" s="13" t="s">
        <v>4</v>
      </c>
      <c r="AX202" s="13" t="s">
        <v>82</v>
      </c>
      <c r="AY202" s="215" t="s">
        <v>158</v>
      </c>
    </row>
    <row r="203" spans="1:65" s="2" customFormat="1" ht="16.5" customHeight="1">
      <c r="A203" s="34"/>
      <c r="B203" s="35"/>
      <c r="C203" s="228" t="s">
        <v>351</v>
      </c>
      <c r="D203" s="228" t="s">
        <v>199</v>
      </c>
      <c r="E203" s="229" t="s">
        <v>1842</v>
      </c>
      <c r="F203" s="230" t="s">
        <v>1843</v>
      </c>
      <c r="G203" s="231" t="s">
        <v>162</v>
      </c>
      <c r="H203" s="232">
        <v>34.5</v>
      </c>
      <c r="I203" s="233"/>
      <c r="J203" s="234">
        <f>ROUND(I203*H203,2)</f>
        <v>0</v>
      </c>
      <c r="K203" s="230" t="s">
        <v>213</v>
      </c>
      <c r="L203" s="235"/>
      <c r="M203" s="236" t="s">
        <v>19</v>
      </c>
      <c r="N203" s="237" t="s">
        <v>45</v>
      </c>
      <c r="O203" s="64"/>
      <c r="P203" s="197">
        <f>O203*H203</f>
        <v>0</v>
      </c>
      <c r="Q203" s="197">
        <v>8.9999999999999998E-4</v>
      </c>
      <c r="R203" s="197">
        <f>Q203*H203</f>
        <v>3.1049999999999998E-2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255</v>
      </c>
      <c r="AT203" s="199" t="s">
        <v>199</v>
      </c>
      <c r="AU203" s="199" t="s">
        <v>82</v>
      </c>
      <c r="AY203" s="17" t="s">
        <v>158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255</v>
      </c>
      <c r="BM203" s="199" t="s">
        <v>1844</v>
      </c>
    </row>
    <row r="204" spans="1:65" s="2" customFormat="1" ht="10.199999999999999">
      <c r="A204" s="34"/>
      <c r="B204" s="35"/>
      <c r="C204" s="36"/>
      <c r="D204" s="201" t="s">
        <v>165</v>
      </c>
      <c r="E204" s="36"/>
      <c r="F204" s="202" t="s">
        <v>1843</v>
      </c>
      <c r="G204" s="36"/>
      <c r="H204" s="36"/>
      <c r="I204" s="108"/>
      <c r="J204" s="36"/>
      <c r="K204" s="36"/>
      <c r="L204" s="39"/>
      <c r="M204" s="203"/>
      <c r="N204" s="204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165</v>
      </c>
      <c r="AU204" s="17" t="s">
        <v>82</v>
      </c>
    </row>
    <row r="205" spans="1:65" s="13" customFormat="1" ht="10.199999999999999">
      <c r="B205" s="205"/>
      <c r="C205" s="206"/>
      <c r="D205" s="201" t="s">
        <v>166</v>
      </c>
      <c r="E205" s="207" t="s">
        <v>19</v>
      </c>
      <c r="F205" s="208" t="s">
        <v>1845</v>
      </c>
      <c r="G205" s="206"/>
      <c r="H205" s="209">
        <v>30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34</v>
      </c>
      <c r="AX205" s="13" t="s">
        <v>82</v>
      </c>
      <c r="AY205" s="215" t="s">
        <v>158</v>
      </c>
    </row>
    <row r="206" spans="1:65" s="13" customFormat="1" ht="10.199999999999999">
      <c r="B206" s="205"/>
      <c r="C206" s="206"/>
      <c r="D206" s="201" t="s">
        <v>166</v>
      </c>
      <c r="E206" s="206"/>
      <c r="F206" s="208" t="s">
        <v>1846</v>
      </c>
      <c r="G206" s="206"/>
      <c r="H206" s="209">
        <v>34.5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82</v>
      </c>
      <c r="AV206" s="13" t="s">
        <v>85</v>
      </c>
      <c r="AW206" s="13" t="s">
        <v>4</v>
      </c>
      <c r="AX206" s="13" t="s">
        <v>82</v>
      </c>
      <c r="AY206" s="215" t="s">
        <v>158</v>
      </c>
    </row>
    <row r="207" spans="1:65" s="2" customFormat="1" ht="30.6" customHeight="1">
      <c r="A207" s="34"/>
      <c r="B207" s="35"/>
      <c r="C207" s="188" t="s">
        <v>356</v>
      </c>
      <c r="D207" s="188" t="s">
        <v>159</v>
      </c>
      <c r="E207" s="189" t="s">
        <v>362</v>
      </c>
      <c r="F207" s="190" t="s">
        <v>363</v>
      </c>
      <c r="G207" s="191" t="s">
        <v>162</v>
      </c>
      <c r="H207" s="192">
        <v>60</v>
      </c>
      <c r="I207" s="193"/>
      <c r="J207" s="194">
        <f>ROUND(I207*H207,2)</f>
        <v>0</v>
      </c>
      <c r="K207" s="190" t="s">
        <v>213</v>
      </c>
      <c r="L207" s="39"/>
      <c r="M207" s="195" t="s">
        <v>19</v>
      </c>
      <c r="N207" s="196" t="s">
        <v>45</v>
      </c>
      <c r="O207" s="64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236</v>
      </c>
      <c r="AT207" s="199" t="s">
        <v>159</v>
      </c>
      <c r="AU207" s="199" t="s">
        <v>82</v>
      </c>
      <c r="AY207" s="17" t="s">
        <v>158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236</v>
      </c>
      <c r="BM207" s="199" t="s">
        <v>364</v>
      </c>
    </row>
    <row r="208" spans="1:65" s="2" customFormat="1" ht="28.8">
      <c r="A208" s="34"/>
      <c r="B208" s="35"/>
      <c r="C208" s="36"/>
      <c r="D208" s="201" t="s">
        <v>165</v>
      </c>
      <c r="E208" s="36"/>
      <c r="F208" s="202" t="s">
        <v>365</v>
      </c>
      <c r="G208" s="36"/>
      <c r="H208" s="36"/>
      <c r="I208" s="108"/>
      <c r="J208" s="36"/>
      <c r="K208" s="36"/>
      <c r="L208" s="39"/>
      <c r="M208" s="203"/>
      <c r="N208" s="20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165</v>
      </c>
      <c r="AU208" s="17" t="s">
        <v>82</v>
      </c>
    </row>
    <row r="209" spans="1:65" s="2" customFormat="1" ht="16.5" customHeight="1">
      <c r="A209" s="34"/>
      <c r="B209" s="35"/>
      <c r="C209" s="228" t="s">
        <v>361</v>
      </c>
      <c r="D209" s="228" t="s">
        <v>199</v>
      </c>
      <c r="E209" s="229" t="s">
        <v>367</v>
      </c>
      <c r="F209" s="230" t="s">
        <v>368</v>
      </c>
      <c r="G209" s="231" t="s">
        <v>162</v>
      </c>
      <c r="H209" s="232">
        <v>69</v>
      </c>
      <c r="I209" s="233"/>
      <c r="J209" s="234">
        <f>ROUND(I209*H209,2)</f>
        <v>0</v>
      </c>
      <c r="K209" s="230" t="s">
        <v>19</v>
      </c>
      <c r="L209" s="235"/>
      <c r="M209" s="236" t="s">
        <v>19</v>
      </c>
      <c r="N209" s="237" t="s">
        <v>45</v>
      </c>
      <c r="O209" s="64"/>
      <c r="P209" s="197">
        <f>O209*H209</f>
        <v>0</v>
      </c>
      <c r="Q209" s="197">
        <v>1.7000000000000001E-4</v>
      </c>
      <c r="R209" s="197">
        <f>Q209*H209</f>
        <v>1.1730000000000001E-2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255</v>
      </c>
      <c r="AT209" s="199" t="s">
        <v>199</v>
      </c>
      <c r="AU209" s="199" t="s">
        <v>82</v>
      </c>
      <c r="AY209" s="17" t="s">
        <v>158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255</v>
      </c>
      <c r="BM209" s="199" t="s">
        <v>369</v>
      </c>
    </row>
    <row r="210" spans="1:65" s="2" customFormat="1" ht="10.199999999999999">
      <c r="A210" s="34"/>
      <c r="B210" s="35"/>
      <c r="C210" s="36"/>
      <c r="D210" s="201" t="s">
        <v>165</v>
      </c>
      <c r="E210" s="36"/>
      <c r="F210" s="202" t="s">
        <v>368</v>
      </c>
      <c r="G210" s="36"/>
      <c r="H210" s="36"/>
      <c r="I210" s="108"/>
      <c r="J210" s="36"/>
      <c r="K210" s="36"/>
      <c r="L210" s="39"/>
      <c r="M210" s="203"/>
      <c r="N210" s="204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165</v>
      </c>
      <c r="AU210" s="17" t="s">
        <v>82</v>
      </c>
    </row>
    <row r="211" spans="1:65" s="13" customFormat="1" ht="10.199999999999999">
      <c r="B211" s="205"/>
      <c r="C211" s="206"/>
      <c r="D211" s="201" t="s">
        <v>166</v>
      </c>
      <c r="E211" s="207" t="s">
        <v>19</v>
      </c>
      <c r="F211" s="208" t="s">
        <v>1847</v>
      </c>
      <c r="G211" s="206"/>
      <c r="H211" s="209">
        <v>60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34</v>
      </c>
      <c r="AX211" s="13" t="s">
        <v>82</v>
      </c>
      <c r="AY211" s="215" t="s">
        <v>158</v>
      </c>
    </row>
    <row r="212" spans="1:65" s="13" customFormat="1" ht="10.199999999999999">
      <c r="B212" s="205"/>
      <c r="C212" s="206"/>
      <c r="D212" s="201" t="s">
        <v>166</v>
      </c>
      <c r="E212" s="206"/>
      <c r="F212" s="208" t="s">
        <v>1848</v>
      </c>
      <c r="G212" s="206"/>
      <c r="H212" s="209">
        <v>69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82</v>
      </c>
      <c r="AV212" s="13" t="s">
        <v>85</v>
      </c>
      <c r="AW212" s="13" t="s">
        <v>4</v>
      </c>
      <c r="AX212" s="13" t="s">
        <v>82</v>
      </c>
      <c r="AY212" s="215" t="s">
        <v>158</v>
      </c>
    </row>
    <row r="213" spans="1:65" s="2" customFormat="1" ht="16.5" customHeight="1">
      <c r="A213" s="34"/>
      <c r="B213" s="35"/>
      <c r="C213" s="188" t="s">
        <v>366</v>
      </c>
      <c r="D213" s="188" t="s">
        <v>159</v>
      </c>
      <c r="E213" s="189" t="s">
        <v>373</v>
      </c>
      <c r="F213" s="190" t="s">
        <v>374</v>
      </c>
      <c r="G213" s="191" t="s">
        <v>202</v>
      </c>
      <c r="H213" s="192">
        <v>10</v>
      </c>
      <c r="I213" s="193"/>
      <c r="J213" s="194">
        <f>ROUND(I213*H213,2)</f>
        <v>0</v>
      </c>
      <c r="K213" s="190" t="s">
        <v>213</v>
      </c>
      <c r="L213" s="39"/>
      <c r="M213" s="195" t="s">
        <v>19</v>
      </c>
      <c r="N213" s="196" t="s">
        <v>45</v>
      </c>
      <c r="O213" s="64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236</v>
      </c>
      <c r="AT213" s="199" t="s">
        <v>159</v>
      </c>
      <c r="AU213" s="199" t="s">
        <v>82</v>
      </c>
      <c r="AY213" s="17" t="s">
        <v>158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82</v>
      </c>
      <c r="BK213" s="200">
        <f>ROUND(I213*H213,2)</f>
        <v>0</v>
      </c>
      <c r="BL213" s="17" t="s">
        <v>236</v>
      </c>
      <c r="BM213" s="199" t="s">
        <v>375</v>
      </c>
    </row>
    <row r="214" spans="1:65" s="2" customFormat="1" ht="38.4">
      <c r="A214" s="34"/>
      <c r="B214" s="35"/>
      <c r="C214" s="36"/>
      <c r="D214" s="201" t="s">
        <v>165</v>
      </c>
      <c r="E214" s="36"/>
      <c r="F214" s="202" t="s">
        <v>376</v>
      </c>
      <c r="G214" s="36"/>
      <c r="H214" s="36"/>
      <c r="I214" s="108"/>
      <c r="J214" s="36"/>
      <c r="K214" s="36"/>
      <c r="L214" s="39"/>
      <c r="M214" s="203"/>
      <c r="N214" s="204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165</v>
      </c>
      <c r="AU214" s="17" t="s">
        <v>82</v>
      </c>
    </row>
    <row r="215" spans="1:65" s="13" customFormat="1" ht="10.199999999999999">
      <c r="B215" s="205"/>
      <c r="C215" s="206"/>
      <c r="D215" s="201" t="s">
        <v>166</v>
      </c>
      <c r="E215" s="207" t="s">
        <v>19</v>
      </c>
      <c r="F215" s="208" t="s">
        <v>1849</v>
      </c>
      <c r="G215" s="206"/>
      <c r="H215" s="209">
        <v>10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166</v>
      </c>
      <c r="AU215" s="215" t="s">
        <v>82</v>
      </c>
      <c r="AV215" s="13" t="s">
        <v>85</v>
      </c>
      <c r="AW215" s="13" t="s">
        <v>34</v>
      </c>
      <c r="AX215" s="13" t="s">
        <v>82</v>
      </c>
      <c r="AY215" s="215" t="s">
        <v>158</v>
      </c>
    </row>
    <row r="216" spans="1:65" s="2" customFormat="1" ht="16.5" customHeight="1">
      <c r="A216" s="34"/>
      <c r="B216" s="35"/>
      <c r="C216" s="188" t="s">
        <v>372</v>
      </c>
      <c r="D216" s="188" t="s">
        <v>159</v>
      </c>
      <c r="E216" s="189" t="s">
        <v>378</v>
      </c>
      <c r="F216" s="190" t="s">
        <v>379</v>
      </c>
      <c r="G216" s="191" t="s">
        <v>202</v>
      </c>
      <c r="H216" s="192">
        <v>2</v>
      </c>
      <c r="I216" s="193"/>
      <c r="J216" s="194">
        <f>ROUND(I216*H216,2)</f>
        <v>0</v>
      </c>
      <c r="K216" s="190" t="s">
        <v>213</v>
      </c>
      <c r="L216" s="39"/>
      <c r="M216" s="195" t="s">
        <v>19</v>
      </c>
      <c r="N216" s="196" t="s">
        <v>45</v>
      </c>
      <c r="O216" s="64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236</v>
      </c>
      <c r="AT216" s="199" t="s">
        <v>159</v>
      </c>
      <c r="AU216" s="199" t="s">
        <v>82</v>
      </c>
      <c r="AY216" s="17" t="s">
        <v>158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236</v>
      </c>
      <c r="BM216" s="199" t="s">
        <v>380</v>
      </c>
    </row>
    <row r="217" spans="1:65" s="2" customFormat="1" ht="38.4">
      <c r="A217" s="34"/>
      <c r="B217" s="35"/>
      <c r="C217" s="36"/>
      <c r="D217" s="201" t="s">
        <v>165</v>
      </c>
      <c r="E217" s="36"/>
      <c r="F217" s="202" t="s">
        <v>381</v>
      </c>
      <c r="G217" s="36"/>
      <c r="H217" s="36"/>
      <c r="I217" s="108"/>
      <c r="J217" s="36"/>
      <c r="K217" s="36"/>
      <c r="L217" s="39"/>
      <c r="M217" s="203"/>
      <c r="N217" s="204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165</v>
      </c>
      <c r="AU217" s="17" t="s">
        <v>82</v>
      </c>
    </row>
    <row r="218" spans="1:65" s="13" customFormat="1" ht="10.199999999999999">
      <c r="B218" s="205"/>
      <c r="C218" s="206"/>
      <c r="D218" s="201" t="s">
        <v>166</v>
      </c>
      <c r="E218" s="207" t="s">
        <v>19</v>
      </c>
      <c r="F218" s="208" t="s">
        <v>1850</v>
      </c>
      <c r="G218" s="206"/>
      <c r="H218" s="209">
        <v>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166</v>
      </c>
      <c r="AU218" s="215" t="s">
        <v>82</v>
      </c>
      <c r="AV218" s="13" t="s">
        <v>85</v>
      </c>
      <c r="AW218" s="13" t="s">
        <v>34</v>
      </c>
      <c r="AX218" s="13" t="s">
        <v>82</v>
      </c>
      <c r="AY218" s="215" t="s">
        <v>158</v>
      </c>
    </row>
    <row r="219" spans="1:65" s="2" customFormat="1" ht="30.6" customHeight="1">
      <c r="A219" s="34"/>
      <c r="B219" s="35"/>
      <c r="C219" s="228" t="s">
        <v>377</v>
      </c>
      <c r="D219" s="228" t="s">
        <v>199</v>
      </c>
      <c r="E219" s="229" t="s">
        <v>383</v>
      </c>
      <c r="F219" s="230" t="s">
        <v>384</v>
      </c>
      <c r="G219" s="231" t="s">
        <v>202</v>
      </c>
      <c r="H219" s="232">
        <v>5</v>
      </c>
      <c r="I219" s="233"/>
      <c r="J219" s="234">
        <f>ROUND(I219*H219,2)</f>
        <v>0</v>
      </c>
      <c r="K219" s="230" t="s">
        <v>19</v>
      </c>
      <c r="L219" s="235"/>
      <c r="M219" s="236" t="s">
        <v>19</v>
      </c>
      <c r="N219" s="237" t="s">
        <v>45</v>
      </c>
      <c r="O219" s="64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241</v>
      </c>
      <c r="AT219" s="199" t="s">
        <v>199</v>
      </c>
      <c r="AU219" s="199" t="s">
        <v>82</v>
      </c>
      <c r="AY219" s="17" t="s">
        <v>158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82</v>
      </c>
      <c r="BK219" s="200">
        <f>ROUND(I219*H219,2)</f>
        <v>0</v>
      </c>
      <c r="BL219" s="17" t="s">
        <v>236</v>
      </c>
      <c r="BM219" s="199" t="s">
        <v>385</v>
      </c>
    </row>
    <row r="220" spans="1:65" s="2" customFormat="1" ht="19.2">
      <c r="A220" s="34"/>
      <c r="B220" s="35"/>
      <c r="C220" s="36"/>
      <c r="D220" s="201" t="s">
        <v>165</v>
      </c>
      <c r="E220" s="36"/>
      <c r="F220" s="202" t="s">
        <v>384</v>
      </c>
      <c r="G220" s="36"/>
      <c r="H220" s="36"/>
      <c r="I220" s="108"/>
      <c r="J220" s="36"/>
      <c r="K220" s="36"/>
      <c r="L220" s="39"/>
      <c r="M220" s="203"/>
      <c r="N220" s="204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165</v>
      </c>
      <c r="AU220" s="17" t="s">
        <v>82</v>
      </c>
    </row>
    <row r="221" spans="1:65" s="13" customFormat="1" ht="10.199999999999999">
      <c r="B221" s="205"/>
      <c r="C221" s="206"/>
      <c r="D221" s="201" t="s">
        <v>166</v>
      </c>
      <c r="E221" s="207" t="s">
        <v>19</v>
      </c>
      <c r="F221" s="208" t="s">
        <v>1851</v>
      </c>
      <c r="G221" s="206"/>
      <c r="H221" s="209">
        <v>5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166</v>
      </c>
      <c r="AU221" s="215" t="s">
        <v>82</v>
      </c>
      <c r="AV221" s="13" t="s">
        <v>85</v>
      </c>
      <c r="AW221" s="13" t="s">
        <v>34</v>
      </c>
      <c r="AX221" s="13" t="s">
        <v>82</v>
      </c>
      <c r="AY221" s="215" t="s">
        <v>158</v>
      </c>
    </row>
    <row r="222" spans="1:65" s="2" customFormat="1" ht="30.6" customHeight="1">
      <c r="A222" s="34"/>
      <c r="B222" s="35"/>
      <c r="C222" s="228" t="s">
        <v>382</v>
      </c>
      <c r="D222" s="228" t="s">
        <v>199</v>
      </c>
      <c r="E222" s="229" t="s">
        <v>388</v>
      </c>
      <c r="F222" s="230" t="s">
        <v>389</v>
      </c>
      <c r="G222" s="231" t="s">
        <v>202</v>
      </c>
      <c r="H222" s="232">
        <v>7</v>
      </c>
      <c r="I222" s="233"/>
      <c r="J222" s="234">
        <f>ROUND(I222*H222,2)</f>
        <v>0</v>
      </c>
      <c r="K222" s="230" t="s">
        <v>19</v>
      </c>
      <c r="L222" s="235"/>
      <c r="M222" s="236" t="s">
        <v>19</v>
      </c>
      <c r="N222" s="237" t="s">
        <v>45</v>
      </c>
      <c r="O222" s="64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241</v>
      </c>
      <c r="AT222" s="199" t="s">
        <v>199</v>
      </c>
      <c r="AU222" s="199" t="s">
        <v>82</v>
      </c>
      <c r="AY222" s="17" t="s">
        <v>158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82</v>
      </c>
      <c r="BK222" s="200">
        <f>ROUND(I222*H222,2)</f>
        <v>0</v>
      </c>
      <c r="BL222" s="17" t="s">
        <v>236</v>
      </c>
      <c r="BM222" s="199" t="s">
        <v>390</v>
      </c>
    </row>
    <row r="223" spans="1:65" s="2" customFormat="1" ht="19.2">
      <c r="A223" s="34"/>
      <c r="B223" s="35"/>
      <c r="C223" s="36"/>
      <c r="D223" s="201" t="s">
        <v>165</v>
      </c>
      <c r="E223" s="36"/>
      <c r="F223" s="202" t="s">
        <v>389</v>
      </c>
      <c r="G223" s="36"/>
      <c r="H223" s="36"/>
      <c r="I223" s="108"/>
      <c r="J223" s="36"/>
      <c r="K223" s="36"/>
      <c r="L223" s="39"/>
      <c r="M223" s="203"/>
      <c r="N223" s="204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165</v>
      </c>
      <c r="AU223" s="17" t="s">
        <v>82</v>
      </c>
    </row>
    <row r="224" spans="1:65" s="13" customFormat="1" ht="10.199999999999999">
      <c r="B224" s="205"/>
      <c r="C224" s="206"/>
      <c r="D224" s="201" t="s">
        <v>166</v>
      </c>
      <c r="E224" s="207" t="s">
        <v>19</v>
      </c>
      <c r="F224" s="208" t="s">
        <v>1852</v>
      </c>
      <c r="G224" s="206"/>
      <c r="H224" s="209">
        <v>7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166</v>
      </c>
      <c r="AU224" s="215" t="s">
        <v>82</v>
      </c>
      <c r="AV224" s="13" t="s">
        <v>85</v>
      </c>
      <c r="AW224" s="13" t="s">
        <v>34</v>
      </c>
      <c r="AX224" s="13" t="s">
        <v>82</v>
      </c>
      <c r="AY224" s="215" t="s">
        <v>158</v>
      </c>
    </row>
    <row r="225" spans="1:65" s="2" customFormat="1" ht="41.4" customHeight="1">
      <c r="A225" s="34"/>
      <c r="B225" s="35"/>
      <c r="C225" s="228" t="s">
        <v>387</v>
      </c>
      <c r="D225" s="228" t="s">
        <v>199</v>
      </c>
      <c r="E225" s="229" t="s">
        <v>393</v>
      </c>
      <c r="F225" s="230" t="s">
        <v>394</v>
      </c>
      <c r="G225" s="231" t="s">
        <v>202</v>
      </c>
      <c r="H225" s="232">
        <v>12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45</v>
      </c>
      <c r="O225" s="64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241</v>
      </c>
      <c r="AT225" s="199" t="s">
        <v>199</v>
      </c>
      <c r="AU225" s="199" t="s">
        <v>82</v>
      </c>
      <c r="AY225" s="17" t="s">
        <v>158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82</v>
      </c>
      <c r="BK225" s="200">
        <f>ROUND(I225*H225,2)</f>
        <v>0</v>
      </c>
      <c r="BL225" s="17" t="s">
        <v>236</v>
      </c>
      <c r="BM225" s="199" t="s">
        <v>395</v>
      </c>
    </row>
    <row r="226" spans="1:65" s="2" customFormat="1" ht="28.8">
      <c r="A226" s="34"/>
      <c r="B226" s="35"/>
      <c r="C226" s="36"/>
      <c r="D226" s="201" t="s">
        <v>165</v>
      </c>
      <c r="E226" s="36"/>
      <c r="F226" s="202" t="s">
        <v>394</v>
      </c>
      <c r="G226" s="36"/>
      <c r="H226" s="36"/>
      <c r="I226" s="108"/>
      <c r="J226" s="36"/>
      <c r="K226" s="36"/>
      <c r="L226" s="39"/>
      <c r="M226" s="203"/>
      <c r="N226" s="204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165</v>
      </c>
      <c r="AU226" s="17" t="s">
        <v>82</v>
      </c>
    </row>
    <row r="227" spans="1:65" s="13" customFormat="1" ht="10.199999999999999">
      <c r="B227" s="205"/>
      <c r="C227" s="206"/>
      <c r="D227" s="201" t="s">
        <v>166</v>
      </c>
      <c r="E227" s="207" t="s">
        <v>19</v>
      </c>
      <c r="F227" s="208" t="s">
        <v>1853</v>
      </c>
      <c r="G227" s="206"/>
      <c r="H227" s="209">
        <v>12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166</v>
      </c>
      <c r="AU227" s="215" t="s">
        <v>82</v>
      </c>
      <c r="AV227" s="13" t="s">
        <v>85</v>
      </c>
      <c r="AW227" s="13" t="s">
        <v>34</v>
      </c>
      <c r="AX227" s="13" t="s">
        <v>82</v>
      </c>
      <c r="AY227" s="215" t="s">
        <v>158</v>
      </c>
    </row>
    <row r="228" spans="1:65" s="2" customFormat="1" ht="30" customHeight="1">
      <c r="A228" s="34"/>
      <c r="B228" s="35"/>
      <c r="C228" s="188" t="s">
        <v>392</v>
      </c>
      <c r="D228" s="188" t="s">
        <v>159</v>
      </c>
      <c r="E228" s="189" t="s">
        <v>398</v>
      </c>
      <c r="F228" s="190" t="s">
        <v>399</v>
      </c>
      <c r="G228" s="191" t="s">
        <v>202</v>
      </c>
      <c r="H228" s="192">
        <v>10</v>
      </c>
      <c r="I228" s="193"/>
      <c r="J228" s="194">
        <f>ROUND(I228*H228,2)</f>
        <v>0</v>
      </c>
      <c r="K228" s="190" t="s">
        <v>19</v>
      </c>
      <c r="L228" s="39"/>
      <c r="M228" s="195" t="s">
        <v>19</v>
      </c>
      <c r="N228" s="196" t="s">
        <v>45</v>
      </c>
      <c r="O228" s="64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236</v>
      </c>
      <c r="AT228" s="199" t="s">
        <v>159</v>
      </c>
      <c r="AU228" s="199" t="s">
        <v>82</v>
      </c>
      <c r="AY228" s="17" t="s">
        <v>158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82</v>
      </c>
      <c r="BK228" s="200">
        <f>ROUND(I228*H228,2)</f>
        <v>0</v>
      </c>
      <c r="BL228" s="17" t="s">
        <v>236</v>
      </c>
      <c r="BM228" s="199" t="s">
        <v>400</v>
      </c>
    </row>
    <row r="229" spans="1:65" s="2" customFormat="1" ht="19.2">
      <c r="A229" s="34"/>
      <c r="B229" s="35"/>
      <c r="C229" s="36"/>
      <c r="D229" s="201" t="s">
        <v>165</v>
      </c>
      <c r="E229" s="36"/>
      <c r="F229" s="202" t="s">
        <v>401</v>
      </c>
      <c r="G229" s="36"/>
      <c r="H229" s="36"/>
      <c r="I229" s="108"/>
      <c r="J229" s="36"/>
      <c r="K229" s="36"/>
      <c r="L229" s="39"/>
      <c r="M229" s="203"/>
      <c r="N229" s="204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165</v>
      </c>
      <c r="AU229" s="17" t="s">
        <v>82</v>
      </c>
    </row>
    <row r="230" spans="1:65" s="13" customFormat="1" ht="10.199999999999999">
      <c r="B230" s="205"/>
      <c r="C230" s="206"/>
      <c r="D230" s="201" t="s">
        <v>166</v>
      </c>
      <c r="E230" s="207" t="s">
        <v>19</v>
      </c>
      <c r="F230" s="208" t="s">
        <v>1849</v>
      </c>
      <c r="G230" s="206"/>
      <c r="H230" s="209">
        <v>10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166</v>
      </c>
      <c r="AU230" s="215" t="s">
        <v>82</v>
      </c>
      <c r="AV230" s="13" t="s">
        <v>85</v>
      </c>
      <c r="AW230" s="13" t="s">
        <v>34</v>
      </c>
      <c r="AX230" s="13" t="s">
        <v>82</v>
      </c>
      <c r="AY230" s="215" t="s">
        <v>158</v>
      </c>
    </row>
    <row r="231" spans="1:65" s="2" customFormat="1" ht="16.5" customHeight="1">
      <c r="A231" s="34"/>
      <c r="B231" s="35"/>
      <c r="C231" s="188" t="s">
        <v>397</v>
      </c>
      <c r="D231" s="188" t="s">
        <v>159</v>
      </c>
      <c r="E231" s="189" t="s">
        <v>404</v>
      </c>
      <c r="F231" s="190" t="s">
        <v>405</v>
      </c>
      <c r="G231" s="191" t="s">
        <v>202</v>
      </c>
      <c r="H231" s="192">
        <v>1</v>
      </c>
      <c r="I231" s="193"/>
      <c r="J231" s="194">
        <f>ROUND(I231*H231,2)</f>
        <v>0</v>
      </c>
      <c r="K231" s="190" t="s">
        <v>19</v>
      </c>
      <c r="L231" s="39"/>
      <c r="M231" s="195" t="s">
        <v>19</v>
      </c>
      <c r="N231" s="196" t="s">
        <v>45</v>
      </c>
      <c r="O231" s="64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236</v>
      </c>
      <c r="AT231" s="199" t="s">
        <v>159</v>
      </c>
      <c r="AU231" s="199" t="s">
        <v>82</v>
      </c>
      <c r="AY231" s="17" t="s">
        <v>158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82</v>
      </c>
      <c r="BK231" s="200">
        <f>ROUND(I231*H231,2)</f>
        <v>0</v>
      </c>
      <c r="BL231" s="17" t="s">
        <v>236</v>
      </c>
      <c r="BM231" s="199" t="s">
        <v>406</v>
      </c>
    </row>
    <row r="232" spans="1:65" s="2" customFormat="1" ht="10.199999999999999">
      <c r="A232" s="34"/>
      <c r="B232" s="35"/>
      <c r="C232" s="36"/>
      <c r="D232" s="201" t="s">
        <v>165</v>
      </c>
      <c r="E232" s="36"/>
      <c r="F232" s="202" t="s">
        <v>405</v>
      </c>
      <c r="G232" s="36"/>
      <c r="H232" s="36"/>
      <c r="I232" s="108"/>
      <c r="J232" s="36"/>
      <c r="K232" s="36"/>
      <c r="L232" s="39"/>
      <c r="M232" s="203"/>
      <c r="N232" s="204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165</v>
      </c>
      <c r="AU232" s="17" t="s">
        <v>82</v>
      </c>
    </row>
    <row r="233" spans="1:65" s="13" customFormat="1" ht="10.199999999999999">
      <c r="B233" s="205"/>
      <c r="C233" s="206"/>
      <c r="D233" s="201" t="s">
        <v>166</v>
      </c>
      <c r="E233" s="207" t="s">
        <v>19</v>
      </c>
      <c r="F233" s="208" t="s">
        <v>1854</v>
      </c>
      <c r="G233" s="206"/>
      <c r="H233" s="209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166</v>
      </c>
      <c r="AU233" s="215" t="s">
        <v>82</v>
      </c>
      <c r="AV233" s="13" t="s">
        <v>85</v>
      </c>
      <c r="AW233" s="13" t="s">
        <v>34</v>
      </c>
      <c r="AX233" s="13" t="s">
        <v>82</v>
      </c>
      <c r="AY233" s="215" t="s">
        <v>158</v>
      </c>
    </row>
    <row r="234" spans="1:65" s="12" customFormat="1" ht="25.95" customHeight="1">
      <c r="B234" s="174"/>
      <c r="C234" s="175"/>
      <c r="D234" s="176" t="s">
        <v>73</v>
      </c>
      <c r="E234" s="177" t="s">
        <v>408</v>
      </c>
      <c r="F234" s="177" t="s">
        <v>409</v>
      </c>
      <c r="G234" s="175"/>
      <c r="H234" s="175"/>
      <c r="I234" s="178"/>
      <c r="J234" s="179">
        <f>BK234</f>
        <v>0</v>
      </c>
      <c r="K234" s="175"/>
      <c r="L234" s="180"/>
      <c r="M234" s="181"/>
      <c r="N234" s="182"/>
      <c r="O234" s="182"/>
      <c r="P234" s="183">
        <f>P235+SUM(P236:P551)+P610+P614</f>
        <v>0</v>
      </c>
      <c r="Q234" s="182"/>
      <c r="R234" s="183">
        <f>R235+SUM(R236:R551)+R610+R614</f>
        <v>64.278178999999994</v>
      </c>
      <c r="S234" s="182"/>
      <c r="T234" s="184">
        <f>T235+SUM(T236:T551)+T610+T614</f>
        <v>14.24</v>
      </c>
      <c r="AR234" s="185" t="s">
        <v>176</v>
      </c>
      <c r="AT234" s="186" t="s">
        <v>73</v>
      </c>
      <c r="AU234" s="186" t="s">
        <v>74</v>
      </c>
      <c r="AY234" s="185" t="s">
        <v>158</v>
      </c>
      <c r="BK234" s="187">
        <f>BK235+SUM(BK236:BK551)+BK610+BK614</f>
        <v>0</v>
      </c>
    </row>
    <row r="235" spans="1:65" s="2" customFormat="1" ht="63.6" customHeight="1">
      <c r="A235" s="34"/>
      <c r="B235" s="35"/>
      <c r="C235" s="188" t="s">
        <v>403</v>
      </c>
      <c r="D235" s="188" t="s">
        <v>159</v>
      </c>
      <c r="E235" s="189" t="s">
        <v>1301</v>
      </c>
      <c r="F235" s="190" t="s">
        <v>1302</v>
      </c>
      <c r="G235" s="191" t="s">
        <v>1303</v>
      </c>
      <c r="H235" s="192">
        <v>3</v>
      </c>
      <c r="I235" s="193"/>
      <c r="J235" s="194">
        <f>ROUND(I235*H235,2)</f>
        <v>0</v>
      </c>
      <c r="K235" s="190" t="s">
        <v>19</v>
      </c>
      <c r="L235" s="39"/>
      <c r="M235" s="195" t="s">
        <v>19</v>
      </c>
      <c r="N235" s="196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236</v>
      </c>
      <c r="AT235" s="199" t="s">
        <v>159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1855</v>
      </c>
    </row>
    <row r="236" spans="1:65" s="2" customFormat="1" ht="38.4">
      <c r="A236" s="34"/>
      <c r="B236" s="35"/>
      <c r="C236" s="36"/>
      <c r="D236" s="201" t="s">
        <v>165</v>
      </c>
      <c r="E236" s="36"/>
      <c r="F236" s="202" t="s">
        <v>1305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1856</v>
      </c>
      <c r="G237" s="206"/>
      <c r="H237" s="209">
        <v>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2" customFormat="1" ht="40.799999999999997" customHeight="1">
      <c r="A238" s="34"/>
      <c r="B238" s="35"/>
      <c r="C238" s="188" t="s">
        <v>222</v>
      </c>
      <c r="D238" s="188" t="s">
        <v>159</v>
      </c>
      <c r="E238" s="189" t="s">
        <v>410</v>
      </c>
      <c r="F238" s="190" t="s">
        <v>411</v>
      </c>
      <c r="G238" s="191" t="s">
        <v>202</v>
      </c>
      <c r="H238" s="192">
        <v>5</v>
      </c>
      <c r="I238" s="193"/>
      <c r="J238" s="194">
        <f>ROUND(I238*H238,2)</f>
        <v>0</v>
      </c>
      <c r="K238" s="190" t="s">
        <v>19</v>
      </c>
      <c r="L238" s="39"/>
      <c r="M238" s="195" t="s">
        <v>19</v>
      </c>
      <c r="N238" s="196" t="s">
        <v>45</v>
      </c>
      <c r="O238" s="64"/>
      <c r="P238" s="197">
        <f>O238*H238</f>
        <v>0</v>
      </c>
      <c r="Q238" s="197">
        <v>0.8901</v>
      </c>
      <c r="R238" s="197">
        <f>Q238*H238</f>
        <v>4.4504999999999999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236</v>
      </c>
      <c r="AT238" s="199" t="s">
        <v>159</v>
      </c>
      <c r="AU238" s="199" t="s">
        <v>82</v>
      </c>
      <c r="AY238" s="17" t="s">
        <v>158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82</v>
      </c>
      <c r="BK238" s="200">
        <f>ROUND(I238*H238,2)</f>
        <v>0</v>
      </c>
      <c r="BL238" s="17" t="s">
        <v>236</v>
      </c>
      <c r="BM238" s="199" t="s">
        <v>412</v>
      </c>
    </row>
    <row r="239" spans="1:65" s="2" customFormat="1" ht="28.8">
      <c r="A239" s="34"/>
      <c r="B239" s="35"/>
      <c r="C239" s="36"/>
      <c r="D239" s="201" t="s">
        <v>165</v>
      </c>
      <c r="E239" s="36"/>
      <c r="F239" s="202" t="s">
        <v>411</v>
      </c>
      <c r="G239" s="36"/>
      <c r="H239" s="36"/>
      <c r="I239" s="108"/>
      <c r="J239" s="36"/>
      <c r="K239" s="36"/>
      <c r="L239" s="39"/>
      <c r="M239" s="203"/>
      <c r="N239" s="204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165</v>
      </c>
      <c r="AU239" s="17" t="s">
        <v>82</v>
      </c>
    </row>
    <row r="240" spans="1:65" s="2" customFormat="1" ht="38.4">
      <c r="A240" s="34"/>
      <c r="B240" s="35"/>
      <c r="C240" s="36"/>
      <c r="D240" s="201" t="s">
        <v>216</v>
      </c>
      <c r="E240" s="36"/>
      <c r="F240" s="227" t="s">
        <v>413</v>
      </c>
      <c r="G240" s="36"/>
      <c r="H240" s="36"/>
      <c r="I240" s="108"/>
      <c r="J240" s="36"/>
      <c r="K240" s="36"/>
      <c r="L240" s="39"/>
      <c r="M240" s="203"/>
      <c r="N240" s="204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216</v>
      </c>
      <c r="AU240" s="17" t="s">
        <v>82</v>
      </c>
    </row>
    <row r="241" spans="1:65" s="13" customFormat="1" ht="10.199999999999999">
      <c r="B241" s="205"/>
      <c r="C241" s="206"/>
      <c r="D241" s="201" t="s">
        <v>166</v>
      </c>
      <c r="E241" s="207" t="s">
        <v>19</v>
      </c>
      <c r="F241" s="208" t="s">
        <v>1857</v>
      </c>
      <c r="G241" s="206"/>
      <c r="H241" s="209">
        <v>5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166</v>
      </c>
      <c r="AU241" s="215" t="s">
        <v>82</v>
      </c>
      <c r="AV241" s="13" t="s">
        <v>85</v>
      </c>
      <c r="AW241" s="13" t="s">
        <v>34</v>
      </c>
      <c r="AX241" s="13" t="s">
        <v>82</v>
      </c>
      <c r="AY241" s="215" t="s">
        <v>158</v>
      </c>
    </row>
    <row r="242" spans="1:65" s="2" customFormat="1" ht="42" customHeight="1">
      <c r="A242" s="34"/>
      <c r="B242" s="35"/>
      <c r="C242" s="188" t="s">
        <v>415</v>
      </c>
      <c r="D242" s="188" t="s">
        <v>159</v>
      </c>
      <c r="E242" s="189" t="s">
        <v>416</v>
      </c>
      <c r="F242" s="190" t="s">
        <v>417</v>
      </c>
      <c r="G242" s="191" t="s">
        <v>202</v>
      </c>
      <c r="H242" s="192">
        <v>4</v>
      </c>
      <c r="I242" s="193"/>
      <c r="J242" s="194">
        <f>ROUND(I242*H242,2)</f>
        <v>0</v>
      </c>
      <c r="K242" s="190" t="s">
        <v>19</v>
      </c>
      <c r="L242" s="39"/>
      <c r="M242" s="195" t="s">
        <v>19</v>
      </c>
      <c r="N242" s="196" t="s">
        <v>45</v>
      </c>
      <c r="O242" s="64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236</v>
      </c>
      <c r="AT242" s="199" t="s">
        <v>159</v>
      </c>
      <c r="AU242" s="199" t="s">
        <v>82</v>
      </c>
      <c r="AY242" s="17" t="s">
        <v>158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82</v>
      </c>
      <c r="BK242" s="200">
        <f>ROUND(I242*H242,2)</f>
        <v>0</v>
      </c>
      <c r="BL242" s="17" t="s">
        <v>236</v>
      </c>
      <c r="BM242" s="199" t="s">
        <v>418</v>
      </c>
    </row>
    <row r="243" spans="1:65" s="2" customFormat="1" ht="28.8">
      <c r="A243" s="34"/>
      <c r="B243" s="35"/>
      <c r="C243" s="36"/>
      <c r="D243" s="201" t="s">
        <v>165</v>
      </c>
      <c r="E243" s="36"/>
      <c r="F243" s="202" t="s">
        <v>417</v>
      </c>
      <c r="G243" s="36"/>
      <c r="H243" s="36"/>
      <c r="I243" s="108"/>
      <c r="J243" s="36"/>
      <c r="K243" s="36"/>
      <c r="L243" s="39"/>
      <c r="M243" s="203"/>
      <c r="N243" s="204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165</v>
      </c>
      <c r="AU243" s="17" t="s">
        <v>82</v>
      </c>
    </row>
    <row r="244" spans="1:65" s="13" customFormat="1" ht="10.199999999999999">
      <c r="B244" s="205"/>
      <c r="C244" s="206"/>
      <c r="D244" s="201" t="s">
        <v>166</v>
      </c>
      <c r="E244" s="207" t="s">
        <v>19</v>
      </c>
      <c r="F244" s="208" t="s">
        <v>1858</v>
      </c>
      <c r="G244" s="206"/>
      <c r="H244" s="209">
        <v>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34</v>
      </c>
      <c r="AX244" s="13" t="s">
        <v>82</v>
      </c>
      <c r="AY244" s="215" t="s">
        <v>158</v>
      </c>
    </row>
    <row r="245" spans="1:65" s="2" customFormat="1" ht="41.4" customHeight="1">
      <c r="A245" s="34"/>
      <c r="B245" s="35"/>
      <c r="C245" s="188" t="s">
        <v>420</v>
      </c>
      <c r="D245" s="188" t="s">
        <v>159</v>
      </c>
      <c r="E245" s="189" t="s">
        <v>421</v>
      </c>
      <c r="F245" s="190" t="s">
        <v>422</v>
      </c>
      <c r="G245" s="191" t="s">
        <v>202</v>
      </c>
      <c r="H245" s="192">
        <v>1</v>
      </c>
      <c r="I245" s="193"/>
      <c r="J245" s="194">
        <f>ROUND(I245*H245,2)</f>
        <v>0</v>
      </c>
      <c r="K245" s="190" t="s">
        <v>19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423</v>
      </c>
    </row>
    <row r="246" spans="1:65" s="2" customFormat="1" ht="19.2">
      <c r="A246" s="34"/>
      <c r="B246" s="35"/>
      <c r="C246" s="36"/>
      <c r="D246" s="201" t="s">
        <v>165</v>
      </c>
      <c r="E246" s="36"/>
      <c r="F246" s="202" t="s">
        <v>422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13" customFormat="1" ht="10.199999999999999">
      <c r="B247" s="205"/>
      <c r="C247" s="206"/>
      <c r="D247" s="201" t="s">
        <v>166</v>
      </c>
      <c r="E247" s="207" t="s">
        <v>19</v>
      </c>
      <c r="F247" s="208" t="s">
        <v>1854</v>
      </c>
      <c r="G247" s="206"/>
      <c r="H247" s="209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82</v>
      </c>
      <c r="AV247" s="13" t="s">
        <v>85</v>
      </c>
      <c r="AW247" s="13" t="s">
        <v>34</v>
      </c>
      <c r="AX247" s="13" t="s">
        <v>82</v>
      </c>
      <c r="AY247" s="215" t="s">
        <v>158</v>
      </c>
    </row>
    <row r="248" spans="1:65" s="2" customFormat="1" ht="29.4" customHeight="1">
      <c r="A248" s="34"/>
      <c r="B248" s="35"/>
      <c r="C248" s="188" t="s">
        <v>425</v>
      </c>
      <c r="D248" s="188" t="s">
        <v>159</v>
      </c>
      <c r="E248" s="189" t="s">
        <v>426</v>
      </c>
      <c r="F248" s="190" t="s">
        <v>427</v>
      </c>
      <c r="G248" s="191" t="s">
        <v>162</v>
      </c>
      <c r="H248" s="192">
        <v>63</v>
      </c>
      <c r="I248" s="193"/>
      <c r="J248" s="194">
        <f>ROUND(I248*H248,2)</f>
        <v>0</v>
      </c>
      <c r="K248" s="190" t="s">
        <v>19</v>
      </c>
      <c r="L248" s="39"/>
      <c r="M248" s="195" t="s">
        <v>19</v>
      </c>
      <c r="N248" s="196" t="s">
        <v>45</v>
      </c>
      <c r="O248" s="64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236</v>
      </c>
      <c r="AT248" s="199" t="s">
        <v>159</v>
      </c>
      <c r="AU248" s="199" t="s">
        <v>82</v>
      </c>
      <c r="AY248" s="17" t="s">
        <v>158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82</v>
      </c>
      <c r="BK248" s="200">
        <f>ROUND(I248*H248,2)</f>
        <v>0</v>
      </c>
      <c r="BL248" s="17" t="s">
        <v>236</v>
      </c>
      <c r="BM248" s="199" t="s">
        <v>428</v>
      </c>
    </row>
    <row r="249" spans="1:65" s="2" customFormat="1" ht="19.2">
      <c r="A249" s="34"/>
      <c r="B249" s="35"/>
      <c r="C249" s="36"/>
      <c r="D249" s="201" t="s">
        <v>165</v>
      </c>
      <c r="E249" s="36"/>
      <c r="F249" s="202" t="s">
        <v>427</v>
      </c>
      <c r="G249" s="36"/>
      <c r="H249" s="36"/>
      <c r="I249" s="108"/>
      <c r="J249" s="36"/>
      <c r="K249" s="36"/>
      <c r="L249" s="39"/>
      <c r="M249" s="203"/>
      <c r="N249" s="204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165</v>
      </c>
      <c r="AU249" s="17" t="s">
        <v>82</v>
      </c>
    </row>
    <row r="250" spans="1:65" s="2" customFormat="1" ht="16.5" customHeight="1">
      <c r="A250" s="34"/>
      <c r="B250" s="35"/>
      <c r="C250" s="228" t="s">
        <v>429</v>
      </c>
      <c r="D250" s="228" t="s">
        <v>199</v>
      </c>
      <c r="E250" s="229" t="s">
        <v>430</v>
      </c>
      <c r="F250" s="230" t="s">
        <v>431</v>
      </c>
      <c r="G250" s="231" t="s">
        <v>162</v>
      </c>
      <c r="H250" s="232">
        <v>72.45</v>
      </c>
      <c r="I250" s="233"/>
      <c r="J250" s="234">
        <f>ROUND(I250*H250,2)</f>
        <v>0</v>
      </c>
      <c r="K250" s="230" t="s">
        <v>19</v>
      </c>
      <c r="L250" s="235"/>
      <c r="M250" s="236" t="s">
        <v>19</v>
      </c>
      <c r="N250" s="237" t="s">
        <v>45</v>
      </c>
      <c r="O250" s="64"/>
      <c r="P250" s="197">
        <f>O250*H250</f>
        <v>0</v>
      </c>
      <c r="Q250" s="197">
        <v>1.2E-4</v>
      </c>
      <c r="R250" s="197">
        <f>Q250*H250</f>
        <v>8.6940000000000003E-3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241</v>
      </c>
      <c r="AT250" s="199" t="s">
        <v>199</v>
      </c>
      <c r="AU250" s="199" t="s">
        <v>82</v>
      </c>
      <c r="AY250" s="17" t="s">
        <v>158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82</v>
      </c>
      <c r="BK250" s="200">
        <f>ROUND(I250*H250,2)</f>
        <v>0</v>
      </c>
      <c r="BL250" s="17" t="s">
        <v>236</v>
      </c>
      <c r="BM250" s="199" t="s">
        <v>432</v>
      </c>
    </row>
    <row r="251" spans="1:65" s="2" customFormat="1" ht="10.199999999999999">
      <c r="A251" s="34"/>
      <c r="B251" s="35"/>
      <c r="C251" s="36"/>
      <c r="D251" s="201" t="s">
        <v>165</v>
      </c>
      <c r="E251" s="36"/>
      <c r="F251" s="202" t="s">
        <v>431</v>
      </c>
      <c r="G251" s="36"/>
      <c r="H251" s="36"/>
      <c r="I251" s="108"/>
      <c r="J251" s="36"/>
      <c r="K251" s="36"/>
      <c r="L251" s="39"/>
      <c r="M251" s="203"/>
      <c r="N251" s="204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165</v>
      </c>
      <c r="AU251" s="17" t="s">
        <v>82</v>
      </c>
    </row>
    <row r="252" spans="1:65" s="13" customFormat="1" ht="10.199999999999999">
      <c r="B252" s="205"/>
      <c r="C252" s="206"/>
      <c r="D252" s="201" t="s">
        <v>166</v>
      </c>
      <c r="E252" s="207" t="s">
        <v>19</v>
      </c>
      <c r="F252" s="208" t="s">
        <v>1859</v>
      </c>
      <c r="G252" s="206"/>
      <c r="H252" s="209">
        <v>63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166</v>
      </c>
      <c r="AU252" s="215" t="s">
        <v>82</v>
      </c>
      <c r="AV252" s="13" t="s">
        <v>85</v>
      </c>
      <c r="AW252" s="13" t="s">
        <v>34</v>
      </c>
      <c r="AX252" s="13" t="s">
        <v>82</v>
      </c>
      <c r="AY252" s="215" t="s">
        <v>158</v>
      </c>
    </row>
    <row r="253" spans="1:65" s="13" customFormat="1" ht="10.199999999999999">
      <c r="B253" s="205"/>
      <c r="C253" s="206"/>
      <c r="D253" s="201" t="s">
        <v>166</v>
      </c>
      <c r="E253" s="206"/>
      <c r="F253" s="208" t="s">
        <v>1860</v>
      </c>
      <c r="G253" s="206"/>
      <c r="H253" s="209">
        <v>72.45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4</v>
      </c>
      <c r="AX253" s="13" t="s">
        <v>82</v>
      </c>
      <c r="AY253" s="215" t="s">
        <v>158</v>
      </c>
    </row>
    <row r="254" spans="1:65" s="2" customFormat="1" ht="39.6" customHeight="1">
      <c r="A254" s="34"/>
      <c r="B254" s="35"/>
      <c r="C254" s="188" t="s">
        <v>435</v>
      </c>
      <c r="D254" s="188" t="s">
        <v>159</v>
      </c>
      <c r="E254" s="189" t="s">
        <v>436</v>
      </c>
      <c r="F254" s="190" t="s">
        <v>437</v>
      </c>
      <c r="G254" s="191" t="s">
        <v>162</v>
      </c>
      <c r="H254" s="192">
        <v>360</v>
      </c>
      <c r="I254" s="193"/>
      <c r="J254" s="194">
        <f>ROUND(I254*H254,2)</f>
        <v>0</v>
      </c>
      <c r="K254" s="190" t="s">
        <v>213</v>
      </c>
      <c r="L254" s="39"/>
      <c r="M254" s="195" t="s">
        <v>19</v>
      </c>
      <c r="N254" s="196" t="s">
        <v>45</v>
      </c>
      <c r="O254" s="64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236</v>
      </c>
      <c r="AT254" s="199" t="s">
        <v>159</v>
      </c>
      <c r="AU254" s="199" t="s">
        <v>82</v>
      </c>
      <c r="AY254" s="17" t="s">
        <v>158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82</v>
      </c>
      <c r="BK254" s="200">
        <f>ROUND(I254*H254,2)</f>
        <v>0</v>
      </c>
      <c r="BL254" s="17" t="s">
        <v>236</v>
      </c>
      <c r="BM254" s="199" t="s">
        <v>438</v>
      </c>
    </row>
    <row r="255" spans="1:65" s="2" customFormat="1" ht="19.2">
      <c r="A255" s="34"/>
      <c r="B255" s="35"/>
      <c r="C255" s="36"/>
      <c r="D255" s="201" t="s">
        <v>165</v>
      </c>
      <c r="E255" s="36"/>
      <c r="F255" s="202" t="s">
        <v>437</v>
      </c>
      <c r="G255" s="36"/>
      <c r="H255" s="36"/>
      <c r="I255" s="108"/>
      <c r="J255" s="36"/>
      <c r="K255" s="36"/>
      <c r="L255" s="39"/>
      <c r="M255" s="203"/>
      <c r="N255" s="204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165</v>
      </c>
      <c r="AU255" s="17" t="s">
        <v>82</v>
      </c>
    </row>
    <row r="256" spans="1:65" s="2" customFormat="1" ht="16.5" customHeight="1">
      <c r="A256" s="34"/>
      <c r="B256" s="35"/>
      <c r="C256" s="228" t="s">
        <v>439</v>
      </c>
      <c r="D256" s="228" t="s">
        <v>199</v>
      </c>
      <c r="E256" s="229" t="s">
        <v>440</v>
      </c>
      <c r="F256" s="230" t="s">
        <v>441</v>
      </c>
      <c r="G256" s="231" t="s">
        <v>162</v>
      </c>
      <c r="H256" s="232">
        <v>396.75</v>
      </c>
      <c r="I256" s="233"/>
      <c r="J256" s="234">
        <f>ROUND(I256*H256,2)</f>
        <v>0</v>
      </c>
      <c r="K256" s="230" t="s">
        <v>19</v>
      </c>
      <c r="L256" s="235"/>
      <c r="M256" s="236" t="s">
        <v>19</v>
      </c>
      <c r="N256" s="237" t="s">
        <v>45</v>
      </c>
      <c r="O256" s="64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241</v>
      </c>
      <c r="AT256" s="199" t="s">
        <v>199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442</v>
      </c>
    </row>
    <row r="257" spans="1:65" s="2" customFormat="1" ht="10.199999999999999">
      <c r="A257" s="34"/>
      <c r="B257" s="35"/>
      <c r="C257" s="36"/>
      <c r="D257" s="201" t="s">
        <v>165</v>
      </c>
      <c r="E257" s="36"/>
      <c r="F257" s="202" t="s">
        <v>441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13" customFormat="1" ht="10.199999999999999">
      <c r="B258" s="205"/>
      <c r="C258" s="206"/>
      <c r="D258" s="201" t="s">
        <v>166</v>
      </c>
      <c r="E258" s="207" t="s">
        <v>19</v>
      </c>
      <c r="F258" s="208" t="s">
        <v>1861</v>
      </c>
      <c r="G258" s="206"/>
      <c r="H258" s="209">
        <v>345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34</v>
      </c>
      <c r="AX258" s="13" t="s">
        <v>82</v>
      </c>
      <c r="AY258" s="215" t="s">
        <v>158</v>
      </c>
    </row>
    <row r="259" spans="1:65" s="13" customFormat="1" ht="10.199999999999999">
      <c r="B259" s="205"/>
      <c r="C259" s="206"/>
      <c r="D259" s="201" t="s">
        <v>166</v>
      </c>
      <c r="E259" s="206"/>
      <c r="F259" s="208" t="s">
        <v>1862</v>
      </c>
      <c r="G259" s="206"/>
      <c r="H259" s="209">
        <v>396.75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166</v>
      </c>
      <c r="AU259" s="215" t="s">
        <v>82</v>
      </c>
      <c r="AV259" s="13" t="s">
        <v>85</v>
      </c>
      <c r="AW259" s="13" t="s">
        <v>4</v>
      </c>
      <c r="AX259" s="13" t="s">
        <v>82</v>
      </c>
      <c r="AY259" s="215" t="s">
        <v>158</v>
      </c>
    </row>
    <row r="260" spans="1:65" s="2" customFormat="1" ht="16.5" customHeight="1">
      <c r="A260" s="34"/>
      <c r="B260" s="35"/>
      <c r="C260" s="228" t="s">
        <v>445</v>
      </c>
      <c r="D260" s="228" t="s">
        <v>199</v>
      </c>
      <c r="E260" s="229" t="s">
        <v>446</v>
      </c>
      <c r="F260" s="230" t="s">
        <v>447</v>
      </c>
      <c r="G260" s="231" t="s">
        <v>162</v>
      </c>
      <c r="H260" s="232">
        <v>17.25</v>
      </c>
      <c r="I260" s="233"/>
      <c r="J260" s="234">
        <f>ROUND(I260*H260,2)</f>
        <v>0</v>
      </c>
      <c r="K260" s="230" t="s">
        <v>19</v>
      </c>
      <c r="L260" s="235"/>
      <c r="M260" s="236" t="s">
        <v>19</v>
      </c>
      <c r="N260" s="237" t="s">
        <v>45</v>
      </c>
      <c r="O260" s="64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241</v>
      </c>
      <c r="AT260" s="199" t="s">
        <v>199</v>
      </c>
      <c r="AU260" s="199" t="s">
        <v>82</v>
      </c>
      <c r="AY260" s="17" t="s">
        <v>158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236</v>
      </c>
      <c r="BM260" s="199" t="s">
        <v>448</v>
      </c>
    </row>
    <row r="261" spans="1:65" s="2" customFormat="1" ht="10.199999999999999">
      <c r="A261" s="34"/>
      <c r="B261" s="35"/>
      <c r="C261" s="36"/>
      <c r="D261" s="201" t="s">
        <v>165</v>
      </c>
      <c r="E261" s="36"/>
      <c r="F261" s="202" t="s">
        <v>447</v>
      </c>
      <c r="G261" s="36"/>
      <c r="H261" s="36"/>
      <c r="I261" s="108"/>
      <c r="J261" s="36"/>
      <c r="K261" s="36"/>
      <c r="L261" s="39"/>
      <c r="M261" s="203"/>
      <c r="N261" s="204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165</v>
      </c>
      <c r="AU261" s="17" t="s">
        <v>82</v>
      </c>
    </row>
    <row r="262" spans="1:65" s="13" customFormat="1" ht="10.199999999999999">
      <c r="B262" s="205"/>
      <c r="C262" s="206"/>
      <c r="D262" s="201" t="s">
        <v>166</v>
      </c>
      <c r="E262" s="207" t="s">
        <v>19</v>
      </c>
      <c r="F262" s="208" t="s">
        <v>1863</v>
      </c>
      <c r="G262" s="206"/>
      <c r="H262" s="209">
        <v>15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82</v>
      </c>
      <c r="AV262" s="13" t="s">
        <v>85</v>
      </c>
      <c r="AW262" s="13" t="s">
        <v>34</v>
      </c>
      <c r="AX262" s="13" t="s">
        <v>82</v>
      </c>
      <c r="AY262" s="215" t="s">
        <v>158</v>
      </c>
    </row>
    <row r="263" spans="1:65" s="13" customFormat="1" ht="10.199999999999999">
      <c r="B263" s="205"/>
      <c r="C263" s="206"/>
      <c r="D263" s="201" t="s">
        <v>166</v>
      </c>
      <c r="E263" s="206"/>
      <c r="F263" s="208" t="s">
        <v>1346</v>
      </c>
      <c r="G263" s="206"/>
      <c r="H263" s="209">
        <v>17.25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4</v>
      </c>
      <c r="AX263" s="13" t="s">
        <v>82</v>
      </c>
      <c r="AY263" s="215" t="s">
        <v>158</v>
      </c>
    </row>
    <row r="264" spans="1:65" s="2" customFormat="1" ht="31.2" customHeight="1">
      <c r="A264" s="34"/>
      <c r="B264" s="35"/>
      <c r="C264" s="188" t="s">
        <v>450</v>
      </c>
      <c r="D264" s="188" t="s">
        <v>159</v>
      </c>
      <c r="E264" s="189" t="s">
        <v>451</v>
      </c>
      <c r="F264" s="190" t="s">
        <v>452</v>
      </c>
      <c r="G264" s="191" t="s">
        <v>162</v>
      </c>
      <c r="H264" s="192">
        <v>10</v>
      </c>
      <c r="I264" s="193"/>
      <c r="J264" s="194">
        <f>ROUND(I264*H264,2)</f>
        <v>0</v>
      </c>
      <c r="K264" s="190" t="s">
        <v>19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453</v>
      </c>
    </row>
    <row r="265" spans="1:65" s="2" customFormat="1" ht="19.2">
      <c r="A265" s="34"/>
      <c r="B265" s="35"/>
      <c r="C265" s="36"/>
      <c r="D265" s="201" t="s">
        <v>165</v>
      </c>
      <c r="E265" s="36"/>
      <c r="F265" s="202" t="s">
        <v>452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33" customHeight="1">
      <c r="A266" s="34"/>
      <c r="B266" s="35"/>
      <c r="C266" s="228" t="s">
        <v>454</v>
      </c>
      <c r="D266" s="228" t="s">
        <v>199</v>
      </c>
      <c r="E266" s="229" t="s">
        <v>455</v>
      </c>
      <c r="F266" s="230" t="s">
        <v>456</v>
      </c>
      <c r="G266" s="231" t="s">
        <v>162</v>
      </c>
      <c r="H266" s="232">
        <v>11.5</v>
      </c>
      <c r="I266" s="233"/>
      <c r="J266" s="234">
        <f>ROUND(I266*H266,2)</f>
        <v>0</v>
      </c>
      <c r="K266" s="230" t="s">
        <v>19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4.2000000000000002E-4</v>
      </c>
      <c r="R266" s="197">
        <f>Q266*H266</f>
        <v>4.8300000000000001E-3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241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236</v>
      </c>
      <c r="BM266" s="199" t="s">
        <v>457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456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13" customFormat="1" ht="10.199999999999999">
      <c r="B268" s="205"/>
      <c r="C268" s="206"/>
      <c r="D268" s="201" t="s">
        <v>166</v>
      </c>
      <c r="E268" s="207" t="s">
        <v>19</v>
      </c>
      <c r="F268" s="208" t="s">
        <v>1864</v>
      </c>
      <c r="G268" s="206"/>
      <c r="H268" s="209">
        <v>10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82</v>
      </c>
      <c r="AV268" s="13" t="s">
        <v>85</v>
      </c>
      <c r="AW268" s="13" t="s">
        <v>34</v>
      </c>
      <c r="AX268" s="13" t="s">
        <v>82</v>
      </c>
      <c r="AY268" s="215" t="s">
        <v>158</v>
      </c>
    </row>
    <row r="269" spans="1:65" s="13" customFormat="1" ht="10.199999999999999">
      <c r="B269" s="205"/>
      <c r="C269" s="206"/>
      <c r="D269" s="201" t="s">
        <v>166</v>
      </c>
      <c r="E269" s="206"/>
      <c r="F269" s="208" t="s">
        <v>1331</v>
      </c>
      <c r="G269" s="206"/>
      <c r="H269" s="209">
        <v>11.5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4</v>
      </c>
      <c r="AX269" s="13" t="s">
        <v>82</v>
      </c>
      <c r="AY269" s="215" t="s">
        <v>158</v>
      </c>
    </row>
    <row r="270" spans="1:65" s="2" customFormat="1" ht="30" customHeight="1">
      <c r="A270" s="34"/>
      <c r="B270" s="35"/>
      <c r="C270" s="228" t="s">
        <v>459</v>
      </c>
      <c r="D270" s="228" t="s">
        <v>199</v>
      </c>
      <c r="E270" s="229" t="s">
        <v>460</v>
      </c>
      <c r="F270" s="230" t="s">
        <v>461</v>
      </c>
      <c r="G270" s="231" t="s">
        <v>202</v>
      </c>
      <c r="H270" s="232">
        <v>2</v>
      </c>
      <c r="I270" s="233"/>
      <c r="J270" s="234">
        <f>ROUND(I270*H270,2)</f>
        <v>0</v>
      </c>
      <c r="K270" s="230" t="s">
        <v>19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4.2000000000000002E-4</v>
      </c>
      <c r="R270" s="197">
        <f>Q270*H270</f>
        <v>8.4000000000000003E-4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462</v>
      </c>
    </row>
    <row r="271" spans="1:65" s="2" customFormat="1" ht="19.2">
      <c r="A271" s="34"/>
      <c r="B271" s="35"/>
      <c r="C271" s="36"/>
      <c r="D271" s="201" t="s">
        <v>165</v>
      </c>
      <c r="E271" s="36"/>
      <c r="F271" s="202" t="s">
        <v>461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1865</v>
      </c>
      <c r="G272" s="206"/>
      <c r="H272" s="209">
        <v>2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2" customFormat="1" ht="29.4" customHeight="1">
      <c r="A273" s="34"/>
      <c r="B273" s="35"/>
      <c r="C273" s="188" t="s">
        <v>464</v>
      </c>
      <c r="D273" s="188" t="s">
        <v>159</v>
      </c>
      <c r="E273" s="189" t="s">
        <v>465</v>
      </c>
      <c r="F273" s="190" t="s">
        <v>466</v>
      </c>
      <c r="G273" s="191" t="s">
        <v>162</v>
      </c>
      <c r="H273" s="192">
        <v>220</v>
      </c>
      <c r="I273" s="193"/>
      <c r="J273" s="194">
        <f>ROUND(I273*H273,2)</f>
        <v>0</v>
      </c>
      <c r="K273" s="190" t="s">
        <v>213</v>
      </c>
      <c r="L273" s="39"/>
      <c r="M273" s="195" t="s">
        <v>19</v>
      </c>
      <c r="N273" s="196" t="s">
        <v>45</v>
      </c>
      <c r="O273" s="64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236</v>
      </c>
      <c r="AT273" s="199" t="s">
        <v>159</v>
      </c>
      <c r="AU273" s="199" t="s">
        <v>82</v>
      </c>
      <c r="AY273" s="17" t="s">
        <v>158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236</v>
      </c>
      <c r="BM273" s="199" t="s">
        <v>467</v>
      </c>
    </row>
    <row r="274" spans="1:65" s="2" customFormat="1" ht="48">
      <c r="A274" s="34"/>
      <c r="B274" s="35"/>
      <c r="C274" s="36"/>
      <c r="D274" s="201" t="s">
        <v>165</v>
      </c>
      <c r="E274" s="36"/>
      <c r="F274" s="202" t="s">
        <v>468</v>
      </c>
      <c r="G274" s="36"/>
      <c r="H274" s="36"/>
      <c r="I274" s="108"/>
      <c r="J274" s="36"/>
      <c r="K274" s="36"/>
      <c r="L274" s="39"/>
      <c r="M274" s="203"/>
      <c r="N274" s="204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165</v>
      </c>
      <c r="AU274" s="17" t="s">
        <v>82</v>
      </c>
    </row>
    <row r="275" spans="1:65" s="2" customFormat="1" ht="16.5" customHeight="1">
      <c r="A275" s="34"/>
      <c r="B275" s="35"/>
      <c r="C275" s="228" t="s">
        <v>469</v>
      </c>
      <c r="D275" s="228" t="s">
        <v>199</v>
      </c>
      <c r="E275" s="229" t="s">
        <v>470</v>
      </c>
      <c r="F275" s="230" t="s">
        <v>471</v>
      </c>
      <c r="G275" s="231" t="s">
        <v>162</v>
      </c>
      <c r="H275" s="232">
        <v>253</v>
      </c>
      <c r="I275" s="233"/>
      <c r="J275" s="234">
        <f>ROUND(I275*H275,2)</f>
        <v>0</v>
      </c>
      <c r="K275" s="230" t="s">
        <v>213</v>
      </c>
      <c r="L275" s="235"/>
      <c r="M275" s="236" t="s">
        <v>19</v>
      </c>
      <c r="N275" s="237" t="s">
        <v>45</v>
      </c>
      <c r="O275" s="64"/>
      <c r="P275" s="197">
        <f>O275*H275</f>
        <v>0</v>
      </c>
      <c r="Q275" s="197">
        <v>4.8000000000000001E-4</v>
      </c>
      <c r="R275" s="197">
        <f>Q275*H275</f>
        <v>0.12144000000000001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241</v>
      </c>
      <c r="AT275" s="199" t="s">
        <v>199</v>
      </c>
      <c r="AU275" s="199" t="s">
        <v>82</v>
      </c>
      <c r="AY275" s="17" t="s">
        <v>158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236</v>
      </c>
      <c r="BM275" s="199" t="s">
        <v>472</v>
      </c>
    </row>
    <row r="276" spans="1:65" s="2" customFormat="1" ht="10.199999999999999">
      <c r="A276" s="34"/>
      <c r="B276" s="35"/>
      <c r="C276" s="36"/>
      <c r="D276" s="201" t="s">
        <v>165</v>
      </c>
      <c r="E276" s="36"/>
      <c r="F276" s="202" t="s">
        <v>471</v>
      </c>
      <c r="G276" s="36"/>
      <c r="H276" s="36"/>
      <c r="I276" s="108"/>
      <c r="J276" s="36"/>
      <c r="K276" s="36"/>
      <c r="L276" s="39"/>
      <c r="M276" s="203"/>
      <c r="N276" s="204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165</v>
      </c>
      <c r="AU276" s="17" t="s">
        <v>82</v>
      </c>
    </row>
    <row r="277" spans="1:65" s="13" customFormat="1" ht="10.199999999999999">
      <c r="B277" s="205"/>
      <c r="C277" s="206"/>
      <c r="D277" s="201" t="s">
        <v>166</v>
      </c>
      <c r="E277" s="207" t="s">
        <v>19</v>
      </c>
      <c r="F277" s="208" t="s">
        <v>1866</v>
      </c>
      <c r="G277" s="206"/>
      <c r="H277" s="209">
        <v>220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166</v>
      </c>
      <c r="AU277" s="215" t="s">
        <v>82</v>
      </c>
      <c r="AV277" s="13" t="s">
        <v>85</v>
      </c>
      <c r="AW277" s="13" t="s">
        <v>34</v>
      </c>
      <c r="AX277" s="13" t="s">
        <v>82</v>
      </c>
      <c r="AY277" s="215" t="s">
        <v>158</v>
      </c>
    </row>
    <row r="278" spans="1:65" s="13" customFormat="1" ht="10.199999999999999">
      <c r="B278" s="205"/>
      <c r="C278" s="206"/>
      <c r="D278" s="201" t="s">
        <v>166</v>
      </c>
      <c r="E278" s="206"/>
      <c r="F278" s="208" t="s">
        <v>1867</v>
      </c>
      <c r="G278" s="206"/>
      <c r="H278" s="209">
        <v>253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4</v>
      </c>
      <c r="AX278" s="13" t="s">
        <v>82</v>
      </c>
      <c r="AY278" s="215" t="s">
        <v>158</v>
      </c>
    </row>
    <row r="279" spans="1:65" s="2" customFormat="1" ht="29.4" customHeight="1">
      <c r="A279" s="34"/>
      <c r="B279" s="35"/>
      <c r="C279" s="188" t="s">
        <v>474</v>
      </c>
      <c r="D279" s="188" t="s">
        <v>159</v>
      </c>
      <c r="E279" s="189" t="s">
        <v>492</v>
      </c>
      <c r="F279" s="190" t="s">
        <v>493</v>
      </c>
      <c r="G279" s="191" t="s">
        <v>162</v>
      </c>
      <c r="H279" s="192">
        <v>265</v>
      </c>
      <c r="I279" s="193"/>
      <c r="J279" s="194">
        <f>ROUND(I279*H279,2)</f>
        <v>0</v>
      </c>
      <c r="K279" s="190" t="s">
        <v>213</v>
      </c>
      <c r="L279" s="39"/>
      <c r="M279" s="195" t="s">
        <v>19</v>
      </c>
      <c r="N279" s="196" t="s">
        <v>45</v>
      </c>
      <c r="O279" s="64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236</v>
      </c>
      <c r="AT279" s="199" t="s">
        <v>159</v>
      </c>
      <c r="AU279" s="199" t="s">
        <v>82</v>
      </c>
      <c r="AY279" s="17" t="s">
        <v>158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82</v>
      </c>
      <c r="BK279" s="200">
        <f>ROUND(I279*H279,2)</f>
        <v>0</v>
      </c>
      <c r="BL279" s="17" t="s">
        <v>236</v>
      </c>
      <c r="BM279" s="199" t="s">
        <v>494</v>
      </c>
    </row>
    <row r="280" spans="1:65" s="2" customFormat="1" ht="48">
      <c r="A280" s="34"/>
      <c r="B280" s="35"/>
      <c r="C280" s="36"/>
      <c r="D280" s="201" t="s">
        <v>165</v>
      </c>
      <c r="E280" s="36"/>
      <c r="F280" s="202" t="s">
        <v>495</v>
      </c>
      <c r="G280" s="36"/>
      <c r="H280" s="36"/>
      <c r="I280" s="108"/>
      <c r="J280" s="36"/>
      <c r="K280" s="36"/>
      <c r="L280" s="39"/>
      <c r="M280" s="203"/>
      <c r="N280" s="204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165</v>
      </c>
      <c r="AU280" s="17" t="s">
        <v>82</v>
      </c>
    </row>
    <row r="281" spans="1:65" s="2" customFormat="1" ht="27" customHeight="1">
      <c r="A281" s="34"/>
      <c r="B281" s="35"/>
      <c r="C281" s="228" t="s">
        <v>479</v>
      </c>
      <c r="D281" s="228" t="s">
        <v>199</v>
      </c>
      <c r="E281" s="229" t="s">
        <v>497</v>
      </c>
      <c r="F281" s="230" t="s">
        <v>498</v>
      </c>
      <c r="G281" s="231" t="s">
        <v>162</v>
      </c>
      <c r="H281" s="232">
        <v>304.75</v>
      </c>
      <c r="I281" s="233"/>
      <c r="J281" s="234">
        <f>ROUND(I281*H281,2)</f>
        <v>0</v>
      </c>
      <c r="K281" s="230" t="s">
        <v>19</v>
      </c>
      <c r="L281" s="235"/>
      <c r="M281" s="236" t="s">
        <v>19</v>
      </c>
      <c r="N281" s="237" t="s">
        <v>45</v>
      </c>
      <c r="O281" s="64"/>
      <c r="P281" s="197">
        <f>O281*H281</f>
        <v>0</v>
      </c>
      <c r="Q281" s="197">
        <v>6.2E-4</v>
      </c>
      <c r="R281" s="197">
        <f>Q281*H281</f>
        <v>0.188945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255</v>
      </c>
      <c r="AT281" s="199" t="s">
        <v>199</v>
      </c>
      <c r="AU281" s="199" t="s">
        <v>82</v>
      </c>
      <c r="AY281" s="17" t="s">
        <v>158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82</v>
      </c>
      <c r="BK281" s="200">
        <f>ROUND(I281*H281,2)</f>
        <v>0</v>
      </c>
      <c r="BL281" s="17" t="s">
        <v>255</v>
      </c>
      <c r="BM281" s="199" t="s">
        <v>499</v>
      </c>
    </row>
    <row r="282" spans="1:65" s="2" customFormat="1" ht="10.199999999999999">
      <c r="A282" s="34"/>
      <c r="B282" s="35"/>
      <c r="C282" s="36"/>
      <c r="D282" s="201" t="s">
        <v>165</v>
      </c>
      <c r="E282" s="36"/>
      <c r="F282" s="202" t="s">
        <v>498</v>
      </c>
      <c r="G282" s="36"/>
      <c r="H282" s="36"/>
      <c r="I282" s="108"/>
      <c r="J282" s="36"/>
      <c r="K282" s="36"/>
      <c r="L282" s="39"/>
      <c r="M282" s="203"/>
      <c r="N282" s="204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165</v>
      </c>
      <c r="AU282" s="17" t="s">
        <v>82</v>
      </c>
    </row>
    <row r="283" spans="1:65" s="13" customFormat="1" ht="10.199999999999999">
      <c r="B283" s="205"/>
      <c r="C283" s="206"/>
      <c r="D283" s="201" t="s">
        <v>166</v>
      </c>
      <c r="E283" s="207" t="s">
        <v>19</v>
      </c>
      <c r="F283" s="208" t="s">
        <v>1868</v>
      </c>
      <c r="G283" s="206"/>
      <c r="H283" s="209">
        <v>265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34</v>
      </c>
      <c r="AX283" s="13" t="s">
        <v>82</v>
      </c>
      <c r="AY283" s="215" t="s">
        <v>158</v>
      </c>
    </row>
    <row r="284" spans="1:65" s="13" customFormat="1" ht="10.199999999999999">
      <c r="B284" s="205"/>
      <c r="C284" s="206"/>
      <c r="D284" s="201" t="s">
        <v>166</v>
      </c>
      <c r="E284" s="206"/>
      <c r="F284" s="208" t="s">
        <v>1869</v>
      </c>
      <c r="G284" s="206"/>
      <c r="H284" s="209">
        <v>304.75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4</v>
      </c>
      <c r="AX284" s="13" t="s">
        <v>82</v>
      </c>
      <c r="AY284" s="215" t="s">
        <v>158</v>
      </c>
    </row>
    <row r="285" spans="1:65" s="2" customFormat="1" ht="16.5" customHeight="1">
      <c r="A285" s="34"/>
      <c r="B285" s="35"/>
      <c r="C285" s="188" t="s">
        <v>485</v>
      </c>
      <c r="D285" s="188" t="s">
        <v>159</v>
      </c>
      <c r="E285" s="189" t="s">
        <v>503</v>
      </c>
      <c r="F285" s="190" t="s">
        <v>504</v>
      </c>
      <c r="G285" s="191" t="s">
        <v>202</v>
      </c>
      <c r="H285" s="192">
        <v>60</v>
      </c>
      <c r="I285" s="193"/>
      <c r="J285" s="194">
        <f>ROUND(I285*H285,2)</f>
        <v>0</v>
      </c>
      <c r="K285" s="190" t="s">
        <v>19</v>
      </c>
      <c r="L285" s="39"/>
      <c r="M285" s="195" t="s">
        <v>19</v>
      </c>
      <c r="N285" s="196" t="s">
        <v>45</v>
      </c>
      <c r="O285" s="64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236</v>
      </c>
      <c r="AT285" s="199" t="s">
        <v>159</v>
      </c>
      <c r="AU285" s="199" t="s">
        <v>82</v>
      </c>
      <c r="AY285" s="17" t="s">
        <v>158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236</v>
      </c>
      <c r="BM285" s="199" t="s">
        <v>505</v>
      </c>
    </row>
    <row r="286" spans="1:65" s="2" customFormat="1" ht="10.199999999999999">
      <c r="A286" s="34"/>
      <c r="B286" s="35"/>
      <c r="C286" s="36"/>
      <c r="D286" s="201" t="s">
        <v>165</v>
      </c>
      <c r="E286" s="36"/>
      <c r="F286" s="202" t="s">
        <v>504</v>
      </c>
      <c r="G286" s="36"/>
      <c r="H286" s="36"/>
      <c r="I286" s="108"/>
      <c r="J286" s="36"/>
      <c r="K286" s="36"/>
      <c r="L286" s="39"/>
      <c r="M286" s="203"/>
      <c r="N286" s="204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82</v>
      </c>
    </row>
    <row r="287" spans="1:65" s="2" customFormat="1" ht="16.5" customHeight="1">
      <c r="A287" s="34"/>
      <c r="B287" s="35"/>
      <c r="C287" s="228" t="s">
        <v>491</v>
      </c>
      <c r="D287" s="228" t="s">
        <v>199</v>
      </c>
      <c r="E287" s="229" t="s">
        <v>506</v>
      </c>
      <c r="F287" s="230" t="s">
        <v>507</v>
      </c>
      <c r="G287" s="231" t="s">
        <v>508</v>
      </c>
      <c r="H287" s="232">
        <v>60</v>
      </c>
      <c r="I287" s="233"/>
      <c r="J287" s="234">
        <f>ROUND(I287*H287,2)</f>
        <v>0</v>
      </c>
      <c r="K287" s="230" t="s">
        <v>19</v>
      </c>
      <c r="L287" s="235"/>
      <c r="M287" s="236" t="s">
        <v>19</v>
      </c>
      <c r="N287" s="237" t="s">
        <v>45</v>
      </c>
      <c r="O287" s="64"/>
      <c r="P287" s="197">
        <f>O287*H287</f>
        <v>0</v>
      </c>
      <c r="Q287" s="197">
        <v>6.2E-4</v>
      </c>
      <c r="R287" s="197">
        <f>Q287*H287</f>
        <v>3.7199999999999997E-2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241</v>
      </c>
      <c r="AT287" s="199" t="s">
        <v>199</v>
      </c>
      <c r="AU287" s="199" t="s">
        <v>82</v>
      </c>
      <c r="AY287" s="17" t="s">
        <v>158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82</v>
      </c>
      <c r="BK287" s="200">
        <f>ROUND(I287*H287,2)</f>
        <v>0</v>
      </c>
      <c r="BL287" s="17" t="s">
        <v>236</v>
      </c>
      <c r="BM287" s="199" t="s">
        <v>509</v>
      </c>
    </row>
    <row r="288" spans="1:65" s="2" customFormat="1" ht="10.199999999999999">
      <c r="A288" s="34"/>
      <c r="B288" s="35"/>
      <c r="C288" s="36"/>
      <c r="D288" s="201" t="s">
        <v>165</v>
      </c>
      <c r="E288" s="36"/>
      <c r="F288" s="202" t="s">
        <v>507</v>
      </c>
      <c r="G288" s="36"/>
      <c r="H288" s="36"/>
      <c r="I288" s="108"/>
      <c r="J288" s="36"/>
      <c r="K288" s="36"/>
      <c r="L288" s="39"/>
      <c r="M288" s="203"/>
      <c r="N288" s="204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165</v>
      </c>
      <c r="AU288" s="17" t="s">
        <v>82</v>
      </c>
    </row>
    <row r="289" spans="1:65" s="13" customFormat="1" ht="10.199999999999999">
      <c r="B289" s="205"/>
      <c r="C289" s="206"/>
      <c r="D289" s="201" t="s">
        <v>166</v>
      </c>
      <c r="E289" s="207" t="s">
        <v>19</v>
      </c>
      <c r="F289" s="208" t="s">
        <v>1870</v>
      </c>
      <c r="G289" s="206"/>
      <c r="H289" s="209">
        <v>60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82</v>
      </c>
      <c r="AV289" s="13" t="s">
        <v>85</v>
      </c>
      <c r="AW289" s="13" t="s">
        <v>34</v>
      </c>
      <c r="AX289" s="13" t="s">
        <v>82</v>
      </c>
      <c r="AY289" s="215" t="s">
        <v>158</v>
      </c>
    </row>
    <row r="290" spans="1:65" s="2" customFormat="1" ht="32.4" customHeight="1">
      <c r="A290" s="34"/>
      <c r="B290" s="35"/>
      <c r="C290" s="228" t="s">
        <v>496</v>
      </c>
      <c r="D290" s="228" t="s">
        <v>199</v>
      </c>
      <c r="E290" s="229" t="s">
        <v>512</v>
      </c>
      <c r="F290" s="230" t="s">
        <v>513</v>
      </c>
      <c r="G290" s="231" t="s">
        <v>508</v>
      </c>
      <c r="H290" s="232">
        <v>12</v>
      </c>
      <c r="I290" s="233"/>
      <c r="J290" s="234">
        <f>ROUND(I290*H290,2)</f>
        <v>0</v>
      </c>
      <c r="K290" s="230" t="s">
        <v>19</v>
      </c>
      <c r="L290" s="235"/>
      <c r="M290" s="236" t="s">
        <v>19</v>
      </c>
      <c r="N290" s="237" t="s">
        <v>45</v>
      </c>
      <c r="O290" s="64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241</v>
      </c>
      <c r="AT290" s="199" t="s">
        <v>199</v>
      </c>
      <c r="AU290" s="199" t="s">
        <v>82</v>
      </c>
      <c r="AY290" s="17" t="s">
        <v>158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236</v>
      </c>
      <c r="BM290" s="199" t="s">
        <v>514</v>
      </c>
    </row>
    <row r="291" spans="1:65" s="2" customFormat="1" ht="10.199999999999999">
      <c r="A291" s="34"/>
      <c r="B291" s="35"/>
      <c r="C291" s="36"/>
      <c r="D291" s="201" t="s">
        <v>165</v>
      </c>
      <c r="E291" s="36"/>
      <c r="F291" s="202" t="s">
        <v>513</v>
      </c>
      <c r="G291" s="36"/>
      <c r="H291" s="36"/>
      <c r="I291" s="108"/>
      <c r="J291" s="36"/>
      <c r="K291" s="36"/>
      <c r="L291" s="39"/>
      <c r="M291" s="203"/>
      <c r="N291" s="204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165</v>
      </c>
      <c r="AU291" s="17" t="s">
        <v>82</v>
      </c>
    </row>
    <row r="292" spans="1:65" s="13" customFormat="1" ht="10.199999999999999">
      <c r="B292" s="205"/>
      <c r="C292" s="206"/>
      <c r="D292" s="201" t="s">
        <v>166</v>
      </c>
      <c r="E292" s="207" t="s">
        <v>19</v>
      </c>
      <c r="F292" s="208" t="s">
        <v>1871</v>
      </c>
      <c r="G292" s="206"/>
      <c r="H292" s="209">
        <v>12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82</v>
      </c>
      <c r="AV292" s="13" t="s">
        <v>85</v>
      </c>
      <c r="AW292" s="13" t="s">
        <v>34</v>
      </c>
      <c r="AX292" s="13" t="s">
        <v>82</v>
      </c>
      <c r="AY292" s="215" t="s">
        <v>158</v>
      </c>
    </row>
    <row r="293" spans="1:65" s="2" customFormat="1" ht="28.2" customHeight="1">
      <c r="A293" s="34"/>
      <c r="B293" s="35"/>
      <c r="C293" s="188" t="s">
        <v>502</v>
      </c>
      <c r="D293" s="188" t="s">
        <v>159</v>
      </c>
      <c r="E293" s="189" t="s">
        <v>517</v>
      </c>
      <c r="F293" s="190" t="s">
        <v>518</v>
      </c>
      <c r="G293" s="191" t="s">
        <v>202</v>
      </c>
      <c r="H293" s="192">
        <v>276</v>
      </c>
      <c r="I293" s="193"/>
      <c r="J293" s="194">
        <f>ROUND(I293*H293,2)</f>
        <v>0</v>
      </c>
      <c r="K293" s="190" t="s">
        <v>213</v>
      </c>
      <c r="L293" s="39"/>
      <c r="M293" s="195" t="s">
        <v>19</v>
      </c>
      <c r="N293" s="196" t="s">
        <v>45</v>
      </c>
      <c r="O293" s="64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236</v>
      </c>
      <c r="AT293" s="199" t="s">
        <v>159</v>
      </c>
      <c r="AU293" s="199" t="s">
        <v>82</v>
      </c>
      <c r="AY293" s="17" t="s">
        <v>158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82</v>
      </c>
      <c r="BK293" s="200">
        <f>ROUND(I293*H293,2)</f>
        <v>0</v>
      </c>
      <c r="BL293" s="17" t="s">
        <v>236</v>
      </c>
      <c r="BM293" s="199" t="s">
        <v>519</v>
      </c>
    </row>
    <row r="294" spans="1:65" s="2" customFormat="1" ht="19.2">
      <c r="A294" s="34"/>
      <c r="B294" s="35"/>
      <c r="C294" s="36"/>
      <c r="D294" s="201" t="s">
        <v>165</v>
      </c>
      <c r="E294" s="36"/>
      <c r="F294" s="202" t="s">
        <v>518</v>
      </c>
      <c r="G294" s="36"/>
      <c r="H294" s="36"/>
      <c r="I294" s="108"/>
      <c r="J294" s="36"/>
      <c r="K294" s="36"/>
      <c r="L294" s="39"/>
      <c r="M294" s="203"/>
      <c r="N294" s="204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165</v>
      </c>
      <c r="AU294" s="17" t="s">
        <v>82</v>
      </c>
    </row>
    <row r="295" spans="1:65" s="13" customFormat="1" ht="20.399999999999999">
      <c r="B295" s="205"/>
      <c r="C295" s="206"/>
      <c r="D295" s="201" t="s">
        <v>166</v>
      </c>
      <c r="E295" s="207" t="s">
        <v>19</v>
      </c>
      <c r="F295" s="208" t="s">
        <v>1872</v>
      </c>
      <c r="G295" s="206"/>
      <c r="H295" s="209">
        <v>276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34</v>
      </c>
      <c r="AX295" s="13" t="s">
        <v>82</v>
      </c>
      <c r="AY295" s="215" t="s">
        <v>158</v>
      </c>
    </row>
    <row r="296" spans="1:65" s="2" customFormat="1" ht="16.5" customHeight="1">
      <c r="A296" s="34"/>
      <c r="B296" s="35"/>
      <c r="C296" s="188" t="s">
        <v>236</v>
      </c>
      <c r="D296" s="188" t="s">
        <v>159</v>
      </c>
      <c r="E296" s="189" t="s">
        <v>522</v>
      </c>
      <c r="F296" s="190" t="s">
        <v>523</v>
      </c>
      <c r="G296" s="191" t="s">
        <v>162</v>
      </c>
      <c r="H296" s="192">
        <v>120</v>
      </c>
      <c r="I296" s="193"/>
      <c r="J296" s="194">
        <f>ROUND(I296*H296,2)</f>
        <v>0</v>
      </c>
      <c r="K296" s="190" t="s">
        <v>213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5.0000000000000002E-5</v>
      </c>
      <c r="R296" s="197">
        <f>Q296*H296</f>
        <v>6.0000000000000001E-3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236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236</v>
      </c>
      <c r="BM296" s="199" t="s">
        <v>524</v>
      </c>
    </row>
    <row r="297" spans="1:65" s="2" customFormat="1" ht="19.2">
      <c r="A297" s="34"/>
      <c r="B297" s="35"/>
      <c r="C297" s="36"/>
      <c r="D297" s="201" t="s">
        <v>165</v>
      </c>
      <c r="E297" s="36"/>
      <c r="F297" s="202" t="s">
        <v>525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38.4">
      <c r="A298" s="34"/>
      <c r="B298" s="35"/>
      <c r="C298" s="36"/>
      <c r="D298" s="201" t="s">
        <v>216</v>
      </c>
      <c r="E298" s="36"/>
      <c r="F298" s="227" t="s">
        <v>526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216</v>
      </c>
      <c r="AU298" s="17" t="s">
        <v>82</v>
      </c>
    </row>
    <row r="299" spans="1:65" s="13" customFormat="1" ht="10.199999999999999">
      <c r="B299" s="205"/>
      <c r="C299" s="206"/>
      <c r="D299" s="201" t="s">
        <v>166</v>
      </c>
      <c r="E299" s="207" t="s">
        <v>19</v>
      </c>
      <c r="F299" s="208" t="s">
        <v>1873</v>
      </c>
      <c r="G299" s="206"/>
      <c r="H299" s="209">
        <v>120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166</v>
      </c>
      <c r="AU299" s="215" t="s">
        <v>82</v>
      </c>
      <c r="AV299" s="13" t="s">
        <v>85</v>
      </c>
      <c r="AW299" s="13" t="s">
        <v>34</v>
      </c>
      <c r="AX299" s="13" t="s">
        <v>82</v>
      </c>
      <c r="AY299" s="215" t="s">
        <v>158</v>
      </c>
    </row>
    <row r="300" spans="1:65" s="2" customFormat="1" ht="16.5" customHeight="1">
      <c r="A300" s="34"/>
      <c r="B300" s="35"/>
      <c r="C300" s="228" t="s">
        <v>511</v>
      </c>
      <c r="D300" s="228" t="s">
        <v>199</v>
      </c>
      <c r="E300" s="229" t="s">
        <v>529</v>
      </c>
      <c r="F300" s="230" t="s">
        <v>530</v>
      </c>
      <c r="G300" s="231" t="s">
        <v>531</v>
      </c>
      <c r="H300" s="232">
        <v>89.28</v>
      </c>
      <c r="I300" s="233"/>
      <c r="J300" s="234">
        <f>ROUND(I300*H300,2)</f>
        <v>0</v>
      </c>
      <c r="K300" s="230" t="s">
        <v>213</v>
      </c>
      <c r="L300" s="235"/>
      <c r="M300" s="236" t="s">
        <v>19</v>
      </c>
      <c r="N300" s="237" t="s">
        <v>45</v>
      </c>
      <c r="O300" s="64"/>
      <c r="P300" s="197">
        <f>O300*H300</f>
        <v>0</v>
      </c>
      <c r="Q300" s="197">
        <v>1E-3</v>
      </c>
      <c r="R300" s="197">
        <f>Q300*H300</f>
        <v>8.9279999999999998E-2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241</v>
      </c>
      <c r="AT300" s="199" t="s">
        <v>199</v>
      </c>
      <c r="AU300" s="199" t="s">
        <v>82</v>
      </c>
      <c r="AY300" s="17" t="s">
        <v>158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82</v>
      </c>
      <c r="BK300" s="200">
        <f>ROUND(I300*H300,2)</f>
        <v>0</v>
      </c>
      <c r="BL300" s="17" t="s">
        <v>236</v>
      </c>
      <c r="BM300" s="199" t="s">
        <v>532</v>
      </c>
    </row>
    <row r="301" spans="1:65" s="2" customFormat="1" ht="10.199999999999999">
      <c r="A301" s="34"/>
      <c r="B301" s="35"/>
      <c r="C301" s="36"/>
      <c r="D301" s="201" t="s">
        <v>165</v>
      </c>
      <c r="E301" s="36"/>
      <c r="F301" s="202" t="s">
        <v>530</v>
      </c>
      <c r="G301" s="36"/>
      <c r="H301" s="36"/>
      <c r="I301" s="108"/>
      <c r="J301" s="36"/>
      <c r="K301" s="36"/>
      <c r="L301" s="39"/>
      <c r="M301" s="203"/>
      <c r="N301" s="204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82</v>
      </c>
    </row>
    <row r="302" spans="1:65" s="13" customFormat="1" ht="10.199999999999999">
      <c r="B302" s="205"/>
      <c r="C302" s="206"/>
      <c r="D302" s="201" t="s">
        <v>166</v>
      </c>
      <c r="E302" s="207" t="s">
        <v>19</v>
      </c>
      <c r="F302" s="208" t="s">
        <v>1369</v>
      </c>
      <c r="G302" s="206"/>
      <c r="H302" s="209">
        <v>74.400000000000006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166</v>
      </c>
      <c r="AU302" s="215" t="s">
        <v>82</v>
      </c>
      <c r="AV302" s="13" t="s">
        <v>85</v>
      </c>
      <c r="AW302" s="13" t="s">
        <v>34</v>
      </c>
      <c r="AX302" s="13" t="s">
        <v>82</v>
      </c>
      <c r="AY302" s="215" t="s">
        <v>158</v>
      </c>
    </row>
    <row r="303" spans="1:65" s="13" customFormat="1" ht="10.199999999999999">
      <c r="B303" s="205"/>
      <c r="C303" s="206"/>
      <c r="D303" s="201" t="s">
        <v>166</v>
      </c>
      <c r="E303" s="206"/>
      <c r="F303" s="208" t="s">
        <v>1370</v>
      </c>
      <c r="G303" s="206"/>
      <c r="H303" s="209">
        <v>89.28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166</v>
      </c>
      <c r="AU303" s="215" t="s">
        <v>82</v>
      </c>
      <c r="AV303" s="13" t="s">
        <v>85</v>
      </c>
      <c r="AW303" s="13" t="s">
        <v>4</v>
      </c>
      <c r="AX303" s="13" t="s">
        <v>82</v>
      </c>
      <c r="AY303" s="215" t="s">
        <v>158</v>
      </c>
    </row>
    <row r="304" spans="1:65" s="2" customFormat="1" ht="28.2" customHeight="1">
      <c r="A304" s="34"/>
      <c r="B304" s="35"/>
      <c r="C304" s="188" t="s">
        <v>516</v>
      </c>
      <c r="D304" s="188" t="s">
        <v>159</v>
      </c>
      <c r="E304" s="189" t="s">
        <v>536</v>
      </c>
      <c r="F304" s="190" t="s">
        <v>537</v>
      </c>
      <c r="G304" s="191" t="s">
        <v>162</v>
      </c>
      <c r="H304" s="192">
        <v>203</v>
      </c>
      <c r="I304" s="193"/>
      <c r="J304" s="194">
        <f>ROUND(I304*H304,2)</f>
        <v>0</v>
      </c>
      <c r="K304" s="190" t="s">
        <v>19</v>
      </c>
      <c r="L304" s="39"/>
      <c r="M304" s="195" t="s">
        <v>19</v>
      </c>
      <c r="N304" s="196" t="s">
        <v>45</v>
      </c>
      <c r="O304" s="64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236</v>
      </c>
      <c r="AT304" s="199" t="s">
        <v>159</v>
      </c>
      <c r="AU304" s="199" t="s">
        <v>82</v>
      </c>
      <c r="AY304" s="17" t="s">
        <v>158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82</v>
      </c>
      <c r="BK304" s="200">
        <f>ROUND(I304*H304,2)</f>
        <v>0</v>
      </c>
      <c r="BL304" s="17" t="s">
        <v>236</v>
      </c>
      <c r="BM304" s="199" t="s">
        <v>538</v>
      </c>
    </row>
    <row r="305" spans="1:65" s="2" customFormat="1" ht="28.8">
      <c r="A305" s="34"/>
      <c r="B305" s="35"/>
      <c r="C305" s="36"/>
      <c r="D305" s="201" t="s">
        <v>165</v>
      </c>
      <c r="E305" s="36"/>
      <c r="F305" s="202" t="s">
        <v>539</v>
      </c>
      <c r="G305" s="36"/>
      <c r="H305" s="36"/>
      <c r="I305" s="108"/>
      <c r="J305" s="36"/>
      <c r="K305" s="36"/>
      <c r="L305" s="39"/>
      <c r="M305" s="203"/>
      <c r="N305" s="204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165</v>
      </c>
      <c r="AU305" s="17" t="s">
        <v>82</v>
      </c>
    </row>
    <row r="306" spans="1:65" s="13" customFormat="1" ht="20.399999999999999">
      <c r="B306" s="205"/>
      <c r="C306" s="206"/>
      <c r="D306" s="201" t="s">
        <v>166</v>
      </c>
      <c r="E306" s="207" t="s">
        <v>19</v>
      </c>
      <c r="F306" s="208" t="s">
        <v>1874</v>
      </c>
      <c r="G306" s="206"/>
      <c r="H306" s="209">
        <v>203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82</v>
      </c>
      <c r="AV306" s="13" t="s">
        <v>85</v>
      </c>
      <c r="AW306" s="13" t="s">
        <v>34</v>
      </c>
      <c r="AX306" s="13" t="s">
        <v>82</v>
      </c>
      <c r="AY306" s="215" t="s">
        <v>158</v>
      </c>
    </row>
    <row r="307" spans="1:65" s="2" customFormat="1" ht="16.5" customHeight="1">
      <c r="A307" s="34"/>
      <c r="B307" s="35"/>
      <c r="C307" s="228" t="s">
        <v>521</v>
      </c>
      <c r="D307" s="228" t="s">
        <v>199</v>
      </c>
      <c r="E307" s="229" t="s">
        <v>542</v>
      </c>
      <c r="F307" s="230" t="s">
        <v>543</v>
      </c>
      <c r="G307" s="231" t="s">
        <v>531</v>
      </c>
      <c r="H307" s="232">
        <v>255.78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1E-3</v>
      </c>
      <c r="R307" s="197">
        <f>Q307*H307</f>
        <v>0.25578000000000001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544</v>
      </c>
    </row>
    <row r="308" spans="1:65" s="2" customFormat="1" ht="10.199999999999999">
      <c r="A308" s="34"/>
      <c r="B308" s="35"/>
      <c r="C308" s="36"/>
      <c r="D308" s="201" t="s">
        <v>165</v>
      </c>
      <c r="E308" s="36"/>
      <c r="F308" s="202" t="s">
        <v>543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19.2">
      <c r="A309" s="34"/>
      <c r="B309" s="35"/>
      <c r="C309" s="36"/>
      <c r="D309" s="201" t="s">
        <v>181</v>
      </c>
      <c r="E309" s="36"/>
      <c r="F309" s="227" t="s">
        <v>545</v>
      </c>
      <c r="G309" s="36"/>
      <c r="H309" s="36"/>
      <c r="I309" s="108"/>
      <c r="J309" s="36"/>
      <c r="K309" s="36"/>
      <c r="L309" s="39"/>
      <c r="M309" s="203"/>
      <c r="N309" s="204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181</v>
      </c>
      <c r="AU309" s="17" t="s">
        <v>82</v>
      </c>
    </row>
    <row r="310" spans="1:65" s="13" customFormat="1" ht="20.399999999999999">
      <c r="B310" s="205"/>
      <c r="C310" s="206"/>
      <c r="D310" s="201" t="s">
        <v>166</v>
      </c>
      <c r="E310" s="207" t="s">
        <v>19</v>
      </c>
      <c r="F310" s="208" t="s">
        <v>1875</v>
      </c>
      <c r="G310" s="206"/>
      <c r="H310" s="209">
        <v>213.15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82</v>
      </c>
      <c r="AV310" s="13" t="s">
        <v>85</v>
      </c>
      <c r="AW310" s="13" t="s">
        <v>34</v>
      </c>
      <c r="AX310" s="13" t="s">
        <v>82</v>
      </c>
      <c r="AY310" s="215" t="s">
        <v>158</v>
      </c>
    </row>
    <row r="311" spans="1:65" s="13" customFormat="1" ht="10.199999999999999">
      <c r="B311" s="205"/>
      <c r="C311" s="206"/>
      <c r="D311" s="201" t="s">
        <v>166</v>
      </c>
      <c r="E311" s="206"/>
      <c r="F311" s="208" t="s">
        <v>1876</v>
      </c>
      <c r="G311" s="206"/>
      <c r="H311" s="209">
        <v>255.78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82</v>
      </c>
      <c r="AV311" s="13" t="s">
        <v>85</v>
      </c>
      <c r="AW311" s="13" t="s">
        <v>4</v>
      </c>
      <c r="AX311" s="13" t="s">
        <v>82</v>
      </c>
      <c r="AY311" s="215" t="s">
        <v>158</v>
      </c>
    </row>
    <row r="312" spans="1:65" s="2" customFormat="1" ht="16.5" customHeight="1">
      <c r="A312" s="34"/>
      <c r="B312" s="35"/>
      <c r="C312" s="188" t="s">
        <v>528</v>
      </c>
      <c r="D312" s="188" t="s">
        <v>159</v>
      </c>
      <c r="E312" s="189" t="s">
        <v>549</v>
      </c>
      <c r="F312" s="190" t="s">
        <v>550</v>
      </c>
      <c r="G312" s="191" t="s">
        <v>202</v>
      </c>
      <c r="H312" s="192">
        <v>12</v>
      </c>
      <c r="I312" s="193"/>
      <c r="J312" s="194">
        <f>ROUND(I312*H312,2)</f>
        <v>0</v>
      </c>
      <c r="K312" s="190" t="s">
        <v>213</v>
      </c>
      <c r="L312" s="39"/>
      <c r="M312" s="195" t="s">
        <v>19</v>
      </c>
      <c r="N312" s="196" t="s">
        <v>45</v>
      </c>
      <c r="O312" s="64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195</v>
      </c>
      <c r="AT312" s="199" t="s">
        <v>159</v>
      </c>
      <c r="AU312" s="199" t="s">
        <v>82</v>
      </c>
      <c r="AY312" s="17" t="s">
        <v>158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82</v>
      </c>
      <c r="BK312" s="200">
        <f>ROUND(I312*H312,2)</f>
        <v>0</v>
      </c>
      <c r="BL312" s="17" t="s">
        <v>195</v>
      </c>
      <c r="BM312" s="199" t="s">
        <v>551</v>
      </c>
    </row>
    <row r="313" spans="1:65" s="2" customFormat="1" ht="10.199999999999999">
      <c r="A313" s="34"/>
      <c r="B313" s="35"/>
      <c r="C313" s="36"/>
      <c r="D313" s="201" t="s">
        <v>165</v>
      </c>
      <c r="E313" s="36"/>
      <c r="F313" s="202" t="s">
        <v>552</v>
      </c>
      <c r="G313" s="36"/>
      <c r="H313" s="36"/>
      <c r="I313" s="108"/>
      <c r="J313" s="36"/>
      <c r="K313" s="36"/>
      <c r="L313" s="39"/>
      <c r="M313" s="203"/>
      <c r="N313" s="204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165</v>
      </c>
      <c r="AU313" s="17" t="s">
        <v>82</v>
      </c>
    </row>
    <row r="314" spans="1:65" s="2" customFormat="1" ht="28.8">
      <c r="A314" s="34"/>
      <c r="B314" s="35"/>
      <c r="C314" s="36"/>
      <c r="D314" s="201" t="s">
        <v>216</v>
      </c>
      <c r="E314" s="36"/>
      <c r="F314" s="227" t="s">
        <v>553</v>
      </c>
      <c r="G314" s="36"/>
      <c r="H314" s="36"/>
      <c r="I314" s="108"/>
      <c r="J314" s="36"/>
      <c r="K314" s="36"/>
      <c r="L314" s="39"/>
      <c r="M314" s="203"/>
      <c r="N314" s="204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216</v>
      </c>
      <c r="AU314" s="17" t="s">
        <v>82</v>
      </c>
    </row>
    <row r="315" spans="1:65" s="2" customFormat="1" ht="16.5" customHeight="1">
      <c r="A315" s="34"/>
      <c r="B315" s="35"/>
      <c r="C315" s="228" t="s">
        <v>535</v>
      </c>
      <c r="D315" s="228" t="s">
        <v>199</v>
      </c>
      <c r="E315" s="229" t="s">
        <v>555</v>
      </c>
      <c r="F315" s="230" t="s">
        <v>556</v>
      </c>
      <c r="G315" s="231" t="s">
        <v>202</v>
      </c>
      <c r="H315" s="232">
        <v>12</v>
      </c>
      <c r="I315" s="233"/>
      <c r="J315" s="234">
        <f>ROUND(I315*H315,2)</f>
        <v>0</v>
      </c>
      <c r="K315" s="230" t="s">
        <v>213</v>
      </c>
      <c r="L315" s="235"/>
      <c r="M315" s="236" t="s">
        <v>19</v>
      </c>
      <c r="N315" s="237" t="s">
        <v>45</v>
      </c>
      <c r="O315" s="64"/>
      <c r="P315" s="197">
        <f>O315*H315</f>
        <v>0</v>
      </c>
      <c r="Q315" s="197">
        <v>1.6000000000000001E-4</v>
      </c>
      <c r="R315" s="197">
        <f>Q315*H315</f>
        <v>1.9200000000000003E-3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241</v>
      </c>
      <c r="AT315" s="199" t="s">
        <v>199</v>
      </c>
      <c r="AU315" s="199" t="s">
        <v>82</v>
      </c>
      <c r="AY315" s="17" t="s">
        <v>158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236</v>
      </c>
      <c r="BM315" s="199" t="s">
        <v>557</v>
      </c>
    </row>
    <row r="316" spans="1:65" s="2" customFormat="1" ht="10.199999999999999">
      <c r="A316" s="34"/>
      <c r="B316" s="35"/>
      <c r="C316" s="36"/>
      <c r="D316" s="201" t="s">
        <v>165</v>
      </c>
      <c r="E316" s="36"/>
      <c r="F316" s="202" t="s">
        <v>556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165</v>
      </c>
      <c r="AU316" s="17" t="s">
        <v>82</v>
      </c>
    </row>
    <row r="317" spans="1:65" s="2" customFormat="1" ht="16.5" customHeight="1">
      <c r="A317" s="34"/>
      <c r="B317" s="35"/>
      <c r="C317" s="188" t="s">
        <v>541</v>
      </c>
      <c r="D317" s="188" t="s">
        <v>159</v>
      </c>
      <c r="E317" s="189" t="s">
        <v>559</v>
      </c>
      <c r="F317" s="190" t="s">
        <v>560</v>
      </c>
      <c r="G317" s="191" t="s">
        <v>202</v>
      </c>
      <c r="H317" s="192">
        <v>64</v>
      </c>
      <c r="I317" s="193"/>
      <c r="J317" s="194">
        <f>ROUND(I317*H317,2)</f>
        <v>0</v>
      </c>
      <c r="K317" s="190" t="s">
        <v>213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195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195</v>
      </c>
      <c r="BM317" s="199" t="s">
        <v>561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562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28.8">
      <c r="A319" s="34"/>
      <c r="B319" s="35"/>
      <c r="C319" s="36"/>
      <c r="D319" s="201" t="s">
        <v>216</v>
      </c>
      <c r="E319" s="36"/>
      <c r="F319" s="227" t="s">
        <v>553</v>
      </c>
      <c r="G319" s="36"/>
      <c r="H319" s="36"/>
      <c r="I319" s="108"/>
      <c r="J319" s="36"/>
      <c r="K319" s="36"/>
      <c r="L319" s="39"/>
      <c r="M319" s="203"/>
      <c r="N319" s="204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216</v>
      </c>
      <c r="AU319" s="17" t="s">
        <v>82</v>
      </c>
    </row>
    <row r="320" spans="1:65" s="2" customFormat="1" ht="28.2" customHeight="1">
      <c r="A320" s="34"/>
      <c r="B320" s="35"/>
      <c r="C320" s="228" t="s">
        <v>548</v>
      </c>
      <c r="D320" s="228" t="s">
        <v>199</v>
      </c>
      <c r="E320" s="229" t="s">
        <v>564</v>
      </c>
      <c r="F320" s="230" t="s">
        <v>565</v>
      </c>
      <c r="G320" s="231" t="s">
        <v>202</v>
      </c>
      <c r="H320" s="232">
        <v>38</v>
      </c>
      <c r="I320" s="233"/>
      <c r="J320" s="234">
        <f>ROUND(I320*H320,2)</f>
        <v>0</v>
      </c>
      <c r="K320" s="230" t="s">
        <v>213</v>
      </c>
      <c r="L320" s="235"/>
      <c r="M320" s="236" t="s">
        <v>19</v>
      </c>
      <c r="N320" s="237" t="s">
        <v>45</v>
      </c>
      <c r="O320" s="64"/>
      <c r="P320" s="197">
        <f>O320*H320</f>
        <v>0</v>
      </c>
      <c r="Q320" s="197">
        <v>2.5999999999999998E-4</v>
      </c>
      <c r="R320" s="197">
        <f>Q320*H320</f>
        <v>9.8799999999999999E-3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241</v>
      </c>
      <c r="AT320" s="199" t="s">
        <v>199</v>
      </c>
      <c r="AU320" s="199" t="s">
        <v>82</v>
      </c>
      <c r="AY320" s="17" t="s">
        <v>158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82</v>
      </c>
      <c r="BK320" s="200">
        <f>ROUND(I320*H320,2)</f>
        <v>0</v>
      </c>
      <c r="BL320" s="17" t="s">
        <v>236</v>
      </c>
      <c r="BM320" s="199" t="s">
        <v>566</v>
      </c>
    </row>
    <row r="321" spans="1:65" s="2" customFormat="1" ht="10.199999999999999">
      <c r="A321" s="34"/>
      <c r="B321" s="35"/>
      <c r="C321" s="36"/>
      <c r="D321" s="201" t="s">
        <v>165</v>
      </c>
      <c r="E321" s="36"/>
      <c r="F321" s="202" t="s">
        <v>565</v>
      </c>
      <c r="G321" s="36"/>
      <c r="H321" s="36"/>
      <c r="I321" s="108"/>
      <c r="J321" s="36"/>
      <c r="K321" s="36"/>
      <c r="L321" s="39"/>
      <c r="M321" s="203"/>
      <c r="N321" s="204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82</v>
      </c>
    </row>
    <row r="322" spans="1:65" s="2" customFormat="1" ht="28.2" customHeight="1">
      <c r="A322" s="34"/>
      <c r="B322" s="35"/>
      <c r="C322" s="228" t="s">
        <v>554</v>
      </c>
      <c r="D322" s="228" t="s">
        <v>199</v>
      </c>
      <c r="E322" s="229" t="s">
        <v>568</v>
      </c>
      <c r="F322" s="230" t="s">
        <v>569</v>
      </c>
      <c r="G322" s="231" t="s">
        <v>202</v>
      </c>
      <c r="H322" s="232">
        <v>26</v>
      </c>
      <c r="I322" s="233"/>
      <c r="J322" s="234">
        <f>ROUND(I322*H322,2)</f>
        <v>0</v>
      </c>
      <c r="K322" s="230" t="s">
        <v>213</v>
      </c>
      <c r="L322" s="235"/>
      <c r="M322" s="236" t="s">
        <v>19</v>
      </c>
      <c r="N322" s="237" t="s">
        <v>45</v>
      </c>
      <c r="O322" s="64"/>
      <c r="P322" s="197">
        <f>O322*H322</f>
        <v>0</v>
      </c>
      <c r="Q322" s="197">
        <v>6.9999999999999999E-4</v>
      </c>
      <c r="R322" s="197">
        <f>Q322*H322</f>
        <v>1.8200000000000001E-2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241</v>
      </c>
      <c r="AT322" s="199" t="s">
        <v>199</v>
      </c>
      <c r="AU322" s="199" t="s">
        <v>82</v>
      </c>
      <c r="AY322" s="17" t="s">
        <v>158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82</v>
      </c>
      <c r="BK322" s="200">
        <f>ROUND(I322*H322,2)</f>
        <v>0</v>
      </c>
      <c r="BL322" s="17" t="s">
        <v>236</v>
      </c>
      <c r="BM322" s="199" t="s">
        <v>570</v>
      </c>
    </row>
    <row r="323" spans="1:65" s="2" customFormat="1" ht="19.2">
      <c r="A323" s="34"/>
      <c r="B323" s="35"/>
      <c r="C323" s="36"/>
      <c r="D323" s="201" t="s">
        <v>165</v>
      </c>
      <c r="E323" s="36"/>
      <c r="F323" s="202" t="s">
        <v>569</v>
      </c>
      <c r="G323" s="36"/>
      <c r="H323" s="36"/>
      <c r="I323" s="108"/>
      <c r="J323" s="36"/>
      <c r="K323" s="36"/>
      <c r="L323" s="39"/>
      <c r="M323" s="203"/>
      <c r="N323" s="204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165</v>
      </c>
      <c r="AU323" s="17" t="s">
        <v>82</v>
      </c>
    </row>
    <row r="324" spans="1:65" s="2" customFormat="1" ht="28.2" customHeight="1">
      <c r="A324" s="34"/>
      <c r="B324" s="35"/>
      <c r="C324" s="188" t="s">
        <v>558</v>
      </c>
      <c r="D324" s="188" t="s">
        <v>159</v>
      </c>
      <c r="E324" s="189" t="s">
        <v>572</v>
      </c>
      <c r="F324" s="190" t="s">
        <v>573</v>
      </c>
      <c r="G324" s="191" t="s">
        <v>202</v>
      </c>
      <c r="H324" s="192">
        <v>2</v>
      </c>
      <c r="I324" s="193"/>
      <c r="J324" s="194">
        <f>ROUND(I324*H324,2)</f>
        <v>0</v>
      </c>
      <c r="K324" s="190" t="s">
        <v>19</v>
      </c>
      <c r="L324" s="39"/>
      <c r="M324" s="195" t="s">
        <v>19</v>
      </c>
      <c r="N324" s="196" t="s">
        <v>45</v>
      </c>
      <c r="O324" s="64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236</v>
      </c>
      <c r="AT324" s="199" t="s">
        <v>159</v>
      </c>
      <c r="AU324" s="199" t="s">
        <v>82</v>
      </c>
      <c r="AY324" s="17" t="s">
        <v>158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82</v>
      </c>
      <c r="BK324" s="200">
        <f>ROUND(I324*H324,2)</f>
        <v>0</v>
      </c>
      <c r="BL324" s="17" t="s">
        <v>236</v>
      </c>
      <c r="BM324" s="199" t="s">
        <v>574</v>
      </c>
    </row>
    <row r="325" spans="1:65" s="2" customFormat="1" ht="10.199999999999999">
      <c r="A325" s="34"/>
      <c r="B325" s="35"/>
      <c r="C325" s="36"/>
      <c r="D325" s="201" t="s">
        <v>165</v>
      </c>
      <c r="E325" s="36"/>
      <c r="F325" s="202" t="s">
        <v>573</v>
      </c>
      <c r="G325" s="36"/>
      <c r="H325" s="36"/>
      <c r="I325" s="108"/>
      <c r="J325" s="36"/>
      <c r="K325" s="36"/>
      <c r="L325" s="39"/>
      <c r="M325" s="203"/>
      <c r="N325" s="204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165</v>
      </c>
      <c r="AU325" s="17" t="s">
        <v>82</v>
      </c>
    </row>
    <row r="326" spans="1:65" s="2" customFormat="1" ht="28.2" customHeight="1">
      <c r="A326" s="34"/>
      <c r="B326" s="35"/>
      <c r="C326" s="188" t="s">
        <v>563</v>
      </c>
      <c r="D326" s="188" t="s">
        <v>159</v>
      </c>
      <c r="E326" s="189" t="s">
        <v>576</v>
      </c>
      <c r="F326" s="190" t="s">
        <v>577</v>
      </c>
      <c r="G326" s="191" t="s">
        <v>162</v>
      </c>
      <c r="H326" s="192">
        <v>1055</v>
      </c>
      <c r="I326" s="193"/>
      <c r="J326" s="194">
        <f>ROUND(I326*H326,2)</f>
        <v>0</v>
      </c>
      <c r="K326" s="190" t="s">
        <v>213</v>
      </c>
      <c r="L326" s="39"/>
      <c r="M326" s="195" t="s">
        <v>19</v>
      </c>
      <c r="N326" s="196" t="s">
        <v>45</v>
      </c>
      <c r="O326" s="64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236</v>
      </c>
      <c r="AT326" s="199" t="s">
        <v>159</v>
      </c>
      <c r="AU326" s="199" t="s">
        <v>82</v>
      </c>
      <c r="AY326" s="17" t="s">
        <v>158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82</v>
      </c>
      <c r="BK326" s="200">
        <f>ROUND(I326*H326,2)</f>
        <v>0</v>
      </c>
      <c r="BL326" s="17" t="s">
        <v>236</v>
      </c>
      <c r="BM326" s="199" t="s">
        <v>578</v>
      </c>
    </row>
    <row r="327" spans="1:65" s="2" customFormat="1" ht="57.6">
      <c r="A327" s="34"/>
      <c r="B327" s="35"/>
      <c r="C327" s="36"/>
      <c r="D327" s="201" t="s">
        <v>165</v>
      </c>
      <c r="E327" s="36"/>
      <c r="F327" s="202" t="s">
        <v>579</v>
      </c>
      <c r="G327" s="36"/>
      <c r="H327" s="36"/>
      <c r="I327" s="108"/>
      <c r="J327" s="36"/>
      <c r="K327" s="36"/>
      <c r="L327" s="39"/>
      <c r="M327" s="203"/>
      <c r="N327" s="204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165</v>
      </c>
      <c r="AU327" s="17" t="s">
        <v>82</v>
      </c>
    </row>
    <row r="328" spans="1:65" s="13" customFormat="1" ht="10.199999999999999">
      <c r="B328" s="205"/>
      <c r="C328" s="206"/>
      <c r="D328" s="201" t="s">
        <v>166</v>
      </c>
      <c r="E328" s="207" t="s">
        <v>19</v>
      </c>
      <c r="F328" s="208" t="s">
        <v>1877</v>
      </c>
      <c r="G328" s="206"/>
      <c r="H328" s="209">
        <v>1055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166</v>
      </c>
      <c r="AU328" s="215" t="s">
        <v>82</v>
      </c>
      <c r="AV328" s="13" t="s">
        <v>85</v>
      </c>
      <c r="AW328" s="13" t="s">
        <v>34</v>
      </c>
      <c r="AX328" s="13" t="s">
        <v>82</v>
      </c>
      <c r="AY328" s="215" t="s">
        <v>158</v>
      </c>
    </row>
    <row r="329" spans="1:65" s="2" customFormat="1" ht="16.5" customHeight="1">
      <c r="A329" s="34"/>
      <c r="B329" s="35"/>
      <c r="C329" s="188" t="s">
        <v>567</v>
      </c>
      <c r="D329" s="188" t="s">
        <v>159</v>
      </c>
      <c r="E329" s="189" t="s">
        <v>582</v>
      </c>
      <c r="F329" s="190" t="s">
        <v>583</v>
      </c>
      <c r="G329" s="191" t="s">
        <v>162</v>
      </c>
      <c r="H329" s="192">
        <v>1055</v>
      </c>
      <c r="I329" s="193"/>
      <c r="J329" s="194">
        <f>ROUND(I329*H329,2)</f>
        <v>0</v>
      </c>
      <c r="K329" s="190" t="s">
        <v>213</v>
      </c>
      <c r="L329" s="39"/>
      <c r="M329" s="195" t="s">
        <v>19</v>
      </c>
      <c r="N329" s="196" t="s">
        <v>45</v>
      </c>
      <c r="O329" s="64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236</v>
      </c>
      <c r="AT329" s="199" t="s">
        <v>159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236</v>
      </c>
      <c r="BM329" s="199" t="s">
        <v>584</v>
      </c>
    </row>
    <row r="330" spans="1:65" s="2" customFormat="1" ht="10.199999999999999">
      <c r="A330" s="34"/>
      <c r="B330" s="35"/>
      <c r="C330" s="36"/>
      <c r="D330" s="201" t="s">
        <v>165</v>
      </c>
      <c r="E330" s="36"/>
      <c r="F330" s="202" t="s">
        <v>583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13" customFormat="1" ht="10.199999999999999">
      <c r="B331" s="205"/>
      <c r="C331" s="206"/>
      <c r="D331" s="201" t="s">
        <v>166</v>
      </c>
      <c r="E331" s="207" t="s">
        <v>19</v>
      </c>
      <c r="F331" s="208" t="s">
        <v>1877</v>
      </c>
      <c r="G331" s="206"/>
      <c r="H331" s="209">
        <v>1055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2" customFormat="1" ht="28.2" customHeight="1">
      <c r="A332" s="34"/>
      <c r="B332" s="35"/>
      <c r="C332" s="188" t="s">
        <v>571</v>
      </c>
      <c r="D332" s="188" t="s">
        <v>159</v>
      </c>
      <c r="E332" s="189" t="s">
        <v>586</v>
      </c>
      <c r="F332" s="190" t="s">
        <v>587</v>
      </c>
      <c r="G332" s="191" t="s">
        <v>162</v>
      </c>
      <c r="H332" s="192">
        <v>165</v>
      </c>
      <c r="I332" s="193"/>
      <c r="J332" s="194">
        <f>ROUND(I332*H332,2)</f>
        <v>0</v>
      </c>
      <c r="K332" s="190" t="s">
        <v>213</v>
      </c>
      <c r="L332" s="39"/>
      <c r="M332" s="195" t="s">
        <v>19</v>
      </c>
      <c r="N332" s="196" t="s">
        <v>45</v>
      </c>
      <c r="O332" s="64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236</v>
      </c>
      <c r="AT332" s="199" t="s">
        <v>159</v>
      </c>
      <c r="AU332" s="199" t="s">
        <v>82</v>
      </c>
      <c r="AY332" s="17" t="s">
        <v>158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82</v>
      </c>
      <c r="BK332" s="200">
        <f>ROUND(I332*H332,2)</f>
        <v>0</v>
      </c>
      <c r="BL332" s="17" t="s">
        <v>236</v>
      </c>
      <c r="BM332" s="199" t="s">
        <v>588</v>
      </c>
    </row>
    <row r="333" spans="1:65" s="2" customFormat="1" ht="19.2">
      <c r="A333" s="34"/>
      <c r="B333" s="35"/>
      <c r="C333" s="36"/>
      <c r="D333" s="201" t="s">
        <v>165</v>
      </c>
      <c r="E333" s="36"/>
      <c r="F333" s="202" t="s">
        <v>589</v>
      </c>
      <c r="G333" s="36"/>
      <c r="H333" s="36"/>
      <c r="I333" s="108"/>
      <c r="J333" s="36"/>
      <c r="K333" s="36"/>
      <c r="L333" s="39"/>
      <c r="M333" s="203"/>
      <c r="N333" s="204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82</v>
      </c>
    </row>
    <row r="334" spans="1:65" s="2" customFormat="1" ht="28.2" customHeight="1">
      <c r="A334" s="34"/>
      <c r="B334" s="35"/>
      <c r="C334" s="228" t="s">
        <v>575</v>
      </c>
      <c r="D334" s="228" t="s">
        <v>199</v>
      </c>
      <c r="E334" s="229" t="s">
        <v>591</v>
      </c>
      <c r="F334" s="230" t="s">
        <v>592</v>
      </c>
      <c r="G334" s="231" t="s">
        <v>162</v>
      </c>
      <c r="H334" s="232">
        <v>198</v>
      </c>
      <c r="I334" s="233"/>
      <c r="J334" s="234">
        <f>ROUND(I334*H334,2)</f>
        <v>0</v>
      </c>
      <c r="K334" s="230" t="s">
        <v>213</v>
      </c>
      <c r="L334" s="235"/>
      <c r="M334" s="236" t="s">
        <v>19</v>
      </c>
      <c r="N334" s="237" t="s">
        <v>45</v>
      </c>
      <c r="O334" s="64"/>
      <c r="P334" s="197">
        <f>O334*H334</f>
        <v>0</v>
      </c>
      <c r="Q334" s="197">
        <v>6.8999999999999997E-4</v>
      </c>
      <c r="R334" s="197">
        <f>Q334*H334</f>
        <v>0.13661999999999999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241</v>
      </c>
      <c r="AT334" s="199" t="s">
        <v>199</v>
      </c>
      <c r="AU334" s="199" t="s">
        <v>82</v>
      </c>
      <c r="AY334" s="17" t="s">
        <v>158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82</v>
      </c>
      <c r="BK334" s="200">
        <f>ROUND(I334*H334,2)</f>
        <v>0</v>
      </c>
      <c r="BL334" s="17" t="s">
        <v>236</v>
      </c>
      <c r="BM334" s="199" t="s">
        <v>593</v>
      </c>
    </row>
    <row r="335" spans="1:65" s="2" customFormat="1" ht="19.2">
      <c r="A335" s="34"/>
      <c r="B335" s="35"/>
      <c r="C335" s="36"/>
      <c r="D335" s="201" t="s">
        <v>165</v>
      </c>
      <c r="E335" s="36"/>
      <c r="F335" s="202" t="s">
        <v>592</v>
      </c>
      <c r="G335" s="36"/>
      <c r="H335" s="36"/>
      <c r="I335" s="108"/>
      <c r="J335" s="36"/>
      <c r="K335" s="36"/>
      <c r="L335" s="39"/>
      <c r="M335" s="203"/>
      <c r="N335" s="204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165</v>
      </c>
      <c r="AU335" s="17" t="s">
        <v>82</v>
      </c>
    </row>
    <row r="336" spans="1:65" s="13" customFormat="1" ht="10.199999999999999">
      <c r="B336" s="205"/>
      <c r="C336" s="206"/>
      <c r="D336" s="201" t="s">
        <v>166</v>
      </c>
      <c r="E336" s="207" t="s">
        <v>19</v>
      </c>
      <c r="F336" s="208" t="s">
        <v>1878</v>
      </c>
      <c r="G336" s="206"/>
      <c r="H336" s="209">
        <v>165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82</v>
      </c>
      <c r="AV336" s="13" t="s">
        <v>85</v>
      </c>
      <c r="AW336" s="13" t="s">
        <v>34</v>
      </c>
      <c r="AX336" s="13" t="s">
        <v>82</v>
      </c>
      <c r="AY336" s="215" t="s">
        <v>158</v>
      </c>
    </row>
    <row r="337" spans="1:65" s="13" customFormat="1" ht="10.199999999999999">
      <c r="B337" s="205"/>
      <c r="C337" s="206"/>
      <c r="D337" s="201" t="s">
        <v>166</v>
      </c>
      <c r="E337" s="206"/>
      <c r="F337" s="208" t="s">
        <v>1879</v>
      </c>
      <c r="G337" s="206"/>
      <c r="H337" s="209">
        <v>198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4</v>
      </c>
      <c r="AX337" s="13" t="s">
        <v>82</v>
      </c>
      <c r="AY337" s="215" t="s">
        <v>158</v>
      </c>
    </row>
    <row r="338" spans="1:65" s="2" customFormat="1" ht="28.2" customHeight="1">
      <c r="A338" s="34"/>
      <c r="B338" s="35"/>
      <c r="C338" s="188" t="s">
        <v>581</v>
      </c>
      <c r="D338" s="188" t="s">
        <v>159</v>
      </c>
      <c r="E338" s="189" t="s">
        <v>597</v>
      </c>
      <c r="F338" s="190" t="s">
        <v>598</v>
      </c>
      <c r="G338" s="191" t="s">
        <v>162</v>
      </c>
      <c r="H338" s="192">
        <v>510</v>
      </c>
      <c r="I338" s="193"/>
      <c r="J338" s="194">
        <f>ROUND(I338*H338,2)</f>
        <v>0</v>
      </c>
      <c r="K338" s="190" t="s">
        <v>213</v>
      </c>
      <c r="L338" s="39"/>
      <c r="M338" s="195" t="s">
        <v>19</v>
      </c>
      <c r="N338" s="196" t="s">
        <v>45</v>
      </c>
      <c r="O338" s="64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236</v>
      </c>
      <c r="AT338" s="199" t="s">
        <v>159</v>
      </c>
      <c r="AU338" s="199" t="s">
        <v>82</v>
      </c>
      <c r="AY338" s="17" t="s">
        <v>158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82</v>
      </c>
      <c r="BK338" s="200">
        <f>ROUND(I338*H338,2)</f>
        <v>0</v>
      </c>
      <c r="BL338" s="17" t="s">
        <v>236</v>
      </c>
      <c r="BM338" s="199" t="s">
        <v>599</v>
      </c>
    </row>
    <row r="339" spans="1:65" s="2" customFormat="1" ht="19.2">
      <c r="A339" s="34"/>
      <c r="B339" s="35"/>
      <c r="C339" s="36"/>
      <c r="D339" s="201" t="s">
        <v>165</v>
      </c>
      <c r="E339" s="36"/>
      <c r="F339" s="202" t="s">
        <v>600</v>
      </c>
      <c r="G339" s="36"/>
      <c r="H339" s="36"/>
      <c r="I339" s="108"/>
      <c r="J339" s="36"/>
      <c r="K339" s="36"/>
      <c r="L339" s="39"/>
      <c r="M339" s="203"/>
      <c r="N339" s="204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165</v>
      </c>
      <c r="AU339" s="17" t="s">
        <v>82</v>
      </c>
    </row>
    <row r="340" spans="1:65" s="2" customFormat="1" ht="32.4" customHeight="1">
      <c r="A340" s="34"/>
      <c r="B340" s="35"/>
      <c r="C340" s="228" t="s">
        <v>585</v>
      </c>
      <c r="D340" s="228" t="s">
        <v>199</v>
      </c>
      <c r="E340" s="229" t="s">
        <v>602</v>
      </c>
      <c r="F340" s="230" t="s">
        <v>603</v>
      </c>
      <c r="G340" s="231" t="s">
        <v>162</v>
      </c>
      <c r="H340" s="232">
        <v>582</v>
      </c>
      <c r="I340" s="233"/>
      <c r="J340" s="234">
        <f>ROUND(I340*H340,2)</f>
        <v>0</v>
      </c>
      <c r="K340" s="230" t="s">
        <v>213</v>
      </c>
      <c r="L340" s="235"/>
      <c r="M340" s="236" t="s">
        <v>19</v>
      </c>
      <c r="N340" s="237" t="s">
        <v>45</v>
      </c>
      <c r="O340" s="64"/>
      <c r="P340" s="197">
        <f>O340*H340</f>
        <v>0</v>
      </c>
      <c r="Q340" s="197">
        <v>5.5000000000000003E-4</v>
      </c>
      <c r="R340" s="197">
        <f>Q340*H340</f>
        <v>0.3201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241</v>
      </c>
      <c r="AT340" s="199" t="s">
        <v>199</v>
      </c>
      <c r="AU340" s="199" t="s">
        <v>82</v>
      </c>
      <c r="AY340" s="17" t="s">
        <v>158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82</v>
      </c>
      <c r="BK340" s="200">
        <f>ROUND(I340*H340,2)</f>
        <v>0</v>
      </c>
      <c r="BL340" s="17" t="s">
        <v>236</v>
      </c>
      <c r="BM340" s="199" t="s">
        <v>604</v>
      </c>
    </row>
    <row r="341" spans="1:65" s="2" customFormat="1" ht="19.2">
      <c r="A341" s="34"/>
      <c r="B341" s="35"/>
      <c r="C341" s="36"/>
      <c r="D341" s="201" t="s">
        <v>165</v>
      </c>
      <c r="E341" s="36"/>
      <c r="F341" s="202" t="s">
        <v>603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165</v>
      </c>
      <c r="AU341" s="17" t="s">
        <v>82</v>
      </c>
    </row>
    <row r="342" spans="1:65" s="13" customFormat="1" ht="20.399999999999999">
      <c r="B342" s="205"/>
      <c r="C342" s="206"/>
      <c r="D342" s="201" t="s">
        <v>166</v>
      </c>
      <c r="E342" s="207" t="s">
        <v>19</v>
      </c>
      <c r="F342" s="208" t="s">
        <v>1880</v>
      </c>
      <c r="G342" s="206"/>
      <c r="H342" s="209">
        <v>485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13" customFormat="1" ht="10.199999999999999">
      <c r="B343" s="205"/>
      <c r="C343" s="206"/>
      <c r="D343" s="201" t="s">
        <v>166</v>
      </c>
      <c r="E343" s="206"/>
      <c r="F343" s="208" t="s">
        <v>1881</v>
      </c>
      <c r="G343" s="206"/>
      <c r="H343" s="209">
        <v>582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4</v>
      </c>
      <c r="AX343" s="13" t="s">
        <v>82</v>
      </c>
      <c r="AY343" s="215" t="s">
        <v>158</v>
      </c>
    </row>
    <row r="344" spans="1:65" s="2" customFormat="1" ht="27" customHeight="1">
      <c r="A344" s="34"/>
      <c r="B344" s="35"/>
      <c r="C344" s="228" t="s">
        <v>590</v>
      </c>
      <c r="D344" s="228" t="s">
        <v>199</v>
      </c>
      <c r="E344" s="229" t="s">
        <v>1882</v>
      </c>
      <c r="F344" s="230" t="s">
        <v>1883</v>
      </c>
      <c r="G344" s="231" t="s">
        <v>162</v>
      </c>
      <c r="H344" s="232">
        <v>30</v>
      </c>
      <c r="I344" s="233"/>
      <c r="J344" s="234">
        <f>ROUND(I344*H344,2)</f>
        <v>0</v>
      </c>
      <c r="K344" s="230" t="s">
        <v>213</v>
      </c>
      <c r="L344" s="235"/>
      <c r="M344" s="236" t="s">
        <v>19</v>
      </c>
      <c r="N344" s="237" t="s">
        <v>45</v>
      </c>
      <c r="O344" s="64"/>
      <c r="P344" s="197">
        <f>O344*H344</f>
        <v>0</v>
      </c>
      <c r="Q344" s="197">
        <v>4.2999999999999999E-4</v>
      </c>
      <c r="R344" s="197">
        <f>Q344*H344</f>
        <v>1.29E-2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255</v>
      </c>
      <c r="AT344" s="199" t="s">
        <v>199</v>
      </c>
      <c r="AU344" s="199" t="s">
        <v>82</v>
      </c>
      <c r="AY344" s="17" t="s">
        <v>158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82</v>
      </c>
      <c r="BK344" s="200">
        <f>ROUND(I344*H344,2)</f>
        <v>0</v>
      </c>
      <c r="BL344" s="17" t="s">
        <v>255</v>
      </c>
      <c r="BM344" s="199" t="s">
        <v>1884</v>
      </c>
    </row>
    <row r="345" spans="1:65" s="2" customFormat="1" ht="19.2">
      <c r="A345" s="34"/>
      <c r="B345" s="35"/>
      <c r="C345" s="36"/>
      <c r="D345" s="201" t="s">
        <v>165</v>
      </c>
      <c r="E345" s="36"/>
      <c r="F345" s="202" t="s">
        <v>1883</v>
      </c>
      <c r="G345" s="36"/>
      <c r="H345" s="36"/>
      <c r="I345" s="108"/>
      <c r="J345" s="36"/>
      <c r="K345" s="36"/>
      <c r="L345" s="39"/>
      <c r="M345" s="203"/>
      <c r="N345" s="204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82</v>
      </c>
    </row>
    <row r="346" spans="1:65" s="13" customFormat="1" ht="10.199999999999999">
      <c r="B346" s="205"/>
      <c r="C346" s="206"/>
      <c r="D346" s="201" t="s">
        <v>166</v>
      </c>
      <c r="E346" s="207" t="s">
        <v>19</v>
      </c>
      <c r="F346" s="208" t="s">
        <v>1840</v>
      </c>
      <c r="G346" s="206"/>
      <c r="H346" s="209">
        <v>25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166</v>
      </c>
      <c r="AU346" s="215" t="s">
        <v>82</v>
      </c>
      <c r="AV346" s="13" t="s">
        <v>85</v>
      </c>
      <c r="AW346" s="13" t="s">
        <v>34</v>
      </c>
      <c r="AX346" s="13" t="s">
        <v>82</v>
      </c>
      <c r="AY346" s="215" t="s">
        <v>158</v>
      </c>
    </row>
    <row r="347" spans="1:65" s="13" customFormat="1" ht="10.199999999999999">
      <c r="B347" s="205"/>
      <c r="C347" s="206"/>
      <c r="D347" s="201" t="s">
        <v>166</v>
      </c>
      <c r="E347" s="206"/>
      <c r="F347" s="208" t="s">
        <v>1885</v>
      </c>
      <c r="G347" s="206"/>
      <c r="H347" s="209">
        <v>30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4</v>
      </c>
      <c r="AX347" s="13" t="s">
        <v>82</v>
      </c>
      <c r="AY347" s="215" t="s">
        <v>158</v>
      </c>
    </row>
    <row r="348" spans="1:65" s="2" customFormat="1" ht="27" customHeight="1">
      <c r="A348" s="34"/>
      <c r="B348" s="35"/>
      <c r="C348" s="188" t="s">
        <v>596</v>
      </c>
      <c r="D348" s="188" t="s">
        <v>159</v>
      </c>
      <c r="E348" s="189" t="s">
        <v>608</v>
      </c>
      <c r="F348" s="190" t="s">
        <v>609</v>
      </c>
      <c r="G348" s="191" t="s">
        <v>162</v>
      </c>
      <c r="H348" s="192">
        <v>350</v>
      </c>
      <c r="I348" s="193"/>
      <c r="J348" s="194">
        <f>ROUND(I348*H348,2)</f>
        <v>0</v>
      </c>
      <c r="K348" s="190" t="s">
        <v>213</v>
      </c>
      <c r="L348" s="39"/>
      <c r="M348" s="195" t="s">
        <v>19</v>
      </c>
      <c r="N348" s="196" t="s">
        <v>45</v>
      </c>
      <c r="O348" s="64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236</v>
      </c>
      <c r="AT348" s="199" t="s">
        <v>159</v>
      </c>
      <c r="AU348" s="199" t="s">
        <v>82</v>
      </c>
      <c r="AY348" s="17" t="s">
        <v>158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82</v>
      </c>
      <c r="BK348" s="200">
        <f>ROUND(I348*H348,2)</f>
        <v>0</v>
      </c>
      <c r="BL348" s="17" t="s">
        <v>236</v>
      </c>
      <c r="BM348" s="199" t="s">
        <v>610</v>
      </c>
    </row>
    <row r="349" spans="1:65" s="2" customFormat="1" ht="19.2">
      <c r="A349" s="34"/>
      <c r="B349" s="35"/>
      <c r="C349" s="36"/>
      <c r="D349" s="201" t="s">
        <v>165</v>
      </c>
      <c r="E349" s="36"/>
      <c r="F349" s="202" t="s">
        <v>611</v>
      </c>
      <c r="G349" s="36"/>
      <c r="H349" s="36"/>
      <c r="I349" s="108"/>
      <c r="J349" s="36"/>
      <c r="K349" s="36"/>
      <c r="L349" s="39"/>
      <c r="M349" s="203"/>
      <c r="N349" s="204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165</v>
      </c>
      <c r="AU349" s="17" t="s">
        <v>82</v>
      </c>
    </row>
    <row r="350" spans="1:65" s="2" customFormat="1" ht="27" customHeight="1">
      <c r="A350" s="34"/>
      <c r="B350" s="35"/>
      <c r="C350" s="228" t="s">
        <v>601</v>
      </c>
      <c r="D350" s="228" t="s">
        <v>199</v>
      </c>
      <c r="E350" s="229" t="s">
        <v>613</v>
      </c>
      <c r="F350" s="230" t="s">
        <v>614</v>
      </c>
      <c r="G350" s="231" t="s">
        <v>162</v>
      </c>
      <c r="H350" s="232">
        <v>420</v>
      </c>
      <c r="I350" s="233"/>
      <c r="J350" s="234">
        <f>ROUND(I350*H350,2)</f>
        <v>0</v>
      </c>
      <c r="K350" s="230" t="s">
        <v>213</v>
      </c>
      <c r="L350" s="235"/>
      <c r="M350" s="236" t="s">
        <v>19</v>
      </c>
      <c r="N350" s="237" t="s">
        <v>45</v>
      </c>
      <c r="O350" s="64"/>
      <c r="P350" s="197">
        <f>O350*H350</f>
        <v>0</v>
      </c>
      <c r="Q350" s="197">
        <v>2.5999999999999998E-4</v>
      </c>
      <c r="R350" s="197">
        <f>Q350*H350</f>
        <v>0.10919999999999999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241</v>
      </c>
      <c r="AT350" s="199" t="s">
        <v>199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236</v>
      </c>
      <c r="BM350" s="199" t="s">
        <v>615</v>
      </c>
    </row>
    <row r="351" spans="1:65" s="2" customFormat="1" ht="19.2">
      <c r="A351" s="34"/>
      <c r="B351" s="35"/>
      <c r="C351" s="36"/>
      <c r="D351" s="201" t="s">
        <v>165</v>
      </c>
      <c r="E351" s="36"/>
      <c r="F351" s="202" t="s">
        <v>614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13" customFormat="1" ht="10.199999999999999">
      <c r="B352" s="205"/>
      <c r="C352" s="206"/>
      <c r="D352" s="201" t="s">
        <v>166</v>
      </c>
      <c r="E352" s="207" t="s">
        <v>19</v>
      </c>
      <c r="F352" s="208" t="s">
        <v>1886</v>
      </c>
      <c r="G352" s="206"/>
      <c r="H352" s="209">
        <v>350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166</v>
      </c>
      <c r="AU352" s="215" t="s">
        <v>82</v>
      </c>
      <c r="AV352" s="13" t="s">
        <v>85</v>
      </c>
      <c r="AW352" s="13" t="s">
        <v>34</v>
      </c>
      <c r="AX352" s="13" t="s">
        <v>82</v>
      </c>
      <c r="AY352" s="215" t="s">
        <v>158</v>
      </c>
    </row>
    <row r="353" spans="1:65" s="13" customFormat="1" ht="10.199999999999999">
      <c r="B353" s="205"/>
      <c r="C353" s="206"/>
      <c r="D353" s="201" t="s">
        <v>166</v>
      </c>
      <c r="E353" s="206"/>
      <c r="F353" s="208" t="s">
        <v>1887</v>
      </c>
      <c r="G353" s="206"/>
      <c r="H353" s="209">
        <v>420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4</v>
      </c>
      <c r="AX353" s="13" t="s">
        <v>82</v>
      </c>
      <c r="AY353" s="215" t="s">
        <v>158</v>
      </c>
    </row>
    <row r="354" spans="1:65" s="2" customFormat="1" ht="16.5" customHeight="1">
      <c r="A354" s="34"/>
      <c r="B354" s="35"/>
      <c r="C354" s="188" t="s">
        <v>607</v>
      </c>
      <c r="D354" s="188" t="s">
        <v>159</v>
      </c>
      <c r="E354" s="189" t="s">
        <v>619</v>
      </c>
      <c r="F354" s="190" t="s">
        <v>620</v>
      </c>
      <c r="G354" s="191" t="s">
        <v>162</v>
      </c>
      <c r="H354" s="192">
        <v>50</v>
      </c>
      <c r="I354" s="193"/>
      <c r="J354" s="194">
        <f>ROUND(I354*H354,2)</f>
        <v>0</v>
      </c>
      <c r="K354" s="190" t="s">
        <v>213</v>
      </c>
      <c r="L354" s="39"/>
      <c r="M354" s="195" t="s">
        <v>19</v>
      </c>
      <c r="N354" s="196" t="s">
        <v>45</v>
      </c>
      <c r="O354" s="64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236</v>
      </c>
      <c r="AT354" s="199" t="s">
        <v>159</v>
      </c>
      <c r="AU354" s="199" t="s">
        <v>82</v>
      </c>
      <c r="AY354" s="17" t="s">
        <v>158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82</v>
      </c>
      <c r="BK354" s="200">
        <f>ROUND(I354*H354,2)</f>
        <v>0</v>
      </c>
      <c r="BL354" s="17" t="s">
        <v>236</v>
      </c>
      <c r="BM354" s="199" t="s">
        <v>621</v>
      </c>
    </row>
    <row r="355" spans="1:65" s="2" customFormat="1" ht="10.199999999999999">
      <c r="A355" s="34"/>
      <c r="B355" s="35"/>
      <c r="C355" s="36"/>
      <c r="D355" s="201" t="s">
        <v>165</v>
      </c>
      <c r="E355" s="36"/>
      <c r="F355" s="202" t="s">
        <v>622</v>
      </c>
      <c r="G355" s="36"/>
      <c r="H355" s="36"/>
      <c r="I355" s="108"/>
      <c r="J355" s="36"/>
      <c r="K355" s="36"/>
      <c r="L355" s="39"/>
      <c r="M355" s="203"/>
      <c r="N355" s="204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165</v>
      </c>
      <c r="AU355" s="17" t="s">
        <v>82</v>
      </c>
    </row>
    <row r="356" spans="1:65" s="2" customFormat="1" ht="27" customHeight="1">
      <c r="A356" s="34"/>
      <c r="B356" s="35"/>
      <c r="C356" s="228" t="s">
        <v>612</v>
      </c>
      <c r="D356" s="228" t="s">
        <v>199</v>
      </c>
      <c r="E356" s="229" t="s">
        <v>624</v>
      </c>
      <c r="F356" s="230" t="s">
        <v>625</v>
      </c>
      <c r="G356" s="231" t="s">
        <v>162</v>
      </c>
      <c r="H356" s="232">
        <v>57.5</v>
      </c>
      <c r="I356" s="233"/>
      <c r="J356" s="234">
        <f>ROUND(I356*H356,2)</f>
        <v>0</v>
      </c>
      <c r="K356" s="230" t="s">
        <v>19</v>
      </c>
      <c r="L356" s="235"/>
      <c r="M356" s="236" t="s">
        <v>19</v>
      </c>
      <c r="N356" s="237" t="s">
        <v>45</v>
      </c>
      <c r="O356" s="64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241</v>
      </c>
      <c r="AT356" s="199" t="s">
        <v>199</v>
      </c>
      <c r="AU356" s="199" t="s">
        <v>82</v>
      </c>
      <c r="AY356" s="17" t="s">
        <v>158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236</v>
      </c>
      <c r="BM356" s="199" t="s">
        <v>626</v>
      </c>
    </row>
    <row r="357" spans="1:65" s="2" customFormat="1" ht="19.2">
      <c r="A357" s="34"/>
      <c r="B357" s="35"/>
      <c r="C357" s="36"/>
      <c r="D357" s="201" t="s">
        <v>165</v>
      </c>
      <c r="E357" s="36"/>
      <c r="F357" s="202" t="s">
        <v>625</v>
      </c>
      <c r="G357" s="36"/>
      <c r="H357" s="36"/>
      <c r="I357" s="108"/>
      <c r="J357" s="36"/>
      <c r="K357" s="36"/>
      <c r="L357" s="39"/>
      <c r="M357" s="203"/>
      <c r="N357" s="204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165</v>
      </c>
      <c r="AU357" s="17" t="s">
        <v>82</v>
      </c>
    </row>
    <row r="358" spans="1:65" s="13" customFormat="1" ht="10.199999999999999">
      <c r="B358" s="205"/>
      <c r="C358" s="206"/>
      <c r="D358" s="201" t="s">
        <v>166</v>
      </c>
      <c r="E358" s="207" t="s">
        <v>19</v>
      </c>
      <c r="F358" s="208" t="s">
        <v>1888</v>
      </c>
      <c r="G358" s="206"/>
      <c r="H358" s="209">
        <v>50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166</v>
      </c>
      <c r="AU358" s="215" t="s">
        <v>82</v>
      </c>
      <c r="AV358" s="13" t="s">
        <v>85</v>
      </c>
      <c r="AW358" s="13" t="s">
        <v>34</v>
      </c>
      <c r="AX358" s="13" t="s">
        <v>82</v>
      </c>
      <c r="AY358" s="215" t="s">
        <v>158</v>
      </c>
    </row>
    <row r="359" spans="1:65" s="13" customFormat="1" ht="10.199999999999999">
      <c r="B359" s="205"/>
      <c r="C359" s="206"/>
      <c r="D359" s="201" t="s">
        <v>166</v>
      </c>
      <c r="E359" s="206"/>
      <c r="F359" s="208" t="s">
        <v>1336</v>
      </c>
      <c r="G359" s="206"/>
      <c r="H359" s="209">
        <v>57.5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4</v>
      </c>
      <c r="AX359" s="13" t="s">
        <v>82</v>
      </c>
      <c r="AY359" s="215" t="s">
        <v>158</v>
      </c>
    </row>
    <row r="360" spans="1:65" s="2" customFormat="1" ht="27" customHeight="1">
      <c r="A360" s="34"/>
      <c r="B360" s="35"/>
      <c r="C360" s="188" t="s">
        <v>618</v>
      </c>
      <c r="D360" s="188" t="s">
        <v>159</v>
      </c>
      <c r="E360" s="189" t="s">
        <v>630</v>
      </c>
      <c r="F360" s="190" t="s">
        <v>631</v>
      </c>
      <c r="G360" s="191" t="s">
        <v>202</v>
      </c>
      <c r="H360" s="192">
        <v>205</v>
      </c>
      <c r="I360" s="193"/>
      <c r="J360" s="194">
        <f>ROUND(I360*H360,2)</f>
        <v>0</v>
      </c>
      <c r="K360" s="190" t="s">
        <v>19</v>
      </c>
      <c r="L360" s="39"/>
      <c r="M360" s="195" t="s">
        <v>19</v>
      </c>
      <c r="N360" s="196" t="s">
        <v>45</v>
      </c>
      <c r="O360" s="64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236</v>
      </c>
      <c r="AT360" s="199" t="s">
        <v>159</v>
      </c>
      <c r="AU360" s="199" t="s">
        <v>82</v>
      </c>
      <c r="AY360" s="17" t="s">
        <v>158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236</v>
      </c>
      <c r="BM360" s="199" t="s">
        <v>632</v>
      </c>
    </row>
    <row r="361" spans="1:65" s="2" customFormat="1" ht="19.2">
      <c r="A361" s="34"/>
      <c r="B361" s="35"/>
      <c r="C361" s="36"/>
      <c r="D361" s="201" t="s">
        <v>165</v>
      </c>
      <c r="E361" s="36"/>
      <c r="F361" s="202" t="s">
        <v>631</v>
      </c>
      <c r="G361" s="36"/>
      <c r="H361" s="36"/>
      <c r="I361" s="108"/>
      <c r="J361" s="36"/>
      <c r="K361" s="36"/>
      <c r="L361" s="39"/>
      <c r="M361" s="203"/>
      <c r="N361" s="204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165</v>
      </c>
      <c r="AU361" s="17" t="s">
        <v>82</v>
      </c>
    </row>
    <row r="362" spans="1:65" s="2" customFormat="1" ht="19.2">
      <c r="A362" s="34"/>
      <c r="B362" s="35"/>
      <c r="C362" s="36"/>
      <c r="D362" s="201" t="s">
        <v>181</v>
      </c>
      <c r="E362" s="36"/>
      <c r="F362" s="227" t="s">
        <v>633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181</v>
      </c>
      <c r="AU362" s="17" t="s">
        <v>82</v>
      </c>
    </row>
    <row r="363" spans="1:65" s="13" customFormat="1" ht="10.199999999999999">
      <c r="B363" s="205"/>
      <c r="C363" s="206"/>
      <c r="D363" s="201" t="s">
        <v>166</v>
      </c>
      <c r="E363" s="207" t="s">
        <v>19</v>
      </c>
      <c r="F363" s="208" t="s">
        <v>1889</v>
      </c>
      <c r="G363" s="206"/>
      <c r="H363" s="209">
        <v>205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166</v>
      </c>
      <c r="AU363" s="215" t="s">
        <v>82</v>
      </c>
      <c r="AV363" s="13" t="s">
        <v>85</v>
      </c>
      <c r="AW363" s="13" t="s">
        <v>34</v>
      </c>
      <c r="AX363" s="13" t="s">
        <v>82</v>
      </c>
      <c r="AY363" s="215" t="s">
        <v>158</v>
      </c>
    </row>
    <row r="364" spans="1:65" s="2" customFormat="1" ht="27" customHeight="1">
      <c r="A364" s="34"/>
      <c r="B364" s="35"/>
      <c r="C364" s="188" t="s">
        <v>623</v>
      </c>
      <c r="D364" s="188" t="s">
        <v>159</v>
      </c>
      <c r="E364" s="189" t="s">
        <v>636</v>
      </c>
      <c r="F364" s="190" t="s">
        <v>637</v>
      </c>
      <c r="G364" s="191" t="s">
        <v>202</v>
      </c>
      <c r="H364" s="192">
        <v>54</v>
      </c>
      <c r="I364" s="193"/>
      <c r="J364" s="194">
        <f>ROUND(I364*H364,2)</f>
        <v>0</v>
      </c>
      <c r="K364" s="190" t="s">
        <v>19</v>
      </c>
      <c r="L364" s="39"/>
      <c r="M364" s="195" t="s">
        <v>19</v>
      </c>
      <c r="N364" s="196" t="s">
        <v>45</v>
      </c>
      <c r="O364" s="64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9" t="s">
        <v>236</v>
      </c>
      <c r="AT364" s="199" t="s">
        <v>159</v>
      </c>
      <c r="AU364" s="199" t="s">
        <v>82</v>
      </c>
      <c r="AY364" s="17" t="s">
        <v>158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7" t="s">
        <v>82</v>
      </c>
      <c r="BK364" s="200">
        <f>ROUND(I364*H364,2)</f>
        <v>0</v>
      </c>
      <c r="BL364" s="17" t="s">
        <v>236</v>
      </c>
      <c r="BM364" s="199" t="s">
        <v>638</v>
      </c>
    </row>
    <row r="365" spans="1:65" s="2" customFormat="1" ht="10.199999999999999">
      <c r="A365" s="34"/>
      <c r="B365" s="35"/>
      <c r="C365" s="36"/>
      <c r="D365" s="201" t="s">
        <v>165</v>
      </c>
      <c r="E365" s="36"/>
      <c r="F365" s="202" t="s">
        <v>637</v>
      </c>
      <c r="G365" s="36"/>
      <c r="H365" s="36"/>
      <c r="I365" s="108"/>
      <c r="J365" s="36"/>
      <c r="K365" s="36"/>
      <c r="L365" s="39"/>
      <c r="M365" s="203"/>
      <c r="N365" s="204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165</v>
      </c>
      <c r="AU365" s="17" t="s">
        <v>82</v>
      </c>
    </row>
    <row r="366" spans="1:65" s="2" customFormat="1" ht="27" customHeight="1">
      <c r="A366" s="34"/>
      <c r="B366" s="35"/>
      <c r="C366" s="188" t="s">
        <v>629</v>
      </c>
      <c r="D366" s="188" t="s">
        <v>159</v>
      </c>
      <c r="E366" s="189" t="s">
        <v>640</v>
      </c>
      <c r="F366" s="190" t="s">
        <v>641</v>
      </c>
      <c r="G366" s="191" t="s">
        <v>202</v>
      </c>
      <c r="H366" s="192">
        <v>54</v>
      </c>
      <c r="I366" s="193"/>
      <c r="J366" s="194">
        <f>ROUND(I366*H366,2)</f>
        <v>0</v>
      </c>
      <c r="K366" s="190" t="s">
        <v>213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642</v>
      </c>
    </row>
    <row r="367" spans="1:65" s="2" customFormat="1" ht="28.8">
      <c r="A367" s="34"/>
      <c r="B367" s="35"/>
      <c r="C367" s="36"/>
      <c r="D367" s="201" t="s">
        <v>165</v>
      </c>
      <c r="E367" s="36"/>
      <c r="F367" s="202" t="s">
        <v>643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13" customFormat="1" ht="10.199999999999999">
      <c r="B368" s="205"/>
      <c r="C368" s="206"/>
      <c r="D368" s="201" t="s">
        <v>166</v>
      </c>
      <c r="E368" s="207" t="s">
        <v>19</v>
      </c>
      <c r="F368" s="208" t="s">
        <v>1890</v>
      </c>
      <c r="G368" s="206"/>
      <c r="H368" s="209">
        <v>54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166</v>
      </c>
      <c r="AU368" s="215" t="s">
        <v>82</v>
      </c>
      <c r="AV368" s="13" t="s">
        <v>85</v>
      </c>
      <c r="AW368" s="13" t="s">
        <v>34</v>
      </c>
      <c r="AX368" s="13" t="s">
        <v>82</v>
      </c>
      <c r="AY368" s="215" t="s">
        <v>158</v>
      </c>
    </row>
    <row r="369" spans="1:65" s="2" customFormat="1" ht="27" customHeight="1">
      <c r="A369" s="34"/>
      <c r="B369" s="35"/>
      <c r="C369" s="188" t="s">
        <v>635</v>
      </c>
      <c r="D369" s="188" t="s">
        <v>159</v>
      </c>
      <c r="E369" s="189" t="s">
        <v>646</v>
      </c>
      <c r="F369" s="190" t="s">
        <v>647</v>
      </c>
      <c r="G369" s="191" t="s">
        <v>202</v>
      </c>
      <c r="H369" s="192">
        <v>20</v>
      </c>
      <c r="I369" s="193"/>
      <c r="J369" s="194">
        <f>ROUND(I369*H369,2)</f>
        <v>0</v>
      </c>
      <c r="K369" s="190" t="s">
        <v>19</v>
      </c>
      <c r="L369" s="39"/>
      <c r="M369" s="195" t="s">
        <v>19</v>
      </c>
      <c r="N369" s="196" t="s">
        <v>45</v>
      </c>
      <c r="O369" s="64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9" t="s">
        <v>236</v>
      </c>
      <c r="AT369" s="199" t="s">
        <v>159</v>
      </c>
      <c r="AU369" s="199" t="s">
        <v>82</v>
      </c>
      <c r="AY369" s="17" t="s">
        <v>158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7" t="s">
        <v>82</v>
      </c>
      <c r="BK369" s="200">
        <f>ROUND(I369*H369,2)</f>
        <v>0</v>
      </c>
      <c r="BL369" s="17" t="s">
        <v>236</v>
      </c>
      <c r="BM369" s="199" t="s">
        <v>648</v>
      </c>
    </row>
    <row r="370" spans="1:65" s="2" customFormat="1" ht="10.199999999999999">
      <c r="A370" s="34"/>
      <c r="B370" s="35"/>
      <c r="C370" s="36"/>
      <c r="D370" s="201" t="s">
        <v>165</v>
      </c>
      <c r="E370" s="36"/>
      <c r="F370" s="202" t="s">
        <v>647</v>
      </c>
      <c r="G370" s="36"/>
      <c r="H370" s="36"/>
      <c r="I370" s="108"/>
      <c r="J370" s="36"/>
      <c r="K370" s="36"/>
      <c r="L370" s="39"/>
      <c r="M370" s="203"/>
      <c r="N370" s="204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165</v>
      </c>
      <c r="AU370" s="17" t="s">
        <v>82</v>
      </c>
    </row>
    <row r="371" spans="1:65" s="2" customFormat="1" ht="27" customHeight="1">
      <c r="A371" s="34"/>
      <c r="B371" s="35"/>
      <c r="C371" s="188" t="s">
        <v>639</v>
      </c>
      <c r="D371" s="188" t="s">
        <v>159</v>
      </c>
      <c r="E371" s="189" t="s">
        <v>650</v>
      </c>
      <c r="F371" s="190" t="s">
        <v>651</v>
      </c>
      <c r="G371" s="191" t="s">
        <v>202</v>
      </c>
      <c r="H371" s="192">
        <v>20</v>
      </c>
      <c r="I371" s="193"/>
      <c r="J371" s="194">
        <f>ROUND(I371*H371,2)</f>
        <v>0</v>
      </c>
      <c r="K371" s="190" t="s">
        <v>213</v>
      </c>
      <c r="L371" s="39"/>
      <c r="M371" s="195" t="s">
        <v>19</v>
      </c>
      <c r="N371" s="196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236</v>
      </c>
      <c r="AT371" s="199" t="s">
        <v>159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652</v>
      </c>
    </row>
    <row r="372" spans="1:65" s="2" customFormat="1" ht="28.8">
      <c r="A372" s="34"/>
      <c r="B372" s="35"/>
      <c r="C372" s="36"/>
      <c r="D372" s="201" t="s">
        <v>165</v>
      </c>
      <c r="E372" s="36"/>
      <c r="F372" s="202" t="s">
        <v>653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13" customFormat="1" ht="10.199999999999999">
      <c r="B373" s="205"/>
      <c r="C373" s="206"/>
      <c r="D373" s="201" t="s">
        <v>166</v>
      </c>
      <c r="E373" s="207" t="s">
        <v>19</v>
      </c>
      <c r="F373" s="208" t="s">
        <v>1891</v>
      </c>
      <c r="G373" s="206"/>
      <c r="H373" s="209">
        <v>20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166</v>
      </c>
      <c r="AU373" s="215" t="s">
        <v>82</v>
      </c>
      <c r="AV373" s="13" t="s">
        <v>85</v>
      </c>
      <c r="AW373" s="13" t="s">
        <v>34</v>
      </c>
      <c r="AX373" s="13" t="s">
        <v>82</v>
      </c>
      <c r="AY373" s="215" t="s">
        <v>158</v>
      </c>
    </row>
    <row r="374" spans="1:65" s="2" customFormat="1" ht="27" customHeight="1">
      <c r="A374" s="34"/>
      <c r="B374" s="35"/>
      <c r="C374" s="188" t="s">
        <v>645</v>
      </c>
      <c r="D374" s="188" t="s">
        <v>159</v>
      </c>
      <c r="E374" s="189" t="s">
        <v>656</v>
      </c>
      <c r="F374" s="190" t="s">
        <v>657</v>
      </c>
      <c r="G374" s="191" t="s">
        <v>202</v>
      </c>
      <c r="H374" s="192">
        <v>8</v>
      </c>
      <c r="I374" s="193"/>
      <c r="J374" s="194">
        <f>ROUND(I374*H374,2)</f>
        <v>0</v>
      </c>
      <c r="K374" s="190" t="s">
        <v>19</v>
      </c>
      <c r="L374" s="39"/>
      <c r="M374" s="195" t="s">
        <v>19</v>
      </c>
      <c r="N374" s="196" t="s">
        <v>45</v>
      </c>
      <c r="O374" s="64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236</v>
      </c>
      <c r="AT374" s="199" t="s">
        <v>159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658</v>
      </c>
    </row>
    <row r="375" spans="1:65" s="2" customFormat="1" ht="10.199999999999999">
      <c r="A375" s="34"/>
      <c r="B375" s="35"/>
      <c r="C375" s="36"/>
      <c r="D375" s="201" t="s">
        <v>165</v>
      </c>
      <c r="E375" s="36"/>
      <c r="F375" s="202" t="s">
        <v>657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2" customFormat="1" ht="27" customHeight="1">
      <c r="A376" s="34"/>
      <c r="B376" s="35"/>
      <c r="C376" s="188" t="s">
        <v>649</v>
      </c>
      <c r="D376" s="188" t="s">
        <v>159</v>
      </c>
      <c r="E376" s="189" t="s">
        <v>660</v>
      </c>
      <c r="F376" s="190" t="s">
        <v>661</v>
      </c>
      <c r="G376" s="191" t="s">
        <v>202</v>
      </c>
      <c r="H376" s="192">
        <v>8</v>
      </c>
      <c r="I376" s="193"/>
      <c r="J376" s="194">
        <f>ROUND(I376*H376,2)</f>
        <v>0</v>
      </c>
      <c r="K376" s="190" t="s">
        <v>213</v>
      </c>
      <c r="L376" s="39"/>
      <c r="M376" s="195" t="s">
        <v>19</v>
      </c>
      <c r="N376" s="196" t="s">
        <v>45</v>
      </c>
      <c r="O376" s="64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236</v>
      </c>
      <c r="AT376" s="199" t="s">
        <v>159</v>
      </c>
      <c r="AU376" s="199" t="s">
        <v>82</v>
      </c>
      <c r="AY376" s="17" t="s">
        <v>158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82</v>
      </c>
      <c r="BK376" s="200">
        <f>ROUND(I376*H376,2)</f>
        <v>0</v>
      </c>
      <c r="BL376" s="17" t="s">
        <v>236</v>
      </c>
      <c r="BM376" s="199" t="s">
        <v>662</v>
      </c>
    </row>
    <row r="377" spans="1:65" s="2" customFormat="1" ht="28.8">
      <c r="A377" s="34"/>
      <c r="B377" s="35"/>
      <c r="C377" s="36"/>
      <c r="D377" s="201" t="s">
        <v>165</v>
      </c>
      <c r="E377" s="36"/>
      <c r="F377" s="202" t="s">
        <v>663</v>
      </c>
      <c r="G377" s="36"/>
      <c r="H377" s="36"/>
      <c r="I377" s="108"/>
      <c r="J377" s="36"/>
      <c r="K377" s="36"/>
      <c r="L377" s="39"/>
      <c r="M377" s="203"/>
      <c r="N377" s="204"/>
      <c r="O377" s="64"/>
      <c r="P377" s="64"/>
      <c r="Q377" s="64"/>
      <c r="R377" s="64"/>
      <c r="S377" s="64"/>
      <c r="T377" s="65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165</v>
      </c>
      <c r="AU377" s="17" t="s">
        <v>82</v>
      </c>
    </row>
    <row r="378" spans="1:65" s="13" customFormat="1" ht="10.199999999999999">
      <c r="B378" s="205"/>
      <c r="C378" s="206"/>
      <c r="D378" s="201" t="s">
        <v>166</v>
      </c>
      <c r="E378" s="207" t="s">
        <v>19</v>
      </c>
      <c r="F378" s="208" t="s">
        <v>1892</v>
      </c>
      <c r="G378" s="206"/>
      <c r="H378" s="209">
        <v>8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166</v>
      </c>
      <c r="AU378" s="215" t="s">
        <v>82</v>
      </c>
      <c r="AV378" s="13" t="s">
        <v>85</v>
      </c>
      <c r="AW378" s="13" t="s">
        <v>34</v>
      </c>
      <c r="AX378" s="13" t="s">
        <v>82</v>
      </c>
      <c r="AY378" s="215" t="s">
        <v>158</v>
      </c>
    </row>
    <row r="379" spans="1:65" s="2" customFormat="1" ht="27" customHeight="1">
      <c r="A379" s="34"/>
      <c r="B379" s="35"/>
      <c r="C379" s="188" t="s">
        <v>655</v>
      </c>
      <c r="D379" s="188" t="s">
        <v>159</v>
      </c>
      <c r="E379" s="189" t="s">
        <v>676</v>
      </c>
      <c r="F379" s="190" t="s">
        <v>677</v>
      </c>
      <c r="G379" s="191" t="s">
        <v>202</v>
      </c>
      <c r="H379" s="192">
        <v>10</v>
      </c>
      <c r="I379" s="193"/>
      <c r="J379" s="194">
        <f>ROUND(I379*H379,2)</f>
        <v>0</v>
      </c>
      <c r="K379" s="190" t="s">
        <v>19</v>
      </c>
      <c r="L379" s="39"/>
      <c r="M379" s="195" t="s">
        <v>19</v>
      </c>
      <c r="N379" s="196" t="s">
        <v>45</v>
      </c>
      <c r="O379" s="64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9" t="s">
        <v>236</v>
      </c>
      <c r="AT379" s="199" t="s">
        <v>159</v>
      </c>
      <c r="AU379" s="199" t="s">
        <v>82</v>
      </c>
      <c r="AY379" s="17" t="s">
        <v>158</v>
      </c>
      <c r="BE379" s="200">
        <f>IF(N379="základní",J379,0)</f>
        <v>0</v>
      </c>
      <c r="BF379" s="200">
        <f>IF(N379="snížená",J379,0)</f>
        <v>0</v>
      </c>
      <c r="BG379" s="200">
        <f>IF(N379="zákl. přenesená",J379,0)</f>
        <v>0</v>
      </c>
      <c r="BH379" s="200">
        <f>IF(N379="sníž. přenesená",J379,0)</f>
        <v>0</v>
      </c>
      <c r="BI379" s="200">
        <f>IF(N379="nulová",J379,0)</f>
        <v>0</v>
      </c>
      <c r="BJ379" s="17" t="s">
        <v>82</v>
      </c>
      <c r="BK379" s="200">
        <f>ROUND(I379*H379,2)</f>
        <v>0</v>
      </c>
      <c r="BL379" s="17" t="s">
        <v>236</v>
      </c>
      <c r="BM379" s="199" t="s">
        <v>678</v>
      </c>
    </row>
    <row r="380" spans="1:65" s="2" customFormat="1" ht="10.199999999999999">
      <c r="A380" s="34"/>
      <c r="B380" s="35"/>
      <c r="C380" s="36"/>
      <c r="D380" s="201" t="s">
        <v>165</v>
      </c>
      <c r="E380" s="36"/>
      <c r="F380" s="202" t="s">
        <v>677</v>
      </c>
      <c r="G380" s="36"/>
      <c r="H380" s="36"/>
      <c r="I380" s="108"/>
      <c r="J380" s="36"/>
      <c r="K380" s="36"/>
      <c r="L380" s="39"/>
      <c r="M380" s="203"/>
      <c r="N380" s="204"/>
      <c r="O380" s="64"/>
      <c r="P380" s="64"/>
      <c r="Q380" s="64"/>
      <c r="R380" s="64"/>
      <c r="S380" s="64"/>
      <c r="T380" s="65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165</v>
      </c>
      <c r="AU380" s="17" t="s">
        <v>82</v>
      </c>
    </row>
    <row r="381" spans="1:65" s="2" customFormat="1" ht="27" customHeight="1">
      <c r="A381" s="34"/>
      <c r="B381" s="35"/>
      <c r="C381" s="188" t="s">
        <v>659</v>
      </c>
      <c r="D381" s="188" t="s">
        <v>159</v>
      </c>
      <c r="E381" s="189" t="s">
        <v>680</v>
      </c>
      <c r="F381" s="190" t="s">
        <v>681</v>
      </c>
      <c r="G381" s="191" t="s">
        <v>202</v>
      </c>
      <c r="H381" s="192">
        <v>10</v>
      </c>
      <c r="I381" s="193"/>
      <c r="J381" s="194">
        <f>ROUND(I381*H381,2)</f>
        <v>0</v>
      </c>
      <c r="K381" s="190" t="s">
        <v>213</v>
      </c>
      <c r="L381" s="39"/>
      <c r="M381" s="195" t="s">
        <v>19</v>
      </c>
      <c r="N381" s="196" t="s">
        <v>45</v>
      </c>
      <c r="O381" s="64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236</v>
      </c>
      <c r="AT381" s="199" t="s">
        <v>159</v>
      </c>
      <c r="AU381" s="199" t="s">
        <v>82</v>
      </c>
      <c r="AY381" s="17" t="s">
        <v>158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82</v>
      </c>
      <c r="BK381" s="200">
        <f>ROUND(I381*H381,2)</f>
        <v>0</v>
      </c>
      <c r="BL381" s="17" t="s">
        <v>236</v>
      </c>
      <c r="BM381" s="199" t="s">
        <v>682</v>
      </c>
    </row>
    <row r="382" spans="1:65" s="2" customFormat="1" ht="28.8">
      <c r="A382" s="34"/>
      <c r="B382" s="35"/>
      <c r="C382" s="36"/>
      <c r="D382" s="201" t="s">
        <v>165</v>
      </c>
      <c r="E382" s="36"/>
      <c r="F382" s="202" t="s">
        <v>683</v>
      </c>
      <c r="G382" s="36"/>
      <c r="H382" s="36"/>
      <c r="I382" s="108"/>
      <c r="J382" s="36"/>
      <c r="K382" s="36"/>
      <c r="L382" s="39"/>
      <c r="M382" s="203"/>
      <c r="N382" s="204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165</v>
      </c>
      <c r="AU382" s="17" t="s">
        <v>82</v>
      </c>
    </row>
    <row r="383" spans="1:65" s="13" customFormat="1" ht="10.199999999999999">
      <c r="B383" s="205"/>
      <c r="C383" s="206"/>
      <c r="D383" s="201" t="s">
        <v>166</v>
      </c>
      <c r="E383" s="207" t="s">
        <v>19</v>
      </c>
      <c r="F383" s="208" t="s">
        <v>1893</v>
      </c>
      <c r="G383" s="206"/>
      <c r="H383" s="209">
        <v>10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166</v>
      </c>
      <c r="AU383" s="215" t="s">
        <v>82</v>
      </c>
      <c r="AV383" s="13" t="s">
        <v>85</v>
      </c>
      <c r="AW383" s="13" t="s">
        <v>34</v>
      </c>
      <c r="AX383" s="13" t="s">
        <v>82</v>
      </c>
      <c r="AY383" s="215" t="s">
        <v>158</v>
      </c>
    </row>
    <row r="384" spans="1:65" s="2" customFormat="1" ht="27" customHeight="1">
      <c r="A384" s="34"/>
      <c r="B384" s="35"/>
      <c r="C384" s="188" t="s">
        <v>665</v>
      </c>
      <c r="D384" s="188" t="s">
        <v>159</v>
      </c>
      <c r="E384" s="189" t="s">
        <v>686</v>
      </c>
      <c r="F384" s="190" t="s">
        <v>687</v>
      </c>
      <c r="G384" s="191" t="s">
        <v>202</v>
      </c>
      <c r="H384" s="192">
        <v>5</v>
      </c>
      <c r="I384" s="193"/>
      <c r="J384" s="194">
        <f>ROUND(I384*H384,2)</f>
        <v>0</v>
      </c>
      <c r="K384" s="190" t="s">
        <v>213</v>
      </c>
      <c r="L384" s="39"/>
      <c r="M384" s="195" t="s">
        <v>19</v>
      </c>
      <c r="N384" s="196" t="s">
        <v>45</v>
      </c>
      <c r="O384" s="64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9" t="s">
        <v>236</v>
      </c>
      <c r="AT384" s="199" t="s">
        <v>159</v>
      </c>
      <c r="AU384" s="199" t="s">
        <v>82</v>
      </c>
      <c r="AY384" s="17" t="s">
        <v>158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7" t="s">
        <v>82</v>
      </c>
      <c r="BK384" s="200">
        <f>ROUND(I384*H384,2)</f>
        <v>0</v>
      </c>
      <c r="BL384" s="17" t="s">
        <v>236</v>
      </c>
      <c r="BM384" s="199" t="s">
        <v>688</v>
      </c>
    </row>
    <row r="385" spans="1:65" s="2" customFormat="1" ht="19.2">
      <c r="A385" s="34"/>
      <c r="B385" s="35"/>
      <c r="C385" s="36"/>
      <c r="D385" s="201" t="s">
        <v>165</v>
      </c>
      <c r="E385" s="36"/>
      <c r="F385" s="202" t="s">
        <v>687</v>
      </c>
      <c r="G385" s="36"/>
      <c r="H385" s="36"/>
      <c r="I385" s="108"/>
      <c r="J385" s="36"/>
      <c r="K385" s="36"/>
      <c r="L385" s="39"/>
      <c r="M385" s="203"/>
      <c r="N385" s="204"/>
      <c r="O385" s="64"/>
      <c r="P385" s="64"/>
      <c r="Q385" s="64"/>
      <c r="R385" s="64"/>
      <c r="S385" s="64"/>
      <c r="T385" s="65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165</v>
      </c>
      <c r="AU385" s="17" t="s">
        <v>82</v>
      </c>
    </row>
    <row r="386" spans="1:65" s="2" customFormat="1" ht="16.5" customHeight="1">
      <c r="A386" s="34"/>
      <c r="B386" s="35"/>
      <c r="C386" s="228" t="s">
        <v>669</v>
      </c>
      <c r="D386" s="228" t="s">
        <v>199</v>
      </c>
      <c r="E386" s="229" t="s">
        <v>690</v>
      </c>
      <c r="F386" s="230" t="s">
        <v>691</v>
      </c>
      <c r="G386" s="231" t="s">
        <v>202</v>
      </c>
      <c r="H386" s="232">
        <v>5</v>
      </c>
      <c r="I386" s="233"/>
      <c r="J386" s="234">
        <f>ROUND(I386*H386,2)</f>
        <v>0</v>
      </c>
      <c r="K386" s="230" t="s">
        <v>19</v>
      </c>
      <c r="L386" s="235"/>
      <c r="M386" s="236" t="s">
        <v>19</v>
      </c>
      <c r="N386" s="237" t="s">
        <v>45</v>
      </c>
      <c r="O386" s="64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9" t="s">
        <v>241</v>
      </c>
      <c r="AT386" s="199" t="s">
        <v>199</v>
      </c>
      <c r="AU386" s="199" t="s">
        <v>82</v>
      </c>
      <c r="AY386" s="17" t="s">
        <v>158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7" t="s">
        <v>82</v>
      </c>
      <c r="BK386" s="200">
        <f>ROUND(I386*H386,2)</f>
        <v>0</v>
      </c>
      <c r="BL386" s="17" t="s">
        <v>236</v>
      </c>
      <c r="BM386" s="199" t="s">
        <v>692</v>
      </c>
    </row>
    <row r="387" spans="1:65" s="2" customFormat="1" ht="10.199999999999999">
      <c r="A387" s="34"/>
      <c r="B387" s="35"/>
      <c r="C387" s="36"/>
      <c r="D387" s="201" t="s">
        <v>165</v>
      </c>
      <c r="E387" s="36"/>
      <c r="F387" s="202" t="s">
        <v>691</v>
      </c>
      <c r="G387" s="36"/>
      <c r="H387" s="36"/>
      <c r="I387" s="108"/>
      <c r="J387" s="36"/>
      <c r="K387" s="36"/>
      <c r="L387" s="39"/>
      <c r="M387" s="203"/>
      <c r="N387" s="204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165</v>
      </c>
      <c r="AU387" s="17" t="s">
        <v>82</v>
      </c>
    </row>
    <row r="388" spans="1:65" s="13" customFormat="1" ht="10.199999999999999">
      <c r="B388" s="205"/>
      <c r="C388" s="206"/>
      <c r="D388" s="201" t="s">
        <v>166</v>
      </c>
      <c r="E388" s="207" t="s">
        <v>19</v>
      </c>
      <c r="F388" s="208" t="s">
        <v>1836</v>
      </c>
      <c r="G388" s="206"/>
      <c r="H388" s="209">
        <v>5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166</v>
      </c>
      <c r="AU388" s="215" t="s">
        <v>82</v>
      </c>
      <c r="AV388" s="13" t="s">
        <v>85</v>
      </c>
      <c r="AW388" s="13" t="s">
        <v>34</v>
      </c>
      <c r="AX388" s="13" t="s">
        <v>82</v>
      </c>
      <c r="AY388" s="215" t="s">
        <v>158</v>
      </c>
    </row>
    <row r="389" spans="1:65" s="2" customFormat="1" ht="27" customHeight="1">
      <c r="A389" s="34"/>
      <c r="B389" s="35"/>
      <c r="C389" s="188" t="s">
        <v>675</v>
      </c>
      <c r="D389" s="188" t="s">
        <v>159</v>
      </c>
      <c r="E389" s="189" t="s">
        <v>694</v>
      </c>
      <c r="F389" s="190" t="s">
        <v>695</v>
      </c>
      <c r="G389" s="191" t="s">
        <v>202</v>
      </c>
      <c r="H389" s="192">
        <v>5</v>
      </c>
      <c r="I389" s="193"/>
      <c r="J389" s="194">
        <f>ROUND(I389*H389,2)</f>
        <v>0</v>
      </c>
      <c r="K389" s="190" t="s">
        <v>213</v>
      </c>
      <c r="L389" s="39"/>
      <c r="M389" s="195" t="s">
        <v>19</v>
      </c>
      <c r="N389" s="196" t="s">
        <v>45</v>
      </c>
      <c r="O389" s="64"/>
      <c r="P389" s="197">
        <f>O389*H389</f>
        <v>0</v>
      </c>
      <c r="Q389" s="197">
        <v>0.57010000000000005</v>
      </c>
      <c r="R389" s="197">
        <f>Q389*H389</f>
        <v>2.8505000000000003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236</v>
      </c>
      <c r="AT389" s="199" t="s">
        <v>159</v>
      </c>
      <c r="AU389" s="199" t="s">
        <v>82</v>
      </c>
      <c r="AY389" s="17" t="s">
        <v>158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82</v>
      </c>
      <c r="BK389" s="200">
        <f>ROUND(I389*H389,2)</f>
        <v>0</v>
      </c>
      <c r="BL389" s="17" t="s">
        <v>236</v>
      </c>
      <c r="BM389" s="199" t="s">
        <v>696</v>
      </c>
    </row>
    <row r="390" spans="1:65" s="2" customFormat="1" ht="38.4">
      <c r="A390" s="34"/>
      <c r="B390" s="35"/>
      <c r="C390" s="36"/>
      <c r="D390" s="201" t="s">
        <v>165</v>
      </c>
      <c r="E390" s="36"/>
      <c r="F390" s="202" t="s">
        <v>697</v>
      </c>
      <c r="G390" s="36"/>
      <c r="H390" s="36"/>
      <c r="I390" s="108"/>
      <c r="J390" s="36"/>
      <c r="K390" s="36"/>
      <c r="L390" s="39"/>
      <c r="M390" s="203"/>
      <c r="N390" s="204"/>
      <c r="O390" s="64"/>
      <c r="P390" s="64"/>
      <c r="Q390" s="64"/>
      <c r="R390" s="64"/>
      <c r="S390" s="64"/>
      <c r="T390" s="65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165</v>
      </c>
      <c r="AU390" s="17" t="s">
        <v>82</v>
      </c>
    </row>
    <row r="391" spans="1:65" s="2" customFormat="1" ht="38.4">
      <c r="A391" s="34"/>
      <c r="B391" s="35"/>
      <c r="C391" s="36"/>
      <c r="D391" s="201" t="s">
        <v>216</v>
      </c>
      <c r="E391" s="36"/>
      <c r="F391" s="227" t="s">
        <v>413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216</v>
      </c>
      <c r="AU391" s="17" t="s">
        <v>82</v>
      </c>
    </row>
    <row r="392" spans="1:65" s="2" customFormat="1" ht="16.5" customHeight="1">
      <c r="A392" s="34"/>
      <c r="B392" s="35"/>
      <c r="C392" s="228" t="s">
        <v>679</v>
      </c>
      <c r="D392" s="228" t="s">
        <v>199</v>
      </c>
      <c r="E392" s="229" t="s">
        <v>699</v>
      </c>
      <c r="F392" s="230" t="s">
        <v>700</v>
      </c>
      <c r="G392" s="231" t="s">
        <v>202</v>
      </c>
      <c r="H392" s="232">
        <v>4</v>
      </c>
      <c r="I392" s="233"/>
      <c r="J392" s="234">
        <f>ROUND(I392*H392,2)</f>
        <v>0</v>
      </c>
      <c r="K392" s="230" t="s">
        <v>19</v>
      </c>
      <c r="L392" s="235"/>
      <c r="M392" s="236" t="s">
        <v>19</v>
      </c>
      <c r="N392" s="237" t="s">
        <v>45</v>
      </c>
      <c r="O392" s="64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241</v>
      </c>
      <c r="AT392" s="199" t="s">
        <v>199</v>
      </c>
      <c r="AU392" s="199" t="s">
        <v>82</v>
      </c>
      <c r="AY392" s="17" t="s">
        <v>158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82</v>
      </c>
      <c r="BK392" s="200">
        <f>ROUND(I392*H392,2)</f>
        <v>0</v>
      </c>
      <c r="BL392" s="17" t="s">
        <v>236</v>
      </c>
      <c r="BM392" s="199" t="s">
        <v>701</v>
      </c>
    </row>
    <row r="393" spans="1:65" s="2" customFormat="1" ht="10.199999999999999">
      <c r="A393" s="34"/>
      <c r="B393" s="35"/>
      <c r="C393" s="36"/>
      <c r="D393" s="201" t="s">
        <v>165</v>
      </c>
      <c r="E393" s="36"/>
      <c r="F393" s="202" t="s">
        <v>700</v>
      </c>
      <c r="G393" s="36"/>
      <c r="H393" s="36"/>
      <c r="I393" s="108"/>
      <c r="J393" s="36"/>
      <c r="K393" s="36"/>
      <c r="L393" s="39"/>
      <c r="M393" s="203"/>
      <c r="N393" s="204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165</v>
      </c>
      <c r="AU393" s="17" t="s">
        <v>82</v>
      </c>
    </row>
    <row r="394" spans="1:65" s="13" customFormat="1" ht="10.199999999999999">
      <c r="B394" s="205"/>
      <c r="C394" s="206"/>
      <c r="D394" s="201" t="s">
        <v>166</v>
      </c>
      <c r="E394" s="207" t="s">
        <v>19</v>
      </c>
      <c r="F394" s="208" t="s">
        <v>1894</v>
      </c>
      <c r="G394" s="206"/>
      <c r="H394" s="209">
        <v>4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166</v>
      </c>
      <c r="AU394" s="215" t="s">
        <v>82</v>
      </c>
      <c r="AV394" s="13" t="s">
        <v>85</v>
      </c>
      <c r="AW394" s="13" t="s">
        <v>34</v>
      </c>
      <c r="AX394" s="13" t="s">
        <v>82</v>
      </c>
      <c r="AY394" s="215" t="s">
        <v>158</v>
      </c>
    </row>
    <row r="395" spans="1:65" s="2" customFormat="1" ht="16.5" customHeight="1">
      <c r="A395" s="34"/>
      <c r="B395" s="35"/>
      <c r="C395" s="228" t="s">
        <v>685</v>
      </c>
      <c r="D395" s="228" t="s">
        <v>199</v>
      </c>
      <c r="E395" s="229" t="s">
        <v>704</v>
      </c>
      <c r="F395" s="230" t="s">
        <v>705</v>
      </c>
      <c r="G395" s="231" t="s">
        <v>202</v>
      </c>
      <c r="H395" s="232">
        <v>1</v>
      </c>
      <c r="I395" s="233"/>
      <c r="J395" s="234">
        <f>ROUND(I395*H395,2)</f>
        <v>0</v>
      </c>
      <c r="K395" s="230" t="s">
        <v>19</v>
      </c>
      <c r="L395" s="235"/>
      <c r="M395" s="236" t="s">
        <v>19</v>
      </c>
      <c r="N395" s="237" t="s">
        <v>45</v>
      </c>
      <c r="O395" s="64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241</v>
      </c>
      <c r="AT395" s="199" t="s">
        <v>199</v>
      </c>
      <c r="AU395" s="199" t="s">
        <v>82</v>
      </c>
      <c r="AY395" s="17" t="s">
        <v>158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82</v>
      </c>
      <c r="BK395" s="200">
        <f>ROUND(I395*H395,2)</f>
        <v>0</v>
      </c>
      <c r="BL395" s="17" t="s">
        <v>236</v>
      </c>
      <c r="BM395" s="199" t="s">
        <v>706</v>
      </c>
    </row>
    <row r="396" spans="1:65" s="2" customFormat="1" ht="10.199999999999999">
      <c r="A396" s="34"/>
      <c r="B396" s="35"/>
      <c r="C396" s="36"/>
      <c r="D396" s="201" t="s">
        <v>165</v>
      </c>
      <c r="E396" s="36"/>
      <c r="F396" s="202" t="s">
        <v>705</v>
      </c>
      <c r="G396" s="36"/>
      <c r="H396" s="36"/>
      <c r="I396" s="108"/>
      <c r="J396" s="36"/>
      <c r="K396" s="36"/>
      <c r="L396" s="39"/>
      <c r="M396" s="203"/>
      <c r="N396" s="204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165</v>
      </c>
      <c r="AU396" s="17" t="s">
        <v>82</v>
      </c>
    </row>
    <row r="397" spans="1:65" s="13" customFormat="1" ht="10.199999999999999">
      <c r="B397" s="205"/>
      <c r="C397" s="206"/>
      <c r="D397" s="201" t="s">
        <v>166</v>
      </c>
      <c r="E397" s="207" t="s">
        <v>19</v>
      </c>
      <c r="F397" s="208" t="s">
        <v>1895</v>
      </c>
      <c r="G397" s="206"/>
      <c r="H397" s="209">
        <v>1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166</v>
      </c>
      <c r="AU397" s="215" t="s">
        <v>82</v>
      </c>
      <c r="AV397" s="13" t="s">
        <v>85</v>
      </c>
      <c r="AW397" s="13" t="s">
        <v>34</v>
      </c>
      <c r="AX397" s="13" t="s">
        <v>82</v>
      </c>
      <c r="AY397" s="215" t="s">
        <v>158</v>
      </c>
    </row>
    <row r="398" spans="1:65" s="2" customFormat="1" ht="16.5" customHeight="1">
      <c r="A398" s="34"/>
      <c r="B398" s="35"/>
      <c r="C398" s="188" t="s">
        <v>689</v>
      </c>
      <c r="D398" s="188" t="s">
        <v>159</v>
      </c>
      <c r="E398" s="189" t="s">
        <v>709</v>
      </c>
      <c r="F398" s="190" t="s">
        <v>710</v>
      </c>
      <c r="G398" s="191" t="s">
        <v>202</v>
      </c>
      <c r="H398" s="192">
        <v>1</v>
      </c>
      <c r="I398" s="193"/>
      <c r="J398" s="194">
        <f>ROUND(I398*H398,2)</f>
        <v>0</v>
      </c>
      <c r="K398" s="190" t="s">
        <v>213</v>
      </c>
      <c r="L398" s="39"/>
      <c r="M398" s="195" t="s">
        <v>19</v>
      </c>
      <c r="N398" s="196" t="s">
        <v>45</v>
      </c>
      <c r="O398" s="64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9" t="s">
        <v>236</v>
      </c>
      <c r="AT398" s="199" t="s">
        <v>159</v>
      </c>
      <c r="AU398" s="199" t="s">
        <v>82</v>
      </c>
      <c r="AY398" s="17" t="s">
        <v>158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7" t="s">
        <v>82</v>
      </c>
      <c r="BK398" s="200">
        <f>ROUND(I398*H398,2)</f>
        <v>0</v>
      </c>
      <c r="BL398" s="17" t="s">
        <v>236</v>
      </c>
      <c r="BM398" s="199" t="s">
        <v>711</v>
      </c>
    </row>
    <row r="399" spans="1:65" s="2" customFormat="1" ht="10.199999999999999">
      <c r="A399" s="34"/>
      <c r="B399" s="35"/>
      <c r="C399" s="36"/>
      <c r="D399" s="201" t="s">
        <v>165</v>
      </c>
      <c r="E399" s="36"/>
      <c r="F399" s="202" t="s">
        <v>710</v>
      </c>
      <c r="G399" s="36"/>
      <c r="H399" s="36"/>
      <c r="I399" s="108"/>
      <c r="J399" s="36"/>
      <c r="K399" s="36"/>
      <c r="L399" s="39"/>
      <c r="M399" s="203"/>
      <c r="N399" s="204"/>
      <c r="O399" s="64"/>
      <c r="P399" s="64"/>
      <c r="Q399" s="64"/>
      <c r="R399" s="64"/>
      <c r="S399" s="64"/>
      <c r="T399" s="65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165</v>
      </c>
      <c r="AU399" s="17" t="s">
        <v>82</v>
      </c>
    </row>
    <row r="400" spans="1:65" s="2" customFormat="1" ht="16.5" customHeight="1">
      <c r="A400" s="34"/>
      <c r="B400" s="35"/>
      <c r="C400" s="228" t="s">
        <v>693</v>
      </c>
      <c r="D400" s="228" t="s">
        <v>199</v>
      </c>
      <c r="E400" s="229" t="s">
        <v>713</v>
      </c>
      <c r="F400" s="230" t="s">
        <v>714</v>
      </c>
      <c r="G400" s="231" t="s">
        <v>202</v>
      </c>
      <c r="H400" s="232">
        <v>1</v>
      </c>
      <c r="I400" s="233"/>
      <c r="J400" s="234">
        <f>ROUND(I400*H400,2)</f>
        <v>0</v>
      </c>
      <c r="K400" s="230" t="s">
        <v>19</v>
      </c>
      <c r="L400" s="235"/>
      <c r="M400" s="236" t="s">
        <v>19</v>
      </c>
      <c r="N400" s="237" t="s">
        <v>45</v>
      </c>
      <c r="O400" s="64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241</v>
      </c>
      <c r="AT400" s="199" t="s">
        <v>199</v>
      </c>
      <c r="AU400" s="199" t="s">
        <v>82</v>
      </c>
      <c r="AY400" s="17" t="s">
        <v>158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82</v>
      </c>
      <c r="BK400" s="200">
        <f>ROUND(I400*H400,2)</f>
        <v>0</v>
      </c>
      <c r="BL400" s="17" t="s">
        <v>236</v>
      </c>
      <c r="BM400" s="199" t="s">
        <v>715</v>
      </c>
    </row>
    <row r="401" spans="1:65" s="2" customFormat="1" ht="10.199999999999999">
      <c r="A401" s="34"/>
      <c r="B401" s="35"/>
      <c r="C401" s="36"/>
      <c r="D401" s="201" t="s">
        <v>165</v>
      </c>
      <c r="E401" s="36"/>
      <c r="F401" s="202" t="s">
        <v>714</v>
      </c>
      <c r="G401" s="36"/>
      <c r="H401" s="36"/>
      <c r="I401" s="108"/>
      <c r="J401" s="36"/>
      <c r="K401" s="36"/>
      <c r="L401" s="39"/>
      <c r="M401" s="203"/>
      <c r="N401" s="204"/>
      <c r="O401" s="64"/>
      <c r="P401" s="64"/>
      <c r="Q401" s="64"/>
      <c r="R401" s="64"/>
      <c r="S401" s="64"/>
      <c r="T401" s="65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165</v>
      </c>
      <c r="AU401" s="17" t="s">
        <v>82</v>
      </c>
    </row>
    <row r="402" spans="1:65" s="13" customFormat="1" ht="10.199999999999999">
      <c r="B402" s="205"/>
      <c r="C402" s="206"/>
      <c r="D402" s="201" t="s">
        <v>166</v>
      </c>
      <c r="E402" s="207" t="s">
        <v>19</v>
      </c>
      <c r="F402" s="208" t="s">
        <v>1854</v>
      </c>
      <c r="G402" s="206"/>
      <c r="H402" s="209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166</v>
      </c>
      <c r="AU402" s="215" t="s">
        <v>82</v>
      </c>
      <c r="AV402" s="13" t="s">
        <v>85</v>
      </c>
      <c r="AW402" s="13" t="s">
        <v>34</v>
      </c>
      <c r="AX402" s="13" t="s">
        <v>82</v>
      </c>
      <c r="AY402" s="215" t="s">
        <v>158</v>
      </c>
    </row>
    <row r="403" spans="1:65" s="2" customFormat="1" ht="16.5" customHeight="1">
      <c r="A403" s="34"/>
      <c r="B403" s="35"/>
      <c r="C403" s="228" t="s">
        <v>698</v>
      </c>
      <c r="D403" s="228" t="s">
        <v>199</v>
      </c>
      <c r="E403" s="229" t="s">
        <v>717</v>
      </c>
      <c r="F403" s="230" t="s">
        <v>718</v>
      </c>
      <c r="G403" s="231" t="s">
        <v>202</v>
      </c>
      <c r="H403" s="232">
        <v>6</v>
      </c>
      <c r="I403" s="233"/>
      <c r="J403" s="234">
        <f>ROUND(I403*H403,2)</f>
        <v>0</v>
      </c>
      <c r="K403" s="230" t="s">
        <v>19</v>
      </c>
      <c r="L403" s="235"/>
      <c r="M403" s="236" t="s">
        <v>19</v>
      </c>
      <c r="N403" s="237" t="s">
        <v>45</v>
      </c>
      <c r="O403" s="64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9" t="s">
        <v>241</v>
      </c>
      <c r="AT403" s="199" t="s">
        <v>199</v>
      </c>
      <c r="AU403" s="199" t="s">
        <v>82</v>
      </c>
      <c r="AY403" s="17" t="s">
        <v>158</v>
      </c>
      <c r="BE403" s="200">
        <f>IF(N403="základní",J403,0)</f>
        <v>0</v>
      </c>
      <c r="BF403" s="200">
        <f>IF(N403="snížená",J403,0)</f>
        <v>0</v>
      </c>
      <c r="BG403" s="200">
        <f>IF(N403="zákl. přenesená",J403,0)</f>
        <v>0</v>
      </c>
      <c r="BH403" s="200">
        <f>IF(N403="sníž. přenesená",J403,0)</f>
        <v>0</v>
      </c>
      <c r="BI403" s="200">
        <f>IF(N403="nulová",J403,0)</f>
        <v>0</v>
      </c>
      <c r="BJ403" s="17" t="s">
        <v>82</v>
      </c>
      <c r="BK403" s="200">
        <f>ROUND(I403*H403,2)</f>
        <v>0</v>
      </c>
      <c r="BL403" s="17" t="s">
        <v>236</v>
      </c>
      <c r="BM403" s="199" t="s">
        <v>719</v>
      </c>
    </row>
    <row r="404" spans="1:65" s="2" customFormat="1" ht="10.199999999999999">
      <c r="A404" s="34"/>
      <c r="B404" s="35"/>
      <c r="C404" s="36"/>
      <c r="D404" s="201" t="s">
        <v>165</v>
      </c>
      <c r="E404" s="36"/>
      <c r="F404" s="202" t="s">
        <v>718</v>
      </c>
      <c r="G404" s="36"/>
      <c r="H404" s="36"/>
      <c r="I404" s="108"/>
      <c r="J404" s="36"/>
      <c r="K404" s="36"/>
      <c r="L404" s="39"/>
      <c r="M404" s="203"/>
      <c r="N404" s="204"/>
      <c r="O404" s="64"/>
      <c r="P404" s="64"/>
      <c r="Q404" s="64"/>
      <c r="R404" s="64"/>
      <c r="S404" s="64"/>
      <c r="T404" s="65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165</v>
      </c>
      <c r="AU404" s="17" t="s">
        <v>82</v>
      </c>
    </row>
    <row r="405" spans="1:65" s="13" customFormat="1" ht="10.199999999999999">
      <c r="B405" s="205"/>
      <c r="C405" s="206"/>
      <c r="D405" s="201" t="s">
        <v>166</v>
      </c>
      <c r="E405" s="207" t="s">
        <v>19</v>
      </c>
      <c r="F405" s="208" t="s">
        <v>1896</v>
      </c>
      <c r="G405" s="206"/>
      <c r="H405" s="209">
        <v>6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166</v>
      </c>
      <c r="AU405" s="215" t="s">
        <v>82</v>
      </c>
      <c r="AV405" s="13" t="s">
        <v>85</v>
      </c>
      <c r="AW405" s="13" t="s">
        <v>34</v>
      </c>
      <c r="AX405" s="13" t="s">
        <v>82</v>
      </c>
      <c r="AY405" s="215" t="s">
        <v>158</v>
      </c>
    </row>
    <row r="406" spans="1:65" s="2" customFormat="1" ht="30.6" customHeight="1">
      <c r="A406" s="34"/>
      <c r="B406" s="35"/>
      <c r="C406" s="188" t="s">
        <v>703</v>
      </c>
      <c r="D406" s="188" t="s">
        <v>159</v>
      </c>
      <c r="E406" s="189" t="s">
        <v>722</v>
      </c>
      <c r="F406" s="190" t="s">
        <v>723</v>
      </c>
      <c r="G406" s="191" t="s">
        <v>202</v>
      </c>
      <c r="H406" s="192">
        <v>4</v>
      </c>
      <c r="I406" s="193"/>
      <c r="J406" s="194">
        <f>ROUND(I406*H406,2)</f>
        <v>0</v>
      </c>
      <c r="K406" s="190" t="s">
        <v>213</v>
      </c>
      <c r="L406" s="39"/>
      <c r="M406" s="195" t="s">
        <v>19</v>
      </c>
      <c r="N406" s="196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236</v>
      </c>
      <c r="AT406" s="199" t="s">
        <v>159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724</v>
      </c>
    </row>
    <row r="407" spans="1:65" s="2" customFormat="1" ht="10.199999999999999">
      <c r="A407" s="34"/>
      <c r="B407" s="35"/>
      <c r="C407" s="36"/>
      <c r="D407" s="201" t="s">
        <v>165</v>
      </c>
      <c r="E407" s="36"/>
      <c r="F407" s="202" t="s">
        <v>723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2" customFormat="1" ht="16.5" customHeight="1">
      <c r="A408" s="34"/>
      <c r="B408" s="35"/>
      <c r="C408" s="228" t="s">
        <v>708</v>
      </c>
      <c r="D408" s="228" t="s">
        <v>199</v>
      </c>
      <c r="E408" s="229" t="s">
        <v>730</v>
      </c>
      <c r="F408" s="230" t="s">
        <v>731</v>
      </c>
      <c r="G408" s="231" t="s">
        <v>202</v>
      </c>
      <c r="H408" s="232">
        <v>2</v>
      </c>
      <c r="I408" s="233"/>
      <c r="J408" s="234">
        <f>ROUND(I408*H408,2)</f>
        <v>0</v>
      </c>
      <c r="K408" s="230" t="s">
        <v>19</v>
      </c>
      <c r="L408" s="235"/>
      <c r="M408" s="236" t="s">
        <v>19</v>
      </c>
      <c r="N408" s="237" t="s">
        <v>45</v>
      </c>
      <c r="O408" s="64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241</v>
      </c>
      <c r="AT408" s="199" t="s">
        <v>199</v>
      </c>
      <c r="AU408" s="199" t="s">
        <v>82</v>
      </c>
      <c r="AY408" s="17" t="s">
        <v>158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7" t="s">
        <v>82</v>
      </c>
      <c r="BK408" s="200">
        <f>ROUND(I408*H408,2)</f>
        <v>0</v>
      </c>
      <c r="BL408" s="17" t="s">
        <v>236</v>
      </c>
      <c r="BM408" s="199" t="s">
        <v>732</v>
      </c>
    </row>
    <row r="409" spans="1:65" s="2" customFormat="1" ht="10.199999999999999">
      <c r="A409" s="34"/>
      <c r="B409" s="35"/>
      <c r="C409" s="36"/>
      <c r="D409" s="201" t="s">
        <v>165</v>
      </c>
      <c r="E409" s="36"/>
      <c r="F409" s="202" t="s">
        <v>731</v>
      </c>
      <c r="G409" s="36"/>
      <c r="H409" s="36"/>
      <c r="I409" s="108"/>
      <c r="J409" s="36"/>
      <c r="K409" s="36"/>
      <c r="L409" s="39"/>
      <c r="M409" s="203"/>
      <c r="N409" s="204"/>
      <c r="O409" s="64"/>
      <c r="P409" s="64"/>
      <c r="Q409" s="64"/>
      <c r="R409" s="64"/>
      <c r="S409" s="64"/>
      <c r="T409" s="65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165</v>
      </c>
      <c r="AU409" s="17" t="s">
        <v>82</v>
      </c>
    </row>
    <row r="410" spans="1:65" s="13" customFormat="1" ht="10.199999999999999">
      <c r="B410" s="205"/>
      <c r="C410" s="206"/>
      <c r="D410" s="201" t="s">
        <v>166</v>
      </c>
      <c r="E410" s="207" t="s">
        <v>19</v>
      </c>
      <c r="F410" s="208" t="s">
        <v>1897</v>
      </c>
      <c r="G410" s="206"/>
      <c r="H410" s="209">
        <v>2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166</v>
      </c>
      <c r="AU410" s="215" t="s">
        <v>82</v>
      </c>
      <c r="AV410" s="13" t="s">
        <v>85</v>
      </c>
      <c r="AW410" s="13" t="s">
        <v>34</v>
      </c>
      <c r="AX410" s="13" t="s">
        <v>82</v>
      </c>
      <c r="AY410" s="215" t="s">
        <v>158</v>
      </c>
    </row>
    <row r="411" spans="1:65" s="2" customFormat="1" ht="16.5" customHeight="1">
      <c r="A411" s="34"/>
      <c r="B411" s="35"/>
      <c r="C411" s="228" t="s">
        <v>712</v>
      </c>
      <c r="D411" s="228" t="s">
        <v>199</v>
      </c>
      <c r="E411" s="229" t="s">
        <v>1898</v>
      </c>
      <c r="F411" s="230" t="s">
        <v>1899</v>
      </c>
      <c r="G411" s="231" t="s">
        <v>202</v>
      </c>
      <c r="H411" s="232">
        <v>2</v>
      </c>
      <c r="I411" s="233"/>
      <c r="J411" s="234">
        <f>ROUND(I411*H411,2)</f>
        <v>0</v>
      </c>
      <c r="K411" s="230" t="s">
        <v>19</v>
      </c>
      <c r="L411" s="235"/>
      <c r="M411" s="236" t="s">
        <v>19</v>
      </c>
      <c r="N411" s="237" t="s">
        <v>45</v>
      </c>
      <c r="O411" s="64"/>
      <c r="P411" s="197">
        <f>O411*H411</f>
        <v>0</v>
      </c>
      <c r="Q411" s="197">
        <v>0</v>
      </c>
      <c r="R411" s="197">
        <f>Q411*H411</f>
        <v>0</v>
      </c>
      <c r="S411" s="197">
        <v>0</v>
      </c>
      <c r="T411" s="19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9" t="s">
        <v>241</v>
      </c>
      <c r="AT411" s="199" t="s">
        <v>199</v>
      </c>
      <c r="AU411" s="199" t="s">
        <v>82</v>
      </c>
      <c r="AY411" s="17" t="s">
        <v>158</v>
      </c>
      <c r="BE411" s="200">
        <f>IF(N411="základní",J411,0)</f>
        <v>0</v>
      </c>
      <c r="BF411" s="200">
        <f>IF(N411="snížená",J411,0)</f>
        <v>0</v>
      </c>
      <c r="BG411" s="200">
        <f>IF(N411="zákl. přenesená",J411,0)</f>
        <v>0</v>
      </c>
      <c r="BH411" s="200">
        <f>IF(N411="sníž. přenesená",J411,0)</f>
        <v>0</v>
      </c>
      <c r="BI411" s="200">
        <f>IF(N411="nulová",J411,0)</f>
        <v>0</v>
      </c>
      <c r="BJ411" s="17" t="s">
        <v>82</v>
      </c>
      <c r="BK411" s="200">
        <f>ROUND(I411*H411,2)</f>
        <v>0</v>
      </c>
      <c r="BL411" s="17" t="s">
        <v>236</v>
      </c>
      <c r="BM411" s="199" t="s">
        <v>728</v>
      </c>
    </row>
    <row r="412" spans="1:65" s="2" customFormat="1" ht="10.199999999999999">
      <c r="A412" s="34"/>
      <c r="B412" s="35"/>
      <c r="C412" s="36"/>
      <c r="D412" s="201" t="s">
        <v>165</v>
      </c>
      <c r="E412" s="36"/>
      <c r="F412" s="202" t="s">
        <v>1899</v>
      </c>
      <c r="G412" s="36"/>
      <c r="H412" s="36"/>
      <c r="I412" s="108"/>
      <c r="J412" s="36"/>
      <c r="K412" s="36"/>
      <c r="L412" s="39"/>
      <c r="M412" s="203"/>
      <c r="N412" s="204"/>
      <c r="O412" s="64"/>
      <c r="P412" s="64"/>
      <c r="Q412" s="64"/>
      <c r="R412" s="64"/>
      <c r="S412" s="64"/>
      <c r="T412" s="65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165</v>
      </c>
      <c r="AU412" s="17" t="s">
        <v>82</v>
      </c>
    </row>
    <row r="413" spans="1:65" s="13" customFormat="1" ht="10.199999999999999">
      <c r="B413" s="205"/>
      <c r="C413" s="206"/>
      <c r="D413" s="201" t="s">
        <v>166</v>
      </c>
      <c r="E413" s="207" t="s">
        <v>19</v>
      </c>
      <c r="F413" s="208" t="s">
        <v>1897</v>
      </c>
      <c r="G413" s="206"/>
      <c r="H413" s="209">
        <v>2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166</v>
      </c>
      <c r="AU413" s="215" t="s">
        <v>82</v>
      </c>
      <c r="AV413" s="13" t="s">
        <v>85</v>
      </c>
      <c r="AW413" s="13" t="s">
        <v>34</v>
      </c>
      <c r="AX413" s="13" t="s">
        <v>82</v>
      </c>
      <c r="AY413" s="215" t="s">
        <v>158</v>
      </c>
    </row>
    <row r="414" spans="1:65" s="2" customFormat="1" ht="16.5" customHeight="1">
      <c r="A414" s="34"/>
      <c r="B414" s="35"/>
      <c r="C414" s="188" t="s">
        <v>716</v>
      </c>
      <c r="D414" s="188" t="s">
        <v>159</v>
      </c>
      <c r="E414" s="189" t="s">
        <v>742</v>
      </c>
      <c r="F414" s="190" t="s">
        <v>743</v>
      </c>
      <c r="G414" s="191" t="s">
        <v>202</v>
      </c>
      <c r="H414" s="192">
        <v>4</v>
      </c>
      <c r="I414" s="193"/>
      <c r="J414" s="194">
        <f>ROUND(I414*H414,2)</f>
        <v>0</v>
      </c>
      <c r="K414" s="190" t="s">
        <v>213</v>
      </c>
      <c r="L414" s="39"/>
      <c r="M414" s="195" t="s">
        <v>19</v>
      </c>
      <c r="N414" s="196" t="s">
        <v>45</v>
      </c>
      <c r="O414" s="64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236</v>
      </c>
      <c r="AT414" s="199" t="s">
        <v>159</v>
      </c>
      <c r="AU414" s="199" t="s">
        <v>82</v>
      </c>
      <c r="AY414" s="17" t="s">
        <v>158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82</v>
      </c>
      <c r="BK414" s="200">
        <f>ROUND(I414*H414,2)</f>
        <v>0</v>
      </c>
      <c r="BL414" s="17" t="s">
        <v>236</v>
      </c>
      <c r="BM414" s="199" t="s">
        <v>744</v>
      </c>
    </row>
    <row r="415" spans="1:65" s="2" customFormat="1" ht="10.199999999999999">
      <c r="A415" s="34"/>
      <c r="B415" s="35"/>
      <c r="C415" s="36"/>
      <c r="D415" s="201" t="s">
        <v>165</v>
      </c>
      <c r="E415" s="36"/>
      <c r="F415" s="202" t="s">
        <v>743</v>
      </c>
      <c r="G415" s="36"/>
      <c r="H415" s="36"/>
      <c r="I415" s="108"/>
      <c r="J415" s="36"/>
      <c r="K415" s="36"/>
      <c r="L415" s="39"/>
      <c r="M415" s="203"/>
      <c r="N415" s="204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165</v>
      </c>
      <c r="AU415" s="17" t="s">
        <v>82</v>
      </c>
    </row>
    <row r="416" spans="1:65" s="13" customFormat="1" ht="10.199999999999999">
      <c r="B416" s="205"/>
      <c r="C416" s="206"/>
      <c r="D416" s="201" t="s">
        <v>166</v>
      </c>
      <c r="E416" s="207" t="s">
        <v>19</v>
      </c>
      <c r="F416" s="208" t="s">
        <v>1900</v>
      </c>
      <c r="G416" s="206"/>
      <c r="H416" s="209">
        <v>4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166</v>
      </c>
      <c r="AU416" s="215" t="s">
        <v>82</v>
      </c>
      <c r="AV416" s="13" t="s">
        <v>85</v>
      </c>
      <c r="AW416" s="13" t="s">
        <v>34</v>
      </c>
      <c r="AX416" s="13" t="s">
        <v>82</v>
      </c>
      <c r="AY416" s="215" t="s">
        <v>158</v>
      </c>
    </row>
    <row r="417" spans="1:65" s="2" customFormat="1" ht="16.5" customHeight="1">
      <c r="A417" s="34"/>
      <c r="B417" s="35"/>
      <c r="C417" s="188" t="s">
        <v>721</v>
      </c>
      <c r="D417" s="188" t="s">
        <v>159</v>
      </c>
      <c r="E417" s="189" t="s">
        <v>747</v>
      </c>
      <c r="F417" s="190" t="s">
        <v>748</v>
      </c>
      <c r="G417" s="191" t="s">
        <v>202</v>
      </c>
      <c r="H417" s="192">
        <v>10</v>
      </c>
      <c r="I417" s="193"/>
      <c r="J417" s="194">
        <f>ROUND(I417*H417,2)</f>
        <v>0</v>
      </c>
      <c r="K417" s="190" t="s">
        <v>213</v>
      </c>
      <c r="L417" s="39"/>
      <c r="M417" s="195" t="s">
        <v>19</v>
      </c>
      <c r="N417" s="196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236</v>
      </c>
      <c r="AT417" s="199" t="s">
        <v>159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749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748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2" customFormat="1" ht="16.5" customHeight="1">
      <c r="A419" s="34"/>
      <c r="B419" s="35"/>
      <c r="C419" s="228" t="s">
        <v>725</v>
      </c>
      <c r="D419" s="228" t="s">
        <v>199</v>
      </c>
      <c r="E419" s="229" t="s">
        <v>751</v>
      </c>
      <c r="F419" s="230" t="s">
        <v>752</v>
      </c>
      <c r="G419" s="231" t="s">
        <v>202</v>
      </c>
      <c r="H419" s="232">
        <v>10</v>
      </c>
      <c r="I419" s="233"/>
      <c r="J419" s="234">
        <f>ROUND(I419*H419,2)</f>
        <v>0</v>
      </c>
      <c r="K419" s="230" t="s">
        <v>19</v>
      </c>
      <c r="L419" s="235"/>
      <c r="M419" s="236" t="s">
        <v>19</v>
      </c>
      <c r="N419" s="237" t="s">
        <v>45</v>
      </c>
      <c r="O419" s="64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241</v>
      </c>
      <c r="AT419" s="199" t="s">
        <v>199</v>
      </c>
      <c r="AU419" s="199" t="s">
        <v>82</v>
      </c>
      <c r="AY419" s="17" t="s">
        <v>158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82</v>
      </c>
      <c r="BK419" s="200">
        <f>ROUND(I419*H419,2)</f>
        <v>0</v>
      </c>
      <c r="BL419" s="17" t="s">
        <v>236</v>
      </c>
      <c r="BM419" s="199" t="s">
        <v>753</v>
      </c>
    </row>
    <row r="420" spans="1:65" s="2" customFormat="1" ht="10.199999999999999">
      <c r="A420" s="34"/>
      <c r="B420" s="35"/>
      <c r="C420" s="36"/>
      <c r="D420" s="201" t="s">
        <v>165</v>
      </c>
      <c r="E420" s="36"/>
      <c r="F420" s="202" t="s">
        <v>752</v>
      </c>
      <c r="G420" s="36"/>
      <c r="H420" s="36"/>
      <c r="I420" s="108"/>
      <c r="J420" s="36"/>
      <c r="K420" s="36"/>
      <c r="L420" s="39"/>
      <c r="M420" s="203"/>
      <c r="N420" s="204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165</v>
      </c>
      <c r="AU420" s="17" t="s">
        <v>82</v>
      </c>
    </row>
    <row r="421" spans="1:65" s="13" customFormat="1" ht="10.199999999999999">
      <c r="B421" s="205"/>
      <c r="C421" s="206"/>
      <c r="D421" s="201" t="s">
        <v>166</v>
      </c>
      <c r="E421" s="207" t="s">
        <v>19</v>
      </c>
      <c r="F421" s="208" t="s">
        <v>1849</v>
      </c>
      <c r="G421" s="206"/>
      <c r="H421" s="209">
        <v>10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166</v>
      </c>
      <c r="AU421" s="215" t="s">
        <v>82</v>
      </c>
      <c r="AV421" s="13" t="s">
        <v>85</v>
      </c>
      <c r="AW421" s="13" t="s">
        <v>34</v>
      </c>
      <c r="AX421" s="13" t="s">
        <v>82</v>
      </c>
      <c r="AY421" s="215" t="s">
        <v>158</v>
      </c>
    </row>
    <row r="422" spans="1:65" s="2" customFormat="1" ht="30.6" customHeight="1">
      <c r="A422" s="34"/>
      <c r="B422" s="35"/>
      <c r="C422" s="188" t="s">
        <v>729</v>
      </c>
      <c r="D422" s="188" t="s">
        <v>159</v>
      </c>
      <c r="E422" s="189" t="s">
        <v>756</v>
      </c>
      <c r="F422" s="190" t="s">
        <v>757</v>
      </c>
      <c r="G422" s="191" t="s">
        <v>202</v>
      </c>
      <c r="H422" s="192">
        <v>6</v>
      </c>
      <c r="I422" s="193"/>
      <c r="J422" s="194">
        <f>ROUND(I422*H422,2)</f>
        <v>0</v>
      </c>
      <c r="K422" s="190" t="s">
        <v>213</v>
      </c>
      <c r="L422" s="39"/>
      <c r="M422" s="195" t="s">
        <v>19</v>
      </c>
      <c r="N422" s="196" t="s">
        <v>45</v>
      </c>
      <c r="O422" s="64"/>
      <c r="P422" s="197">
        <f>O422*H422</f>
        <v>0</v>
      </c>
      <c r="Q422" s="197">
        <v>0</v>
      </c>
      <c r="R422" s="197">
        <f>Q422*H422</f>
        <v>0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236</v>
      </c>
      <c r="AT422" s="199" t="s">
        <v>159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758</v>
      </c>
    </row>
    <row r="423" spans="1:65" s="2" customFormat="1" ht="10.199999999999999">
      <c r="A423" s="34"/>
      <c r="B423" s="35"/>
      <c r="C423" s="36"/>
      <c r="D423" s="201" t="s">
        <v>165</v>
      </c>
      <c r="E423" s="36"/>
      <c r="F423" s="202" t="s">
        <v>757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2" customFormat="1" ht="30.6" customHeight="1">
      <c r="A424" s="34"/>
      <c r="B424" s="35"/>
      <c r="C424" s="228" t="s">
        <v>733</v>
      </c>
      <c r="D424" s="228" t="s">
        <v>199</v>
      </c>
      <c r="E424" s="229" t="s">
        <v>767</v>
      </c>
      <c r="F424" s="230" t="s">
        <v>768</v>
      </c>
      <c r="G424" s="231" t="s">
        <v>202</v>
      </c>
      <c r="H424" s="232">
        <v>6</v>
      </c>
      <c r="I424" s="233"/>
      <c r="J424" s="234">
        <f>ROUND(I424*H424,2)</f>
        <v>0</v>
      </c>
      <c r="K424" s="230" t="s">
        <v>19</v>
      </c>
      <c r="L424" s="235"/>
      <c r="M424" s="236" t="s">
        <v>19</v>
      </c>
      <c r="N424" s="237" t="s">
        <v>45</v>
      </c>
      <c r="O424" s="64"/>
      <c r="P424" s="197">
        <f>O424*H424</f>
        <v>0</v>
      </c>
      <c r="Q424" s="197">
        <v>0</v>
      </c>
      <c r="R424" s="197">
        <f>Q424*H424</f>
        <v>0</v>
      </c>
      <c r="S424" s="197">
        <v>0</v>
      </c>
      <c r="T424" s="19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9" t="s">
        <v>241</v>
      </c>
      <c r="AT424" s="199" t="s">
        <v>199</v>
      </c>
      <c r="AU424" s="199" t="s">
        <v>82</v>
      </c>
      <c r="AY424" s="17" t="s">
        <v>158</v>
      </c>
      <c r="BE424" s="200">
        <f>IF(N424="základní",J424,0)</f>
        <v>0</v>
      </c>
      <c r="BF424" s="200">
        <f>IF(N424="snížená",J424,0)</f>
        <v>0</v>
      </c>
      <c r="BG424" s="200">
        <f>IF(N424="zákl. přenesená",J424,0)</f>
        <v>0</v>
      </c>
      <c r="BH424" s="200">
        <f>IF(N424="sníž. přenesená",J424,0)</f>
        <v>0</v>
      </c>
      <c r="BI424" s="200">
        <f>IF(N424="nulová",J424,0)</f>
        <v>0</v>
      </c>
      <c r="BJ424" s="17" t="s">
        <v>82</v>
      </c>
      <c r="BK424" s="200">
        <f>ROUND(I424*H424,2)</f>
        <v>0</v>
      </c>
      <c r="BL424" s="17" t="s">
        <v>236</v>
      </c>
      <c r="BM424" s="199" t="s">
        <v>769</v>
      </c>
    </row>
    <row r="425" spans="1:65" s="2" customFormat="1" ht="19.2">
      <c r="A425" s="34"/>
      <c r="B425" s="35"/>
      <c r="C425" s="36"/>
      <c r="D425" s="201" t="s">
        <v>165</v>
      </c>
      <c r="E425" s="36"/>
      <c r="F425" s="202" t="s">
        <v>768</v>
      </c>
      <c r="G425" s="36"/>
      <c r="H425" s="36"/>
      <c r="I425" s="108"/>
      <c r="J425" s="36"/>
      <c r="K425" s="36"/>
      <c r="L425" s="39"/>
      <c r="M425" s="203"/>
      <c r="N425" s="204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165</v>
      </c>
      <c r="AU425" s="17" t="s">
        <v>82</v>
      </c>
    </row>
    <row r="426" spans="1:65" s="13" customFormat="1" ht="10.199999999999999">
      <c r="B426" s="205"/>
      <c r="C426" s="206"/>
      <c r="D426" s="201" t="s">
        <v>166</v>
      </c>
      <c r="E426" s="207" t="s">
        <v>19</v>
      </c>
      <c r="F426" s="208" t="s">
        <v>1901</v>
      </c>
      <c r="G426" s="206"/>
      <c r="H426" s="209">
        <v>6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166</v>
      </c>
      <c r="AU426" s="215" t="s">
        <v>82</v>
      </c>
      <c r="AV426" s="13" t="s">
        <v>85</v>
      </c>
      <c r="AW426" s="13" t="s">
        <v>34</v>
      </c>
      <c r="AX426" s="13" t="s">
        <v>82</v>
      </c>
      <c r="AY426" s="215" t="s">
        <v>158</v>
      </c>
    </row>
    <row r="427" spans="1:65" s="2" customFormat="1" ht="16.5" customHeight="1">
      <c r="A427" s="34"/>
      <c r="B427" s="35"/>
      <c r="C427" s="228" t="s">
        <v>737</v>
      </c>
      <c r="D427" s="228" t="s">
        <v>199</v>
      </c>
      <c r="E427" s="229" t="s">
        <v>776</v>
      </c>
      <c r="F427" s="230" t="s">
        <v>777</v>
      </c>
      <c r="G427" s="231" t="s">
        <v>202</v>
      </c>
      <c r="H427" s="232">
        <v>4</v>
      </c>
      <c r="I427" s="233"/>
      <c r="J427" s="234">
        <f>ROUND(I427*H427,2)</f>
        <v>0</v>
      </c>
      <c r="K427" s="230" t="s">
        <v>19</v>
      </c>
      <c r="L427" s="235"/>
      <c r="M427" s="236" t="s">
        <v>19</v>
      </c>
      <c r="N427" s="237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241</v>
      </c>
      <c r="AT427" s="199" t="s">
        <v>199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778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777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1894</v>
      </c>
      <c r="G429" s="206"/>
      <c r="H429" s="209">
        <v>4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16.5" customHeight="1">
      <c r="A430" s="34"/>
      <c r="B430" s="35"/>
      <c r="C430" s="228" t="s">
        <v>741</v>
      </c>
      <c r="D430" s="228" t="s">
        <v>199</v>
      </c>
      <c r="E430" s="229" t="s">
        <v>781</v>
      </c>
      <c r="F430" s="230" t="s">
        <v>782</v>
      </c>
      <c r="G430" s="231" t="s">
        <v>202</v>
      </c>
      <c r="H430" s="232">
        <v>2</v>
      </c>
      <c r="I430" s="233"/>
      <c r="J430" s="234">
        <f>ROUND(I430*H430,2)</f>
        <v>0</v>
      </c>
      <c r="K430" s="230" t="s">
        <v>19</v>
      </c>
      <c r="L430" s="235"/>
      <c r="M430" s="236" t="s">
        <v>19</v>
      </c>
      <c r="N430" s="237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241</v>
      </c>
      <c r="AT430" s="199" t="s">
        <v>199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783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782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13" customFormat="1" ht="10.199999999999999">
      <c r="B432" s="205"/>
      <c r="C432" s="206"/>
      <c r="D432" s="201" t="s">
        <v>166</v>
      </c>
      <c r="E432" s="207" t="s">
        <v>19</v>
      </c>
      <c r="F432" s="208" t="s">
        <v>1897</v>
      </c>
      <c r="G432" s="206"/>
      <c r="H432" s="209">
        <v>2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166</v>
      </c>
      <c r="AU432" s="215" t="s">
        <v>82</v>
      </c>
      <c r="AV432" s="13" t="s">
        <v>85</v>
      </c>
      <c r="AW432" s="13" t="s">
        <v>34</v>
      </c>
      <c r="AX432" s="13" t="s">
        <v>82</v>
      </c>
      <c r="AY432" s="215" t="s">
        <v>158</v>
      </c>
    </row>
    <row r="433" spans="1:65" s="2" customFormat="1" ht="30.6" customHeight="1">
      <c r="A433" s="34"/>
      <c r="B433" s="35"/>
      <c r="C433" s="188" t="s">
        <v>746</v>
      </c>
      <c r="D433" s="188" t="s">
        <v>159</v>
      </c>
      <c r="E433" s="189" t="s">
        <v>785</v>
      </c>
      <c r="F433" s="190" t="s">
        <v>786</v>
      </c>
      <c r="G433" s="191" t="s">
        <v>202</v>
      </c>
      <c r="H433" s="192">
        <v>3</v>
      </c>
      <c r="I433" s="193"/>
      <c r="J433" s="194">
        <f>ROUND(I433*H433,2)</f>
        <v>0</v>
      </c>
      <c r="K433" s="190" t="s">
        <v>213</v>
      </c>
      <c r="L433" s="39"/>
      <c r="M433" s="195" t="s">
        <v>19</v>
      </c>
      <c r="N433" s="196" t="s">
        <v>45</v>
      </c>
      <c r="O433" s="64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236</v>
      </c>
      <c r="AT433" s="199" t="s">
        <v>159</v>
      </c>
      <c r="AU433" s="199" t="s">
        <v>82</v>
      </c>
      <c r="AY433" s="17" t="s">
        <v>158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236</v>
      </c>
      <c r="BM433" s="199" t="s">
        <v>787</v>
      </c>
    </row>
    <row r="434" spans="1:65" s="2" customFormat="1" ht="10.199999999999999">
      <c r="A434" s="34"/>
      <c r="B434" s="35"/>
      <c r="C434" s="36"/>
      <c r="D434" s="201" t="s">
        <v>165</v>
      </c>
      <c r="E434" s="36"/>
      <c r="F434" s="202" t="s">
        <v>786</v>
      </c>
      <c r="G434" s="36"/>
      <c r="H434" s="36"/>
      <c r="I434" s="108"/>
      <c r="J434" s="36"/>
      <c r="K434" s="36"/>
      <c r="L434" s="39"/>
      <c r="M434" s="203"/>
      <c r="N434" s="204"/>
      <c r="O434" s="64"/>
      <c r="P434" s="64"/>
      <c r="Q434" s="64"/>
      <c r="R434" s="64"/>
      <c r="S434" s="64"/>
      <c r="T434" s="65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165</v>
      </c>
      <c r="AU434" s="17" t="s">
        <v>82</v>
      </c>
    </row>
    <row r="435" spans="1:65" s="2" customFormat="1" ht="30.6" customHeight="1">
      <c r="A435" s="34"/>
      <c r="B435" s="35"/>
      <c r="C435" s="228" t="s">
        <v>750</v>
      </c>
      <c r="D435" s="228" t="s">
        <v>199</v>
      </c>
      <c r="E435" s="229" t="s">
        <v>789</v>
      </c>
      <c r="F435" s="230" t="s">
        <v>790</v>
      </c>
      <c r="G435" s="231" t="s">
        <v>202</v>
      </c>
      <c r="H435" s="232">
        <v>3</v>
      </c>
      <c r="I435" s="233"/>
      <c r="J435" s="234">
        <f>ROUND(I435*H435,2)</f>
        <v>0</v>
      </c>
      <c r="K435" s="230" t="s">
        <v>19</v>
      </c>
      <c r="L435" s="235"/>
      <c r="M435" s="236" t="s">
        <v>19</v>
      </c>
      <c r="N435" s="237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241</v>
      </c>
      <c r="AT435" s="199" t="s">
        <v>199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791</v>
      </c>
    </row>
    <row r="436" spans="1:65" s="2" customFormat="1" ht="10.199999999999999">
      <c r="A436" s="34"/>
      <c r="B436" s="35"/>
      <c r="C436" s="36"/>
      <c r="D436" s="201" t="s">
        <v>165</v>
      </c>
      <c r="E436" s="36"/>
      <c r="F436" s="202" t="s">
        <v>790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13" customFormat="1" ht="10.199999999999999">
      <c r="B437" s="205"/>
      <c r="C437" s="206"/>
      <c r="D437" s="201" t="s">
        <v>166</v>
      </c>
      <c r="E437" s="207" t="s">
        <v>19</v>
      </c>
      <c r="F437" s="208" t="s">
        <v>1902</v>
      </c>
      <c r="G437" s="206"/>
      <c r="H437" s="209">
        <v>3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166</v>
      </c>
      <c r="AU437" s="215" t="s">
        <v>82</v>
      </c>
      <c r="AV437" s="13" t="s">
        <v>85</v>
      </c>
      <c r="AW437" s="13" t="s">
        <v>34</v>
      </c>
      <c r="AX437" s="13" t="s">
        <v>82</v>
      </c>
      <c r="AY437" s="215" t="s">
        <v>158</v>
      </c>
    </row>
    <row r="438" spans="1:65" s="2" customFormat="1" ht="30.6" customHeight="1">
      <c r="A438" s="34"/>
      <c r="B438" s="35"/>
      <c r="C438" s="188" t="s">
        <v>755</v>
      </c>
      <c r="D438" s="188" t="s">
        <v>159</v>
      </c>
      <c r="E438" s="189" t="s">
        <v>793</v>
      </c>
      <c r="F438" s="190" t="s">
        <v>794</v>
      </c>
      <c r="G438" s="191" t="s">
        <v>202</v>
      </c>
      <c r="H438" s="192">
        <v>10</v>
      </c>
      <c r="I438" s="193"/>
      <c r="J438" s="194">
        <f>ROUND(I438*H438,2)</f>
        <v>0</v>
      </c>
      <c r="K438" s="190" t="s">
        <v>213</v>
      </c>
      <c r="L438" s="39"/>
      <c r="M438" s="195" t="s">
        <v>19</v>
      </c>
      <c r="N438" s="196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236</v>
      </c>
      <c r="AT438" s="199" t="s">
        <v>159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795</v>
      </c>
    </row>
    <row r="439" spans="1:65" s="2" customFormat="1" ht="10.199999999999999">
      <c r="A439" s="34"/>
      <c r="B439" s="35"/>
      <c r="C439" s="36"/>
      <c r="D439" s="201" t="s">
        <v>165</v>
      </c>
      <c r="E439" s="36"/>
      <c r="F439" s="202" t="s">
        <v>794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2" customFormat="1" ht="30.6" customHeight="1">
      <c r="A440" s="34"/>
      <c r="B440" s="35"/>
      <c r="C440" s="228" t="s">
        <v>760</v>
      </c>
      <c r="D440" s="228" t="s">
        <v>199</v>
      </c>
      <c r="E440" s="229" t="s">
        <v>797</v>
      </c>
      <c r="F440" s="230" t="s">
        <v>798</v>
      </c>
      <c r="G440" s="231" t="s">
        <v>202</v>
      </c>
      <c r="H440" s="232">
        <v>10</v>
      </c>
      <c r="I440" s="233"/>
      <c r="J440" s="234">
        <f>ROUND(I440*H440,2)</f>
        <v>0</v>
      </c>
      <c r="K440" s="230" t="s">
        <v>19</v>
      </c>
      <c r="L440" s="235"/>
      <c r="M440" s="236" t="s">
        <v>19</v>
      </c>
      <c r="N440" s="237" t="s">
        <v>45</v>
      </c>
      <c r="O440" s="64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9" t="s">
        <v>241</v>
      </c>
      <c r="AT440" s="199" t="s">
        <v>199</v>
      </c>
      <c r="AU440" s="199" t="s">
        <v>82</v>
      </c>
      <c r="AY440" s="17" t="s">
        <v>158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82</v>
      </c>
      <c r="BK440" s="200">
        <f>ROUND(I440*H440,2)</f>
        <v>0</v>
      </c>
      <c r="BL440" s="17" t="s">
        <v>236</v>
      </c>
      <c r="BM440" s="199" t="s">
        <v>799</v>
      </c>
    </row>
    <row r="441" spans="1:65" s="2" customFormat="1" ht="19.2">
      <c r="A441" s="34"/>
      <c r="B441" s="35"/>
      <c r="C441" s="36"/>
      <c r="D441" s="201" t="s">
        <v>165</v>
      </c>
      <c r="E441" s="36"/>
      <c r="F441" s="202" t="s">
        <v>798</v>
      </c>
      <c r="G441" s="36"/>
      <c r="H441" s="36"/>
      <c r="I441" s="108"/>
      <c r="J441" s="36"/>
      <c r="K441" s="36"/>
      <c r="L441" s="39"/>
      <c r="M441" s="203"/>
      <c r="N441" s="204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165</v>
      </c>
      <c r="AU441" s="17" t="s">
        <v>82</v>
      </c>
    </row>
    <row r="442" spans="1:65" s="13" customFormat="1" ht="10.199999999999999">
      <c r="B442" s="205"/>
      <c r="C442" s="206"/>
      <c r="D442" s="201" t="s">
        <v>166</v>
      </c>
      <c r="E442" s="207" t="s">
        <v>19</v>
      </c>
      <c r="F442" s="208" t="s">
        <v>1903</v>
      </c>
      <c r="G442" s="206"/>
      <c r="H442" s="209">
        <v>10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166</v>
      </c>
      <c r="AU442" s="215" t="s">
        <v>82</v>
      </c>
      <c r="AV442" s="13" t="s">
        <v>85</v>
      </c>
      <c r="AW442" s="13" t="s">
        <v>34</v>
      </c>
      <c r="AX442" s="13" t="s">
        <v>82</v>
      </c>
      <c r="AY442" s="215" t="s">
        <v>158</v>
      </c>
    </row>
    <row r="443" spans="1:65" s="2" customFormat="1" ht="16.5" customHeight="1">
      <c r="A443" s="34"/>
      <c r="B443" s="35"/>
      <c r="C443" s="228" t="s">
        <v>766</v>
      </c>
      <c r="D443" s="228" t="s">
        <v>199</v>
      </c>
      <c r="E443" s="229" t="s">
        <v>802</v>
      </c>
      <c r="F443" s="230" t="s">
        <v>803</v>
      </c>
      <c r="G443" s="231" t="s">
        <v>202</v>
      </c>
      <c r="H443" s="232">
        <v>10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804</v>
      </c>
    </row>
    <row r="444" spans="1:65" s="2" customFormat="1" ht="10.199999999999999">
      <c r="A444" s="34"/>
      <c r="B444" s="35"/>
      <c r="C444" s="36"/>
      <c r="D444" s="201" t="s">
        <v>165</v>
      </c>
      <c r="E444" s="36"/>
      <c r="F444" s="202" t="s">
        <v>803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1903</v>
      </c>
      <c r="G445" s="206"/>
      <c r="H445" s="209">
        <v>10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16.5" customHeight="1">
      <c r="A446" s="34"/>
      <c r="B446" s="35"/>
      <c r="C446" s="228" t="s">
        <v>771</v>
      </c>
      <c r="D446" s="228" t="s">
        <v>199</v>
      </c>
      <c r="E446" s="229" t="s">
        <v>806</v>
      </c>
      <c r="F446" s="230" t="s">
        <v>807</v>
      </c>
      <c r="G446" s="231" t="s">
        <v>202</v>
      </c>
      <c r="H446" s="232">
        <v>10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808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807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13" customFormat="1" ht="10.199999999999999">
      <c r="B448" s="205"/>
      <c r="C448" s="206"/>
      <c r="D448" s="201" t="s">
        <v>166</v>
      </c>
      <c r="E448" s="207" t="s">
        <v>19</v>
      </c>
      <c r="F448" s="208" t="s">
        <v>1903</v>
      </c>
      <c r="G448" s="206"/>
      <c r="H448" s="209">
        <v>10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166</v>
      </c>
      <c r="AU448" s="215" t="s">
        <v>82</v>
      </c>
      <c r="AV448" s="13" t="s">
        <v>85</v>
      </c>
      <c r="AW448" s="13" t="s">
        <v>34</v>
      </c>
      <c r="AX448" s="13" t="s">
        <v>82</v>
      </c>
      <c r="AY448" s="215" t="s">
        <v>158</v>
      </c>
    </row>
    <row r="449" spans="1:65" s="2" customFormat="1" ht="30.6" customHeight="1">
      <c r="A449" s="34"/>
      <c r="B449" s="35"/>
      <c r="C449" s="188" t="s">
        <v>775</v>
      </c>
      <c r="D449" s="188" t="s">
        <v>159</v>
      </c>
      <c r="E449" s="189" t="s">
        <v>811</v>
      </c>
      <c r="F449" s="190" t="s">
        <v>812</v>
      </c>
      <c r="G449" s="191" t="s">
        <v>202</v>
      </c>
      <c r="H449" s="192">
        <v>10</v>
      </c>
      <c r="I449" s="193"/>
      <c r="J449" s="194">
        <f>ROUND(I449*H449,2)</f>
        <v>0</v>
      </c>
      <c r="K449" s="190" t="s">
        <v>213</v>
      </c>
      <c r="L449" s="39"/>
      <c r="M449" s="195" t="s">
        <v>19</v>
      </c>
      <c r="N449" s="196" t="s">
        <v>45</v>
      </c>
      <c r="O449" s="64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236</v>
      </c>
      <c r="AT449" s="199" t="s">
        <v>159</v>
      </c>
      <c r="AU449" s="199" t="s">
        <v>82</v>
      </c>
      <c r="AY449" s="17" t="s">
        <v>158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82</v>
      </c>
      <c r="BK449" s="200">
        <f>ROUND(I449*H449,2)</f>
        <v>0</v>
      </c>
      <c r="BL449" s="17" t="s">
        <v>236</v>
      </c>
      <c r="BM449" s="199" t="s">
        <v>813</v>
      </c>
    </row>
    <row r="450" spans="1:65" s="2" customFormat="1" ht="10.199999999999999">
      <c r="A450" s="34"/>
      <c r="B450" s="35"/>
      <c r="C450" s="36"/>
      <c r="D450" s="201" t="s">
        <v>165</v>
      </c>
      <c r="E450" s="36"/>
      <c r="F450" s="202" t="s">
        <v>812</v>
      </c>
      <c r="G450" s="36"/>
      <c r="H450" s="36"/>
      <c r="I450" s="108"/>
      <c r="J450" s="36"/>
      <c r="K450" s="36"/>
      <c r="L450" s="39"/>
      <c r="M450" s="203"/>
      <c r="N450" s="204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165</v>
      </c>
      <c r="AU450" s="17" t="s">
        <v>82</v>
      </c>
    </row>
    <row r="451" spans="1:65" s="2" customFormat="1" ht="16.5" customHeight="1">
      <c r="A451" s="34"/>
      <c r="B451" s="35"/>
      <c r="C451" s="228" t="s">
        <v>780</v>
      </c>
      <c r="D451" s="228" t="s">
        <v>199</v>
      </c>
      <c r="E451" s="229" t="s">
        <v>815</v>
      </c>
      <c r="F451" s="230" t="s">
        <v>816</v>
      </c>
      <c r="G451" s="231" t="s">
        <v>202</v>
      </c>
      <c r="H451" s="232">
        <v>10</v>
      </c>
      <c r="I451" s="233"/>
      <c r="J451" s="234">
        <f>ROUND(I451*H451,2)</f>
        <v>0</v>
      </c>
      <c r="K451" s="230" t="s">
        <v>19</v>
      </c>
      <c r="L451" s="235"/>
      <c r="M451" s="236" t="s">
        <v>19</v>
      </c>
      <c r="N451" s="237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241</v>
      </c>
      <c r="AT451" s="199" t="s">
        <v>199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817</v>
      </c>
    </row>
    <row r="452" spans="1:65" s="2" customFormat="1" ht="10.199999999999999">
      <c r="A452" s="34"/>
      <c r="B452" s="35"/>
      <c r="C452" s="36"/>
      <c r="D452" s="201" t="s">
        <v>165</v>
      </c>
      <c r="E452" s="36"/>
      <c r="F452" s="202" t="s">
        <v>816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13" customFormat="1" ht="10.199999999999999">
      <c r="B453" s="205"/>
      <c r="C453" s="206"/>
      <c r="D453" s="201" t="s">
        <v>166</v>
      </c>
      <c r="E453" s="207" t="s">
        <v>19</v>
      </c>
      <c r="F453" s="208" t="s">
        <v>1903</v>
      </c>
      <c r="G453" s="206"/>
      <c r="H453" s="209">
        <v>10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166</v>
      </c>
      <c r="AU453" s="215" t="s">
        <v>82</v>
      </c>
      <c r="AV453" s="13" t="s">
        <v>85</v>
      </c>
      <c r="AW453" s="13" t="s">
        <v>34</v>
      </c>
      <c r="AX453" s="13" t="s">
        <v>82</v>
      </c>
      <c r="AY453" s="215" t="s">
        <v>158</v>
      </c>
    </row>
    <row r="454" spans="1:65" s="2" customFormat="1" ht="30.6" customHeight="1">
      <c r="A454" s="34"/>
      <c r="B454" s="35"/>
      <c r="C454" s="228" t="s">
        <v>784</v>
      </c>
      <c r="D454" s="228" t="s">
        <v>199</v>
      </c>
      <c r="E454" s="229" t="s">
        <v>818</v>
      </c>
      <c r="F454" s="230" t="s">
        <v>819</v>
      </c>
      <c r="G454" s="231" t="s">
        <v>202</v>
      </c>
      <c r="H454" s="232">
        <v>2</v>
      </c>
      <c r="I454" s="233"/>
      <c r="J454" s="234">
        <f>ROUND(I454*H454,2)</f>
        <v>0</v>
      </c>
      <c r="K454" s="230" t="s">
        <v>19</v>
      </c>
      <c r="L454" s="235"/>
      <c r="M454" s="236" t="s">
        <v>19</v>
      </c>
      <c r="N454" s="237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241</v>
      </c>
      <c r="AT454" s="199" t="s">
        <v>199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820</v>
      </c>
    </row>
    <row r="455" spans="1:65" s="2" customFormat="1" ht="19.2">
      <c r="A455" s="34"/>
      <c r="B455" s="35"/>
      <c r="C455" s="36"/>
      <c r="D455" s="201" t="s">
        <v>165</v>
      </c>
      <c r="E455" s="36"/>
      <c r="F455" s="202" t="s">
        <v>819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2" customFormat="1" ht="16.5" customHeight="1">
      <c r="A456" s="34"/>
      <c r="B456" s="35"/>
      <c r="C456" s="228" t="s">
        <v>788</v>
      </c>
      <c r="D456" s="228" t="s">
        <v>199</v>
      </c>
      <c r="E456" s="229" t="s">
        <v>822</v>
      </c>
      <c r="F456" s="230" t="s">
        <v>823</v>
      </c>
      <c r="G456" s="231" t="s">
        <v>202</v>
      </c>
      <c r="H456" s="232">
        <v>2</v>
      </c>
      <c r="I456" s="233"/>
      <c r="J456" s="234">
        <f>ROUND(I456*H456,2)</f>
        <v>0</v>
      </c>
      <c r="K456" s="230" t="s">
        <v>19</v>
      </c>
      <c r="L456" s="235"/>
      <c r="M456" s="236" t="s">
        <v>19</v>
      </c>
      <c r="N456" s="237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241</v>
      </c>
      <c r="AT456" s="199" t="s">
        <v>199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824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823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1904</v>
      </c>
      <c r="G458" s="206"/>
      <c r="H458" s="209">
        <v>2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16.5" customHeight="1">
      <c r="A459" s="34"/>
      <c r="B459" s="35"/>
      <c r="C459" s="188" t="s">
        <v>792</v>
      </c>
      <c r="D459" s="188" t="s">
        <v>159</v>
      </c>
      <c r="E459" s="189" t="s">
        <v>827</v>
      </c>
      <c r="F459" s="190" t="s">
        <v>828</v>
      </c>
      <c r="G459" s="191" t="s">
        <v>202</v>
      </c>
      <c r="H459" s="192">
        <v>10</v>
      </c>
      <c r="I459" s="193"/>
      <c r="J459" s="194">
        <f>ROUND(I459*H459,2)</f>
        <v>0</v>
      </c>
      <c r="K459" s="190" t="s">
        <v>19</v>
      </c>
      <c r="L459" s="39"/>
      <c r="M459" s="195" t="s">
        <v>19</v>
      </c>
      <c r="N459" s="196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236</v>
      </c>
      <c r="AT459" s="199" t="s">
        <v>159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829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828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2" customFormat="1" ht="16.5" customHeight="1">
      <c r="A461" s="34"/>
      <c r="B461" s="35"/>
      <c r="C461" s="228" t="s">
        <v>796</v>
      </c>
      <c r="D461" s="228" t="s">
        <v>199</v>
      </c>
      <c r="E461" s="229" t="s">
        <v>831</v>
      </c>
      <c r="F461" s="230" t="s">
        <v>832</v>
      </c>
      <c r="G461" s="231" t="s">
        <v>202</v>
      </c>
      <c r="H461" s="232">
        <v>10</v>
      </c>
      <c r="I461" s="233"/>
      <c r="J461" s="234">
        <f>ROUND(I461*H461,2)</f>
        <v>0</v>
      </c>
      <c r="K461" s="230" t="s">
        <v>19</v>
      </c>
      <c r="L461" s="235"/>
      <c r="M461" s="236" t="s">
        <v>19</v>
      </c>
      <c r="N461" s="237" t="s">
        <v>45</v>
      </c>
      <c r="O461" s="64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241</v>
      </c>
      <c r="AT461" s="199" t="s">
        <v>199</v>
      </c>
      <c r="AU461" s="199" t="s">
        <v>82</v>
      </c>
      <c r="AY461" s="17" t="s">
        <v>158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82</v>
      </c>
      <c r="BK461" s="200">
        <f>ROUND(I461*H461,2)</f>
        <v>0</v>
      </c>
      <c r="BL461" s="17" t="s">
        <v>236</v>
      </c>
      <c r="BM461" s="199" t="s">
        <v>833</v>
      </c>
    </row>
    <row r="462" spans="1:65" s="2" customFormat="1" ht="10.199999999999999">
      <c r="A462" s="34"/>
      <c r="B462" s="35"/>
      <c r="C462" s="36"/>
      <c r="D462" s="201" t="s">
        <v>165</v>
      </c>
      <c r="E462" s="36"/>
      <c r="F462" s="202" t="s">
        <v>832</v>
      </c>
      <c r="G462" s="36"/>
      <c r="H462" s="36"/>
      <c r="I462" s="108"/>
      <c r="J462" s="36"/>
      <c r="K462" s="36"/>
      <c r="L462" s="39"/>
      <c r="M462" s="203"/>
      <c r="N462" s="204"/>
      <c r="O462" s="64"/>
      <c r="P462" s="64"/>
      <c r="Q462" s="64"/>
      <c r="R462" s="64"/>
      <c r="S462" s="64"/>
      <c r="T462" s="65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165</v>
      </c>
      <c r="AU462" s="17" t="s">
        <v>82</v>
      </c>
    </row>
    <row r="463" spans="1:65" s="13" customFormat="1" ht="10.199999999999999">
      <c r="B463" s="205"/>
      <c r="C463" s="206"/>
      <c r="D463" s="201" t="s">
        <v>166</v>
      </c>
      <c r="E463" s="207" t="s">
        <v>19</v>
      </c>
      <c r="F463" s="208" t="s">
        <v>1903</v>
      </c>
      <c r="G463" s="206"/>
      <c r="H463" s="209">
        <v>10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166</v>
      </c>
      <c r="AU463" s="215" t="s">
        <v>82</v>
      </c>
      <c r="AV463" s="13" t="s">
        <v>85</v>
      </c>
      <c r="AW463" s="13" t="s">
        <v>34</v>
      </c>
      <c r="AX463" s="13" t="s">
        <v>82</v>
      </c>
      <c r="AY463" s="215" t="s">
        <v>158</v>
      </c>
    </row>
    <row r="464" spans="1:65" s="2" customFormat="1" ht="30.6" customHeight="1">
      <c r="A464" s="34"/>
      <c r="B464" s="35"/>
      <c r="C464" s="188" t="s">
        <v>801</v>
      </c>
      <c r="D464" s="188" t="s">
        <v>159</v>
      </c>
      <c r="E464" s="189" t="s">
        <v>836</v>
      </c>
      <c r="F464" s="190" t="s">
        <v>837</v>
      </c>
      <c r="G464" s="191" t="s">
        <v>202</v>
      </c>
      <c r="H464" s="192">
        <v>4</v>
      </c>
      <c r="I464" s="193"/>
      <c r="J464" s="194">
        <f>ROUND(I464*H464,2)</f>
        <v>0</v>
      </c>
      <c r="K464" s="190" t="s">
        <v>213</v>
      </c>
      <c r="L464" s="39"/>
      <c r="M464" s="195" t="s">
        <v>19</v>
      </c>
      <c r="N464" s="196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236</v>
      </c>
      <c r="AT464" s="199" t="s">
        <v>159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838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837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2" customFormat="1" ht="16.5" customHeight="1">
      <c r="A466" s="34"/>
      <c r="B466" s="35"/>
      <c r="C466" s="228" t="s">
        <v>805</v>
      </c>
      <c r="D466" s="228" t="s">
        <v>199</v>
      </c>
      <c r="E466" s="229" t="s">
        <v>840</v>
      </c>
      <c r="F466" s="230" t="s">
        <v>841</v>
      </c>
      <c r="G466" s="231" t="s">
        <v>202</v>
      </c>
      <c r="H466" s="232">
        <v>4</v>
      </c>
      <c r="I466" s="233"/>
      <c r="J466" s="234">
        <f>ROUND(I466*H466,2)</f>
        <v>0</v>
      </c>
      <c r="K466" s="230" t="s">
        <v>19</v>
      </c>
      <c r="L466" s="235"/>
      <c r="M466" s="236" t="s">
        <v>19</v>
      </c>
      <c r="N466" s="237" t="s">
        <v>45</v>
      </c>
      <c r="O466" s="64"/>
      <c r="P466" s="197">
        <f>O466*H466</f>
        <v>0</v>
      </c>
      <c r="Q466" s="197">
        <v>0</v>
      </c>
      <c r="R466" s="197">
        <f>Q466*H466</f>
        <v>0</v>
      </c>
      <c r="S466" s="197">
        <v>0</v>
      </c>
      <c r="T466" s="19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9" t="s">
        <v>241</v>
      </c>
      <c r="AT466" s="199" t="s">
        <v>199</v>
      </c>
      <c r="AU466" s="199" t="s">
        <v>82</v>
      </c>
      <c r="AY466" s="17" t="s">
        <v>158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7" t="s">
        <v>82</v>
      </c>
      <c r="BK466" s="200">
        <f>ROUND(I466*H466,2)</f>
        <v>0</v>
      </c>
      <c r="BL466" s="17" t="s">
        <v>236</v>
      </c>
      <c r="BM466" s="199" t="s">
        <v>842</v>
      </c>
    </row>
    <row r="467" spans="1:65" s="2" customFormat="1" ht="10.199999999999999">
      <c r="A467" s="34"/>
      <c r="B467" s="35"/>
      <c r="C467" s="36"/>
      <c r="D467" s="201" t="s">
        <v>165</v>
      </c>
      <c r="E467" s="36"/>
      <c r="F467" s="202" t="s">
        <v>841</v>
      </c>
      <c r="G467" s="36"/>
      <c r="H467" s="36"/>
      <c r="I467" s="108"/>
      <c r="J467" s="36"/>
      <c r="K467" s="36"/>
      <c r="L467" s="39"/>
      <c r="M467" s="203"/>
      <c r="N467" s="204"/>
      <c r="O467" s="64"/>
      <c r="P467" s="64"/>
      <c r="Q467" s="64"/>
      <c r="R467" s="64"/>
      <c r="S467" s="64"/>
      <c r="T467" s="65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165</v>
      </c>
      <c r="AU467" s="17" t="s">
        <v>82</v>
      </c>
    </row>
    <row r="468" spans="1:65" s="13" customFormat="1" ht="10.199999999999999">
      <c r="B468" s="205"/>
      <c r="C468" s="206"/>
      <c r="D468" s="201" t="s">
        <v>166</v>
      </c>
      <c r="E468" s="207" t="s">
        <v>19</v>
      </c>
      <c r="F468" s="208" t="s">
        <v>1894</v>
      </c>
      <c r="G468" s="206"/>
      <c r="H468" s="209">
        <v>4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166</v>
      </c>
      <c r="AU468" s="215" t="s">
        <v>82</v>
      </c>
      <c r="AV468" s="13" t="s">
        <v>85</v>
      </c>
      <c r="AW468" s="13" t="s">
        <v>34</v>
      </c>
      <c r="AX468" s="13" t="s">
        <v>82</v>
      </c>
      <c r="AY468" s="215" t="s">
        <v>158</v>
      </c>
    </row>
    <row r="469" spans="1:65" s="2" customFormat="1" ht="30.6" customHeight="1">
      <c r="A469" s="34"/>
      <c r="B469" s="35"/>
      <c r="C469" s="228" t="s">
        <v>810</v>
      </c>
      <c r="D469" s="228" t="s">
        <v>199</v>
      </c>
      <c r="E469" s="229" t="s">
        <v>844</v>
      </c>
      <c r="F469" s="230" t="s">
        <v>845</v>
      </c>
      <c r="G469" s="231" t="s">
        <v>202</v>
      </c>
      <c r="H469" s="232">
        <v>9</v>
      </c>
      <c r="I469" s="233"/>
      <c r="J469" s="234">
        <f>ROUND(I469*H469,2)</f>
        <v>0</v>
      </c>
      <c r="K469" s="230" t="s">
        <v>19</v>
      </c>
      <c r="L469" s="235"/>
      <c r="M469" s="236" t="s">
        <v>19</v>
      </c>
      <c r="N469" s="237" t="s">
        <v>45</v>
      </c>
      <c r="O469" s="64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241</v>
      </c>
      <c r="AT469" s="199" t="s">
        <v>199</v>
      </c>
      <c r="AU469" s="199" t="s">
        <v>82</v>
      </c>
      <c r="AY469" s="17" t="s">
        <v>158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82</v>
      </c>
      <c r="BK469" s="200">
        <f>ROUND(I469*H469,2)</f>
        <v>0</v>
      </c>
      <c r="BL469" s="17" t="s">
        <v>236</v>
      </c>
      <c r="BM469" s="199" t="s">
        <v>846</v>
      </c>
    </row>
    <row r="470" spans="1:65" s="2" customFormat="1" ht="19.2">
      <c r="A470" s="34"/>
      <c r="B470" s="35"/>
      <c r="C470" s="36"/>
      <c r="D470" s="201" t="s">
        <v>165</v>
      </c>
      <c r="E470" s="36"/>
      <c r="F470" s="202" t="s">
        <v>845</v>
      </c>
      <c r="G470" s="36"/>
      <c r="H470" s="36"/>
      <c r="I470" s="108"/>
      <c r="J470" s="36"/>
      <c r="K470" s="36"/>
      <c r="L470" s="39"/>
      <c r="M470" s="203"/>
      <c r="N470" s="204"/>
      <c r="O470" s="64"/>
      <c r="P470" s="64"/>
      <c r="Q470" s="64"/>
      <c r="R470" s="64"/>
      <c r="S470" s="64"/>
      <c r="T470" s="65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165</v>
      </c>
      <c r="AU470" s="17" t="s">
        <v>82</v>
      </c>
    </row>
    <row r="471" spans="1:65" s="2" customFormat="1" ht="30.6" customHeight="1">
      <c r="A471" s="34"/>
      <c r="B471" s="35"/>
      <c r="C471" s="188" t="s">
        <v>814</v>
      </c>
      <c r="D471" s="188" t="s">
        <v>159</v>
      </c>
      <c r="E471" s="189" t="s">
        <v>848</v>
      </c>
      <c r="F471" s="190" t="s">
        <v>849</v>
      </c>
      <c r="G471" s="191" t="s">
        <v>202</v>
      </c>
      <c r="H471" s="192">
        <v>5</v>
      </c>
      <c r="I471" s="193"/>
      <c r="J471" s="194">
        <f>ROUND(I471*H471,2)</f>
        <v>0</v>
      </c>
      <c r="K471" s="190" t="s">
        <v>213</v>
      </c>
      <c r="L471" s="39"/>
      <c r="M471" s="195" t="s">
        <v>19</v>
      </c>
      <c r="N471" s="196" t="s">
        <v>45</v>
      </c>
      <c r="O471" s="64"/>
      <c r="P471" s="197">
        <f>O471*H471</f>
        <v>0</v>
      </c>
      <c r="Q471" s="197">
        <v>0</v>
      </c>
      <c r="R471" s="197">
        <f>Q471*H471</f>
        <v>0</v>
      </c>
      <c r="S471" s="197">
        <v>0</v>
      </c>
      <c r="T471" s="19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9" t="s">
        <v>236</v>
      </c>
      <c r="AT471" s="199" t="s">
        <v>159</v>
      </c>
      <c r="AU471" s="199" t="s">
        <v>82</v>
      </c>
      <c r="AY471" s="17" t="s">
        <v>158</v>
      </c>
      <c r="BE471" s="200">
        <f>IF(N471="základní",J471,0)</f>
        <v>0</v>
      </c>
      <c r="BF471" s="200">
        <f>IF(N471="snížená",J471,0)</f>
        <v>0</v>
      </c>
      <c r="BG471" s="200">
        <f>IF(N471="zákl. přenesená",J471,0)</f>
        <v>0</v>
      </c>
      <c r="BH471" s="200">
        <f>IF(N471="sníž. přenesená",J471,0)</f>
        <v>0</v>
      </c>
      <c r="BI471" s="200">
        <f>IF(N471="nulová",J471,0)</f>
        <v>0</v>
      </c>
      <c r="BJ471" s="17" t="s">
        <v>82</v>
      </c>
      <c r="BK471" s="200">
        <f>ROUND(I471*H471,2)</f>
        <v>0</v>
      </c>
      <c r="BL471" s="17" t="s">
        <v>236</v>
      </c>
      <c r="BM471" s="199" t="s">
        <v>850</v>
      </c>
    </row>
    <row r="472" spans="1:65" s="2" customFormat="1" ht="10.199999999999999">
      <c r="A472" s="34"/>
      <c r="B472" s="35"/>
      <c r="C472" s="36"/>
      <c r="D472" s="201" t="s">
        <v>165</v>
      </c>
      <c r="E472" s="36"/>
      <c r="F472" s="202" t="s">
        <v>849</v>
      </c>
      <c r="G472" s="36"/>
      <c r="H472" s="36"/>
      <c r="I472" s="108"/>
      <c r="J472" s="36"/>
      <c r="K472" s="36"/>
      <c r="L472" s="39"/>
      <c r="M472" s="203"/>
      <c r="N472" s="204"/>
      <c r="O472" s="64"/>
      <c r="P472" s="64"/>
      <c r="Q472" s="64"/>
      <c r="R472" s="64"/>
      <c r="S472" s="64"/>
      <c r="T472" s="65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165</v>
      </c>
      <c r="AU472" s="17" t="s">
        <v>82</v>
      </c>
    </row>
    <row r="473" spans="1:65" s="13" customFormat="1" ht="10.199999999999999">
      <c r="B473" s="205"/>
      <c r="C473" s="206"/>
      <c r="D473" s="201" t="s">
        <v>166</v>
      </c>
      <c r="E473" s="207" t="s">
        <v>19</v>
      </c>
      <c r="F473" s="208" t="s">
        <v>1905</v>
      </c>
      <c r="G473" s="206"/>
      <c r="H473" s="209">
        <v>5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166</v>
      </c>
      <c r="AU473" s="215" t="s">
        <v>82</v>
      </c>
      <c r="AV473" s="13" t="s">
        <v>85</v>
      </c>
      <c r="AW473" s="13" t="s">
        <v>34</v>
      </c>
      <c r="AX473" s="13" t="s">
        <v>82</v>
      </c>
      <c r="AY473" s="215" t="s">
        <v>158</v>
      </c>
    </row>
    <row r="474" spans="1:65" s="2" customFormat="1" ht="30.6" customHeight="1">
      <c r="A474" s="34"/>
      <c r="B474" s="35"/>
      <c r="C474" s="188" t="s">
        <v>255</v>
      </c>
      <c r="D474" s="188" t="s">
        <v>159</v>
      </c>
      <c r="E474" s="189" t="s">
        <v>853</v>
      </c>
      <c r="F474" s="190" t="s">
        <v>854</v>
      </c>
      <c r="G474" s="191" t="s">
        <v>202</v>
      </c>
      <c r="H474" s="192">
        <v>4</v>
      </c>
      <c r="I474" s="193"/>
      <c r="J474" s="194">
        <f>ROUND(I474*H474,2)</f>
        <v>0</v>
      </c>
      <c r="K474" s="190" t="s">
        <v>213</v>
      </c>
      <c r="L474" s="39"/>
      <c r="M474" s="195" t="s">
        <v>19</v>
      </c>
      <c r="N474" s="196" t="s">
        <v>45</v>
      </c>
      <c r="O474" s="64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9" t="s">
        <v>236</v>
      </c>
      <c r="AT474" s="199" t="s">
        <v>159</v>
      </c>
      <c r="AU474" s="199" t="s">
        <v>82</v>
      </c>
      <c r="AY474" s="17" t="s">
        <v>158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7" t="s">
        <v>82</v>
      </c>
      <c r="BK474" s="200">
        <f>ROUND(I474*H474,2)</f>
        <v>0</v>
      </c>
      <c r="BL474" s="17" t="s">
        <v>236</v>
      </c>
      <c r="BM474" s="199" t="s">
        <v>855</v>
      </c>
    </row>
    <row r="475" spans="1:65" s="2" customFormat="1" ht="10.199999999999999">
      <c r="A475" s="34"/>
      <c r="B475" s="35"/>
      <c r="C475" s="36"/>
      <c r="D475" s="201" t="s">
        <v>165</v>
      </c>
      <c r="E475" s="36"/>
      <c r="F475" s="202" t="s">
        <v>854</v>
      </c>
      <c r="G475" s="36"/>
      <c r="H475" s="36"/>
      <c r="I475" s="108"/>
      <c r="J475" s="36"/>
      <c r="K475" s="36"/>
      <c r="L475" s="39"/>
      <c r="M475" s="203"/>
      <c r="N475" s="204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165</v>
      </c>
      <c r="AU475" s="17" t="s">
        <v>82</v>
      </c>
    </row>
    <row r="476" spans="1:65" s="13" customFormat="1" ht="10.199999999999999">
      <c r="B476" s="205"/>
      <c r="C476" s="206"/>
      <c r="D476" s="201" t="s">
        <v>166</v>
      </c>
      <c r="E476" s="207" t="s">
        <v>19</v>
      </c>
      <c r="F476" s="208" t="s">
        <v>1894</v>
      </c>
      <c r="G476" s="206"/>
      <c r="H476" s="209">
        <v>4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166</v>
      </c>
      <c r="AU476" s="215" t="s">
        <v>82</v>
      </c>
      <c r="AV476" s="13" t="s">
        <v>85</v>
      </c>
      <c r="AW476" s="13" t="s">
        <v>34</v>
      </c>
      <c r="AX476" s="13" t="s">
        <v>82</v>
      </c>
      <c r="AY476" s="215" t="s">
        <v>158</v>
      </c>
    </row>
    <row r="477" spans="1:65" s="2" customFormat="1" ht="16.5" customHeight="1">
      <c r="A477" s="34"/>
      <c r="B477" s="35"/>
      <c r="C477" s="228" t="s">
        <v>821</v>
      </c>
      <c r="D477" s="228" t="s">
        <v>199</v>
      </c>
      <c r="E477" s="229" t="s">
        <v>1906</v>
      </c>
      <c r="F477" s="230" t="s">
        <v>1907</v>
      </c>
      <c r="G477" s="231" t="s">
        <v>202</v>
      </c>
      <c r="H477" s="232">
        <v>3</v>
      </c>
      <c r="I477" s="233"/>
      <c r="J477" s="234">
        <f>ROUND(I477*H477,2)</f>
        <v>0</v>
      </c>
      <c r="K477" s="230" t="s">
        <v>19</v>
      </c>
      <c r="L477" s="235"/>
      <c r="M477" s="236" t="s">
        <v>19</v>
      </c>
      <c r="N477" s="237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241</v>
      </c>
      <c r="AT477" s="199" t="s">
        <v>199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1908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1907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1902</v>
      </c>
      <c r="G479" s="206"/>
      <c r="H479" s="209">
        <v>3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16.5" customHeight="1">
      <c r="A480" s="34"/>
      <c r="B480" s="35"/>
      <c r="C480" s="228" t="s">
        <v>826</v>
      </c>
      <c r="D480" s="228" t="s">
        <v>199</v>
      </c>
      <c r="E480" s="229" t="s">
        <v>861</v>
      </c>
      <c r="F480" s="230" t="s">
        <v>862</v>
      </c>
      <c r="G480" s="231" t="s">
        <v>202</v>
      </c>
      <c r="H480" s="232">
        <v>4</v>
      </c>
      <c r="I480" s="233"/>
      <c r="J480" s="234">
        <f>ROUND(I480*H480,2)</f>
        <v>0</v>
      </c>
      <c r="K480" s="230" t="s">
        <v>19</v>
      </c>
      <c r="L480" s="235"/>
      <c r="M480" s="236" t="s">
        <v>19</v>
      </c>
      <c r="N480" s="237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241</v>
      </c>
      <c r="AT480" s="199" t="s">
        <v>199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863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862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13" customFormat="1" ht="10.199999999999999">
      <c r="B482" s="205"/>
      <c r="C482" s="206"/>
      <c r="D482" s="201" t="s">
        <v>166</v>
      </c>
      <c r="E482" s="207" t="s">
        <v>19</v>
      </c>
      <c r="F482" s="208" t="s">
        <v>1894</v>
      </c>
      <c r="G482" s="206"/>
      <c r="H482" s="209">
        <v>4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166</v>
      </c>
      <c r="AU482" s="215" t="s">
        <v>82</v>
      </c>
      <c r="AV482" s="13" t="s">
        <v>85</v>
      </c>
      <c r="AW482" s="13" t="s">
        <v>34</v>
      </c>
      <c r="AX482" s="13" t="s">
        <v>82</v>
      </c>
      <c r="AY482" s="215" t="s">
        <v>158</v>
      </c>
    </row>
    <row r="483" spans="1:65" s="2" customFormat="1" ht="16.5" customHeight="1">
      <c r="A483" s="34"/>
      <c r="B483" s="35"/>
      <c r="C483" s="228" t="s">
        <v>830</v>
      </c>
      <c r="D483" s="228" t="s">
        <v>199</v>
      </c>
      <c r="E483" s="229" t="s">
        <v>865</v>
      </c>
      <c r="F483" s="230" t="s">
        <v>866</v>
      </c>
      <c r="G483" s="231" t="s">
        <v>202</v>
      </c>
      <c r="H483" s="232">
        <v>36</v>
      </c>
      <c r="I483" s="233"/>
      <c r="J483" s="234">
        <f>ROUND(I483*H483,2)</f>
        <v>0</v>
      </c>
      <c r="K483" s="230" t="s">
        <v>19</v>
      </c>
      <c r="L483" s="235"/>
      <c r="M483" s="236" t="s">
        <v>19</v>
      </c>
      <c r="N483" s="237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241</v>
      </c>
      <c r="AT483" s="199" t="s">
        <v>199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867</v>
      </c>
    </row>
    <row r="484" spans="1:65" s="2" customFormat="1" ht="10.199999999999999">
      <c r="A484" s="34"/>
      <c r="B484" s="35"/>
      <c r="C484" s="36"/>
      <c r="D484" s="201" t="s">
        <v>165</v>
      </c>
      <c r="E484" s="36"/>
      <c r="F484" s="202" t="s">
        <v>866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1909</v>
      </c>
      <c r="G485" s="206"/>
      <c r="H485" s="209">
        <v>36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228" t="s">
        <v>835</v>
      </c>
      <c r="D486" s="228" t="s">
        <v>199</v>
      </c>
      <c r="E486" s="229" t="s">
        <v>870</v>
      </c>
      <c r="F486" s="230" t="s">
        <v>871</v>
      </c>
      <c r="G486" s="231" t="s">
        <v>202</v>
      </c>
      <c r="H486" s="232">
        <v>33</v>
      </c>
      <c r="I486" s="233"/>
      <c r="J486" s="234">
        <f>ROUND(I486*H486,2)</f>
        <v>0</v>
      </c>
      <c r="K486" s="230" t="s">
        <v>19</v>
      </c>
      <c r="L486" s="235"/>
      <c r="M486" s="236" t="s">
        <v>19</v>
      </c>
      <c r="N486" s="237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241</v>
      </c>
      <c r="AT486" s="199" t="s">
        <v>199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872</v>
      </c>
    </row>
    <row r="487" spans="1:65" s="2" customFormat="1" ht="10.199999999999999">
      <c r="A487" s="34"/>
      <c r="B487" s="35"/>
      <c r="C487" s="36"/>
      <c r="D487" s="201" t="s">
        <v>165</v>
      </c>
      <c r="E487" s="36"/>
      <c r="F487" s="202" t="s">
        <v>871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13" customFormat="1" ht="10.199999999999999">
      <c r="B488" s="205"/>
      <c r="C488" s="206"/>
      <c r="D488" s="201" t="s">
        <v>166</v>
      </c>
      <c r="E488" s="207" t="s">
        <v>19</v>
      </c>
      <c r="F488" s="208" t="s">
        <v>1910</v>
      </c>
      <c r="G488" s="206"/>
      <c r="H488" s="209">
        <v>33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166</v>
      </c>
      <c r="AU488" s="215" t="s">
        <v>82</v>
      </c>
      <c r="AV488" s="13" t="s">
        <v>85</v>
      </c>
      <c r="AW488" s="13" t="s">
        <v>34</v>
      </c>
      <c r="AX488" s="13" t="s">
        <v>82</v>
      </c>
      <c r="AY488" s="215" t="s">
        <v>158</v>
      </c>
    </row>
    <row r="489" spans="1:65" s="2" customFormat="1" ht="16.5" customHeight="1">
      <c r="A489" s="34"/>
      <c r="B489" s="35"/>
      <c r="C489" s="228" t="s">
        <v>839</v>
      </c>
      <c r="D489" s="228" t="s">
        <v>199</v>
      </c>
      <c r="E489" s="229" t="s">
        <v>875</v>
      </c>
      <c r="F489" s="230" t="s">
        <v>876</v>
      </c>
      <c r="G489" s="231" t="s">
        <v>877</v>
      </c>
      <c r="H489" s="232">
        <v>14</v>
      </c>
      <c r="I489" s="233"/>
      <c r="J489" s="234">
        <f>ROUND(I489*H489,2)</f>
        <v>0</v>
      </c>
      <c r="K489" s="230" t="s">
        <v>19</v>
      </c>
      <c r="L489" s="235"/>
      <c r="M489" s="236" t="s">
        <v>19</v>
      </c>
      <c r="N489" s="237" t="s">
        <v>45</v>
      </c>
      <c r="O489" s="64"/>
      <c r="P489" s="197">
        <f>O489*H489</f>
        <v>0</v>
      </c>
      <c r="Q489" s="197">
        <v>0</v>
      </c>
      <c r="R489" s="197">
        <f>Q489*H489</f>
        <v>0</v>
      </c>
      <c r="S489" s="197">
        <v>0</v>
      </c>
      <c r="T489" s="19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9" t="s">
        <v>241</v>
      </c>
      <c r="AT489" s="199" t="s">
        <v>199</v>
      </c>
      <c r="AU489" s="199" t="s">
        <v>82</v>
      </c>
      <c r="AY489" s="17" t="s">
        <v>158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7" t="s">
        <v>82</v>
      </c>
      <c r="BK489" s="200">
        <f>ROUND(I489*H489,2)</f>
        <v>0</v>
      </c>
      <c r="BL489" s="17" t="s">
        <v>236</v>
      </c>
      <c r="BM489" s="199" t="s">
        <v>878</v>
      </c>
    </row>
    <row r="490" spans="1:65" s="2" customFormat="1" ht="10.199999999999999">
      <c r="A490" s="34"/>
      <c r="B490" s="35"/>
      <c r="C490" s="36"/>
      <c r="D490" s="201" t="s">
        <v>165</v>
      </c>
      <c r="E490" s="36"/>
      <c r="F490" s="202" t="s">
        <v>876</v>
      </c>
      <c r="G490" s="36"/>
      <c r="H490" s="36"/>
      <c r="I490" s="108"/>
      <c r="J490" s="36"/>
      <c r="K490" s="36"/>
      <c r="L490" s="39"/>
      <c r="M490" s="203"/>
      <c r="N490" s="204"/>
      <c r="O490" s="64"/>
      <c r="P490" s="64"/>
      <c r="Q490" s="64"/>
      <c r="R490" s="64"/>
      <c r="S490" s="64"/>
      <c r="T490" s="65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165</v>
      </c>
      <c r="AU490" s="17" t="s">
        <v>82</v>
      </c>
    </row>
    <row r="491" spans="1:65" s="2" customFormat="1" ht="30.6" customHeight="1">
      <c r="A491" s="34"/>
      <c r="B491" s="35"/>
      <c r="C491" s="228" t="s">
        <v>843</v>
      </c>
      <c r="D491" s="228" t="s">
        <v>199</v>
      </c>
      <c r="E491" s="229" t="s">
        <v>880</v>
      </c>
      <c r="F491" s="230" t="s">
        <v>881</v>
      </c>
      <c r="G491" s="231" t="s">
        <v>202</v>
      </c>
      <c r="H491" s="232">
        <v>8</v>
      </c>
      <c r="I491" s="233"/>
      <c r="J491" s="234">
        <f>ROUND(I491*H491,2)</f>
        <v>0</v>
      </c>
      <c r="K491" s="230" t="s">
        <v>19</v>
      </c>
      <c r="L491" s="235"/>
      <c r="M491" s="236" t="s">
        <v>19</v>
      </c>
      <c r="N491" s="237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241</v>
      </c>
      <c r="AT491" s="199" t="s">
        <v>199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882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881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13" customFormat="1" ht="10.199999999999999">
      <c r="B493" s="205"/>
      <c r="C493" s="206"/>
      <c r="D493" s="201" t="s">
        <v>166</v>
      </c>
      <c r="E493" s="207" t="s">
        <v>19</v>
      </c>
      <c r="F493" s="208" t="s">
        <v>1911</v>
      </c>
      <c r="G493" s="206"/>
      <c r="H493" s="209">
        <v>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166</v>
      </c>
      <c r="AU493" s="215" t="s">
        <v>82</v>
      </c>
      <c r="AV493" s="13" t="s">
        <v>85</v>
      </c>
      <c r="AW493" s="13" t="s">
        <v>34</v>
      </c>
      <c r="AX493" s="13" t="s">
        <v>82</v>
      </c>
      <c r="AY493" s="215" t="s">
        <v>158</v>
      </c>
    </row>
    <row r="494" spans="1:65" s="2" customFormat="1" ht="30.6" customHeight="1">
      <c r="A494" s="34"/>
      <c r="B494" s="35"/>
      <c r="C494" s="228" t="s">
        <v>847</v>
      </c>
      <c r="D494" s="228" t="s">
        <v>199</v>
      </c>
      <c r="E494" s="229" t="s">
        <v>885</v>
      </c>
      <c r="F494" s="230" t="s">
        <v>886</v>
      </c>
      <c r="G494" s="231" t="s">
        <v>202</v>
      </c>
      <c r="H494" s="232">
        <v>6</v>
      </c>
      <c r="I494" s="233"/>
      <c r="J494" s="234">
        <f>ROUND(I494*H494,2)</f>
        <v>0</v>
      </c>
      <c r="K494" s="230" t="s">
        <v>19</v>
      </c>
      <c r="L494" s="235"/>
      <c r="M494" s="236" t="s">
        <v>19</v>
      </c>
      <c r="N494" s="237" t="s">
        <v>45</v>
      </c>
      <c r="O494" s="64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9" t="s">
        <v>241</v>
      </c>
      <c r="AT494" s="199" t="s">
        <v>199</v>
      </c>
      <c r="AU494" s="199" t="s">
        <v>82</v>
      </c>
      <c r="AY494" s="17" t="s">
        <v>158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7" t="s">
        <v>82</v>
      </c>
      <c r="BK494" s="200">
        <f>ROUND(I494*H494,2)</f>
        <v>0</v>
      </c>
      <c r="BL494" s="17" t="s">
        <v>236</v>
      </c>
      <c r="BM494" s="199" t="s">
        <v>887</v>
      </c>
    </row>
    <row r="495" spans="1:65" s="2" customFormat="1" ht="10.199999999999999">
      <c r="A495" s="34"/>
      <c r="B495" s="35"/>
      <c r="C495" s="36"/>
      <c r="D495" s="201" t="s">
        <v>165</v>
      </c>
      <c r="E495" s="36"/>
      <c r="F495" s="202" t="s">
        <v>886</v>
      </c>
      <c r="G495" s="36"/>
      <c r="H495" s="36"/>
      <c r="I495" s="108"/>
      <c r="J495" s="36"/>
      <c r="K495" s="36"/>
      <c r="L495" s="39"/>
      <c r="M495" s="203"/>
      <c r="N495" s="204"/>
      <c r="O495" s="64"/>
      <c r="P495" s="64"/>
      <c r="Q495" s="64"/>
      <c r="R495" s="64"/>
      <c r="S495" s="64"/>
      <c r="T495" s="65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165</v>
      </c>
      <c r="AU495" s="17" t="s">
        <v>82</v>
      </c>
    </row>
    <row r="496" spans="1:65" s="13" customFormat="1" ht="10.199999999999999">
      <c r="B496" s="205"/>
      <c r="C496" s="206"/>
      <c r="D496" s="201" t="s">
        <v>166</v>
      </c>
      <c r="E496" s="207" t="s">
        <v>19</v>
      </c>
      <c r="F496" s="208" t="s">
        <v>1901</v>
      </c>
      <c r="G496" s="206"/>
      <c r="H496" s="209">
        <v>6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166</v>
      </c>
      <c r="AU496" s="215" t="s">
        <v>82</v>
      </c>
      <c r="AV496" s="13" t="s">
        <v>85</v>
      </c>
      <c r="AW496" s="13" t="s">
        <v>34</v>
      </c>
      <c r="AX496" s="13" t="s">
        <v>82</v>
      </c>
      <c r="AY496" s="215" t="s">
        <v>158</v>
      </c>
    </row>
    <row r="497" spans="1:65" s="2" customFormat="1" ht="30.6" customHeight="1">
      <c r="A497" s="34"/>
      <c r="B497" s="35"/>
      <c r="C497" s="188" t="s">
        <v>852</v>
      </c>
      <c r="D497" s="188" t="s">
        <v>159</v>
      </c>
      <c r="E497" s="189" t="s">
        <v>890</v>
      </c>
      <c r="F497" s="190" t="s">
        <v>891</v>
      </c>
      <c r="G497" s="191" t="s">
        <v>202</v>
      </c>
      <c r="H497" s="192">
        <v>5</v>
      </c>
      <c r="I497" s="193"/>
      <c r="J497" s="194">
        <f>ROUND(I497*H497,2)</f>
        <v>0</v>
      </c>
      <c r="K497" s="190" t="s">
        <v>213</v>
      </c>
      <c r="L497" s="39"/>
      <c r="M497" s="195" t="s">
        <v>19</v>
      </c>
      <c r="N497" s="196" t="s">
        <v>45</v>
      </c>
      <c r="O497" s="64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9" t="s">
        <v>236</v>
      </c>
      <c r="AT497" s="199" t="s">
        <v>159</v>
      </c>
      <c r="AU497" s="199" t="s">
        <v>82</v>
      </c>
      <c r="AY497" s="17" t="s">
        <v>158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7" t="s">
        <v>82</v>
      </c>
      <c r="BK497" s="200">
        <f>ROUND(I497*H497,2)</f>
        <v>0</v>
      </c>
      <c r="BL497" s="17" t="s">
        <v>236</v>
      </c>
      <c r="BM497" s="199" t="s">
        <v>892</v>
      </c>
    </row>
    <row r="498" spans="1:65" s="2" customFormat="1" ht="19.2">
      <c r="A498" s="34"/>
      <c r="B498" s="35"/>
      <c r="C498" s="36"/>
      <c r="D498" s="201" t="s">
        <v>165</v>
      </c>
      <c r="E498" s="36"/>
      <c r="F498" s="202" t="s">
        <v>891</v>
      </c>
      <c r="G498" s="36"/>
      <c r="H498" s="36"/>
      <c r="I498" s="108"/>
      <c r="J498" s="36"/>
      <c r="K498" s="36"/>
      <c r="L498" s="39"/>
      <c r="M498" s="203"/>
      <c r="N498" s="204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165</v>
      </c>
      <c r="AU498" s="17" t="s">
        <v>82</v>
      </c>
    </row>
    <row r="499" spans="1:65" s="2" customFormat="1" ht="30.6" customHeight="1">
      <c r="A499" s="34"/>
      <c r="B499" s="35"/>
      <c r="C499" s="228" t="s">
        <v>856</v>
      </c>
      <c r="D499" s="228" t="s">
        <v>199</v>
      </c>
      <c r="E499" s="229" t="s">
        <v>894</v>
      </c>
      <c r="F499" s="230" t="s">
        <v>895</v>
      </c>
      <c r="G499" s="231" t="s">
        <v>202</v>
      </c>
      <c r="H499" s="232">
        <v>5</v>
      </c>
      <c r="I499" s="233"/>
      <c r="J499" s="234">
        <f>ROUND(I499*H499,2)</f>
        <v>0</v>
      </c>
      <c r="K499" s="230" t="s">
        <v>19</v>
      </c>
      <c r="L499" s="235"/>
      <c r="M499" s="236" t="s">
        <v>19</v>
      </c>
      <c r="N499" s="237" t="s">
        <v>45</v>
      </c>
      <c r="O499" s="64"/>
      <c r="P499" s="197">
        <f>O499*H499</f>
        <v>0</v>
      </c>
      <c r="Q499" s="197">
        <v>0</v>
      </c>
      <c r="R499" s="197">
        <f>Q499*H499</f>
        <v>0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241</v>
      </c>
      <c r="AT499" s="199" t="s">
        <v>199</v>
      </c>
      <c r="AU499" s="199" t="s">
        <v>82</v>
      </c>
      <c r="AY499" s="17" t="s">
        <v>158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82</v>
      </c>
      <c r="BK499" s="200">
        <f>ROUND(I499*H499,2)</f>
        <v>0</v>
      </c>
      <c r="BL499" s="17" t="s">
        <v>236</v>
      </c>
      <c r="BM499" s="199" t="s">
        <v>896</v>
      </c>
    </row>
    <row r="500" spans="1:65" s="2" customFormat="1" ht="10.199999999999999">
      <c r="A500" s="34"/>
      <c r="B500" s="35"/>
      <c r="C500" s="36"/>
      <c r="D500" s="201" t="s">
        <v>165</v>
      </c>
      <c r="E500" s="36"/>
      <c r="F500" s="202" t="s">
        <v>895</v>
      </c>
      <c r="G500" s="36"/>
      <c r="H500" s="36"/>
      <c r="I500" s="108"/>
      <c r="J500" s="36"/>
      <c r="K500" s="36"/>
      <c r="L500" s="39"/>
      <c r="M500" s="203"/>
      <c r="N500" s="204"/>
      <c r="O500" s="64"/>
      <c r="P500" s="64"/>
      <c r="Q500" s="64"/>
      <c r="R500" s="64"/>
      <c r="S500" s="64"/>
      <c r="T500" s="65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165</v>
      </c>
      <c r="AU500" s="17" t="s">
        <v>82</v>
      </c>
    </row>
    <row r="501" spans="1:65" s="13" customFormat="1" ht="10.199999999999999">
      <c r="B501" s="205"/>
      <c r="C501" s="206"/>
      <c r="D501" s="201" t="s">
        <v>166</v>
      </c>
      <c r="E501" s="207" t="s">
        <v>19</v>
      </c>
      <c r="F501" s="208" t="s">
        <v>1857</v>
      </c>
      <c r="G501" s="206"/>
      <c r="H501" s="209">
        <v>5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166</v>
      </c>
      <c r="AU501" s="215" t="s">
        <v>82</v>
      </c>
      <c r="AV501" s="13" t="s">
        <v>85</v>
      </c>
      <c r="AW501" s="13" t="s">
        <v>34</v>
      </c>
      <c r="AX501" s="13" t="s">
        <v>82</v>
      </c>
      <c r="AY501" s="215" t="s">
        <v>158</v>
      </c>
    </row>
    <row r="502" spans="1:65" s="2" customFormat="1" ht="16.5" customHeight="1">
      <c r="A502" s="34"/>
      <c r="B502" s="35"/>
      <c r="C502" s="188" t="s">
        <v>860</v>
      </c>
      <c r="D502" s="188" t="s">
        <v>159</v>
      </c>
      <c r="E502" s="189" t="s">
        <v>899</v>
      </c>
      <c r="F502" s="190" t="s">
        <v>900</v>
      </c>
      <c r="G502" s="191" t="s">
        <v>202</v>
      </c>
      <c r="H502" s="192">
        <v>1</v>
      </c>
      <c r="I502" s="193"/>
      <c r="J502" s="194">
        <f>ROUND(I502*H502,2)</f>
        <v>0</v>
      </c>
      <c r="K502" s="190" t="s">
        <v>213</v>
      </c>
      <c r="L502" s="39"/>
      <c r="M502" s="195" t="s">
        <v>19</v>
      </c>
      <c r="N502" s="196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236</v>
      </c>
      <c r="AT502" s="199" t="s">
        <v>159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901</v>
      </c>
    </row>
    <row r="503" spans="1:65" s="2" customFormat="1" ht="48">
      <c r="A503" s="34"/>
      <c r="B503" s="35"/>
      <c r="C503" s="36"/>
      <c r="D503" s="201" t="s">
        <v>165</v>
      </c>
      <c r="E503" s="36"/>
      <c r="F503" s="202" t="s">
        <v>902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2" customFormat="1" ht="16.5" customHeight="1">
      <c r="A504" s="34"/>
      <c r="B504" s="35"/>
      <c r="C504" s="228" t="s">
        <v>864</v>
      </c>
      <c r="D504" s="228" t="s">
        <v>199</v>
      </c>
      <c r="E504" s="229" t="s">
        <v>904</v>
      </c>
      <c r="F504" s="230" t="s">
        <v>905</v>
      </c>
      <c r="G504" s="231" t="s">
        <v>202</v>
      </c>
      <c r="H504" s="232">
        <v>1</v>
      </c>
      <c r="I504" s="233"/>
      <c r="J504" s="234">
        <f>ROUND(I504*H504,2)</f>
        <v>0</v>
      </c>
      <c r="K504" s="230" t="s">
        <v>19</v>
      </c>
      <c r="L504" s="235"/>
      <c r="M504" s="236" t="s">
        <v>19</v>
      </c>
      <c r="N504" s="237" t="s">
        <v>45</v>
      </c>
      <c r="O504" s="64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9" t="s">
        <v>241</v>
      </c>
      <c r="AT504" s="199" t="s">
        <v>199</v>
      </c>
      <c r="AU504" s="199" t="s">
        <v>82</v>
      </c>
      <c r="AY504" s="17" t="s">
        <v>158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7" t="s">
        <v>82</v>
      </c>
      <c r="BK504" s="200">
        <f>ROUND(I504*H504,2)</f>
        <v>0</v>
      </c>
      <c r="BL504" s="17" t="s">
        <v>236</v>
      </c>
      <c r="BM504" s="199" t="s">
        <v>906</v>
      </c>
    </row>
    <row r="505" spans="1:65" s="2" customFormat="1" ht="10.199999999999999">
      <c r="A505" s="34"/>
      <c r="B505" s="35"/>
      <c r="C505" s="36"/>
      <c r="D505" s="201" t="s">
        <v>165</v>
      </c>
      <c r="E505" s="36"/>
      <c r="F505" s="202" t="s">
        <v>905</v>
      </c>
      <c r="G505" s="36"/>
      <c r="H505" s="36"/>
      <c r="I505" s="108"/>
      <c r="J505" s="36"/>
      <c r="K505" s="36"/>
      <c r="L505" s="39"/>
      <c r="M505" s="203"/>
      <c r="N505" s="204"/>
      <c r="O505" s="64"/>
      <c r="P505" s="64"/>
      <c r="Q505" s="64"/>
      <c r="R505" s="64"/>
      <c r="S505" s="64"/>
      <c r="T505" s="65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165</v>
      </c>
      <c r="AU505" s="17" t="s">
        <v>82</v>
      </c>
    </row>
    <row r="506" spans="1:65" s="13" customFormat="1" ht="10.199999999999999">
      <c r="B506" s="205"/>
      <c r="C506" s="206"/>
      <c r="D506" s="201" t="s">
        <v>166</v>
      </c>
      <c r="E506" s="207" t="s">
        <v>19</v>
      </c>
      <c r="F506" s="208" t="s">
        <v>1854</v>
      </c>
      <c r="G506" s="206"/>
      <c r="H506" s="209">
        <v>1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166</v>
      </c>
      <c r="AU506" s="215" t="s">
        <v>82</v>
      </c>
      <c r="AV506" s="13" t="s">
        <v>85</v>
      </c>
      <c r="AW506" s="13" t="s">
        <v>34</v>
      </c>
      <c r="AX506" s="13" t="s">
        <v>82</v>
      </c>
      <c r="AY506" s="215" t="s">
        <v>158</v>
      </c>
    </row>
    <row r="507" spans="1:65" s="2" customFormat="1" ht="16.5" customHeight="1">
      <c r="A507" s="34"/>
      <c r="B507" s="35"/>
      <c r="C507" s="188" t="s">
        <v>869</v>
      </c>
      <c r="D507" s="188" t="s">
        <v>159</v>
      </c>
      <c r="E507" s="189" t="s">
        <v>909</v>
      </c>
      <c r="F507" s="190" t="s">
        <v>910</v>
      </c>
      <c r="G507" s="191" t="s">
        <v>202</v>
      </c>
      <c r="H507" s="192">
        <v>5</v>
      </c>
      <c r="I507" s="193"/>
      <c r="J507" s="194">
        <f>ROUND(I507*H507,2)</f>
        <v>0</v>
      </c>
      <c r="K507" s="190" t="s">
        <v>19</v>
      </c>
      <c r="L507" s="39"/>
      <c r="M507" s="195" t="s">
        <v>19</v>
      </c>
      <c r="N507" s="196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236</v>
      </c>
      <c r="AT507" s="199" t="s">
        <v>159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911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910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2" customFormat="1" ht="16.5" customHeight="1">
      <c r="A509" s="34"/>
      <c r="B509" s="35"/>
      <c r="C509" s="228" t="s">
        <v>874</v>
      </c>
      <c r="D509" s="228" t="s">
        <v>199</v>
      </c>
      <c r="E509" s="229" t="s">
        <v>913</v>
      </c>
      <c r="F509" s="230" t="s">
        <v>914</v>
      </c>
      <c r="G509" s="231" t="s">
        <v>202</v>
      </c>
      <c r="H509" s="232">
        <v>5</v>
      </c>
      <c r="I509" s="233"/>
      <c r="J509" s="234">
        <f>ROUND(I509*H509,2)</f>
        <v>0</v>
      </c>
      <c r="K509" s="230" t="s">
        <v>19</v>
      </c>
      <c r="L509" s="235"/>
      <c r="M509" s="236" t="s">
        <v>19</v>
      </c>
      <c r="N509" s="237" t="s">
        <v>45</v>
      </c>
      <c r="O509" s="64"/>
      <c r="P509" s="197">
        <f>O509*H509</f>
        <v>0</v>
      </c>
      <c r="Q509" s="197">
        <v>0</v>
      </c>
      <c r="R509" s="197">
        <f>Q509*H509</f>
        <v>0</v>
      </c>
      <c r="S509" s="197">
        <v>0</v>
      </c>
      <c r="T509" s="19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9" t="s">
        <v>241</v>
      </c>
      <c r="AT509" s="199" t="s">
        <v>199</v>
      </c>
      <c r="AU509" s="199" t="s">
        <v>82</v>
      </c>
      <c r="AY509" s="17" t="s">
        <v>158</v>
      </c>
      <c r="BE509" s="200">
        <f>IF(N509="základní",J509,0)</f>
        <v>0</v>
      </c>
      <c r="BF509" s="200">
        <f>IF(N509="snížená",J509,0)</f>
        <v>0</v>
      </c>
      <c r="BG509" s="200">
        <f>IF(N509="zákl. přenesená",J509,0)</f>
        <v>0</v>
      </c>
      <c r="BH509" s="200">
        <f>IF(N509="sníž. přenesená",J509,0)</f>
        <v>0</v>
      </c>
      <c r="BI509" s="200">
        <f>IF(N509="nulová",J509,0)</f>
        <v>0</v>
      </c>
      <c r="BJ509" s="17" t="s">
        <v>82</v>
      </c>
      <c r="BK509" s="200">
        <f>ROUND(I509*H509,2)</f>
        <v>0</v>
      </c>
      <c r="BL509" s="17" t="s">
        <v>236</v>
      </c>
      <c r="BM509" s="199" t="s">
        <v>915</v>
      </c>
    </row>
    <row r="510" spans="1:65" s="2" customFormat="1" ht="10.199999999999999">
      <c r="A510" s="34"/>
      <c r="B510" s="35"/>
      <c r="C510" s="36"/>
      <c r="D510" s="201" t="s">
        <v>165</v>
      </c>
      <c r="E510" s="36"/>
      <c r="F510" s="202" t="s">
        <v>914</v>
      </c>
      <c r="G510" s="36"/>
      <c r="H510" s="36"/>
      <c r="I510" s="108"/>
      <c r="J510" s="36"/>
      <c r="K510" s="36"/>
      <c r="L510" s="39"/>
      <c r="M510" s="203"/>
      <c r="N510" s="204"/>
      <c r="O510" s="64"/>
      <c r="P510" s="64"/>
      <c r="Q510" s="64"/>
      <c r="R510" s="64"/>
      <c r="S510" s="64"/>
      <c r="T510" s="65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7" t="s">
        <v>165</v>
      </c>
      <c r="AU510" s="17" t="s">
        <v>82</v>
      </c>
    </row>
    <row r="511" spans="1:65" s="13" customFormat="1" ht="10.199999999999999">
      <c r="B511" s="205"/>
      <c r="C511" s="206"/>
      <c r="D511" s="201" t="s">
        <v>166</v>
      </c>
      <c r="E511" s="207" t="s">
        <v>19</v>
      </c>
      <c r="F511" s="208" t="s">
        <v>1836</v>
      </c>
      <c r="G511" s="206"/>
      <c r="H511" s="209">
        <v>5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166</v>
      </c>
      <c r="AU511" s="215" t="s">
        <v>82</v>
      </c>
      <c r="AV511" s="13" t="s">
        <v>85</v>
      </c>
      <c r="AW511" s="13" t="s">
        <v>34</v>
      </c>
      <c r="AX511" s="13" t="s">
        <v>82</v>
      </c>
      <c r="AY511" s="215" t="s">
        <v>158</v>
      </c>
    </row>
    <row r="512" spans="1:65" s="2" customFormat="1" ht="30.6" customHeight="1">
      <c r="A512" s="34"/>
      <c r="B512" s="35"/>
      <c r="C512" s="188" t="s">
        <v>879</v>
      </c>
      <c r="D512" s="188" t="s">
        <v>159</v>
      </c>
      <c r="E512" s="189" t="s">
        <v>918</v>
      </c>
      <c r="F512" s="190" t="s">
        <v>919</v>
      </c>
      <c r="G512" s="191" t="s">
        <v>202</v>
      </c>
      <c r="H512" s="192">
        <v>1</v>
      </c>
      <c r="I512" s="193"/>
      <c r="J512" s="194">
        <f>ROUND(I512*H512,2)</f>
        <v>0</v>
      </c>
      <c r="K512" s="190" t="s">
        <v>19</v>
      </c>
      <c r="L512" s="39"/>
      <c r="M512" s="195" t="s">
        <v>19</v>
      </c>
      <c r="N512" s="196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236</v>
      </c>
      <c r="AT512" s="199" t="s">
        <v>159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920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919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2" customFormat="1" ht="40.799999999999997" customHeight="1">
      <c r="A514" s="34"/>
      <c r="B514" s="35"/>
      <c r="C514" s="228" t="s">
        <v>884</v>
      </c>
      <c r="D514" s="228" t="s">
        <v>199</v>
      </c>
      <c r="E514" s="229" t="s">
        <v>922</v>
      </c>
      <c r="F514" s="230" t="s">
        <v>923</v>
      </c>
      <c r="G514" s="231" t="s">
        <v>202</v>
      </c>
      <c r="H514" s="232">
        <v>1</v>
      </c>
      <c r="I514" s="233"/>
      <c r="J514" s="234">
        <f>ROUND(I514*H514,2)</f>
        <v>0</v>
      </c>
      <c r="K514" s="230" t="s">
        <v>19</v>
      </c>
      <c r="L514" s="235"/>
      <c r="M514" s="236" t="s">
        <v>19</v>
      </c>
      <c r="N514" s="237" t="s">
        <v>45</v>
      </c>
      <c r="O514" s="64"/>
      <c r="P514" s="197">
        <f>O514*H514</f>
        <v>0</v>
      </c>
      <c r="Q514" s="197">
        <v>0</v>
      </c>
      <c r="R514" s="197">
        <f>Q514*H514</f>
        <v>0</v>
      </c>
      <c r="S514" s="197">
        <v>0</v>
      </c>
      <c r="T514" s="19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9" t="s">
        <v>241</v>
      </c>
      <c r="AT514" s="199" t="s">
        <v>199</v>
      </c>
      <c r="AU514" s="199" t="s">
        <v>82</v>
      </c>
      <c r="AY514" s="17" t="s">
        <v>158</v>
      </c>
      <c r="BE514" s="200">
        <f>IF(N514="základní",J514,0)</f>
        <v>0</v>
      </c>
      <c r="BF514" s="200">
        <f>IF(N514="snížená",J514,0)</f>
        <v>0</v>
      </c>
      <c r="BG514" s="200">
        <f>IF(N514="zákl. přenesená",J514,0)</f>
        <v>0</v>
      </c>
      <c r="BH514" s="200">
        <f>IF(N514="sníž. přenesená",J514,0)</f>
        <v>0</v>
      </c>
      <c r="BI514" s="200">
        <f>IF(N514="nulová",J514,0)</f>
        <v>0</v>
      </c>
      <c r="BJ514" s="17" t="s">
        <v>82</v>
      </c>
      <c r="BK514" s="200">
        <f>ROUND(I514*H514,2)</f>
        <v>0</v>
      </c>
      <c r="BL514" s="17" t="s">
        <v>236</v>
      </c>
      <c r="BM514" s="199" t="s">
        <v>924</v>
      </c>
    </row>
    <row r="515" spans="1:65" s="2" customFormat="1" ht="163.19999999999999">
      <c r="A515" s="34"/>
      <c r="B515" s="35"/>
      <c r="C515" s="36"/>
      <c r="D515" s="201" t="s">
        <v>165</v>
      </c>
      <c r="E515" s="36"/>
      <c r="F515" s="202" t="s">
        <v>1418</v>
      </c>
      <c r="G515" s="36"/>
      <c r="H515" s="36"/>
      <c r="I515" s="108"/>
      <c r="J515" s="36"/>
      <c r="K515" s="36"/>
      <c r="L515" s="39"/>
      <c r="M515" s="203"/>
      <c r="N515" s="204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165</v>
      </c>
      <c r="AU515" s="17" t="s">
        <v>82</v>
      </c>
    </row>
    <row r="516" spans="1:65" s="13" customFormat="1" ht="10.199999999999999">
      <c r="B516" s="205"/>
      <c r="C516" s="206"/>
      <c r="D516" s="201" t="s">
        <v>166</v>
      </c>
      <c r="E516" s="207" t="s">
        <v>19</v>
      </c>
      <c r="F516" s="208" t="s">
        <v>1912</v>
      </c>
      <c r="G516" s="206"/>
      <c r="H516" s="209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166</v>
      </c>
      <c r="AU516" s="215" t="s">
        <v>82</v>
      </c>
      <c r="AV516" s="13" t="s">
        <v>85</v>
      </c>
      <c r="AW516" s="13" t="s">
        <v>34</v>
      </c>
      <c r="AX516" s="13" t="s">
        <v>82</v>
      </c>
      <c r="AY516" s="215" t="s">
        <v>158</v>
      </c>
    </row>
    <row r="517" spans="1:65" s="2" customFormat="1" ht="16.5" customHeight="1">
      <c r="A517" s="34"/>
      <c r="B517" s="35"/>
      <c r="C517" s="228" t="s">
        <v>889</v>
      </c>
      <c r="D517" s="228" t="s">
        <v>199</v>
      </c>
      <c r="E517" s="229" t="s">
        <v>928</v>
      </c>
      <c r="F517" s="230" t="s">
        <v>929</v>
      </c>
      <c r="G517" s="231" t="s">
        <v>202</v>
      </c>
      <c r="H517" s="232">
        <v>1</v>
      </c>
      <c r="I517" s="233"/>
      <c r="J517" s="234">
        <f>ROUND(I517*H517,2)</f>
        <v>0</v>
      </c>
      <c r="K517" s="230" t="s">
        <v>19</v>
      </c>
      <c r="L517" s="235"/>
      <c r="M517" s="236" t="s">
        <v>19</v>
      </c>
      <c r="N517" s="237" t="s">
        <v>45</v>
      </c>
      <c r="O517" s="64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241</v>
      </c>
      <c r="AT517" s="199" t="s">
        <v>199</v>
      </c>
      <c r="AU517" s="199" t="s">
        <v>82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236</v>
      </c>
      <c r="BM517" s="199" t="s">
        <v>930</v>
      </c>
    </row>
    <row r="518" spans="1:65" s="2" customFormat="1" ht="10.199999999999999">
      <c r="A518" s="34"/>
      <c r="B518" s="35"/>
      <c r="C518" s="36"/>
      <c r="D518" s="201" t="s">
        <v>165</v>
      </c>
      <c r="E518" s="36"/>
      <c r="F518" s="202" t="s">
        <v>929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82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82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82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16.5" customHeight="1">
      <c r="A520" s="34"/>
      <c r="B520" s="35"/>
      <c r="C520" s="228" t="s">
        <v>893</v>
      </c>
      <c r="D520" s="228" t="s">
        <v>199</v>
      </c>
      <c r="E520" s="229" t="s">
        <v>932</v>
      </c>
      <c r="F520" s="230" t="s">
        <v>933</v>
      </c>
      <c r="G520" s="231" t="s">
        <v>202</v>
      </c>
      <c r="H520" s="232">
        <v>1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241</v>
      </c>
      <c r="AT520" s="199" t="s">
        <v>199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934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933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1831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188" t="s">
        <v>898</v>
      </c>
      <c r="D523" s="188" t="s">
        <v>159</v>
      </c>
      <c r="E523" s="189" t="s">
        <v>937</v>
      </c>
      <c r="F523" s="190" t="s">
        <v>938</v>
      </c>
      <c r="G523" s="191" t="s">
        <v>202</v>
      </c>
      <c r="H523" s="192">
        <v>2</v>
      </c>
      <c r="I523" s="193"/>
      <c r="J523" s="194">
        <f>ROUND(I523*H523,2)</f>
        <v>0</v>
      </c>
      <c r="K523" s="190" t="s">
        <v>213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236</v>
      </c>
      <c r="AT523" s="199" t="s">
        <v>159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939</v>
      </c>
    </row>
    <row r="524" spans="1:65" s="2" customFormat="1" ht="28.8">
      <c r="A524" s="34"/>
      <c r="B524" s="35"/>
      <c r="C524" s="36"/>
      <c r="D524" s="201" t="s">
        <v>165</v>
      </c>
      <c r="E524" s="36"/>
      <c r="F524" s="202" t="s">
        <v>940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13" customFormat="1" ht="10.199999999999999">
      <c r="B525" s="205"/>
      <c r="C525" s="206"/>
      <c r="D525" s="201" t="s">
        <v>166</v>
      </c>
      <c r="E525" s="207" t="s">
        <v>19</v>
      </c>
      <c r="F525" s="208" t="s">
        <v>1865</v>
      </c>
      <c r="G525" s="206"/>
      <c r="H525" s="209">
        <v>2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166</v>
      </c>
      <c r="AU525" s="215" t="s">
        <v>82</v>
      </c>
      <c r="AV525" s="13" t="s">
        <v>85</v>
      </c>
      <c r="AW525" s="13" t="s">
        <v>34</v>
      </c>
      <c r="AX525" s="13" t="s">
        <v>82</v>
      </c>
      <c r="AY525" s="215" t="s">
        <v>158</v>
      </c>
    </row>
    <row r="526" spans="1:65" s="2" customFormat="1" ht="34.200000000000003" customHeight="1">
      <c r="A526" s="34"/>
      <c r="B526" s="35"/>
      <c r="C526" s="188" t="s">
        <v>903</v>
      </c>
      <c r="D526" s="188" t="s">
        <v>159</v>
      </c>
      <c r="E526" s="189" t="s">
        <v>943</v>
      </c>
      <c r="F526" s="190" t="s">
        <v>944</v>
      </c>
      <c r="G526" s="191" t="s">
        <v>202</v>
      </c>
      <c r="H526" s="192">
        <v>1</v>
      </c>
      <c r="I526" s="193"/>
      <c r="J526" s="194">
        <f>ROUND(I526*H526,2)</f>
        <v>0</v>
      </c>
      <c r="K526" s="190" t="s">
        <v>213</v>
      </c>
      <c r="L526" s="39"/>
      <c r="M526" s="195" t="s">
        <v>19</v>
      </c>
      <c r="N526" s="196" t="s">
        <v>45</v>
      </c>
      <c r="O526" s="64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236</v>
      </c>
      <c r="AT526" s="199" t="s">
        <v>159</v>
      </c>
      <c r="AU526" s="199" t="s">
        <v>82</v>
      </c>
      <c r="AY526" s="17" t="s">
        <v>158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82</v>
      </c>
      <c r="BK526" s="200">
        <f>ROUND(I526*H526,2)</f>
        <v>0</v>
      </c>
      <c r="BL526" s="17" t="s">
        <v>236</v>
      </c>
      <c r="BM526" s="199" t="s">
        <v>945</v>
      </c>
    </row>
    <row r="527" spans="1:65" s="2" customFormat="1" ht="19.2">
      <c r="A527" s="34"/>
      <c r="B527" s="35"/>
      <c r="C527" s="36"/>
      <c r="D527" s="201" t="s">
        <v>165</v>
      </c>
      <c r="E527" s="36"/>
      <c r="F527" s="202" t="s">
        <v>944</v>
      </c>
      <c r="G527" s="36"/>
      <c r="H527" s="36"/>
      <c r="I527" s="108"/>
      <c r="J527" s="36"/>
      <c r="K527" s="36"/>
      <c r="L527" s="39"/>
      <c r="M527" s="203"/>
      <c r="N527" s="204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165</v>
      </c>
      <c r="AU527" s="17" t="s">
        <v>82</v>
      </c>
    </row>
    <row r="528" spans="1:65" s="13" customFormat="1" ht="10.199999999999999">
      <c r="B528" s="205"/>
      <c r="C528" s="206"/>
      <c r="D528" s="201" t="s">
        <v>166</v>
      </c>
      <c r="E528" s="207" t="s">
        <v>19</v>
      </c>
      <c r="F528" s="208" t="s">
        <v>1854</v>
      </c>
      <c r="G528" s="206"/>
      <c r="H528" s="209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166</v>
      </c>
      <c r="AU528" s="215" t="s">
        <v>82</v>
      </c>
      <c r="AV528" s="13" t="s">
        <v>85</v>
      </c>
      <c r="AW528" s="13" t="s">
        <v>34</v>
      </c>
      <c r="AX528" s="13" t="s">
        <v>82</v>
      </c>
      <c r="AY528" s="215" t="s">
        <v>158</v>
      </c>
    </row>
    <row r="529" spans="1:65" s="2" customFormat="1" ht="34.200000000000003" customHeight="1">
      <c r="A529" s="34"/>
      <c r="B529" s="35"/>
      <c r="C529" s="188" t="s">
        <v>908</v>
      </c>
      <c r="D529" s="188" t="s">
        <v>159</v>
      </c>
      <c r="E529" s="189" t="s">
        <v>948</v>
      </c>
      <c r="F529" s="190" t="s">
        <v>949</v>
      </c>
      <c r="G529" s="191" t="s">
        <v>202</v>
      </c>
      <c r="H529" s="192">
        <v>14</v>
      </c>
      <c r="I529" s="193"/>
      <c r="J529" s="194">
        <f>ROUND(I529*H529,2)</f>
        <v>0</v>
      </c>
      <c r="K529" s="190" t="s">
        <v>213</v>
      </c>
      <c r="L529" s="39"/>
      <c r="M529" s="195" t="s">
        <v>19</v>
      </c>
      <c r="N529" s="196" t="s">
        <v>45</v>
      </c>
      <c r="O529" s="64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236</v>
      </c>
      <c r="AT529" s="199" t="s">
        <v>159</v>
      </c>
      <c r="AU529" s="199" t="s">
        <v>82</v>
      </c>
      <c r="AY529" s="17" t="s">
        <v>158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82</v>
      </c>
      <c r="BK529" s="200">
        <f>ROUND(I529*H529,2)</f>
        <v>0</v>
      </c>
      <c r="BL529" s="17" t="s">
        <v>236</v>
      </c>
      <c r="BM529" s="199" t="s">
        <v>950</v>
      </c>
    </row>
    <row r="530" spans="1:65" s="2" customFormat="1" ht="19.2">
      <c r="A530" s="34"/>
      <c r="B530" s="35"/>
      <c r="C530" s="36"/>
      <c r="D530" s="201" t="s">
        <v>165</v>
      </c>
      <c r="E530" s="36"/>
      <c r="F530" s="202" t="s">
        <v>949</v>
      </c>
      <c r="G530" s="36"/>
      <c r="H530" s="36"/>
      <c r="I530" s="108"/>
      <c r="J530" s="36"/>
      <c r="K530" s="36"/>
      <c r="L530" s="39"/>
      <c r="M530" s="203"/>
      <c r="N530" s="204"/>
      <c r="O530" s="64"/>
      <c r="P530" s="64"/>
      <c r="Q530" s="64"/>
      <c r="R530" s="64"/>
      <c r="S530" s="64"/>
      <c r="T530" s="65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165</v>
      </c>
      <c r="AU530" s="17" t="s">
        <v>82</v>
      </c>
    </row>
    <row r="531" spans="1:65" s="13" customFormat="1" ht="10.199999999999999">
      <c r="B531" s="205"/>
      <c r="C531" s="206"/>
      <c r="D531" s="201" t="s">
        <v>166</v>
      </c>
      <c r="E531" s="207" t="s">
        <v>19</v>
      </c>
      <c r="F531" s="208" t="s">
        <v>1913</v>
      </c>
      <c r="G531" s="206"/>
      <c r="H531" s="209">
        <v>14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166</v>
      </c>
      <c r="AU531" s="215" t="s">
        <v>82</v>
      </c>
      <c r="AV531" s="13" t="s">
        <v>85</v>
      </c>
      <c r="AW531" s="13" t="s">
        <v>34</v>
      </c>
      <c r="AX531" s="13" t="s">
        <v>82</v>
      </c>
      <c r="AY531" s="215" t="s">
        <v>158</v>
      </c>
    </row>
    <row r="532" spans="1:65" s="2" customFormat="1" ht="34.200000000000003" customHeight="1">
      <c r="A532" s="34"/>
      <c r="B532" s="35"/>
      <c r="C532" s="188" t="s">
        <v>912</v>
      </c>
      <c r="D532" s="188" t="s">
        <v>159</v>
      </c>
      <c r="E532" s="189" t="s">
        <v>953</v>
      </c>
      <c r="F532" s="190" t="s">
        <v>954</v>
      </c>
      <c r="G532" s="191" t="s">
        <v>202</v>
      </c>
      <c r="H532" s="192">
        <v>4</v>
      </c>
      <c r="I532" s="193"/>
      <c r="J532" s="194">
        <f>ROUND(I532*H532,2)</f>
        <v>0</v>
      </c>
      <c r="K532" s="190" t="s">
        <v>213</v>
      </c>
      <c r="L532" s="39"/>
      <c r="M532" s="195" t="s">
        <v>19</v>
      </c>
      <c r="N532" s="196" t="s">
        <v>45</v>
      </c>
      <c r="O532" s="64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236</v>
      </c>
      <c r="AT532" s="199" t="s">
        <v>159</v>
      </c>
      <c r="AU532" s="199" t="s">
        <v>82</v>
      </c>
      <c r="AY532" s="17" t="s">
        <v>158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82</v>
      </c>
      <c r="BK532" s="200">
        <f>ROUND(I532*H532,2)</f>
        <v>0</v>
      </c>
      <c r="BL532" s="17" t="s">
        <v>236</v>
      </c>
      <c r="BM532" s="199" t="s">
        <v>955</v>
      </c>
    </row>
    <row r="533" spans="1:65" s="2" customFormat="1" ht="19.2">
      <c r="A533" s="34"/>
      <c r="B533" s="35"/>
      <c r="C533" s="36"/>
      <c r="D533" s="201" t="s">
        <v>165</v>
      </c>
      <c r="E533" s="36"/>
      <c r="F533" s="202" t="s">
        <v>954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165</v>
      </c>
      <c r="AU533" s="17" t="s">
        <v>82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1858</v>
      </c>
      <c r="G534" s="206"/>
      <c r="H534" s="209">
        <v>4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82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34.200000000000003" customHeight="1">
      <c r="A535" s="34"/>
      <c r="B535" s="35"/>
      <c r="C535" s="188" t="s">
        <v>917</v>
      </c>
      <c r="D535" s="188" t="s">
        <v>159</v>
      </c>
      <c r="E535" s="189" t="s">
        <v>958</v>
      </c>
      <c r="F535" s="190" t="s">
        <v>959</v>
      </c>
      <c r="G535" s="191" t="s">
        <v>202</v>
      </c>
      <c r="H535" s="192">
        <v>1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236</v>
      </c>
      <c r="AT535" s="199" t="s">
        <v>159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960</v>
      </c>
    </row>
    <row r="536" spans="1:65" s="2" customFormat="1" ht="19.2">
      <c r="A536" s="34"/>
      <c r="B536" s="35"/>
      <c r="C536" s="36"/>
      <c r="D536" s="201" t="s">
        <v>165</v>
      </c>
      <c r="E536" s="36"/>
      <c r="F536" s="202" t="s">
        <v>959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13" customFormat="1" ht="10.199999999999999">
      <c r="B537" s="205"/>
      <c r="C537" s="206"/>
      <c r="D537" s="201" t="s">
        <v>166</v>
      </c>
      <c r="E537" s="207" t="s">
        <v>19</v>
      </c>
      <c r="F537" s="208" t="s">
        <v>1854</v>
      </c>
      <c r="G537" s="206"/>
      <c r="H537" s="209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166</v>
      </c>
      <c r="AU537" s="215" t="s">
        <v>82</v>
      </c>
      <c r="AV537" s="13" t="s">
        <v>85</v>
      </c>
      <c r="AW537" s="13" t="s">
        <v>34</v>
      </c>
      <c r="AX537" s="13" t="s">
        <v>82</v>
      </c>
      <c r="AY537" s="215" t="s">
        <v>158</v>
      </c>
    </row>
    <row r="538" spans="1:65" s="2" customFormat="1" ht="34.200000000000003" customHeight="1">
      <c r="A538" s="34"/>
      <c r="B538" s="35"/>
      <c r="C538" s="188" t="s">
        <v>921</v>
      </c>
      <c r="D538" s="188" t="s">
        <v>159</v>
      </c>
      <c r="E538" s="189" t="s">
        <v>962</v>
      </c>
      <c r="F538" s="190" t="s">
        <v>963</v>
      </c>
      <c r="G538" s="191" t="s">
        <v>202</v>
      </c>
      <c r="H538" s="192">
        <v>1</v>
      </c>
      <c r="I538" s="193"/>
      <c r="J538" s="194">
        <f>ROUND(I538*H538,2)</f>
        <v>0</v>
      </c>
      <c r="K538" s="190" t="s">
        <v>19</v>
      </c>
      <c r="L538" s="39"/>
      <c r="M538" s="195" t="s">
        <v>19</v>
      </c>
      <c r="N538" s="196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236</v>
      </c>
      <c r="AT538" s="199" t="s">
        <v>159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964</v>
      </c>
    </row>
    <row r="539" spans="1:65" s="2" customFormat="1" ht="19.2">
      <c r="A539" s="34"/>
      <c r="B539" s="35"/>
      <c r="C539" s="36"/>
      <c r="D539" s="201" t="s">
        <v>165</v>
      </c>
      <c r="E539" s="36"/>
      <c r="F539" s="202" t="s">
        <v>963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1854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34.200000000000003" customHeight="1">
      <c r="A541" s="34"/>
      <c r="B541" s="35"/>
      <c r="C541" s="188" t="s">
        <v>927</v>
      </c>
      <c r="D541" s="188" t="s">
        <v>159</v>
      </c>
      <c r="E541" s="189" t="s">
        <v>966</v>
      </c>
      <c r="F541" s="190" t="s">
        <v>967</v>
      </c>
      <c r="G541" s="191" t="s">
        <v>202</v>
      </c>
      <c r="H541" s="192">
        <v>1</v>
      </c>
      <c r="I541" s="193"/>
      <c r="J541" s="194">
        <f>ROUND(I541*H541,2)</f>
        <v>0</v>
      </c>
      <c r="K541" s="190" t="s">
        <v>19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236</v>
      </c>
      <c r="AT541" s="199" t="s">
        <v>159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968</v>
      </c>
    </row>
    <row r="542" spans="1:65" s="2" customFormat="1" ht="19.2">
      <c r="A542" s="34"/>
      <c r="B542" s="35"/>
      <c r="C542" s="36"/>
      <c r="D542" s="201" t="s">
        <v>165</v>
      </c>
      <c r="E542" s="36"/>
      <c r="F542" s="202" t="s">
        <v>967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1831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16.5" customHeight="1">
      <c r="A544" s="34"/>
      <c r="B544" s="35"/>
      <c r="C544" s="188" t="s">
        <v>931</v>
      </c>
      <c r="D544" s="188" t="s">
        <v>159</v>
      </c>
      <c r="E544" s="189" t="s">
        <v>971</v>
      </c>
      <c r="F544" s="190" t="s">
        <v>972</v>
      </c>
      <c r="G544" s="191" t="s">
        <v>202</v>
      </c>
      <c r="H544" s="192">
        <v>1</v>
      </c>
      <c r="I544" s="193"/>
      <c r="J544" s="194">
        <f>ROUND(I544*H544,2)</f>
        <v>0</v>
      </c>
      <c r="K544" s="190" t="s">
        <v>19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973</v>
      </c>
    </row>
    <row r="545" spans="1:65" s="2" customFormat="1" ht="10.199999999999999">
      <c r="A545" s="34"/>
      <c r="B545" s="35"/>
      <c r="C545" s="36"/>
      <c r="D545" s="201" t="s">
        <v>165</v>
      </c>
      <c r="E545" s="36"/>
      <c r="F545" s="202" t="s">
        <v>972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10.199999999999999">
      <c r="B546" s="205"/>
      <c r="C546" s="206"/>
      <c r="D546" s="201" t="s">
        <v>166</v>
      </c>
      <c r="E546" s="207" t="s">
        <v>19</v>
      </c>
      <c r="F546" s="208" t="s">
        <v>1831</v>
      </c>
      <c r="G546" s="206"/>
      <c r="H546" s="209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16.5" customHeight="1">
      <c r="A547" s="34"/>
      <c r="B547" s="35"/>
      <c r="C547" s="188" t="s">
        <v>936</v>
      </c>
      <c r="D547" s="188" t="s">
        <v>159</v>
      </c>
      <c r="E547" s="189" t="s">
        <v>975</v>
      </c>
      <c r="F547" s="190" t="s">
        <v>976</v>
      </c>
      <c r="G547" s="191" t="s">
        <v>977</v>
      </c>
      <c r="H547" s="192">
        <v>1</v>
      </c>
      <c r="I547" s="193"/>
      <c r="J547" s="194">
        <f>ROUND(I547*H547,2)</f>
        <v>0</v>
      </c>
      <c r="K547" s="190" t="s">
        <v>19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978</v>
      </c>
    </row>
    <row r="548" spans="1:65" s="2" customFormat="1" ht="115.2">
      <c r="A548" s="34"/>
      <c r="B548" s="35"/>
      <c r="C548" s="36"/>
      <c r="D548" s="201" t="s">
        <v>165</v>
      </c>
      <c r="E548" s="36"/>
      <c r="F548" s="202" t="s">
        <v>979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2" customFormat="1" ht="16.5" customHeight="1">
      <c r="A549" s="34"/>
      <c r="B549" s="35"/>
      <c r="C549" s="188" t="s">
        <v>942</v>
      </c>
      <c r="D549" s="188" t="s">
        <v>159</v>
      </c>
      <c r="E549" s="189" t="s">
        <v>981</v>
      </c>
      <c r="F549" s="190" t="s">
        <v>982</v>
      </c>
      <c r="G549" s="191" t="s">
        <v>977</v>
      </c>
      <c r="H549" s="192">
        <v>1</v>
      </c>
      <c r="I549" s="193"/>
      <c r="J549" s="194">
        <f>ROUND(I549*H549,2)</f>
        <v>0</v>
      </c>
      <c r="K549" s="190" t="s">
        <v>19</v>
      </c>
      <c r="L549" s="39"/>
      <c r="M549" s="195" t="s">
        <v>19</v>
      </c>
      <c r="N549" s="196" t="s">
        <v>45</v>
      </c>
      <c r="O549" s="64"/>
      <c r="P549" s="197">
        <f>O549*H549</f>
        <v>0</v>
      </c>
      <c r="Q549" s="197">
        <v>0</v>
      </c>
      <c r="R549" s="197">
        <f>Q549*H549</f>
        <v>0</v>
      </c>
      <c r="S549" s="197">
        <v>0</v>
      </c>
      <c r="T549" s="19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9" t="s">
        <v>236</v>
      </c>
      <c r="AT549" s="199" t="s">
        <v>159</v>
      </c>
      <c r="AU549" s="199" t="s">
        <v>82</v>
      </c>
      <c r="AY549" s="17" t="s">
        <v>158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7" t="s">
        <v>82</v>
      </c>
      <c r="BK549" s="200">
        <f>ROUND(I549*H549,2)</f>
        <v>0</v>
      </c>
      <c r="BL549" s="17" t="s">
        <v>236</v>
      </c>
      <c r="BM549" s="199" t="s">
        <v>983</v>
      </c>
    </row>
    <row r="550" spans="1:65" s="2" customFormat="1" ht="136.19999999999999" customHeight="1">
      <c r="A550" s="34"/>
      <c r="B550" s="35"/>
      <c r="C550" s="36"/>
      <c r="D550" s="201" t="s">
        <v>165</v>
      </c>
      <c r="E550" s="36"/>
      <c r="F550" s="202" t="s">
        <v>984</v>
      </c>
      <c r="G550" s="36"/>
      <c r="H550" s="36"/>
      <c r="I550" s="108"/>
      <c r="J550" s="36"/>
      <c r="K550" s="36"/>
      <c r="L550" s="39"/>
      <c r="M550" s="203"/>
      <c r="N550" s="204"/>
      <c r="O550" s="64"/>
      <c r="P550" s="64"/>
      <c r="Q550" s="64"/>
      <c r="R550" s="64"/>
      <c r="S550" s="64"/>
      <c r="T550" s="65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165</v>
      </c>
      <c r="AU550" s="17" t="s">
        <v>82</v>
      </c>
    </row>
    <row r="551" spans="1:65" s="12" customFormat="1" ht="22.8" customHeight="1">
      <c r="B551" s="174"/>
      <c r="C551" s="175"/>
      <c r="D551" s="176" t="s">
        <v>73</v>
      </c>
      <c r="E551" s="238" t="s">
        <v>82</v>
      </c>
      <c r="F551" s="238" t="s">
        <v>985</v>
      </c>
      <c r="G551" s="175"/>
      <c r="H551" s="175"/>
      <c r="I551" s="178"/>
      <c r="J551" s="239">
        <f>BK551</f>
        <v>0</v>
      </c>
      <c r="K551" s="175"/>
      <c r="L551" s="180"/>
      <c r="M551" s="181"/>
      <c r="N551" s="182"/>
      <c r="O551" s="182"/>
      <c r="P551" s="183">
        <f>SUM(P552:P609)</f>
        <v>0</v>
      </c>
      <c r="Q551" s="182"/>
      <c r="R551" s="183">
        <f>SUM(R552:R609)</f>
        <v>15.695350000000001</v>
      </c>
      <c r="S551" s="182"/>
      <c r="T551" s="184">
        <f>SUM(T552:T609)</f>
        <v>14.24</v>
      </c>
      <c r="AR551" s="185" t="s">
        <v>82</v>
      </c>
      <c r="AT551" s="186" t="s">
        <v>73</v>
      </c>
      <c r="AU551" s="186" t="s">
        <v>82</v>
      </c>
      <c r="AY551" s="185" t="s">
        <v>158</v>
      </c>
      <c r="BK551" s="187">
        <f>SUM(BK552:BK609)</f>
        <v>0</v>
      </c>
    </row>
    <row r="552" spans="1:65" s="2" customFormat="1" ht="21.75" customHeight="1">
      <c r="A552" s="34"/>
      <c r="B552" s="35"/>
      <c r="C552" s="188" t="s">
        <v>947</v>
      </c>
      <c r="D552" s="188" t="s">
        <v>159</v>
      </c>
      <c r="E552" s="189" t="s">
        <v>987</v>
      </c>
      <c r="F552" s="190" t="s">
        <v>988</v>
      </c>
      <c r="G552" s="191" t="s">
        <v>202</v>
      </c>
      <c r="H552" s="192">
        <v>4</v>
      </c>
      <c r="I552" s="193"/>
      <c r="J552" s="194">
        <f>ROUND(I552*H552,2)</f>
        <v>0</v>
      </c>
      <c r="K552" s="190" t="s">
        <v>213</v>
      </c>
      <c r="L552" s="39"/>
      <c r="M552" s="195" t="s">
        <v>19</v>
      </c>
      <c r="N552" s="196" t="s">
        <v>45</v>
      </c>
      <c r="O552" s="64"/>
      <c r="P552" s="197">
        <f>O552*H552</f>
        <v>0</v>
      </c>
      <c r="Q552" s="197">
        <v>6.4999999999999997E-4</v>
      </c>
      <c r="R552" s="197">
        <f>Q552*H552</f>
        <v>2.5999999999999999E-3</v>
      </c>
      <c r="S552" s="197">
        <v>0</v>
      </c>
      <c r="T552" s="19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9" t="s">
        <v>249</v>
      </c>
      <c r="AT552" s="199" t="s">
        <v>159</v>
      </c>
      <c r="AU552" s="199" t="s">
        <v>85</v>
      </c>
      <c r="AY552" s="17" t="s">
        <v>158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7" t="s">
        <v>82</v>
      </c>
      <c r="BK552" s="200">
        <f>ROUND(I552*H552,2)</f>
        <v>0</v>
      </c>
      <c r="BL552" s="17" t="s">
        <v>249</v>
      </c>
      <c r="BM552" s="199" t="s">
        <v>989</v>
      </c>
    </row>
    <row r="553" spans="1:65" s="2" customFormat="1" ht="19.2">
      <c r="A553" s="34"/>
      <c r="B553" s="35"/>
      <c r="C553" s="36"/>
      <c r="D553" s="201" t="s">
        <v>165</v>
      </c>
      <c r="E553" s="36"/>
      <c r="F553" s="202" t="s">
        <v>990</v>
      </c>
      <c r="G553" s="36"/>
      <c r="H553" s="36"/>
      <c r="I553" s="108"/>
      <c r="J553" s="36"/>
      <c r="K553" s="36"/>
      <c r="L553" s="39"/>
      <c r="M553" s="203"/>
      <c r="N553" s="204"/>
      <c r="O553" s="64"/>
      <c r="P553" s="64"/>
      <c r="Q553" s="64"/>
      <c r="R553" s="64"/>
      <c r="S553" s="64"/>
      <c r="T553" s="65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165</v>
      </c>
      <c r="AU553" s="17" t="s">
        <v>85</v>
      </c>
    </row>
    <row r="554" spans="1:65" s="2" customFormat="1" ht="175.2" customHeight="1">
      <c r="A554" s="34"/>
      <c r="B554" s="35"/>
      <c r="C554" s="36"/>
      <c r="D554" s="201" t="s">
        <v>216</v>
      </c>
      <c r="E554" s="36"/>
      <c r="F554" s="227" t="s">
        <v>991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216</v>
      </c>
      <c r="AU554" s="17" t="s">
        <v>85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1858</v>
      </c>
      <c r="G555" s="206"/>
      <c r="H555" s="209">
        <v>4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85</v>
      </c>
      <c r="AV555" s="13" t="s">
        <v>85</v>
      </c>
      <c r="AW555" s="13" t="s">
        <v>34</v>
      </c>
      <c r="AX555" s="13" t="s">
        <v>82</v>
      </c>
      <c r="AY555" s="215" t="s">
        <v>158</v>
      </c>
    </row>
    <row r="556" spans="1:65" s="2" customFormat="1" ht="28.2" customHeight="1">
      <c r="A556" s="34"/>
      <c r="B556" s="35"/>
      <c r="C556" s="188" t="s">
        <v>952</v>
      </c>
      <c r="D556" s="188" t="s">
        <v>159</v>
      </c>
      <c r="E556" s="189" t="s">
        <v>994</v>
      </c>
      <c r="F556" s="190" t="s">
        <v>995</v>
      </c>
      <c r="G556" s="191" t="s">
        <v>202</v>
      </c>
      <c r="H556" s="192">
        <v>4</v>
      </c>
      <c r="I556" s="193"/>
      <c r="J556" s="194">
        <f>ROUND(I556*H556,2)</f>
        <v>0</v>
      </c>
      <c r="K556" s="190" t="s">
        <v>213</v>
      </c>
      <c r="L556" s="39"/>
      <c r="M556" s="195" t="s">
        <v>19</v>
      </c>
      <c r="N556" s="196" t="s">
        <v>45</v>
      </c>
      <c r="O556" s="64"/>
      <c r="P556" s="197">
        <f>O556*H556</f>
        <v>0</v>
      </c>
      <c r="Q556" s="197">
        <v>0</v>
      </c>
      <c r="R556" s="197">
        <f>Q556*H556</f>
        <v>0</v>
      </c>
      <c r="S556" s="197">
        <v>0</v>
      </c>
      <c r="T556" s="19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9" t="s">
        <v>249</v>
      </c>
      <c r="AT556" s="199" t="s">
        <v>159</v>
      </c>
      <c r="AU556" s="199" t="s">
        <v>85</v>
      </c>
      <c r="AY556" s="17" t="s">
        <v>158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7" t="s">
        <v>82</v>
      </c>
      <c r="BK556" s="200">
        <f>ROUND(I556*H556,2)</f>
        <v>0</v>
      </c>
      <c r="BL556" s="17" t="s">
        <v>249</v>
      </c>
      <c r="BM556" s="199" t="s">
        <v>996</v>
      </c>
    </row>
    <row r="557" spans="1:65" s="2" customFormat="1" ht="28.8">
      <c r="A557" s="34"/>
      <c r="B557" s="35"/>
      <c r="C557" s="36"/>
      <c r="D557" s="201" t="s">
        <v>165</v>
      </c>
      <c r="E557" s="36"/>
      <c r="F557" s="202" t="s">
        <v>997</v>
      </c>
      <c r="G557" s="36"/>
      <c r="H557" s="36"/>
      <c r="I557" s="108"/>
      <c r="J557" s="36"/>
      <c r="K557" s="36"/>
      <c r="L557" s="39"/>
      <c r="M557" s="203"/>
      <c r="N557" s="204"/>
      <c r="O557" s="64"/>
      <c r="P557" s="64"/>
      <c r="Q557" s="64"/>
      <c r="R557" s="64"/>
      <c r="S557" s="64"/>
      <c r="T557" s="65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165</v>
      </c>
      <c r="AU557" s="17" t="s">
        <v>85</v>
      </c>
    </row>
    <row r="558" spans="1:65" s="2" customFormat="1" ht="176.4" customHeight="1">
      <c r="A558" s="34"/>
      <c r="B558" s="35"/>
      <c r="C558" s="36"/>
      <c r="D558" s="201" t="s">
        <v>216</v>
      </c>
      <c r="E558" s="36"/>
      <c r="F558" s="227" t="s">
        <v>991</v>
      </c>
      <c r="G558" s="36"/>
      <c r="H558" s="36"/>
      <c r="I558" s="108"/>
      <c r="J558" s="36"/>
      <c r="K558" s="36"/>
      <c r="L558" s="39"/>
      <c r="M558" s="203"/>
      <c r="N558" s="204"/>
      <c r="O558" s="64"/>
      <c r="P558" s="64"/>
      <c r="Q558" s="64"/>
      <c r="R558" s="64"/>
      <c r="S558" s="64"/>
      <c r="T558" s="65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216</v>
      </c>
      <c r="AU558" s="17" t="s">
        <v>85</v>
      </c>
    </row>
    <row r="559" spans="1:65" s="13" customFormat="1" ht="10.199999999999999">
      <c r="B559" s="205"/>
      <c r="C559" s="206"/>
      <c r="D559" s="201" t="s">
        <v>166</v>
      </c>
      <c r="E559" s="207" t="s">
        <v>19</v>
      </c>
      <c r="F559" s="208" t="s">
        <v>1858</v>
      </c>
      <c r="G559" s="206"/>
      <c r="H559" s="209">
        <v>4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166</v>
      </c>
      <c r="AU559" s="215" t="s">
        <v>85</v>
      </c>
      <c r="AV559" s="13" t="s">
        <v>85</v>
      </c>
      <c r="AW559" s="13" t="s">
        <v>34</v>
      </c>
      <c r="AX559" s="13" t="s">
        <v>82</v>
      </c>
      <c r="AY559" s="215" t="s">
        <v>158</v>
      </c>
    </row>
    <row r="560" spans="1:65" s="2" customFormat="1" ht="21.75" customHeight="1">
      <c r="A560" s="34"/>
      <c r="B560" s="35"/>
      <c r="C560" s="228" t="s">
        <v>957</v>
      </c>
      <c r="D560" s="228" t="s">
        <v>199</v>
      </c>
      <c r="E560" s="229" t="s">
        <v>999</v>
      </c>
      <c r="F560" s="230" t="s">
        <v>1000</v>
      </c>
      <c r="G560" s="231" t="s">
        <v>202</v>
      </c>
      <c r="H560" s="232">
        <v>28</v>
      </c>
      <c r="I560" s="233"/>
      <c r="J560" s="234">
        <f>ROUND(I560*H560,2)</f>
        <v>0</v>
      </c>
      <c r="K560" s="230" t="s">
        <v>213</v>
      </c>
      <c r="L560" s="235"/>
      <c r="M560" s="236" t="s">
        <v>19</v>
      </c>
      <c r="N560" s="237" t="s">
        <v>45</v>
      </c>
      <c r="O560" s="64"/>
      <c r="P560" s="197">
        <f>O560*H560</f>
        <v>0</v>
      </c>
      <c r="Q560" s="197">
        <v>0</v>
      </c>
      <c r="R560" s="197">
        <f>Q560*H560</f>
        <v>0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249</v>
      </c>
      <c r="AT560" s="199" t="s">
        <v>199</v>
      </c>
      <c r="AU560" s="199" t="s">
        <v>85</v>
      </c>
      <c r="AY560" s="17" t="s">
        <v>158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82</v>
      </c>
      <c r="BK560" s="200">
        <f>ROUND(I560*H560,2)</f>
        <v>0</v>
      </c>
      <c r="BL560" s="17" t="s">
        <v>249</v>
      </c>
      <c r="BM560" s="199" t="s">
        <v>1001</v>
      </c>
    </row>
    <row r="561" spans="1:65" s="2" customFormat="1" ht="19.2">
      <c r="A561" s="34"/>
      <c r="B561" s="35"/>
      <c r="C561" s="36"/>
      <c r="D561" s="201" t="s">
        <v>165</v>
      </c>
      <c r="E561" s="36"/>
      <c r="F561" s="202" t="s">
        <v>1000</v>
      </c>
      <c r="G561" s="36"/>
      <c r="H561" s="36"/>
      <c r="I561" s="108"/>
      <c r="J561" s="36"/>
      <c r="K561" s="36"/>
      <c r="L561" s="39"/>
      <c r="M561" s="203"/>
      <c r="N561" s="204"/>
      <c r="O561" s="64"/>
      <c r="P561" s="64"/>
      <c r="Q561" s="64"/>
      <c r="R561" s="64"/>
      <c r="S561" s="64"/>
      <c r="T561" s="65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165</v>
      </c>
      <c r="AU561" s="17" t="s">
        <v>85</v>
      </c>
    </row>
    <row r="562" spans="1:65" s="13" customFormat="1" ht="10.199999999999999">
      <c r="B562" s="205"/>
      <c r="C562" s="206"/>
      <c r="D562" s="201" t="s">
        <v>166</v>
      </c>
      <c r="E562" s="207" t="s">
        <v>19</v>
      </c>
      <c r="F562" s="208" t="s">
        <v>1914</v>
      </c>
      <c r="G562" s="206"/>
      <c r="H562" s="209">
        <v>28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166</v>
      </c>
      <c r="AU562" s="215" t="s">
        <v>85</v>
      </c>
      <c r="AV562" s="13" t="s">
        <v>85</v>
      </c>
      <c r="AW562" s="13" t="s">
        <v>34</v>
      </c>
      <c r="AX562" s="13" t="s">
        <v>82</v>
      </c>
      <c r="AY562" s="215" t="s">
        <v>158</v>
      </c>
    </row>
    <row r="563" spans="1:65" s="2" customFormat="1" ht="21.75" customHeight="1">
      <c r="A563" s="34"/>
      <c r="B563" s="35"/>
      <c r="C563" s="188" t="s">
        <v>961</v>
      </c>
      <c r="D563" s="188" t="s">
        <v>159</v>
      </c>
      <c r="E563" s="189" t="s">
        <v>1004</v>
      </c>
      <c r="F563" s="190" t="s">
        <v>1005</v>
      </c>
      <c r="G563" s="191" t="s">
        <v>162</v>
      </c>
      <c r="H563" s="192">
        <v>175</v>
      </c>
      <c r="I563" s="193"/>
      <c r="J563" s="194">
        <f>ROUND(I563*H563,2)</f>
        <v>0</v>
      </c>
      <c r="K563" s="190" t="s">
        <v>213</v>
      </c>
      <c r="L563" s="39"/>
      <c r="M563" s="195" t="s">
        <v>19</v>
      </c>
      <c r="N563" s="196" t="s">
        <v>45</v>
      </c>
      <c r="O563" s="64"/>
      <c r="P563" s="197">
        <f>O563*H563</f>
        <v>0</v>
      </c>
      <c r="Q563" s="197">
        <v>1.4999999999999999E-4</v>
      </c>
      <c r="R563" s="197">
        <f>Q563*H563</f>
        <v>2.6249999999999999E-2</v>
      </c>
      <c r="S563" s="197">
        <v>0</v>
      </c>
      <c r="T563" s="19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9" t="s">
        <v>195</v>
      </c>
      <c r="AT563" s="199" t="s">
        <v>159</v>
      </c>
      <c r="AU563" s="199" t="s">
        <v>85</v>
      </c>
      <c r="AY563" s="17" t="s">
        <v>158</v>
      </c>
      <c r="BE563" s="200">
        <f>IF(N563="základní",J563,0)</f>
        <v>0</v>
      </c>
      <c r="BF563" s="200">
        <f>IF(N563="snížená",J563,0)</f>
        <v>0</v>
      </c>
      <c r="BG563" s="200">
        <f>IF(N563="zákl. přenesená",J563,0)</f>
        <v>0</v>
      </c>
      <c r="BH563" s="200">
        <f>IF(N563="sníž. přenesená",J563,0)</f>
        <v>0</v>
      </c>
      <c r="BI563" s="200">
        <f>IF(N563="nulová",J563,0)</f>
        <v>0</v>
      </c>
      <c r="BJ563" s="17" t="s">
        <v>82</v>
      </c>
      <c r="BK563" s="200">
        <f>ROUND(I563*H563,2)</f>
        <v>0</v>
      </c>
      <c r="BL563" s="17" t="s">
        <v>195</v>
      </c>
      <c r="BM563" s="199" t="s">
        <v>1006</v>
      </c>
    </row>
    <row r="564" spans="1:65" s="2" customFormat="1" ht="19.2">
      <c r="A564" s="34"/>
      <c r="B564" s="35"/>
      <c r="C564" s="36"/>
      <c r="D564" s="201" t="s">
        <v>165</v>
      </c>
      <c r="E564" s="36"/>
      <c r="F564" s="202" t="s">
        <v>1007</v>
      </c>
      <c r="G564" s="36"/>
      <c r="H564" s="36"/>
      <c r="I564" s="108"/>
      <c r="J564" s="36"/>
      <c r="K564" s="36"/>
      <c r="L564" s="39"/>
      <c r="M564" s="203"/>
      <c r="N564" s="204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165</v>
      </c>
      <c r="AU564" s="17" t="s">
        <v>85</v>
      </c>
    </row>
    <row r="565" spans="1:65" s="2" customFormat="1" ht="169.2" customHeight="1">
      <c r="A565" s="34"/>
      <c r="B565" s="35"/>
      <c r="C565" s="36"/>
      <c r="D565" s="201" t="s">
        <v>216</v>
      </c>
      <c r="E565" s="36"/>
      <c r="F565" s="227" t="s">
        <v>991</v>
      </c>
      <c r="G565" s="36"/>
      <c r="H565" s="36"/>
      <c r="I565" s="108"/>
      <c r="J565" s="36"/>
      <c r="K565" s="36"/>
      <c r="L565" s="39"/>
      <c r="M565" s="203"/>
      <c r="N565" s="204"/>
      <c r="O565" s="64"/>
      <c r="P565" s="64"/>
      <c r="Q565" s="64"/>
      <c r="R565" s="64"/>
      <c r="S565" s="64"/>
      <c r="T565" s="65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216</v>
      </c>
      <c r="AU565" s="17" t="s">
        <v>85</v>
      </c>
    </row>
    <row r="566" spans="1:65" s="13" customFormat="1" ht="10.199999999999999">
      <c r="B566" s="205"/>
      <c r="C566" s="206"/>
      <c r="D566" s="201" t="s">
        <v>166</v>
      </c>
      <c r="E566" s="207" t="s">
        <v>19</v>
      </c>
      <c r="F566" s="208" t="s">
        <v>1915</v>
      </c>
      <c r="G566" s="206"/>
      <c r="H566" s="209">
        <v>175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166</v>
      </c>
      <c r="AU566" s="215" t="s">
        <v>85</v>
      </c>
      <c r="AV566" s="13" t="s">
        <v>85</v>
      </c>
      <c r="AW566" s="13" t="s">
        <v>34</v>
      </c>
      <c r="AX566" s="13" t="s">
        <v>82</v>
      </c>
      <c r="AY566" s="215" t="s">
        <v>158</v>
      </c>
    </row>
    <row r="567" spans="1:65" s="2" customFormat="1" ht="21.75" customHeight="1">
      <c r="A567" s="34"/>
      <c r="B567" s="35"/>
      <c r="C567" s="188" t="s">
        <v>965</v>
      </c>
      <c r="D567" s="188" t="s">
        <v>159</v>
      </c>
      <c r="E567" s="189" t="s">
        <v>1010</v>
      </c>
      <c r="F567" s="190" t="s">
        <v>1011</v>
      </c>
      <c r="G567" s="191" t="s">
        <v>162</v>
      </c>
      <c r="H567" s="192">
        <v>175</v>
      </c>
      <c r="I567" s="193"/>
      <c r="J567" s="194">
        <f>ROUND(I567*H567,2)</f>
        <v>0</v>
      </c>
      <c r="K567" s="190" t="s">
        <v>213</v>
      </c>
      <c r="L567" s="39"/>
      <c r="M567" s="195" t="s">
        <v>19</v>
      </c>
      <c r="N567" s="196" t="s">
        <v>45</v>
      </c>
      <c r="O567" s="64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9" t="s">
        <v>249</v>
      </c>
      <c r="AT567" s="199" t="s">
        <v>159</v>
      </c>
      <c r="AU567" s="199" t="s">
        <v>85</v>
      </c>
      <c r="AY567" s="17" t="s">
        <v>158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7" t="s">
        <v>82</v>
      </c>
      <c r="BK567" s="200">
        <f>ROUND(I567*H567,2)</f>
        <v>0</v>
      </c>
      <c r="BL567" s="17" t="s">
        <v>249</v>
      </c>
      <c r="BM567" s="199" t="s">
        <v>1012</v>
      </c>
    </row>
    <row r="568" spans="1:65" s="2" customFormat="1" ht="28.8">
      <c r="A568" s="34"/>
      <c r="B568" s="35"/>
      <c r="C568" s="36"/>
      <c r="D568" s="201" t="s">
        <v>165</v>
      </c>
      <c r="E568" s="36"/>
      <c r="F568" s="202" t="s">
        <v>1013</v>
      </c>
      <c r="G568" s="36"/>
      <c r="H568" s="36"/>
      <c r="I568" s="108"/>
      <c r="J568" s="36"/>
      <c r="K568" s="36"/>
      <c r="L568" s="39"/>
      <c r="M568" s="203"/>
      <c r="N568" s="204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165</v>
      </c>
      <c r="AU568" s="17" t="s">
        <v>85</v>
      </c>
    </row>
    <row r="569" spans="1:65" s="2" customFormat="1" ht="174.6" customHeight="1">
      <c r="A569" s="34"/>
      <c r="B569" s="35"/>
      <c r="C569" s="36"/>
      <c r="D569" s="201" t="s">
        <v>216</v>
      </c>
      <c r="E569" s="36"/>
      <c r="F569" s="227" t="s">
        <v>991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216</v>
      </c>
      <c r="AU569" s="17" t="s">
        <v>85</v>
      </c>
    </row>
    <row r="570" spans="1:65" s="13" customFormat="1" ht="10.199999999999999">
      <c r="B570" s="205"/>
      <c r="C570" s="206"/>
      <c r="D570" s="201" t="s">
        <v>166</v>
      </c>
      <c r="E570" s="207" t="s">
        <v>19</v>
      </c>
      <c r="F570" s="208" t="s">
        <v>1915</v>
      </c>
      <c r="G570" s="206"/>
      <c r="H570" s="209">
        <v>175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166</v>
      </c>
      <c r="AU570" s="215" t="s">
        <v>85</v>
      </c>
      <c r="AV570" s="13" t="s">
        <v>85</v>
      </c>
      <c r="AW570" s="13" t="s">
        <v>34</v>
      </c>
      <c r="AX570" s="13" t="s">
        <v>82</v>
      </c>
      <c r="AY570" s="215" t="s">
        <v>158</v>
      </c>
    </row>
    <row r="571" spans="1:65" s="2" customFormat="1" ht="26.4" customHeight="1">
      <c r="A571" s="34"/>
      <c r="B571" s="35"/>
      <c r="C571" s="228" t="s">
        <v>970</v>
      </c>
      <c r="D571" s="228" t="s">
        <v>199</v>
      </c>
      <c r="E571" s="229" t="s">
        <v>1015</v>
      </c>
      <c r="F571" s="230" t="s">
        <v>1016</v>
      </c>
      <c r="G571" s="231" t="s">
        <v>202</v>
      </c>
      <c r="H571" s="232">
        <v>50</v>
      </c>
      <c r="I571" s="233"/>
      <c r="J571" s="234">
        <f>ROUND(I571*H571,2)</f>
        <v>0</v>
      </c>
      <c r="K571" s="230" t="s">
        <v>213</v>
      </c>
      <c r="L571" s="235"/>
      <c r="M571" s="236" t="s">
        <v>19</v>
      </c>
      <c r="N571" s="237" t="s">
        <v>45</v>
      </c>
      <c r="O571" s="64"/>
      <c r="P571" s="197">
        <f>O571*H571</f>
        <v>0</v>
      </c>
      <c r="Q571" s="197">
        <v>1.2500000000000001E-2</v>
      </c>
      <c r="R571" s="197">
        <f>Q571*H571</f>
        <v>0.625</v>
      </c>
      <c r="S571" s="197">
        <v>0</v>
      </c>
      <c r="T571" s="19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9" t="s">
        <v>249</v>
      </c>
      <c r="AT571" s="199" t="s">
        <v>199</v>
      </c>
      <c r="AU571" s="199" t="s">
        <v>85</v>
      </c>
      <c r="AY571" s="17" t="s">
        <v>158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7" t="s">
        <v>82</v>
      </c>
      <c r="BK571" s="200">
        <f>ROUND(I571*H571,2)</f>
        <v>0</v>
      </c>
      <c r="BL571" s="17" t="s">
        <v>249</v>
      </c>
      <c r="BM571" s="199" t="s">
        <v>1017</v>
      </c>
    </row>
    <row r="572" spans="1:65" s="2" customFormat="1" ht="19.2">
      <c r="A572" s="34"/>
      <c r="B572" s="35"/>
      <c r="C572" s="36"/>
      <c r="D572" s="201" t="s">
        <v>165</v>
      </c>
      <c r="E572" s="36"/>
      <c r="F572" s="202" t="s">
        <v>1016</v>
      </c>
      <c r="G572" s="36"/>
      <c r="H572" s="36"/>
      <c r="I572" s="108"/>
      <c r="J572" s="36"/>
      <c r="K572" s="36"/>
      <c r="L572" s="39"/>
      <c r="M572" s="203"/>
      <c r="N572" s="204"/>
      <c r="O572" s="64"/>
      <c r="P572" s="64"/>
      <c r="Q572" s="64"/>
      <c r="R572" s="64"/>
      <c r="S572" s="64"/>
      <c r="T572" s="65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165</v>
      </c>
      <c r="AU572" s="17" t="s">
        <v>85</v>
      </c>
    </row>
    <row r="573" spans="1:65" s="13" customFormat="1" ht="10.199999999999999">
      <c r="B573" s="205"/>
      <c r="C573" s="206"/>
      <c r="D573" s="201" t="s">
        <v>166</v>
      </c>
      <c r="E573" s="207" t="s">
        <v>19</v>
      </c>
      <c r="F573" s="208" t="s">
        <v>1916</v>
      </c>
      <c r="G573" s="206"/>
      <c r="H573" s="209">
        <v>50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85</v>
      </c>
      <c r="AV573" s="13" t="s">
        <v>85</v>
      </c>
      <c r="AW573" s="13" t="s">
        <v>34</v>
      </c>
      <c r="AX573" s="13" t="s">
        <v>82</v>
      </c>
      <c r="AY573" s="215" t="s">
        <v>158</v>
      </c>
    </row>
    <row r="574" spans="1:65" s="2" customFormat="1" ht="26.4" customHeight="1">
      <c r="A574" s="34"/>
      <c r="B574" s="35"/>
      <c r="C574" s="188" t="s">
        <v>974</v>
      </c>
      <c r="D574" s="188" t="s">
        <v>159</v>
      </c>
      <c r="E574" s="189" t="s">
        <v>1020</v>
      </c>
      <c r="F574" s="190" t="s">
        <v>1021</v>
      </c>
      <c r="G574" s="191" t="s">
        <v>194</v>
      </c>
      <c r="H574" s="192">
        <v>89</v>
      </c>
      <c r="I574" s="193"/>
      <c r="J574" s="194">
        <f>ROUND(I574*H574,2)</f>
        <v>0</v>
      </c>
      <c r="K574" s="190" t="s">
        <v>213</v>
      </c>
      <c r="L574" s="39"/>
      <c r="M574" s="195" t="s">
        <v>19</v>
      </c>
      <c r="N574" s="196" t="s">
        <v>45</v>
      </c>
      <c r="O574" s="64"/>
      <c r="P574" s="197">
        <f>O574*H574</f>
        <v>0</v>
      </c>
      <c r="Q574" s="197">
        <v>0</v>
      </c>
      <c r="R574" s="197">
        <f>Q574*H574</f>
        <v>0</v>
      </c>
      <c r="S574" s="197">
        <v>0.16</v>
      </c>
      <c r="T574" s="198">
        <f>S574*H574</f>
        <v>14.24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9" t="s">
        <v>163</v>
      </c>
      <c r="AT574" s="199" t="s">
        <v>159</v>
      </c>
      <c r="AU574" s="199" t="s">
        <v>85</v>
      </c>
      <c r="AY574" s="17" t="s">
        <v>158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17" t="s">
        <v>82</v>
      </c>
      <c r="BK574" s="200">
        <f>ROUND(I574*H574,2)</f>
        <v>0</v>
      </c>
      <c r="BL574" s="17" t="s">
        <v>163</v>
      </c>
      <c r="BM574" s="199" t="s">
        <v>1022</v>
      </c>
    </row>
    <row r="575" spans="1:65" s="2" customFormat="1" ht="19.2">
      <c r="A575" s="34"/>
      <c r="B575" s="35"/>
      <c r="C575" s="36"/>
      <c r="D575" s="201" t="s">
        <v>165</v>
      </c>
      <c r="E575" s="36"/>
      <c r="F575" s="202" t="s">
        <v>1021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165</v>
      </c>
      <c r="AU575" s="17" t="s">
        <v>85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1917</v>
      </c>
      <c r="G576" s="206"/>
      <c r="H576" s="209">
        <v>67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85</v>
      </c>
      <c r="AV576" s="13" t="s">
        <v>85</v>
      </c>
      <c r="AW576" s="13" t="s">
        <v>34</v>
      </c>
      <c r="AX576" s="13" t="s">
        <v>74</v>
      </c>
      <c r="AY576" s="215" t="s">
        <v>158</v>
      </c>
    </row>
    <row r="577" spans="1:65" s="13" customFormat="1" ht="10.199999999999999">
      <c r="B577" s="205"/>
      <c r="C577" s="206"/>
      <c r="D577" s="201" t="s">
        <v>166</v>
      </c>
      <c r="E577" s="207" t="s">
        <v>19</v>
      </c>
      <c r="F577" s="208" t="s">
        <v>1918</v>
      </c>
      <c r="G577" s="206"/>
      <c r="H577" s="209">
        <v>22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166</v>
      </c>
      <c r="AU577" s="215" t="s">
        <v>85</v>
      </c>
      <c r="AV577" s="13" t="s">
        <v>85</v>
      </c>
      <c r="AW577" s="13" t="s">
        <v>34</v>
      </c>
      <c r="AX577" s="13" t="s">
        <v>74</v>
      </c>
      <c r="AY577" s="215" t="s">
        <v>158</v>
      </c>
    </row>
    <row r="578" spans="1:65" s="14" customFormat="1" ht="10.199999999999999">
      <c r="B578" s="216"/>
      <c r="C578" s="217"/>
      <c r="D578" s="201" t="s">
        <v>166</v>
      </c>
      <c r="E578" s="218" t="s">
        <v>19</v>
      </c>
      <c r="F578" s="219" t="s">
        <v>175</v>
      </c>
      <c r="G578" s="217"/>
      <c r="H578" s="220">
        <v>89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166</v>
      </c>
      <c r="AU578" s="226" t="s">
        <v>85</v>
      </c>
      <c r="AV578" s="14" t="s">
        <v>163</v>
      </c>
      <c r="AW578" s="14" t="s">
        <v>34</v>
      </c>
      <c r="AX578" s="14" t="s">
        <v>82</v>
      </c>
      <c r="AY578" s="226" t="s">
        <v>158</v>
      </c>
    </row>
    <row r="579" spans="1:65" s="2" customFormat="1" ht="26.4" customHeight="1">
      <c r="A579" s="34"/>
      <c r="B579" s="35"/>
      <c r="C579" s="188" t="s">
        <v>980</v>
      </c>
      <c r="D579" s="188" t="s">
        <v>159</v>
      </c>
      <c r="E579" s="189" t="s">
        <v>1025</v>
      </c>
      <c r="F579" s="190" t="s">
        <v>1026</v>
      </c>
      <c r="G579" s="191" t="s">
        <v>1027</v>
      </c>
      <c r="H579" s="192">
        <v>18.2</v>
      </c>
      <c r="I579" s="193"/>
      <c r="J579" s="194">
        <f>ROUND(I579*H579,2)</f>
        <v>0</v>
      </c>
      <c r="K579" s="190" t="s">
        <v>213</v>
      </c>
      <c r="L579" s="39"/>
      <c r="M579" s="195" t="s">
        <v>19</v>
      </c>
      <c r="N579" s="196" t="s">
        <v>45</v>
      </c>
      <c r="O579" s="64"/>
      <c r="P579" s="197">
        <f>O579*H579</f>
        <v>0</v>
      </c>
      <c r="Q579" s="197">
        <v>0</v>
      </c>
      <c r="R579" s="197">
        <f>Q579*H579</f>
        <v>0</v>
      </c>
      <c r="S579" s="197">
        <v>0</v>
      </c>
      <c r="T579" s="19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9" t="s">
        <v>163</v>
      </c>
      <c r="AT579" s="199" t="s">
        <v>159</v>
      </c>
      <c r="AU579" s="199" t="s">
        <v>85</v>
      </c>
      <c r="AY579" s="17" t="s">
        <v>158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7" t="s">
        <v>82</v>
      </c>
      <c r="BK579" s="200">
        <f>ROUND(I579*H579,2)</f>
        <v>0</v>
      </c>
      <c r="BL579" s="17" t="s">
        <v>163</v>
      </c>
      <c r="BM579" s="199" t="s">
        <v>1028</v>
      </c>
    </row>
    <row r="580" spans="1:65" s="2" customFormat="1" ht="28.8">
      <c r="A580" s="34"/>
      <c r="B580" s="35"/>
      <c r="C580" s="36"/>
      <c r="D580" s="201" t="s">
        <v>165</v>
      </c>
      <c r="E580" s="36"/>
      <c r="F580" s="202" t="s">
        <v>1029</v>
      </c>
      <c r="G580" s="36"/>
      <c r="H580" s="36"/>
      <c r="I580" s="108"/>
      <c r="J580" s="36"/>
      <c r="K580" s="36"/>
      <c r="L580" s="39"/>
      <c r="M580" s="203"/>
      <c r="N580" s="204"/>
      <c r="O580" s="64"/>
      <c r="P580" s="64"/>
      <c r="Q580" s="64"/>
      <c r="R580" s="64"/>
      <c r="S580" s="64"/>
      <c r="T580" s="65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165</v>
      </c>
      <c r="AU580" s="17" t="s">
        <v>85</v>
      </c>
    </row>
    <row r="581" spans="1:65" s="2" customFormat="1" ht="409.6">
      <c r="A581" s="34"/>
      <c r="B581" s="35"/>
      <c r="C581" s="36"/>
      <c r="D581" s="201" t="s">
        <v>216</v>
      </c>
      <c r="E581" s="36"/>
      <c r="F581" s="227" t="s">
        <v>1030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216</v>
      </c>
      <c r="AU581" s="17" t="s">
        <v>85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1919</v>
      </c>
      <c r="G582" s="206"/>
      <c r="H582" s="209">
        <v>18.2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85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26.4" customHeight="1">
      <c r="A583" s="34"/>
      <c r="B583" s="35"/>
      <c r="C583" s="188" t="s">
        <v>986</v>
      </c>
      <c r="D583" s="188" t="s">
        <v>159</v>
      </c>
      <c r="E583" s="189" t="s">
        <v>1033</v>
      </c>
      <c r="F583" s="190" t="s">
        <v>1034</v>
      </c>
      <c r="G583" s="191" t="s">
        <v>1035</v>
      </c>
      <c r="H583" s="192">
        <v>26.504000000000001</v>
      </c>
      <c r="I583" s="193"/>
      <c r="J583" s="194">
        <f>ROUND(I583*H583,2)</f>
        <v>0</v>
      </c>
      <c r="K583" s="190" t="s">
        <v>213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163</v>
      </c>
      <c r="AT583" s="199" t="s">
        <v>159</v>
      </c>
      <c r="AU583" s="199" t="s">
        <v>85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163</v>
      </c>
      <c r="BM583" s="199" t="s">
        <v>1036</v>
      </c>
    </row>
    <row r="584" spans="1:65" s="2" customFormat="1" ht="38.4">
      <c r="A584" s="34"/>
      <c r="B584" s="35"/>
      <c r="C584" s="36"/>
      <c r="D584" s="201" t="s">
        <v>165</v>
      </c>
      <c r="E584" s="36"/>
      <c r="F584" s="202" t="s">
        <v>1037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85</v>
      </c>
    </row>
    <row r="585" spans="1:65" s="2" customFormat="1" ht="76.8">
      <c r="A585" s="34"/>
      <c r="B585" s="35"/>
      <c r="C585" s="36"/>
      <c r="D585" s="201" t="s">
        <v>216</v>
      </c>
      <c r="E585" s="36"/>
      <c r="F585" s="227" t="s">
        <v>1038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216</v>
      </c>
      <c r="AU585" s="17" t="s">
        <v>85</v>
      </c>
    </row>
    <row r="586" spans="1:65" s="2" customFormat="1" ht="38.4">
      <c r="A586" s="34"/>
      <c r="B586" s="35"/>
      <c r="C586" s="36"/>
      <c r="D586" s="201" t="s">
        <v>181</v>
      </c>
      <c r="E586" s="36"/>
      <c r="F586" s="227" t="s">
        <v>1039</v>
      </c>
      <c r="G586" s="36"/>
      <c r="H586" s="36"/>
      <c r="I586" s="108"/>
      <c r="J586" s="36"/>
      <c r="K586" s="36"/>
      <c r="L586" s="39"/>
      <c r="M586" s="203"/>
      <c r="N586" s="204"/>
      <c r="O586" s="64"/>
      <c r="P586" s="64"/>
      <c r="Q586" s="64"/>
      <c r="R586" s="64"/>
      <c r="S586" s="64"/>
      <c r="T586" s="65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181</v>
      </c>
      <c r="AU586" s="17" t="s">
        <v>85</v>
      </c>
    </row>
    <row r="587" spans="1:65" s="13" customFormat="1" ht="20.399999999999999">
      <c r="B587" s="205"/>
      <c r="C587" s="206"/>
      <c r="D587" s="201" t="s">
        <v>166</v>
      </c>
      <c r="E587" s="207" t="s">
        <v>19</v>
      </c>
      <c r="F587" s="208" t="s">
        <v>1920</v>
      </c>
      <c r="G587" s="206"/>
      <c r="H587" s="209">
        <v>19.559999999999999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166</v>
      </c>
      <c r="AU587" s="215" t="s">
        <v>85</v>
      </c>
      <c r="AV587" s="13" t="s">
        <v>85</v>
      </c>
      <c r="AW587" s="13" t="s">
        <v>34</v>
      </c>
      <c r="AX587" s="13" t="s">
        <v>74</v>
      </c>
      <c r="AY587" s="215" t="s">
        <v>158</v>
      </c>
    </row>
    <row r="588" spans="1:65" s="13" customFormat="1" ht="20.399999999999999">
      <c r="B588" s="205"/>
      <c r="C588" s="206"/>
      <c r="D588" s="201" t="s">
        <v>166</v>
      </c>
      <c r="E588" s="207" t="s">
        <v>19</v>
      </c>
      <c r="F588" s="208" t="s">
        <v>1921</v>
      </c>
      <c r="G588" s="206"/>
      <c r="H588" s="209">
        <v>6.944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166</v>
      </c>
      <c r="AU588" s="215" t="s">
        <v>85</v>
      </c>
      <c r="AV588" s="13" t="s">
        <v>85</v>
      </c>
      <c r="AW588" s="13" t="s">
        <v>34</v>
      </c>
      <c r="AX588" s="13" t="s">
        <v>74</v>
      </c>
      <c r="AY588" s="215" t="s">
        <v>158</v>
      </c>
    </row>
    <row r="589" spans="1:65" s="14" customFormat="1" ht="10.199999999999999">
      <c r="B589" s="216"/>
      <c r="C589" s="217"/>
      <c r="D589" s="201" t="s">
        <v>166</v>
      </c>
      <c r="E589" s="218" t="s">
        <v>19</v>
      </c>
      <c r="F589" s="219" t="s">
        <v>175</v>
      </c>
      <c r="G589" s="217"/>
      <c r="H589" s="220">
        <v>26.503999999999998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166</v>
      </c>
      <c r="AU589" s="226" t="s">
        <v>85</v>
      </c>
      <c r="AV589" s="14" t="s">
        <v>163</v>
      </c>
      <c r="AW589" s="14" t="s">
        <v>34</v>
      </c>
      <c r="AX589" s="14" t="s">
        <v>82</v>
      </c>
      <c r="AY589" s="226" t="s">
        <v>158</v>
      </c>
    </row>
    <row r="590" spans="1:65" s="2" customFormat="1" ht="27.6" customHeight="1">
      <c r="A590" s="34"/>
      <c r="B590" s="35"/>
      <c r="C590" s="188" t="s">
        <v>993</v>
      </c>
      <c r="D590" s="188" t="s">
        <v>159</v>
      </c>
      <c r="E590" s="189" t="s">
        <v>1043</v>
      </c>
      <c r="F590" s="190" t="s">
        <v>1044</v>
      </c>
      <c r="G590" s="191" t="s">
        <v>194</v>
      </c>
      <c r="H590" s="192">
        <v>134</v>
      </c>
      <c r="I590" s="193"/>
      <c r="J590" s="194">
        <f>ROUND(I590*H590,2)</f>
        <v>0</v>
      </c>
      <c r="K590" s="190" t="s">
        <v>19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8.4250000000000005E-2</v>
      </c>
      <c r="R590" s="197">
        <f>Q590*H590</f>
        <v>11.2895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1045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1044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13" customFormat="1" ht="10.199999999999999">
      <c r="B592" s="205"/>
      <c r="C592" s="206"/>
      <c r="D592" s="201" t="s">
        <v>166</v>
      </c>
      <c r="E592" s="207" t="s">
        <v>19</v>
      </c>
      <c r="F592" s="208" t="s">
        <v>1922</v>
      </c>
      <c r="G592" s="206"/>
      <c r="H592" s="209">
        <v>134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166</v>
      </c>
      <c r="AU592" s="215" t="s">
        <v>85</v>
      </c>
      <c r="AV592" s="13" t="s">
        <v>85</v>
      </c>
      <c r="AW592" s="13" t="s">
        <v>34</v>
      </c>
      <c r="AX592" s="13" t="s">
        <v>82</v>
      </c>
      <c r="AY592" s="215" t="s">
        <v>158</v>
      </c>
    </row>
    <row r="593" spans="1:65" s="2" customFormat="1" ht="16.5" customHeight="1">
      <c r="A593" s="34"/>
      <c r="B593" s="35"/>
      <c r="C593" s="228" t="s">
        <v>998</v>
      </c>
      <c r="D593" s="228" t="s">
        <v>199</v>
      </c>
      <c r="E593" s="229" t="s">
        <v>1048</v>
      </c>
      <c r="F593" s="230" t="s">
        <v>1049</v>
      </c>
      <c r="G593" s="231" t="s">
        <v>194</v>
      </c>
      <c r="H593" s="232">
        <v>26.8</v>
      </c>
      <c r="I593" s="233"/>
      <c r="J593" s="234">
        <f>ROUND(I593*H593,2)</f>
        <v>0</v>
      </c>
      <c r="K593" s="230" t="s">
        <v>19</v>
      </c>
      <c r="L593" s="235"/>
      <c r="M593" s="236" t="s">
        <v>19</v>
      </c>
      <c r="N593" s="237" t="s">
        <v>45</v>
      </c>
      <c r="O593" s="64"/>
      <c r="P593" s="197">
        <f>O593*H593</f>
        <v>0</v>
      </c>
      <c r="Q593" s="197">
        <v>0.14000000000000001</v>
      </c>
      <c r="R593" s="197">
        <f>Q593*H593</f>
        <v>3.7520000000000007</v>
      </c>
      <c r="S593" s="197">
        <v>0</v>
      </c>
      <c r="T593" s="198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9" t="s">
        <v>218</v>
      </c>
      <c r="AT593" s="199" t="s">
        <v>199</v>
      </c>
      <c r="AU593" s="199" t="s">
        <v>85</v>
      </c>
      <c r="AY593" s="17" t="s">
        <v>158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7" t="s">
        <v>82</v>
      </c>
      <c r="BK593" s="200">
        <f>ROUND(I593*H593,2)</f>
        <v>0</v>
      </c>
      <c r="BL593" s="17" t="s">
        <v>163</v>
      </c>
      <c r="BM593" s="199" t="s">
        <v>1050</v>
      </c>
    </row>
    <row r="594" spans="1:65" s="2" customFormat="1" ht="10.199999999999999">
      <c r="A594" s="34"/>
      <c r="B594" s="35"/>
      <c r="C594" s="36"/>
      <c r="D594" s="201" t="s">
        <v>165</v>
      </c>
      <c r="E594" s="36"/>
      <c r="F594" s="202" t="s">
        <v>1049</v>
      </c>
      <c r="G594" s="36"/>
      <c r="H594" s="36"/>
      <c r="I594" s="108"/>
      <c r="J594" s="36"/>
      <c r="K594" s="36"/>
      <c r="L594" s="39"/>
      <c r="M594" s="203"/>
      <c r="N594" s="204"/>
      <c r="O594" s="64"/>
      <c r="P594" s="64"/>
      <c r="Q594" s="64"/>
      <c r="R594" s="64"/>
      <c r="S594" s="64"/>
      <c r="T594" s="65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165</v>
      </c>
      <c r="AU594" s="17" t="s">
        <v>85</v>
      </c>
    </row>
    <row r="595" spans="1:65" s="13" customFormat="1" ht="10.199999999999999">
      <c r="B595" s="205"/>
      <c r="C595" s="206"/>
      <c r="D595" s="201" t="s">
        <v>166</v>
      </c>
      <c r="E595" s="207" t="s">
        <v>19</v>
      </c>
      <c r="F595" s="208" t="s">
        <v>1923</v>
      </c>
      <c r="G595" s="206"/>
      <c r="H595" s="209">
        <v>26.8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85</v>
      </c>
      <c r="AV595" s="13" t="s">
        <v>85</v>
      </c>
      <c r="AW595" s="13" t="s">
        <v>34</v>
      </c>
      <c r="AX595" s="13" t="s">
        <v>82</v>
      </c>
      <c r="AY595" s="215" t="s">
        <v>158</v>
      </c>
    </row>
    <row r="596" spans="1:65" s="2" customFormat="1" ht="16.5" customHeight="1">
      <c r="A596" s="34"/>
      <c r="B596" s="35"/>
      <c r="C596" s="188" t="s">
        <v>1003</v>
      </c>
      <c r="D596" s="188" t="s">
        <v>159</v>
      </c>
      <c r="E596" s="189" t="s">
        <v>1053</v>
      </c>
      <c r="F596" s="190" t="s">
        <v>1054</v>
      </c>
      <c r="G596" s="191" t="s">
        <v>1035</v>
      </c>
      <c r="H596" s="192">
        <v>50.64</v>
      </c>
      <c r="I596" s="193"/>
      <c r="J596" s="194">
        <f>ROUND(I596*H596,2)</f>
        <v>0</v>
      </c>
      <c r="K596" s="190" t="s">
        <v>213</v>
      </c>
      <c r="L596" s="39"/>
      <c r="M596" s="195" t="s">
        <v>19</v>
      </c>
      <c r="N596" s="196" t="s">
        <v>45</v>
      </c>
      <c r="O596" s="64"/>
      <c r="P596" s="197">
        <f>O596*H596</f>
        <v>0</v>
      </c>
      <c r="Q596" s="197">
        <v>0</v>
      </c>
      <c r="R596" s="197">
        <f>Q596*H596</f>
        <v>0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163</v>
      </c>
      <c r="AT596" s="199" t="s">
        <v>159</v>
      </c>
      <c r="AU596" s="199" t="s">
        <v>85</v>
      </c>
      <c r="AY596" s="17" t="s">
        <v>158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82</v>
      </c>
      <c r="BK596" s="200">
        <f>ROUND(I596*H596,2)</f>
        <v>0</v>
      </c>
      <c r="BL596" s="17" t="s">
        <v>163</v>
      </c>
      <c r="BM596" s="199" t="s">
        <v>1055</v>
      </c>
    </row>
    <row r="597" spans="1:65" s="2" customFormat="1" ht="10.199999999999999">
      <c r="A597" s="34"/>
      <c r="B597" s="35"/>
      <c r="C597" s="36"/>
      <c r="D597" s="201" t="s">
        <v>165</v>
      </c>
      <c r="E597" s="36"/>
      <c r="F597" s="202" t="s">
        <v>1054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165</v>
      </c>
      <c r="AU597" s="17" t="s">
        <v>85</v>
      </c>
    </row>
    <row r="598" spans="1:65" s="13" customFormat="1" ht="10.199999999999999">
      <c r="B598" s="205"/>
      <c r="C598" s="206"/>
      <c r="D598" s="201" t="s">
        <v>166</v>
      </c>
      <c r="E598" s="207" t="s">
        <v>19</v>
      </c>
      <c r="F598" s="208" t="s">
        <v>1924</v>
      </c>
      <c r="G598" s="206"/>
      <c r="H598" s="209">
        <v>46.08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166</v>
      </c>
      <c r="AU598" s="215" t="s">
        <v>85</v>
      </c>
      <c r="AV598" s="13" t="s">
        <v>85</v>
      </c>
      <c r="AW598" s="13" t="s">
        <v>34</v>
      </c>
      <c r="AX598" s="13" t="s">
        <v>74</v>
      </c>
      <c r="AY598" s="215" t="s">
        <v>158</v>
      </c>
    </row>
    <row r="599" spans="1:65" s="13" customFormat="1" ht="20.399999999999999">
      <c r="B599" s="205"/>
      <c r="C599" s="206"/>
      <c r="D599" s="201" t="s">
        <v>166</v>
      </c>
      <c r="E599" s="207" t="s">
        <v>19</v>
      </c>
      <c r="F599" s="208" t="s">
        <v>1925</v>
      </c>
      <c r="G599" s="206"/>
      <c r="H599" s="209">
        <v>4.5599999999999996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74</v>
      </c>
      <c r="AY599" s="215" t="s">
        <v>158</v>
      </c>
    </row>
    <row r="600" spans="1:65" s="14" customFormat="1" ht="10.199999999999999">
      <c r="B600" s="216"/>
      <c r="C600" s="217"/>
      <c r="D600" s="201" t="s">
        <v>166</v>
      </c>
      <c r="E600" s="218" t="s">
        <v>19</v>
      </c>
      <c r="F600" s="219" t="s">
        <v>175</v>
      </c>
      <c r="G600" s="217"/>
      <c r="H600" s="220">
        <v>50.64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166</v>
      </c>
      <c r="AU600" s="226" t="s">
        <v>85</v>
      </c>
      <c r="AV600" s="14" t="s">
        <v>163</v>
      </c>
      <c r="AW600" s="14" t="s">
        <v>34</v>
      </c>
      <c r="AX600" s="14" t="s">
        <v>82</v>
      </c>
      <c r="AY600" s="226" t="s">
        <v>158</v>
      </c>
    </row>
    <row r="601" spans="1:65" s="2" customFormat="1" ht="27.6" customHeight="1">
      <c r="A601" s="34"/>
      <c r="B601" s="35"/>
      <c r="C601" s="188" t="s">
        <v>1009</v>
      </c>
      <c r="D601" s="188" t="s">
        <v>159</v>
      </c>
      <c r="E601" s="189" t="s">
        <v>1057</v>
      </c>
      <c r="F601" s="190" t="s">
        <v>1058</v>
      </c>
      <c r="G601" s="191" t="s">
        <v>1059</v>
      </c>
      <c r="H601" s="192">
        <v>86.087999999999994</v>
      </c>
      <c r="I601" s="193"/>
      <c r="J601" s="194">
        <f>ROUND(I601*H601,2)</f>
        <v>0</v>
      </c>
      <c r="K601" s="190" t="s">
        <v>213</v>
      </c>
      <c r="L601" s="39"/>
      <c r="M601" s="195" t="s">
        <v>19</v>
      </c>
      <c r="N601" s="196" t="s">
        <v>45</v>
      </c>
      <c r="O601" s="64"/>
      <c r="P601" s="197">
        <f>O601*H601</f>
        <v>0</v>
      </c>
      <c r="Q601" s="197">
        <v>0</v>
      </c>
      <c r="R601" s="197">
        <f>Q601*H601</f>
        <v>0</v>
      </c>
      <c r="S601" s="197">
        <v>0</v>
      </c>
      <c r="T601" s="198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9" t="s">
        <v>163</v>
      </c>
      <c r="AT601" s="199" t="s">
        <v>159</v>
      </c>
      <c r="AU601" s="199" t="s">
        <v>85</v>
      </c>
      <c r="AY601" s="17" t="s">
        <v>158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17" t="s">
        <v>82</v>
      </c>
      <c r="BK601" s="200">
        <f>ROUND(I601*H601,2)</f>
        <v>0</v>
      </c>
      <c r="BL601" s="17" t="s">
        <v>163</v>
      </c>
      <c r="BM601" s="199" t="s">
        <v>1060</v>
      </c>
    </row>
    <row r="602" spans="1:65" s="2" customFormat="1" ht="28.8">
      <c r="A602" s="34"/>
      <c r="B602" s="35"/>
      <c r="C602" s="36"/>
      <c r="D602" s="201" t="s">
        <v>165</v>
      </c>
      <c r="E602" s="36"/>
      <c r="F602" s="202" t="s">
        <v>1061</v>
      </c>
      <c r="G602" s="36"/>
      <c r="H602" s="36"/>
      <c r="I602" s="108"/>
      <c r="J602" s="36"/>
      <c r="K602" s="36"/>
      <c r="L602" s="39"/>
      <c r="M602" s="203"/>
      <c r="N602" s="204"/>
      <c r="O602" s="64"/>
      <c r="P602" s="64"/>
      <c r="Q602" s="64"/>
      <c r="R602" s="64"/>
      <c r="S602" s="64"/>
      <c r="T602" s="65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165</v>
      </c>
      <c r="AU602" s="17" t="s">
        <v>85</v>
      </c>
    </row>
    <row r="603" spans="1:65" s="2" customFormat="1" ht="57.6">
      <c r="A603" s="34"/>
      <c r="B603" s="35"/>
      <c r="C603" s="36"/>
      <c r="D603" s="201" t="s">
        <v>216</v>
      </c>
      <c r="E603" s="36"/>
      <c r="F603" s="227" t="s">
        <v>1062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216</v>
      </c>
      <c r="AU603" s="17" t="s">
        <v>85</v>
      </c>
    </row>
    <row r="604" spans="1:65" s="13" customFormat="1" ht="20.399999999999999">
      <c r="B604" s="205"/>
      <c r="C604" s="206"/>
      <c r="D604" s="201" t="s">
        <v>166</v>
      </c>
      <c r="E604" s="207" t="s">
        <v>19</v>
      </c>
      <c r="F604" s="208" t="s">
        <v>1926</v>
      </c>
      <c r="G604" s="206"/>
      <c r="H604" s="209">
        <v>78.335999999999999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85</v>
      </c>
      <c r="AV604" s="13" t="s">
        <v>85</v>
      </c>
      <c r="AW604" s="13" t="s">
        <v>34</v>
      </c>
      <c r="AX604" s="13" t="s">
        <v>74</v>
      </c>
      <c r="AY604" s="215" t="s">
        <v>158</v>
      </c>
    </row>
    <row r="605" spans="1:65" s="13" customFormat="1" ht="20.399999999999999">
      <c r="B605" s="205"/>
      <c r="C605" s="206"/>
      <c r="D605" s="201" t="s">
        <v>166</v>
      </c>
      <c r="E605" s="207" t="s">
        <v>19</v>
      </c>
      <c r="F605" s="208" t="s">
        <v>1927</v>
      </c>
      <c r="G605" s="206"/>
      <c r="H605" s="209">
        <v>7.7519999999999998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74</v>
      </c>
      <c r="AY605" s="215" t="s">
        <v>158</v>
      </c>
    </row>
    <row r="606" spans="1:65" s="14" customFormat="1" ht="10.199999999999999">
      <c r="B606" s="216"/>
      <c r="C606" s="217"/>
      <c r="D606" s="201" t="s">
        <v>166</v>
      </c>
      <c r="E606" s="218" t="s">
        <v>19</v>
      </c>
      <c r="F606" s="219" t="s">
        <v>175</v>
      </c>
      <c r="G606" s="217"/>
      <c r="H606" s="220">
        <v>86.087999999999994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166</v>
      </c>
      <c r="AU606" s="226" t="s">
        <v>85</v>
      </c>
      <c r="AV606" s="14" t="s">
        <v>163</v>
      </c>
      <c r="AW606" s="14" t="s">
        <v>34</v>
      </c>
      <c r="AX606" s="14" t="s">
        <v>82</v>
      </c>
      <c r="AY606" s="226" t="s">
        <v>158</v>
      </c>
    </row>
    <row r="607" spans="1:65" s="2" customFormat="1" ht="16.5" customHeight="1">
      <c r="A607" s="34"/>
      <c r="B607" s="35"/>
      <c r="C607" s="188" t="s">
        <v>1014</v>
      </c>
      <c r="D607" s="188" t="s">
        <v>159</v>
      </c>
      <c r="E607" s="189" t="s">
        <v>1066</v>
      </c>
      <c r="F607" s="190" t="s">
        <v>1067</v>
      </c>
      <c r="G607" s="191" t="s">
        <v>194</v>
      </c>
      <c r="H607" s="192">
        <v>867.3</v>
      </c>
      <c r="I607" s="193"/>
      <c r="J607" s="194">
        <f>ROUND(I607*H607,2)</f>
        <v>0</v>
      </c>
      <c r="K607" s="190" t="s">
        <v>213</v>
      </c>
      <c r="L607" s="39"/>
      <c r="M607" s="195" t="s">
        <v>19</v>
      </c>
      <c r="N607" s="196" t="s">
        <v>45</v>
      </c>
      <c r="O607" s="64"/>
      <c r="P607" s="197">
        <f>O607*H607</f>
        <v>0</v>
      </c>
      <c r="Q607" s="197">
        <v>0</v>
      </c>
      <c r="R607" s="197">
        <f>Q607*H607</f>
        <v>0</v>
      </c>
      <c r="S607" s="197">
        <v>0</v>
      </c>
      <c r="T607" s="198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9" t="s">
        <v>163</v>
      </c>
      <c r="AT607" s="199" t="s">
        <v>159</v>
      </c>
      <c r="AU607" s="199" t="s">
        <v>85</v>
      </c>
      <c r="AY607" s="17" t="s">
        <v>158</v>
      </c>
      <c r="BE607" s="200">
        <f>IF(N607="základní",J607,0)</f>
        <v>0</v>
      </c>
      <c r="BF607" s="200">
        <f>IF(N607="snížená",J607,0)</f>
        <v>0</v>
      </c>
      <c r="BG607" s="200">
        <f>IF(N607="zákl. přenesená",J607,0)</f>
        <v>0</v>
      </c>
      <c r="BH607" s="200">
        <f>IF(N607="sníž. přenesená",J607,0)</f>
        <v>0</v>
      </c>
      <c r="BI607" s="200">
        <f>IF(N607="nulová",J607,0)</f>
        <v>0</v>
      </c>
      <c r="BJ607" s="17" t="s">
        <v>82</v>
      </c>
      <c r="BK607" s="200">
        <f>ROUND(I607*H607,2)</f>
        <v>0</v>
      </c>
      <c r="BL607" s="17" t="s">
        <v>163</v>
      </c>
      <c r="BM607" s="199" t="s">
        <v>1068</v>
      </c>
    </row>
    <row r="608" spans="1:65" s="2" customFormat="1" ht="10.199999999999999">
      <c r="A608" s="34"/>
      <c r="B608" s="35"/>
      <c r="C608" s="36"/>
      <c r="D608" s="201" t="s">
        <v>165</v>
      </c>
      <c r="E608" s="36"/>
      <c r="F608" s="202" t="s">
        <v>1067</v>
      </c>
      <c r="G608" s="36"/>
      <c r="H608" s="36"/>
      <c r="I608" s="108"/>
      <c r="J608" s="36"/>
      <c r="K608" s="36"/>
      <c r="L608" s="39"/>
      <c r="M608" s="203"/>
      <c r="N608" s="204"/>
      <c r="O608" s="64"/>
      <c r="P608" s="64"/>
      <c r="Q608" s="64"/>
      <c r="R608" s="64"/>
      <c r="S608" s="64"/>
      <c r="T608" s="65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165</v>
      </c>
      <c r="AU608" s="17" t="s">
        <v>85</v>
      </c>
    </row>
    <row r="609" spans="1:65" s="13" customFormat="1" ht="10.199999999999999">
      <c r="B609" s="205"/>
      <c r="C609" s="206"/>
      <c r="D609" s="201" t="s">
        <v>166</v>
      </c>
      <c r="E609" s="207" t="s">
        <v>19</v>
      </c>
      <c r="F609" s="208" t="s">
        <v>1928</v>
      </c>
      <c r="G609" s="206"/>
      <c r="H609" s="209">
        <v>867.3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166</v>
      </c>
      <c r="AU609" s="215" t="s">
        <v>85</v>
      </c>
      <c r="AV609" s="13" t="s">
        <v>85</v>
      </c>
      <c r="AW609" s="13" t="s">
        <v>34</v>
      </c>
      <c r="AX609" s="13" t="s">
        <v>82</v>
      </c>
      <c r="AY609" s="215" t="s">
        <v>158</v>
      </c>
    </row>
    <row r="610" spans="1:65" s="12" customFormat="1" ht="22.8" customHeight="1">
      <c r="B610" s="174"/>
      <c r="C610" s="175"/>
      <c r="D610" s="176" t="s">
        <v>73</v>
      </c>
      <c r="E610" s="238" t="s">
        <v>85</v>
      </c>
      <c r="F610" s="238" t="s">
        <v>1070</v>
      </c>
      <c r="G610" s="175"/>
      <c r="H610" s="175"/>
      <c r="I610" s="178"/>
      <c r="J610" s="239">
        <f>BK610</f>
        <v>0</v>
      </c>
      <c r="K610" s="175"/>
      <c r="L610" s="180"/>
      <c r="M610" s="181"/>
      <c r="N610" s="182"/>
      <c r="O610" s="182"/>
      <c r="P610" s="183">
        <f>SUM(P611:P613)</f>
        <v>0</v>
      </c>
      <c r="Q610" s="182"/>
      <c r="R610" s="183">
        <f>SUM(R611:R613)</f>
        <v>0</v>
      </c>
      <c r="S610" s="182"/>
      <c r="T610" s="184">
        <f>SUM(T611:T613)</f>
        <v>0</v>
      </c>
      <c r="AR610" s="185" t="s">
        <v>82</v>
      </c>
      <c r="AT610" s="186" t="s">
        <v>73</v>
      </c>
      <c r="AU610" s="186" t="s">
        <v>82</v>
      </c>
      <c r="AY610" s="185" t="s">
        <v>158</v>
      </c>
      <c r="BK610" s="187">
        <f>SUM(BK611:BK613)</f>
        <v>0</v>
      </c>
    </row>
    <row r="611" spans="1:65" s="2" customFormat="1" ht="31.2" customHeight="1">
      <c r="A611" s="34"/>
      <c r="B611" s="35"/>
      <c r="C611" s="188" t="s">
        <v>1019</v>
      </c>
      <c r="D611" s="188" t="s">
        <v>159</v>
      </c>
      <c r="E611" s="189" t="s">
        <v>1072</v>
      </c>
      <c r="F611" s="190" t="s">
        <v>1073</v>
      </c>
      <c r="G611" s="191" t="s">
        <v>194</v>
      </c>
      <c r="H611" s="192">
        <v>143</v>
      </c>
      <c r="I611" s="193"/>
      <c r="J611" s="194">
        <f>ROUND(I611*H611,2)</f>
        <v>0</v>
      </c>
      <c r="K611" s="190" t="s">
        <v>19</v>
      </c>
      <c r="L611" s="39"/>
      <c r="M611" s="195" t="s">
        <v>19</v>
      </c>
      <c r="N611" s="196" t="s">
        <v>45</v>
      </c>
      <c r="O611" s="64"/>
      <c r="P611" s="197">
        <f>O611*H611</f>
        <v>0</v>
      </c>
      <c r="Q611" s="197">
        <v>0</v>
      </c>
      <c r="R611" s="197">
        <f>Q611*H611</f>
        <v>0</v>
      </c>
      <c r="S611" s="197">
        <v>0</v>
      </c>
      <c r="T611" s="198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9" t="s">
        <v>163</v>
      </c>
      <c r="AT611" s="199" t="s">
        <v>159</v>
      </c>
      <c r="AU611" s="199" t="s">
        <v>85</v>
      </c>
      <c r="AY611" s="17" t="s">
        <v>158</v>
      </c>
      <c r="BE611" s="200">
        <f>IF(N611="základní",J611,0)</f>
        <v>0</v>
      </c>
      <c r="BF611" s="200">
        <f>IF(N611="snížená",J611,0)</f>
        <v>0</v>
      </c>
      <c r="BG611" s="200">
        <f>IF(N611="zákl. přenesená",J611,0)</f>
        <v>0</v>
      </c>
      <c r="BH611" s="200">
        <f>IF(N611="sníž. přenesená",J611,0)</f>
        <v>0</v>
      </c>
      <c r="BI611" s="200">
        <f>IF(N611="nulová",J611,0)</f>
        <v>0</v>
      </c>
      <c r="BJ611" s="17" t="s">
        <v>82</v>
      </c>
      <c r="BK611" s="200">
        <f>ROUND(I611*H611,2)</f>
        <v>0</v>
      </c>
      <c r="BL611" s="17" t="s">
        <v>163</v>
      </c>
      <c r="BM611" s="199" t="s">
        <v>1074</v>
      </c>
    </row>
    <row r="612" spans="1:65" s="2" customFormat="1" ht="19.2">
      <c r="A612" s="34"/>
      <c r="B612" s="35"/>
      <c r="C612" s="36"/>
      <c r="D612" s="201" t="s">
        <v>165</v>
      </c>
      <c r="E612" s="36"/>
      <c r="F612" s="202" t="s">
        <v>1073</v>
      </c>
      <c r="G612" s="36"/>
      <c r="H612" s="36"/>
      <c r="I612" s="108"/>
      <c r="J612" s="36"/>
      <c r="K612" s="36"/>
      <c r="L612" s="39"/>
      <c r="M612" s="203"/>
      <c r="N612" s="204"/>
      <c r="O612" s="64"/>
      <c r="P612" s="64"/>
      <c r="Q612" s="64"/>
      <c r="R612" s="64"/>
      <c r="S612" s="64"/>
      <c r="T612" s="65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7" t="s">
        <v>165</v>
      </c>
      <c r="AU612" s="17" t="s">
        <v>85</v>
      </c>
    </row>
    <row r="613" spans="1:65" s="13" customFormat="1" ht="10.199999999999999">
      <c r="B613" s="205"/>
      <c r="C613" s="206"/>
      <c r="D613" s="201" t="s">
        <v>166</v>
      </c>
      <c r="E613" s="207" t="s">
        <v>19</v>
      </c>
      <c r="F613" s="208" t="s">
        <v>1929</v>
      </c>
      <c r="G613" s="206"/>
      <c r="H613" s="209">
        <v>143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166</v>
      </c>
      <c r="AU613" s="215" t="s">
        <v>85</v>
      </c>
      <c r="AV613" s="13" t="s">
        <v>85</v>
      </c>
      <c r="AW613" s="13" t="s">
        <v>34</v>
      </c>
      <c r="AX613" s="13" t="s">
        <v>82</v>
      </c>
      <c r="AY613" s="215" t="s">
        <v>158</v>
      </c>
    </row>
    <row r="614" spans="1:65" s="12" customFormat="1" ht="22.8" customHeight="1">
      <c r="B614" s="174"/>
      <c r="C614" s="175"/>
      <c r="D614" s="176" t="s">
        <v>73</v>
      </c>
      <c r="E614" s="238" t="s">
        <v>191</v>
      </c>
      <c r="F614" s="238" t="s">
        <v>1076</v>
      </c>
      <c r="G614" s="175"/>
      <c r="H614" s="175"/>
      <c r="I614" s="178"/>
      <c r="J614" s="239">
        <f>BK614</f>
        <v>0</v>
      </c>
      <c r="K614" s="175"/>
      <c r="L614" s="180"/>
      <c r="M614" s="181"/>
      <c r="N614" s="182"/>
      <c r="O614" s="182"/>
      <c r="P614" s="183">
        <f>SUM(P615:P630)</f>
        <v>0</v>
      </c>
      <c r="Q614" s="182"/>
      <c r="R614" s="183">
        <f>SUM(R615:R630)</f>
        <v>39.959999999999994</v>
      </c>
      <c r="S614" s="182"/>
      <c r="T614" s="184">
        <f>SUM(T615:T630)</f>
        <v>0</v>
      </c>
      <c r="AR614" s="185" t="s">
        <v>82</v>
      </c>
      <c r="AT614" s="186" t="s">
        <v>73</v>
      </c>
      <c r="AU614" s="186" t="s">
        <v>82</v>
      </c>
      <c r="AY614" s="185" t="s">
        <v>158</v>
      </c>
      <c r="BK614" s="187">
        <f>SUM(BK615:BK630)</f>
        <v>0</v>
      </c>
    </row>
    <row r="615" spans="1:65" s="2" customFormat="1" ht="31.2" customHeight="1">
      <c r="A615" s="34"/>
      <c r="B615" s="35"/>
      <c r="C615" s="188" t="s">
        <v>1024</v>
      </c>
      <c r="D615" s="188" t="s">
        <v>159</v>
      </c>
      <c r="E615" s="189" t="s">
        <v>1078</v>
      </c>
      <c r="F615" s="190" t="s">
        <v>1079</v>
      </c>
      <c r="G615" s="191" t="s">
        <v>194</v>
      </c>
      <c r="H615" s="192">
        <v>41</v>
      </c>
      <c r="I615" s="193"/>
      <c r="J615" s="194">
        <f>ROUND(I615*H615,2)</f>
        <v>0</v>
      </c>
      <c r="K615" s="190" t="s">
        <v>19</v>
      </c>
      <c r="L615" s="39"/>
      <c r="M615" s="195" t="s">
        <v>19</v>
      </c>
      <c r="N615" s="196" t="s">
        <v>45</v>
      </c>
      <c r="O615" s="64"/>
      <c r="P615" s="197">
        <f>O615*H615</f>
        <v>0</v>
      </c>
      <c r="Q615" s="197">
        <v>0</v>
      </c>
      <c r="R615" s="197">
        <f>Q615*H615</f>
        <v>0</v>
      </c>
      <c r="S615" s="197">
        <v>0</v>
      </c>
      <c r="T615" s="198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9" t="s">
        <v>163</v>
      </c>
      <c r="AT615" s="199" t="s">
        <v>159</v>
      </c>
      <c r="AU615" s="199" t="s">
        <v>85</v>
      </c>
      <c r="AY615" s="17" t="s">
        <v>158</v>
      </c>
      <c r="BE615" s="200">
        <f>IF(N615="základní",J615,0)</f>
        <v>0</v>
      </c>
      <c r="BF615" s="200">
        <f>IF(N615="snížená",J615,0)</f>
        <v>0</v>
      </c>
      <c r="BG615" s="200">
        <f>IF(N615="zákl. přenesená",J615,0)</f>
        <v>0</v>
      </c>
      <c r="BH615" s="200">
        <f>IF(N615="sníž. přenesená",J615,0)</f>
        <v>0</v>
      </c>
      <c r="BI615" s="200">
        <f>IF(N615="nulová",J615,0)</f>
        <v>0</v>
      </c>
      <c r="BJ615" s="17" t="s">
        <v>82</v>
      </c>
      <c r="BK615" s="200">
        <f>ROUND(I615*H615,2)</f>
        <v>0</v>
      </c>
      <c r="BL615" s="17" t="s">
        <v>163</v>
      </c>
      <c r="BM615" s="199" t="s">
        <v>1080</v>
      </c>
    </row>
    <row r="616" spans="1:65" s="2" customFormat="1" ht="10.199999999999999">
      <c r="A616" s="34"/>
      <c r="B616" s="35"/>
      <c r="C616" s="36"/>
      <c r="D616" s="201" t="s">
        <v>165</v>
      </c>
      <c r="E616" s="36"/>
      <c r="F616" s="202" t="s">
        <v>1079</v>
      </c>
      <c r="G616" s="36"/>
      <c r="H616" s="36"/>
      <c r="I616" s="108"/>
      <c r="J616" s="36"/>
      <c r="K616" s="36"/>
      <c r="L616" s="39"/>
      <c r="M616" s="203"/>
      <c r="N616" s="204"/>
      <c r="O616" s="64"/>
      <c r="P616" s="64"/>
      <c r="Q616" s="64"/>
      <c r="R616" s="64"/>
      <c r="S616" s="64"/>
      <c r="T616" s="65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165</v>
      </c>
      <c r="AU616" s="17" t="s">
        <v>85</v>
      </c>
    </row>
    <row r="617" spans="1:65" s="13" customFormat="1" ht="10.199999999999999">
      <c r="B617" s="205"/>
      <c r="C617" s="206"/>
      <c r="D617" s="201" t="s">
        <v>166</v>
      </c>
      <c r="E617" s="207" t="s">
        <v>19</v>
      </c>
      <c r="F617" s="208" t="s">
        <v>1930</v>
      </c>
      <c r="G617" s="206"/>
      <c r="H617" s="209">
        <v>41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166</v>
      </c>
      <c r="AU617" s="215" t="s">
        <v>85</v>
      </c>
      <c r="AV617" s="13" t="s">
        <v>85</v>
      </c>
      <c r="AW617" s="13" t="s">
        <v>34</v>
      </c>
      <c r="AX617" s="13" t="s">
        <v>82</v>
      </c>
      <c r="AY617" s="215" t="s">
        <v>158</v>
      </c>
    </row>
    <row r="618" spans="1:65" s="2" customFormat="1" ht="16.5" customHeight="1">
      <c r="A618" s="34"/>
      <c r="B618" s="35"/>
      <c r="C618" s="228" t="s">
        <v>1032</v>
      </c>
      <c r="D618" s="228" t="s">
        <v>199</v>
      </c>
      <c r="E618" s="229" t="s">
        <v>1083</v>
      </c>
      <c r="F618" s="230" t="s">
        <v>1084</v>
      </c>
      <c r="G618" s="231" t="s">
        <v>1059</v>
      </c>
      <c r="H618" s="232">
        <v>5.5350000000000001</v>
      </c>
      <c r="I618" s="233"/>
      <c r="J618" s="234">
        <f>ROUND(I618*H618,2)</f>
        <v>0</v>
      </c>
      <c r="K618" s="230" t="s">
        <v>213</v>
      </c>
      <c r="L618" s="235"/>
      <c r="M618" s="236" t="s">
        <v>19</v>
      </c>
      <c r="N618" s="237" t="s">
        <v>45</v>
      </c>
      <c r="O618" s="64"/>
      <c r="P618" s="197">
        <f>O618*H618</f>
        <v>0</v>
      </c>
      <c r="Q618" s="197">
        <v>1</v>
      </c>
      <c r="R618" s="197">
        <f>Q618*H618</f>
        <v>5.5350000000000001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241</v>
      </c>
      <c r="AT618" s="199" t="s">
        <v>199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236</v>
      </c>
      <c r="BM618" s="199" t="s">
        <v>1085</v>
      </c>
    </row>
    <row r="619" spans="1:65" s="2" customFormat="1" ht="10.199999999999999">
      <c r="A619" s="34"/>
      <c r="B619" s="35"/>
      <c r="C619" s="36"/>
      <c r="D619" s="201" t="s">
        <v>165</v>
      </c>
      <c r="E619" s="36"/>
      <c r="F619" s="202" t="s">
        <v>1084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1931</v>
      </c>
      <c r="G620" s="206"/>
      <c r="H620" s="209">
        <v>5.5350000000000001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82</v>
      </c>
      <c r="AY620" s="215" t="s">
        <v>158</v>
      </c>
    </row>
    <row r="621" spans="1:65" s="2" customFormat="1" ht="16.5" customHeight="1">
      <c r="A621" s="34"/>
      <c r="B621" s="35"/>
      <c r="C621" s="188" t="s">
        <v>1042</v>
      </c>
      <c r="D621" s="188" t="s">
        <v>159</v>
      </c>
      <c r="E621" s="189" t="s">
        <v>1088</v>
      </c>
      <c r="F621" s="190" t="s">
        <v>1089</v>
      </c>
      <c r="G621" s="191" t="s">
        <v>194</v>
      </c>
      <c r="H621" s="192">
        <v>85</v>
      </c>
      <c r="I621" s="193"/>
      <c r="J621" s="194">
        <f>ROUND(I621*H621,2)</f>
        <v>0</v>
      </c>
      <c r="K621" s="190" t="s">
        <v>19</v>
      </c>
      <c r="L621" s="39"/>
      <c r="M621" s="195" t="s">
        <v>19</v>
      </c>
      <c r="N621" s="196" t="s">
        <v>45</v>
      </c>
      <c r="O621" s="64"/>
      <c r="P621" s="197">
        <f>O621*H621</f>
        <v>0</v>
      </c>
      <c r="Q621" s="197">
        <v>0</v>
      </c>
      <c r="R621" s="197">
        <f>Q621*H621</f>
        <v>0</v>
      </c>
      <c r="S621" s="197">
        <v>0</v>
      </c>
      <c r="T621" s="198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9" t="s">
        <v>163</v>
      </c>
      <c r="AT621" s="199" t="s">
        <v>159</v>
      </c>
      <c r="AU621" s="199" t="s">
        <v>85</v>
      </c>
      <c r="AY621" s="17" t="s">
        <v>158</v>
      </c>
      <c r="BE621" s="200">
        <f>IF(N621="základní",J621,0)</f>
        <v>0</v>
      </c>
      <c r="BF621" s="200">
        <f>IF(N621="snížená",J621,0)</f>
        <v>0</v>
      </c>
      <c r="BG621" s="200">
        <f>IF(N621="zákl. přenesená",J621,0)</f>
        <v>0</v>
      </c>
      <c r="BH621" s="200">
        <f>IF(N621="sníž. přenesená",J621,0)</f>
        <v>0</v>
      </c>
      <c r="BI621" s="200">
        <f>IF(N621="nulová",J621,0)</f>
        <v>0</v>
      </c>
      <c r="BJ621" s="17" t="s">
        <v>82</v>
      </c>
      <c r="BK621" s="200">
        <f>ROUND(I621*H621,2)</f>
        <v>0</v>
      </c>
      <c r="BL621" s="17" t="s">
        <v>163</v>
      </c>
      <c r="BM621" s="199" t="s">
        <v>1090</v>
      </c>
    </row>
    <row r="622" spans="1:65" s="2" customFormat="1" ht="10.199999999999999">
      <c r="A622" s="34"/>
      <c r="B622" s="35"/>
      <c r="C622" s="36"/>
      <c r="D622" s="201" t="s">
        <v>165</v>
      </c>
      <c r="E622" s="36"/>
      <c r="F622" s="202" t="s">
        <v>1089</v>
      </c>
      <c r="G622" s="36"/>
      <c r="H622" s="36"/>
      <c r="I622" s="108"/>
      <c r="J622" s="36"/>
      <c r="K622" s="36"/>
      <c r="L622" s="39"/>
      <c r="M622" s="203"/>
      <c r="N622" s="204"/>
      <c r="O622" s="64"/>
      <c r="P622" s="64"/>
      <c r="Q622" s="64"/>
      <c r="R622" s="64"/>
      <c r="S622" s="64"/>
      <c r="T622" s="65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165</v>
      </c>
      <c r="AU622" s="17" t="s">
        <v>85</v>
      </c>
    </row>
    <row r="623" spans="1:65" s="13" customFormat="1" ht="10.199999999999999">
      <c r="B623" s="205"/>
      <c r="C623" s="206"/>
      <c r="D623" s="201" t="s">
        <v>166</v>
      </c>
      <c r="E623" s="207" t="s">
        <v>19</v>
      </c>
      <c r="F623" s="208" t="s">
        <v>1932</v>
      </c>
      <c r="G623" s="206"/>
      <c r="H623" s="209">
        <v>44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166</v>
      </c>
      <c r="AU623" s="215" t="s">
        <v>85</v>
      </c>
      <c r="AV623" s="13" t="s">
        <v>85</v>
      </c>
      <c r="AW623" s="13" t="s">
        <v>34</v>
      </c>
      <c r="AX623" s="13" t="s">
        <v>74</v>
      </c>
      <c r="AY623" s="215" t="s">
        <v>158</v>
      </c>
    </row>
    <row r="624" spans="1:65" s="13" customFormat="1" ht="10.199999999999999">
      <c r="B624" s="205"/>
      <c r="C624" s="206"/>
      <c r="D624" s="201" t="s">
        <v>166</v>
      </c>
      <c r="E624" s="207" t="s">
        <v>19</v>
      </c>
      <c r="F624" s="208" t="s">
        <v>1933</v>
      </c>
      <c r="G624" s="206"/>
      <c r="H624" s="209">
        <v>41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74</v>
      </c>
      <c r="AY624" s="215" t="s">
        <v>158</v>
      </c>
    </row>
    <row r="625" spans="1:65" s="14" customFormat="1" ht="10.199999999999999">
      <c r="B625" s="216"/>
      <c r="C625" s="217"/>
      <c r="D625" s="201" t="s">
        <v>166</v>
      </c>
      <c r="E625" s="218" t="s">
        <v>19</v>
      </c>
      <c r="F625" s="219" t="s">
        <v>175</v>
      </c>
      <c r="G625" s="217"/>
      <c r="H625" s="220">
        <v>85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166</v>
      </c>
      <c r="AU625" s="226" t="s">
        <v>85</v>
      </c>
      <c r="AV625" s="14" t="s">
        <v>163</v>
      </c>
      <c r="AW625" s="14" t="s">
        <v>34</v>
      </c>
      <c r="AX625" s="14" t="s">
        <v>82</v>
      </c>
      <c r="AY625" s="226" t="s">
        <v>158</v>
      </c>
    </row>
    <row r="626" spans="1:65" s="2" customFormat="1" ht="16.5" customHeight="1">
      <c r="A626" s="34"/>
      <c r="B626" s="35"/>
      <c r="C626" s="228" t="s">
        <v>1047</v>
      </c>
      <c r="D626" s="228" t="s">
        <v>199</v>
      </c>
      <c r="E626" s="229" t="s">
        <v>1092</v>
      </c>
      <c r="F626" s="230" t="s">
        <v>1093</v>
      </c>
      <c r="G626" s="231" t="s">
        <v>1059</v>
      </c>
      <c r="H626" s="232">
        <v>34.424999999999997</v>
      </c>
      <c r="I626" s="233"/>
      <c r="J626" s="234">
        <f>ROUND(I626*H626,2)</f>
        <v>0</v>
      </c>
      <c r="K626" s="230" t="s">
        <v>213</v>
      </c>
      <c r="L626" s="235"/>
      <c r="M626" s="236" t="s">
        <v>19</v>
      </c>
      <c r="N626" s="237" t="s">
        <v>45</v>
      </c>
      <c r="O626" s="64"/>
      <c r="P626" s="197">
        <f>O626*H626</f>
        <v>0</v>
      </c>
      <c r="Q626" s="197">
        <v>1</v>
      </c>
      <c r="R626" s="197">
        <f>Q626*H626</f>
        <v>34.424999999999997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241</v>
      </c>
      <c r="AT626" s="199" t="s">
        <v>199</v>
      </c>
      <c r="AU626" s="199" t="s">
        <v>85</v>
      </c>
      <c r="AY626" s="17" t="s">
        <v>158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82</v>
      </c>
      <c r="BK626" s="200">
        <f>ROUND(I626*H626,2)</f>
        <v>0</v>
      </c>
      <c r="BL626" s="17" t="s">
        <v>236</v>
      </c>
      <c r="BM626" s="199" t="s">
        <v>1094</v>
      </c>
    </row>
    <row r="627" spans="1:65" s="2" customFormat="1" ht="10.199999999999999">
      <c r="A627" s="34"/>
      <c r="B627" s="35"/>
      <c r="C627" s="36"/>
      <c r="D627" s="201" t="s">
        <v>165</v>
      </c>
      <c r="E627" s="36"/>
      <c r="F627" s="202" t="s">
        <v>1093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165</v>
      </c>
      <c r="AU627" s="17" t="s">
        <v>85</v>
      </c>
    </row>
    <row r="628" spans="1:65" s="13" customFormat="1" ht="10.199999999999999">
      <c r="B628" s="205"/>
      <c r="C628" s="206"/>
      <c r="D628" s="201" t="s">
        <v>166</v>
      </c>
      <c r="E628" s="207" t="s">
        <v>19</v>
      </c>
      <c r="F628" s="208" t="s">
        <v>1934</v>
      </c>
      <c r="G628" s="206"/>
      <c r="H628" s="209">
        <v>16.605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85</v>
      </c>
      <c r="AV628" s="13" t="s">
        <v>85</v>
      </c>
      <c r="AW628" s="13" t="s">
        <v>34</v>
      </c>
      <c r="AX628" s="13" t="s">
        <v>74</v>
      </c>
      <c r="AY628" s="215" t="s">
        <v>158</v>
      </c>
    </row>
    <row r="629" spans="1:65" s="13" customFormat="1" ht="10.199999999999999">
      <c r="B629" s="205"/>
      <c r="C629" s="206"/>
      <c r="D629" s="201" t="s">
        <v>166</v>
      </c>
      <c r="E629" s="207" t="s">
        <v>19</v>
      </c>
      <c r="F629" s="208" t="s">
        <v>1935</v>
      </c>
      <c r="G629" s="206"/>
      <c r="H629" s="209">
        <v>17.82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166</v>
      </c>
      <c r="AU629" s="215" t="s">
        <v>85</v>
      </c>
      <c r="AV629" s="13" t="s">
        <v>85</v>
      </c>
      <c r="AW629" s="13" t="s">
        <v>34</v>
      </c>
      <c r="AX629" s="13" t="s">
        <v>74</v>
      </c>
      <c r="AY629" s="215" t="s">
        <v>158</v>
      </c>
    </row>
    <row r="630" spans="1:65" s="14" customFormat="1" ht="10.199999999999999">
      <c r="B630" s="216"/>
      <c r="C630" s="217"/>
      <c r="D630" s="201" t="s">
        <v>166</v>
      </c>
      <c r="E630" s="218" t="s">
        <v>19</v>
      </c>
      <c r="F630" s="219" t="s">
        <v>175</v>
      </c>
      <c r="G630" s="217"/>
      <c r="H630" s="220">
        <v>34.424999999999997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166</v>
      </c>
      <c r="AU630" s="226" t="s">
        <v>85</v>
      </c>
      <c r="AV630" s="14" t="s">
        <v>163</v>
      </c>
      <c r="AW630" s="14" t="s">
        <v>34</v>
      </c>
      <c r="AX630" s="14" t="s">
        <v>82</v>
      </c>
      <c r="AY630" s="226" t="s">
        <v>158</v>
      </c>
    </row>
    <row r="631" spans="1:65" s="12" customFormat="1" ht="25.95" customHeight="1">
      <c r="B631" s="174"/>
      <c r="C631" s="175"/>
      <c r="D631" s="176" t="s">
        <v>73</v>
      </c>
      <c r="E631" s="177" t="s">
        <v>1096</v>
      </c>
      <c r="F631" s="177" t="s">
        <v>1097</v>
      </c>
      <c r="G631" s="175"/>
      <c r="H631" s="175"/>
      <c r="I631" s="178"/>
      <c r="J631" s="179">
        <f>BK631</f>
        <v>0</v>
      </c>
      <c r="K631" s="175"/>
      <c r="L631" s="180"/>
      <c r="M631" s="181"/>
      <c r="N631" s="182"/>
      <c r="O631" s="182"/>
      <c r="P631" s="183">
        <f>SUM(P632:P784)</f>
        <v>0</v>
      </c>
      <c r="Q631" s="182"/>
      <c r="R631" s="183">
        <f>SUM(R632:R784)</f>
        <v>62.366693739999988</v>
      </c>
      <c r="S631" s="182"/>
      <c r="T631" s="184">
        <f>SUM(T632:T784)</f>
        <v>0</v>
      </c>
      <c r="AR631" s="185" t="s">
        <v>176</v>
      </c>
      <c r="AT631" s="186" t="s">
        <v>73</v>
      </c>
      <c r="AU631" s="186" t="s">
        <v>74</v>
      </c>
      <c r="AY631" s="185" t="s">
        <v>158</v>
      </c>
      <c r="BK631" s="187">
        <f>SUM(BK632:BK784)</f>
        <v>0</v>
      </c>
    </row>
    <row r="632" spans="1:65" s="2" customFormat="1" ht="16.5" customHeight="1">
      <c r="A632" s="34"/>
      <c r="B632" s="35"/>
      <c r="C632" s="188" t="s">
        <v>1052</v>
      </c>
      <c r="D632" s="188" t="s">
        <v>159</v>
      </c>
      <c r="E632" s="189" t="s">
        <v>1099</v>
      </c>
      <c r="F632" s="190" t="s">
        <v>1100</v>
      </c>
      <c r="G632" s="191" t="s">
        <v>202</v>
      </c>
      <c r="H632" s="192">
        <v>10</v>
      </c>
      <c r="I632" s="193"/>
      <c r="J632" s="194">
        <f>ROUND(I632*H632,2)</f>
        <v>0</v>
      </c>
      <c r="K632" s="190" t="s">
        <v>213</v>
      </c>
      <c r="L632" s="39"/>
      <c r="M632" s="195" t="s">
        <v>19</v>
      </c>
      <c r="N632" s="196" t="s">
        <v>45</v>
      </c>
      <c r="O632" s="64"/>
      <c r="P632" s="197">
        <f>O632*H632</f>
        <v>0</v>
      </c>
      <c r="Q632" s="197">
        <v>0</v>
      </c>
      <c r="R632" s="197">
        <f>Q632*H632</f>
        <v>0</v>
      </c>
      <c r="S632" s="197">
        <v>0</v>
      </c>
      <c r="T632" s="19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9" t="s">
        <v>236</v>
      </c>
      <c r="AT632" s="199" t="s">
        <v>159</v>
      </c>
      <c r="AU632" s="199" t="s">
        <v>82</v>
      </c>
      <c r="AY632" s="17" t="s">
        <v>158</v>
      </c>
      <c r="BE632" s="200">
        <f>IF(N632="základní",J632,0)</f>
        <v>0</v>
      </c>
      <c r="BF632" s="200">
        <f>IF(N632="snížená",J632,0)</f>
        <v>0</v>
      </c>
      <c r="BG632" s="200">
        <f>IF(N632="zákl. přenesená",J632,0)</f>
        <v>0</v>
      </c>
      <c r="BH632" s="200">
        <f>IF(N632="sníž. přenesená",J632,0)</f>
        <v>0</v>
      </c>
      <c r="BI632" s="200">
        <f>IF(N632="nulová",J632,0)</f>
        <v>0</v>
      </c>
      <c r="BJ632" s="17" t="s">
        <v>82</v>
      </c>
      <c r="BK632" s="200">
        <f>ROUND(I632*H632,2)</f>
        <v>0</v>
      </c>
      <c r="BL632" s="17" t="s">
        <v>236</v>
      </c>
      <c r="BM632" s="199" t="s">
        <v>1101</v>
      </c>
    </row>
    <row r="633" spans="1:65" s="2" customFormat="1" ht="28.8">
      <c r="A633" s="34"/>
      <c r="B633" s="35"/>
      <c r="C633" s="36"/>
      <c r="D633" s="201" t="s">
        <v>165</v>
      </c>
      <c r="E633" s="36"/>
      <c r="F633" s="202" t="s">
        <v>1102</v>
      </c>
      <c r="G633" s="36"/>
      <c r="H633" s="36"/>
      <c r="I633" s="108"/>
      <c r="J633" s="36"/>
      <c r="K633" s="36"/>
      <c r="L633" s="39"/>
      <c r="M633" s="203"/>
      <c r="N633" s="204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165</v>
      </c>
      <c r="AU633" s="17" t="s">
        <v>82</v>
      </c>
    </row>
    <row r="634" spans="1:65" s="13" customFormat="1" ht="10.199999999999999">
      <c r="B634" s="205"/>
      <c r="C634" s="206"/>
      <c r="D634" s="201" t="s">
        <v>166</v>
      </c>
      <c r="E634" s="207" t="s">
        <v>19</v>
      </c>
      <c r="F634" s="208" t="s">
        <v>1849</v>
      </c>
      <c r="G634" s="206"/>
      <c r="H634" s="209">
        <v>10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166</v>
      </c>
      <c r="AU634" s="215" t="s">
        <v>82</v>
      </c>
      <c r="AV634" s="13" t="s">
        <v>85</v>
      </c>
      <c r="AW634" s="13" t="s">
        <v>34</v>
      </c>
      <c r="AX634" s="13" t="s">
        <v>82</v>
      </c>
      <c r="AY634" s="215" t="s">
        <v>158</v>
      </c>
    </row>
    <row r="635" spans="1:65" s="2" customFormat="1" ht="31.2" customHeight="1">
      <c r="A635" s="34"/>
      <c r="B635" s="35"/>
      <c r="C635" s="188" t="s">
        <v>1056</v>
      </c>
      <c r="D635" s="188" t="s">
        <v>159</v>
      </c>
      <c r="E635" s="189" t="s">
        <v>1104</v>
      </c>
      <c r="F635" s="190" t="s">
        <v>1105</v>
      </c>
      <c r="G635" s="191" t="s">
        <v>1106</v>
      </c>
      <c r="H635" s="192">
        <v>0.4</v>
      </c>
      <c r="I635" s="193"/>
      <c r="J635" s="194">
        <f>ROUND(I635*H635,2)</f>
        <v>0</v>
      </c>
      <c r="K635" s="190" t="s">
        <v>19</v>
      </c>
      <c r="L635" s="39"/>
      <c r="M635" s="195" t="s">
        <v>19</v>
      </c>
      <c r="N635" s="196" t="s">
        <v>45</v>
      </c>
      <c r="O635" s="64"/>
      <c r="P635" s="197">
        <f>O635*H635</f>
        <v>0</v>
      </c>
      <c r="Q635" s="197">
        <v>8.8000000000000005E-3</v>
      </c>
      <c r="R635" s="197">
        <f>Q635*H635</f>
        <v>3.5200000000000006E-3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236</v>
      </c>
      <c r="AT635" s="199" t="s">
        <v>159</v>
      </c>
      <c r="AU635" s="199" t="s">
        <v>82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1107</v>
      </c>
    </row>
    <row r="636" spans="1:65" s="2" customFormat="1" ht="19.2">
      <c r="A636" s="34"/>
      <c r="B636" s="35"/>
      <c r="C636" s="36"/>
      <c r="D636" s="201" t="s">
        <v>165</v>
      </c>
      <c r="E636" s="36"/>
      <c r="F636" s="202" t="s">
        <v>1105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82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1936</v>
      </c>
      <c r="G637" s="206"/>
      <c r="H637" s="209">
        <v>0.4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82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31.2" customHeight="1">
      <c r="A638" s="34"/>
      <c r="B638" s="35"/>
      <c r="C638" s="188" t="s">
        <v>1065</v>
      </c>
      <c r="D638" s="188" t="s">
        <v>159</v>
      </c>
      <c r="E638" s="189" t="s">
        <v>1110</v>
      </c>
      <c r="F638" s="190" t="s">
        <v>1111</v>
      </c>
      <c r="G638" s="191" t="s">
        <v>1106</v>
      </c>
      <c r="H638" s="192">
        <v>0.4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9.9000000000000008E-3</v>
      </c>
      <c r="R638" s="197">
        <f>Q638*H638</f>
        <v>3.9600000000000008E-3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236</v>
      </c>
      <c r="AT638" s="199" t="s">
        <v>159</v>
      </c>
      <c r="AU638" s="199" t="s">
        <v>82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236</v>
      </c>
      <c r="BM638" s="199" t="s">
        <v>1112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1111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82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1936</v>
      </c>
      <c r="G640" s="206"/>
      <c r="H640" s="209">
        <v>0.4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82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16.5" customHeight="1">
      <c r="A641" s="34"/>
      <c r="B641" s="35"/>
      <c r="C641" s="188" t="s">
        <v>1071</v>
      </c>
      <c r="D641" s="188" t="s">
        <v>159</v>
      </c>
      <c r="E641" s="189" t="s">
        <v>1754</v>
      </c>
      <c r="F641" s="190" t="s">
        <v>1755</v>
      </c>
      <c r="G641" s="191" t="s">
        <v>1035</v>
      </c>
      <c r="H641" s="192">
        <v>10.5</v>
      </c>
      <c r="I641" s="193"/>
      <c r="J641" s="194">
        <f>ROUND(I641*H641,2)</f>
        <v>0</v>
      </c>
      <c r="K641" s="190" t="s">
        <v>19</v>
      </c>
      <c r="L641" s="39"/>
      <c r="M641" s="195" t="s">
        <v>19</v>
      </c>
      <c r="N641" s="196" t="s">
        <v>45</v>
      </c>
      <c r="O641" s="64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236</v>
      </c>
      <c r="AT641" s="199" t="s">
        <v>159</v>
      </c>
      <c r="AU641" s="199" t="s">
        <v>82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1937</v>
      </c>
    </row>
    <row r="642" spans="1:65" s="2" customFormat="1" ht="10.199999999999999">
      <c r="A642" s="34"/>
      <c r="B642" s="35"/>
      <c r="C642" s="36"/>
      <c r="D642" s="201" t="s">
        <v>165</v>
      </c>
      <c r="E642" s="36"/>
      <c r="F642" s="202" t="s">
        <v>1755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82</v>
      </c>
    </row>
    <row r="643" spans="1:65" s="13" customFormat="1" ht="10.199999999999999">
      <c r="B643" s="205"/>
      <c r="C643" s="206"/>
      <c r="D643" s="201" t="s">
        <v>166</v>
      </c>
      <c r="E643" s="207" t="s">
        <v>19</v>
      </c>
      <c r="F643" s="208" t="s">
        <v>1938</v>
      </c>
      <c r="G643" s="206"/>
      <c r="H643" s="209">
        <v>10.5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166</v>
      </c>
      <c r="AU643" s="215" t="s">
        <v>82</v>
      </c>
      <c r="AV643" s="13" t="s">
        <v>85</v>
      </c>
      <c r="AW643" s="13" t="s">
        <v>34</v>
      </c>
      <c r="AX643" s="13" t="s">
        <v>82</v>
      </c>
      <c r="AY643" s="215" t="s">
        <v>158</v>
      </c>
    </row>
    <row r="644" spans="1:65" s="2" customFormat="1" ht="31.2" customHeight="1">
      <c r="A644" s="34"/>
      <c r="B644" s="35"/>
      <c r="C644" s="188" t="s">
        <v>1077</v>
      </c>
      <c r="D644" s="188" t="s">
        <v>159</v>
      </c>
      <c r="E644" s="189" t="s">
        <v>1758</v>
      </c>
      <c r="F644" s="190" t="s">
        <v>1759</v>
      </c>
      <c r="G644" s="191" t="s">
        <v>162</v>
      </c>
      <c r="H644" s="192">
        <v>10</v>
      </c>
      <c r="I644" s="193"/>
      <c r="J644" s="194">
        <f>ROUND(I644*H644,2)</f>
        <v>0</v>
      </c>
      <c r="K644" s="190" t="s">
        <v>19</v>
      </c>
      <c r="L644" s="39"/>
      <c r="M644" s="195" t="s">
        <v>19</v>
      </c>
      <c r="N644" s="196" t="s">
        <v>45</v>
      </c>
      <c r="O644" s="64"/>
      <c r="P644" s="197">
        <f>O644*H644</f>
        <v>0</v>
      </c>
      <c r="Q644" s="197">
        <v>0</v>
      </c>
      <c r="R644" s="197">
        <f>Q644*H644</f>
        <v>0</v>
      </c>
      <c r="S644" s="197">
        <v>0</v>
      </c>
      <c r="T644" s="198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9" t="s">
        <v>236</v>
      </c>
      <c r="AT644" s="199" t="s">
        <v>159</v>
      </c>
      <c r="AU644" s="199" t="s">
        <v>82</v>
      </c>
      <c r="AY644" s="17" t="s">
        <v>158</v>
      </c>
      <c r="BE644" s="200">
        <f>IF(N644="základní",J644,0)</f>
        <v>0</v>
      </c>
      <c r="BF644" s="200">
        <f>IF(N644="snížená",J644,0)</f>
        <v>0</v>
      </c>
      <c r="BG644" s="200">
        <f>IF(N644="zákl. přenesená",J644,0)</f>
        <v>0</v>
      </c>
      <c r="BH644" s="200">
        <f>IF(N644="sníž. přenesená",J644,0)</f>
        <v>0</v>
      </c>
      <c r="BI644" s="200">
        <f>IF(N644="nulová",J644,0)</f>
        <v>0</v>
      </c>
      <c r="BJ644" s="17" t="s">
        <v>82</v>
      </c>
      <c r="BK644" s="200">
        <f>ROUND(I644*H644,2)</f>
        <v>0</v>
      </c>
      <c r="BL644" s="17" t="s">
        <v>236</v>
      </c>
      <c r="BM644" s="199" t="s">
        <v>1939</v>
      </c>
    </row>
    <row r="645" spans="1:65" s="2" customFormat="1" ht="19.2">
      <c r="A645" s="34"/>
      <c r="B645" s="35"/>
      <c r="C645" s="36"/>
      <c r="D645" s="201" t="s">
        <v>165</v>
      </c>
      <c r="E645" s="36"/>
      <c r="F645" s="202" t="s">
        <v>1759</v>
      </c>
      <c r="G645" s="36"/>
      <c r="H645" s="36"/>
      <c r="I645" s="108"/>
      <c r="J645" s="36"/>
      <c r="K645" s="36"/>
      <c r="L645" s="39"/>
      <c r="M645" s="203"/>
      <c r="N645" s="204"/>
      <c r="O645" s="64"/>
      <c r="P645" s="64"/>
      <c r="Q645" s="64"/>
      <c r="R645" s="64"/>
      <c r="S645" s="64"/>
      <c r="T645" s="65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165</v>
      </c>
      <c r="AU645" s="17" t="s">
        <v>82</v>
      </c>
    </row>
    <row r="646" spans="1:65" s="13" customFormat="1" ht="10.199999999999999">
      <c r="B646" s="205"/>
      <c r="C646" s="206"/>
      <c r="D646" s="201" t="s">
        <v>166</v>
      </c>
      <c r="E646" s="207" t="s">
        <v>19</v>
      </c>
      <c r="F646" s="208" t="s">
        <v>1940</v>
      </c>
      <c r="G646" s="206"/>
      <c r="H646" s="209">
        <v>10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166</v>
      </c>
      <c r="AU646" s="215" t="s">
        <v>82</v>
      </c>
      <c r="AV646" s="13" t="s">
        <v>85</v>
      </c>
      <c r="AW646" s="13" t="s">
        <v>34</v>
      </c>
      <c r="AX646" s="13" t="s">
        <v>82</v>
      </c>
      <c r="AY646" s="215" t="s">
        <v>158</v>
      </c>
    </row>
    <row r="647" spans="1:65" s="2" customFormat="1" ht="16.5" customHeight="1">
      <c r="A647" s="34"/>
      <c r="B647" s="35"/>
      <c r="C647" s="188" t="s">
        <v>1082</v>
      </c>
      <c r="D647" s="188" t="s">
        <v>159</v>
      </c>
      <c r="E647" s="189" t="s">
        <v>1762</v>
      </c>
      <c r="F647" s="190" t="s">
        <v>1763</v>
      </c>
      <c r="G647" s="191" t="s">
        <v>1035</v>
      </c>
      <c r="H647" s="192">
        <v>3.5</v>
      </c>
      <c r="I647" s="193"/>
      <c r="J647" s="194">
        <f>ROUND(I647*H647,2)</f>
        <v>0</v>
      </c>
      <c r="K647" s="190" t="s">
        <v>19</v>
      </c>
      <c r="L647" s="39"/>
      <c r="M647" s="195" t="s">
        <v>19</v>
      </c>
      <c r="N647" s="196" t="s">
        <v>45</v>
      </c>
      <c r="O647" s="64"/>
      <c r="P647" s="197">
        <f>O647*H647</f>
        <v>0</v>
      </c>
      <c r="Q647" s="197">
        <v>0</v>
      </c>
      <c r="R647" s="197">
        <f>Q647*H647</f>
        <v>0</v>
      </c>
      <c r="S647" s="197">
        <v>0</v>
      </c>
      <c r="T647" s="198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9" t="s">
        <v>236</v>
      </c>
      <c r="AT647" s="199" t="s">
        <v>159</v>
      </c>
      <c r="AU647" s="199" t="s">
        <v>82</v>
      </c>
      <c r="AY647" s="17" t="s">
        <v>158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17" t="s">
        <v>82</v>
      </c>
      <c r="BK647" s="200">
        <f>ROUND(I647*H647,2)</f>
        <v>0</v>
      </c>
      <c r="BL647" s="17" t="s">
        <v>236</v>
      </c>
      <c r="BM647" s="199" t="s">
        <v>1941</v>
      </c>
    </row>
    <row r="648" spans="1:65" s="2" customFormat="1" ht="10.199999999999999">
      <c r="A648" s="34"/>
      <c r="B648" s="35"/>
      <c r="C648" s="36"/>
      <c r="D648" s="201" t="s">
        <v>165</v>
      </c>
      <c r="E648" s="36"/>
      <c r="F648" s="202" t="s">
        <v>1763</v>
      </c>
      <c r="G648" s="36"/>
      <c r="H648" s="36"/>
      <c r="I648" s="108"/>
      <c r="J648" s="36"/>
      <c r="K648" s="36"/>
      <c r="L648" s="39"/>
      <c r="M648" s="203"/>
      <c r="N648" s="204"/>
      <c r="O648" s="64"/>
      <c r="P648" s="64"/>
      <c r="Q648" s="64"/>
      <c r="R648" s="64"/>
      <c r="S648" s="64"/>
      <c r="T648" s="65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165</v>
      </c>
      <c r="AU648" s="17" t="s">
        <v>82</v>
      </c>
    </row>
    <row r="649" spans="1:65" s="13" customFormat="1" ht="10.199999999999999">
      <c r="B649" s="205"/>
      <c r="C649" s="206"/>
      <c r="D649" s="201" t="s">
        <v>166</v>
      </c>
      <c r="E649" s="207" t="s">
        <v>19</v>
      </c>
      <c r="F649" s="208" t="s">
        <v>1942</v>
      </c>
      <c r="G649" s="206"/>
      <c r="H649" s="209">
        <v>3.5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166</v>
      </c>
      <c r="AU649" s="215" t="s">
        <v>82</v>
      </c>
      <c r="AV649" s="13" t="s">
        <v>85</v>
      </c>
      <c r="AW649" s="13" t="s">
        <v>34</v>
      </c>
      <c r="AX649" s="13" t="s">
        <v>82</v>
      </c>
      <c r="AY649" s="215" t="s">
        <v>158</v>
      </c>
    </row>
    <row r="650" spans="1:65" s="2" customFormat="1" ht="31.2" customHeight="1">
      <c r="A650" s="34"/>
      <c r="B650" s="35"/>
      <c r="C650" s="188" t="s">
        <v>1087</v>
      </c>
      <c r="D650" s="188" t="s">
        <v>159</v>
      </c>
      <c r="E650" s="189" t="s">
        <v>1943</v>
      </c>
      <c r="F650" s="190" t="s">
        <v>1944</v>
      </c>
      <c r="G650" s="191" t="s">
        <v>1035</v>
      </c>
      <c r="H650" s="192">
        <v>14</v>
      </c>
      <c r="I650" s="193"/>
      <c r="J650" s="194">
        <f>ROUND(I650*H650,2)</f>
        <v>0</v>
      </c>
      <c r="K650" s="190" t="s">
        <v>213</v>
      </c>
      <c r="L650" s="39"/>
      <c r="M650" s="195" t="s">
        <v>19</v>
      </c>
      <c r="N650" s="196" t="s">
        <v>45</v>
      </c>
      <c r="O650" s="64"/>
      <c r="P650" s="197">
        <f>O650*H650</f>
        <v>0</v>
      </c>
      <c r="Q650" s="197">
        <v>0</v>
      </c>
      <c r="R650" s="197">
        <f>Q650*H650</f>
        <v>0</v>
      </c>
      <c r="S650" s="197">
        <v>0</v>
      </c>
      <c r="T650" s="19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9" t="s">
        <v>163</v>
      </c>
      <c r="AT650" s="199" t="s">
        <v>159</v>
      </c>
      <c r="AU650" s="199" t="s">
        <v>82</v>
      </c>
      <c r="AY650" s="17" t="s">
        <v>158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7" t="s">
        <v>82</v>
      </c>
      <c r="BK650" s="200">
        <f>ROUND(I650*H650,2)</f>
        <v>0</v>
      </c>
      <c r="BL650" s="17" t="s">
        <v>163</v>
      </c>
      <c r="BM650" s="199" t="s">
        <v>1945</v>
      </c>
    </row>
    <row r="651" spans="1:65" s="2" customFormat="1" ht="28.8">
      <c r="A651" s="34"/>
      <c r="B651" s="35"/>
      <c r="C651" s="36"/>
      <c r="D651" s="201" t="s">
        <v>165</v>
      </c>
      <c r="E651" s="36"/>
      <c r="F651" s="202" t="s">
        <v>1946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165</v>
      </c>
      <c r="AU651" s="17" t="s">
        <v>82</v>
      </c>
    </row>
    <row r="652" spans="1:65" s="2" customFormat="1" ht="172.8">
      <c r="A652" s="34"/>
      <c r="B652" s="35"/>
      <c r="C652" s="36"/>
      <c r="D652" s="201" t="s">
        <v>216</v>
      </c>
      <c r="E652" s="36"/>
      <c r="F652" s="227" t="s">
        <v>1947</v>
      </c>
      <c r="G652" s="36"/>
      <c r="H652" s="36"/>
      <c r="I652" s="108"/>
      <c r="J652" s="36"/>
      <c r="K652" s="36"/>
      <c r="L652" s="39"/>
      <c r="M652" s="203"/>
      <c r="N652" s="204"/>
      <c r="O652" s="64"/>
      <c r="P652" s="64"/>
      <c r="Q652" s="64"/>
      <c r="R652" s="64"/>
      <c r="S652" s="64"/>
      <c r="T652" s="65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216</v>
      </c>
      <c r="AU652" s="17" t="s">
        <v>82</v>
      </c>
    </row>
    <row r="653" spans="1:65" s="13" customFormat="1" ht="10.199999999999999">
      <c r="B653" s="205"/>
      <c r="C653" s="206"/>
      <c r="D653" s="201" t="s">
        <v>166</v>
      </c>
      <c r="E653" s="207" t="s">
        <v>19</v>
      </c>
      <c r="F653" s="208" t="s">
        <v>1771</v>
      </c>
      <c r="G653" s="206"/>
      <c r="H653" s="209">
        <v>10.5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166</v>
      </c>
      <c r="AU653" s="215" t="s">
        <v>82</v>
      </c>
      <c r="AV653" s="13" t="s">
        <v>85</v>
      </c>
      <c r="AW653" s="13" t="s">
        <v>34</v>
      </c>
      <c r="AX653" s="13" t="s">
        <v>74</v>
      </c>
      <c r="AY653" s="215" t="s">
        <v>158</v>
      </c>
    </row>
    <row r="654" spans="1:65" s="13" customFormat="1" ht="10.199999999999999">
      <c r="B654" s="205"/>
      <c r="C654" s="206"/>
      <c r="D654" s="201" t="s">
        <v>166</v>
      </c>
      <c r="E654" s="207" t="s">
        <v>19</v>
      </c>
      <c r="F654" s="208" t="s">
        <v>1772</v>
      </c>
      <c r="G654" s="206"/>
      <c r="H654" s="209">
        <v>3.5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166</v>
      </c>
      <c r="AU654" s="215" t="s">
        <v>82</v>
      </c>
      <c r="AV654" s="13" t="s">
        <v>85</v>
      </c>
      <c r="AW654" s="13" t="s">
        <v>34</v>
      </c>
      <c r="AX654" s="13" t="s">
        <v>74</v>
      </c>
      <c r="AY654" s="215" t="s">
        <v>158</v>
      </c>
    </row>
    <row r="655" spans="1:65" s="14" customFormat="1" ht="10.199999999999999">
      <c r="B655" s="216"/>
      <c r="C655" s="217"/>
      <c r="D655" s="201" t="s">
        <v>166</v>
      </c>
      <c r="E655" s="218" t="s">
        <v>19</v>
      </c>
      <c r="F655" s="219" t="s">
        <v>175</v>
      </c>
      <c r="G655" s="217"/>
      <c r="H655" s="220">
        <v>14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166</v>
      </c>
      <c r="AU655" s="226" t="s">
        <v>82</v>
      </c>
      <c r="AV655" s="14" t="s">
        <v>163</v>
      </c>
      <c r="AW655" s="14" t="s">
        <v>34</v>
      </c>
      <c r="AX655" s="14" t="s">
        <v>82</v>
      </c>
      <c r="AY655" s="226" t="s">
        <v>158</v>
      </c>
    </row>
    <row r="656" spans="1:65" s="2" customFormat="1" ht="28.2" customHeight="1">
      <c r="A656" s="34"/>
      <c r="B656" s="35"/>
      <c r="C656" s="188" t="s">
        <v>1091</v>
      </c>
      <c r="D656" s="188" t="s">
        <v>159</v>
      </c>
      <c r="E656" s="189" t="s">
        <v>1114</v>
      </c>
      <c r="F656" s="190" t="s">
        <v>1115</v>
      </c>
      <c r="G656" s="191" t="s">
        <v>194</v>
      </c>
      <c r="H656" s="192">
        <v>164</v>
      </c>
      <c r="I656" s="193"/>
      <c r="J656" s="194">
        <f>ROUND(I656*H656,2)</f>
        <v>0</v>
      </c>
      <c r="K656" s="190" t="s">
        <v>213</v>
      </c>
      <c r="L656" s="39"/>
      <c r="M656" s="195" t="s">
        <v>19</v>
      </c>
      <c r="N656" s="196" t="s">
        <v>45</v>
      </c>
      <c r="O656" s="64"/>
      <c r="P656" s="197">
        <f>O656*H656</f>
        <v>0</v>
      </c>
      <c r="Q656" s="197">
        <v>0</v>
      </c>
      <c r="R656" s="197">
        <f>Q656*H656</f>
        <v>0</v>
      </c>
      <c r="S656" s="197">
        <v>0</v>
      </c>
      <c r="T656" s="198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9" t="s">
        <v>236</v>
      </c>
      <c r="AT656" s="199" t="s">
        <v>159</v>
      </c>
      <c r="AU656" s="199" t="s">
        <v>82</v>
      </c>
      <c r="AY656" s="17" t="s">
        <v>158</v>
      </c>
      <c r="BE656" s="200">
        <f>IF(N656="základní",J656,0)</f>
        <v>0</v>
      </c>
      <c r="BF656" s="200">
        <f>IF(N656="snížená",J656,0)</f>
        <v>0</v>
      </c>
      <c r="BG656" s="200">
        <f>IF(N656="zákl. přenesená",J656,0)</f>
        <v>0</v>
      </c>
      <c r="BH656" s="200">
        <f>IF(N656="sníž. přenesená",J656,0)</f>
        <v>0</v>
      </c>
      <c r="BI656" s="200">
        <f>IF(N656="nulová",J656,0)</f>
        <v>0</v>
      </c>
      <c r="BJ656" s="17" t="s">
        <v>82</v>
      </c>
      <c r="BK656" s="200">
        <f>ROUND(I656*H656,2)</f>
        <v>0</v>
      </c>
      <c r="BL656" s="17" t="s">
        <v>236</v>
      </c>
      <c r="BM656" s="199" t="s">
        <v>1116</v>
      </c>
    </row>
    <row r="657" spans="1:65" s="2" customFormat="1" ht="38.4">
      <c r="A657" s="34"/>
      <c r="B657" s="35"/>
      <c r="C657" s="36"/>
      <c r="D657" s="201" t="s">
        <v>165</v>
      </c>
      <c r="E657" s="36"/>
      <c r="F657" s="202" t="s">
        <v>1117</v>
      </c>
      <c r="G657" s="36"/>
      <c r="H657" s="36"/>
      <c r="I657" s="108"/>
      <c r="J657" s="36"/>
      <c r="K657" s="36"/>
      <c r="L657" s="39"/>
      <c r="M657" s="203"/>
      <c r="N657" s="204"/>
      <c r="O657" s="64"/>
      <c r="P657" s="64"/>
      <c r="Q657" s="64"/>
      <c r="R657" s="64"/>
      <c r="S657" s="64"/>
      <c r="T657" s="65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165</v>
      </c>
      <c r="AU657" s="17" t="s">
        <v>82</v>
      </c>
    </row>
    <row r="658" spans="1:65" s="2" customFormat="1" ht="96">
      <c r="A658" s="34"/>
      <c r="B658" s="35"/>
      <c r="C658" s="36"/>
      <c r="D658" s="201" t="s">
        <v>216</v>
      </c>
      <c r="E658" s="36"/>
      <c r="F658" s="227" t="s">
        <v>1118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216</v>
      </c>
      <c r="AU658" s="17" t="s">
        <v>82</v>
      </c>
    </row>
    <row r="659" spans="1:65" s="13" customFormat="1" ht="10.199999999999999">
      <c r="B659" s="205"/>
      <c r="C659" s="206"/>
      <c r="D659" s="201" t="s">
        <v>166</v>
      </c>
      <c r="E659" s="207" t="s">
        <v>19</v>
      </c>
      <c r="F659" s="208" t="s">
        <v>1948</v>
      </c>
      <c r="G659" s="206"/>
      <c r="H659" s="209">
        <v>164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82</v>
      </c>
      <c r="AV659" s="13" t="s">
        <v>85</v>
      </c>
      <c r="AW659" s="13" t="s">
        <v>34</v>
      </c>
      <c r="AX659" s="13" t="s">
        <v>82</v>
      </c>
      <c r="AY659" s="215" t="s">
        <v>158</v>
      </c>
    </row>
    <row r="660" spans="1:65" s="2" customFormat="1" ht="28.2" customHeight="1">
      <c r="A660" s="34"/>
      <c r="B660" s="35"/>
      <c r="C660" s="188" t="s">
        <v>1098</v>
      </c>
      <c r="D660" s="188" t="s">
        <v>159</v>
      </c>
      <c r="E660" s="189" t="s">
        <v>1120</v>
      </c>
      <c r="F660" s="190" t="s">
        <v>1121</v>
      </c>
      <c r="G660" s="191" t="s">
        <v>194</v>
      </c>
      <c r="H660" s="192">
        <v>164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236</v>
      </c>
      <c r="AT660" s="199" t="s">
        <v>159</v>
      </c>
      <c r="AU660" s="199" t="s">
        <v>82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236</v>
      </c>
      <c r="BM660" s="199" t="s">
        <v>1122</v>
      </c>
    </row>
    <row r="661" spans="1:65" s="2" customFormat="1" ht="38.4">
      <c r="A661" s="34"/>
      <c r="B661" s="35"/>
      <c r="C661" s="36"/>
      <c r="D661" s="201" t="s">
        <v>165</v>
      </c>
      <c r="E661" s="36"/>
      <c r="F661" s="202" t="s">
        <v>1123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82</v>
      </c>
    </row>
    <row r="662" spans="1:65" s="2" customFormat="1" ht="124.8">
      <c r="A662" s="34"/>
      <c r="B662" s="35"/>
      <c r="C662" s="36"/>
      <c r="D662" s="201" t="s">
        <v>216</v>
      </c>
      <c r="E662" s="36"/>
      <c r="F662" s="227" t="s">
        <v>1124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216</v>
      </c>
      <c r="AU662" s="17" t="s">
        <v>82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1948</v>
      </c>
      <c r="G663" s="206"/>
      <c r="H663" s="209">
        <v>164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82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2" customFormat="1" ht="28.2" customHeight="1">
      <c r="A664" s="34"/>
      <c r="B664" s="35"/>
      <c r="C664" s="188" t="s">
        <v>1103</v>
      </c>
      <c r="D664" s="188" t="s">
        <v>159</v>
      </c>
      <c r="E664" s="189" t="s">
        <v>1126</v>
      </c>
      <c r="F664" s="190" t="s">
        <v>1127</v>
      </c>
      <c r="G664" s="191" t="s">
        <v>162</v>
      </c>
      <c r="H664" s="192">
        <v>12</v>
      </c>
      <c r="I664" s="193"/>
      <c r="J664" s="194">
        <f>ROUND(I664*H664,2)</f>
        <v>0</v>
      </c>
      <c r="K664" s="190" t="s">
        <v>213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0</v>
      </c>
      <c r="R664" s="197">
        <f>Q664*H664</f>
        <v>0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236</v>
      </c>
      <c r="AT664" s="199" t="s">
        <v>159</v>
      </c>
      <c r="AU664" s="199" t="s">
        <v>82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236</v>
      </c>
      <c r="BM664" s="199" t="s">
        <v>1128</v>
      </c>
    </row>
    <row r="665" spans="1:65" s="2" customFormat="1" ht="28.8">
      <c r="A665" s="34"/>
      <c r="B665" s="35"/>
      <c r="C665" s="36"/>
      <c r="D665" s="201" t="s">
        <v>165</v>
      </c>
      <c r="E665" s="36"/>
      <c r="F665" s="202" t="s">
        <v>1129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82</v>
      </c>
    </row>
    <row r="666" spans="1:65" s="2" customFormat="1" ht="96">
      <c r="A666" s="34"/>
      <c r="B666" s="35"/>
      <c r="C666" s="36"/>
      <c r="D666" s="201" t="s">
        <v>216</v>
      </c>
      <c r="E666" s="36"/>
      <c r="F666" s="227" t="s">
        <v>1118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216</v>
      </c>
      <c r="AU666" s="17" t="s">
        <v>82</v>
      </c>
    </row>
    <row r="667" spans="1:65" s="13" customFormat="1" ht="10.199999999999999">
      <c r="B667" s="205"/>
      <c r="C667" s="206"/>
      <c r="D667" s="201" t="s">
        <v>166</v>
      </c>
      <c r="E667" s="207" t="s">
        <v>19</v>
      </c>
      <c r="F667" s="208" t="s">
        <v>1949</v>
      </c>
      <c r="G667" s="206"/>
      <c r="H667" s="209">
        <v>12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166</v>
      </c>
      <c r="AU667" s="215" t="s">
        <v>82</v>
      </c>
      <c r="AV667" s="13" t="s">
        <v>85</v>
      </c>
      <c r="AW667" s="13" t="s">
        <v>34</v>
      </c>
      <c r="AX667" s="13" t="s">
        <v>82</v>
      </c>
      <c r="AY667" s="215" t="s">
        <v>158</v>
      </c>
    </row>
    <row r="668" spans="1:65" s="2" customFormat="1" ht="28.2" customHeight="1">
      <c r="A668" s="34"/>
      <c r="B668" s="35"/>
      <c r="C668" s="188" t="s">
        <v>1109</v>
      </c>
      <c r="D668" s="188" t="s">
        <v>159</v>
      </c>
      <c r="E668" s="189" t="s">
        <v>1132</v>
      </c>
      <c r="F668" s="190" t="s">
        <v>1133</v>
      </c>
      <c r="G668" s="191" t="s">
        <v>162</v>
      </c>
      <c r="H668" s="192">
        <v>12</v>
      </c>
      <c r="I668" s="193"/>
      <c r="J668" s="194">
        <f>ROUND(I668*H668,2)</f>
        <v>0</v>
      </c>
      <c r="K668" s="190" t="s">
        <v>213</v>
      </c>
      <c r="L668" s="39"/>
      <c r="M668" s="195" t="s">
        <v>19</v>
      </c>
      <c r="N668" s="196" t="s">
        <v>45</v>
      </c>
      <c r="O668" s="64"/>
      <c r="P668" s="197">
        <f>O668*H668</f>
        <v>0</v>
      </c>
      <c r="Q668" s="197">
        <v>0</v>
      </c>
      <c r="R668" s="197">
        <f>Q668*H668</f>
        <v>0</v>
      </c>
      <c r="S668" s="197">
        <v>0</v>
      </c>
      <c r="T668" s="198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9" t="s">
        <v>236</v>
      </c>
      <c r="AT668" s="199" t="s">
        <v>159</v>
      </c>
      <c r="AU668" s="199" t="s">
        <v>82</v>
      </c>
      <c r="AY668" s="17" t="s">
        <v>158</v>
      </c>
      <c r="BE668" s="200">
        <f>IF(N668="základní",J668,0)</f>
        <v>0</v>
      </c>
      <c r="BF668" s="200">
        <f>IF(N668="snížená",J668,0)</f>
        <v>0</v>
      </c>
      <c r="BG668" s="200">
        <f>IF(N668="zákl. přenesená",J668,0)</f>
        <v>0</v>
      </c>
      <c r="BH668" s="200">
        <f>IF(N668="sníž. přenesená",J668,0)</f>
        <v>0</v>
      </c>
      <c r="BI668" s="200">
        <f>IF(N668="nulová",J668,0)</f>
        <v>0</v>
      </c>
      <c r="BJ668" s="17" t="s">
        <v>82</v>
      </c>
      <c r="BK668" s="200">
        <f>ROUND(I668*H668,2)</f>
        <v>0</v>
      </c>
      <c r="BL668" s="17" t="s">
        <v>236</v>
      </c>
      <c r="BM668" s="199" t="s">
        <v>1134</v>
      </c>
    </row>
    <row r="669" spans="1:65" s="2" customFormat="1" ht="38.4">
      <c r="A669" s="34"/>
      <c r="B669" s="35"/>
      <c r="C669" s="36"/>
      <c r="D669" s="201" t="s">
        <v>165</v>
      </c>
      <c r="E669" s="36"/>
      <c r="F669" s="202" t="s">
        <v>1135</v>
      </c>
      <c r="G669" s="36"/>
      <c r="H669" s="36"/>
      <c r="I669" s="108"/>
      <c r="J669" s="36"/>
      <c r="K669" s="36"/>
      <c r="L669" s="39"/>
      <c r="M669" s="203"/>
      <c r="N669" s="204"/>
      <c r="O669" s="64"/>
      <c r="P669" s="64"/>
      <c r="Q669" s="64"/>
      <c r="R669" s="64"/>
      <c r="S669" s="64"/>
      <c r="T669" s="65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165</v>
      </c>
      <c r="AU669" s="17" t="s">
        <v>82</v>
      </c>
    </row>
    <row r="670" spans="1:65" s="2" customFormat="1" ht="124.8">
      <c r="A670" s="34"/>
      <c r="B670" s="35"/>
      <c r="C670" s="36"/>
      <c r="D670" s="201" t="s">
        <v>216</v>
      </c>
      <c r="E670" s="36"/>
      <c r="F670" s="227" t="s">
        <v>1124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216</v>
      </c>
      <c r="AU670" s="17" t="s">
        <v>82</v>
      </c>
    </row>
    <row r="671" spans="1:65" s="13" customFormat="1" ht="10.199999999999999">
      <c r="B671" s="205"/>
      <c r="C671" s="206"/>
      <c r="D671" s="201" t="s">
        <v>166</v>
      </c>
      <c r="E671" s="207" t="s">
        <v>19</v>
      </c>
      <c r="F671" s="208" t="s">
        <v>1949</v>
      </c>
      <c r="G671" s="206"/>
      <c r="H671" s="209">
        <v>12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166</v>
      </c>
      <c r="AU671" s="215" t="s">
        <v>82</v>
      </c>
      <c r="AV671" s="13" t="s">
        <v>85</v>
      </c>
      <c r="AW671" s="13" t="s">
        <v>34</v>
      </c>
      <c r="AX671" s="13" t="s">
        <v>82</v>
      </c>
      <c r="AY671" s="215" t="s">
        <v>158</v>
      </c>
    </row>
    <row r="672" spans="1:65" s="2" customFormat="1" ht="16.5" customHeight="1">
      <c r="A672" s="34"/>
      <c r="B672" s="35"/>
      <c r="C672" s="228" t="s">
        <v>1113</v>
      </c>
      <c r="D672" s="228" t="s">
        <v>199</v>
      </c>
      <c r="E672" s="229" t="s">
        <v>1137</v>
      </c>
      <c r="F672" s="230" t="s">
        <v>1138</v>
      </c>
      <c r="G672" s="231" t="s">
        <v>162</v>
      </c>
      <c r="H672" s="232">
        <v>12</v>
      </c>
      <c r="I672" s="233"/>
      <c r="J672" s="234">
        <f>ROUND(I672*H672,2)</f>
        <v>0</v>
      </c>
      <c r="K672" s="230" t="s">
        <v>213</v>
      </c>
      <c r="L672" s="235"/>
      <c r="M672" s="236" t="s">
        <v>19</v>
      </c>
      <c r="N672" s="237" t="s">
        <v>45</v>
      </c>
      <c r="O672" s="64"/>
      <c r="P672" s="197">
        <f>O672*H672</f>
        <v>0</v>
      </c>
      <c r="Q672" s="197">
        <v>4.5999999999999999E-2</v>
      </c>
      <c r="R672" s="197">
        <f>Q672*H672</f>
        <v>0.55200000000000005</v>
      </c>
      <c r="S672" s="197">
        <v>0</v>
      </c>
      <c r="T672" s="19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9" t="s">
        <v>255</v>
      </c>
      <c r="AT672" s="199" t="s">
        <v>199</v>
      </c>
      <c r="AU672" s="199" t="s">
        <v>82</v>
      </c>
      <c r="AY672" s="17" t="s">
        <v>158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7" t="s">
        <v>82</v>
      </c>
      <c r="BK672" s="200">
        <f>ROUND(I672*H672,2)</f>
        <v>0</v>
      </c>
      <c r="BL672" s="17" t="s">
        <v>255</v>
      </c>
      <c r="BM672" s="199" t="s">
        <v>1139</v>
      </c>
    </row>
    <row r="673" spans="1:65" s="2" customFormat="1" ht="10.199999999999999">
      <c r="A673" s="34"/>
      <c r="B673" s="35"/>
      <c r="C673" s="36"/>
      <c r="D673" s="201" t="s">
        <v>165</v>
      </c>
      <c r="E673" s="36"/>
      <c r="F673" s="202" t="s">
        <v>1138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165</v>
      </c>
      <c r="AU673" s="17" t="s">
        <v>82</v>
      </c>
    </row>
    <row r="674" spans="1:65" s="13" customFormat="1" ht="10.199999999999999">
      <c r="B674" s="205"/>
      <c r="C674" s="206"/>
      <c r="D674" s="201" t="s">
        <v>166</v>
      </c>
      <c r="E674" s="207" t="s">
        <v>19</v>
      </c>
      <c r="F674" s="208" t="s">
        <v>1871</v>
      </c>
      <c r="G674" s="206"/>
      <c r="H674" s="209">
        <v>12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82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28.2" customHeight="1">
      <c r="A675" s="34"/>
      <c r="B675" s="35"/>
      <c r="C675" s="188" t="s">
        <v>1119</v>
      </c>
      <c r="D675" s="188" t="s">
        <v>159</v>
      </c>
      <c r="E675" s="189" t="s">
        <v>1141</v>
      </c>
      <c r="F675" s="190" t="s">
        <v>1142</v>
      </c>
      <c r="G675" s="191" t="s">
        <v>162</v>
      </c>
      <c r="H675" s="192">
        <v>16</v>
      </c>
      <c r="I675" s="193"/>
      <c r="J675" s="194">
        <f>ROUND(I675*H675,2)</f>
        <v>0</v>
      </c>
      <c r="K675" s="190" t="s">
        <v>213</v>
      </c>
      <c r="L675" s="39"/>
      <c r="M675" s="195" t="s">
        <v>19</v>
      </c>
      <c r="N675" s="196" t="s">
        <v>45</v>
      </c>
      <c r="O675" s="64"/>
      <c r="P675" s="197">
        <f>O675*H675</f>
        <v>0</v>
      </c>
      <c r="Q675" s="197">
        <v>0</v>
      </c>
      <c r="R675" s="197">
        <f>Q675*H675</f>
        <v>0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236</v>
      </c>
      <c r="AT675" s="199" t="s">
        <v>159</v>
      </c>
      <c r="AU675" s="199" t="s">
        <v>82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236</v>
      </c>
      <c r="BM675" s="199" t="s">
        <v>1143</v>
      </c>
    </row>
    <row r="676" spans="1:65" s="2" customFormat="1" ht="28.8">
      <c r="A676" s="34"/>
      <c r="B676" s="35"/>
      <c r="C676" s="36"/>
      <c r="D676" s="201" t="s">
        <v>165</v>
      </c>
      <c r="E676" s="36"/>
      <c r="F676" s="202" t="s">
        <v>1144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82</v>
      </c>
    </row>
    <row r="677" spans="1:65" s="2" customFormat="1" ht="96">
      <c r="A677" s="34"/>
      <c r="B677" s="35"/>
      <c r="C677" s="36"/>
      <c r="D677" s="201" t="s">
        <v>216</v>
      </c>
      <c r="E677" s="36"/>
      <c r="F677" s="227" t="s">
        <v>1118</v>
      </c>
      <c r="G677" s="36"/>
      <c r="H677" s="36"/>
      <c r="I677" s="108"/>
      <c r="J677" s="36"/>
      <c r="K677" s="36"/>
      <c r="L677" s="39"/>
      <c r="M677" s="203"/>
      <c r="N677" s="204"/>
      <c r="O677" s="64"/>
      <c r="P677" s="64"/>
      <c r="Q677" s="64"/>
      <c r="R677" s="64"/>
      <c r="S677" s="64"/>
      <c r="T677" s="65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7" t="s">
        <v>216</v>
      </c>
      <c r="AU677" s="17" t="s">
        <v>82</v>
      </c>
    </row>
    <row r="678" spans="1:65" s="13" customFormat="1" ht="10.199999999999999">
      <c r="B678" s="205"/>
      <c r="C678" s="206"/>
      <c r="D678" s="201" t="s">
        <v>166</v>
      </c>
      <c r="E678" s="207" t="s">
        <v>19</v>
      </c>
      <c r="F678" s="208" t="s">
        <v>1950</v>
      </c>
      <c r="G678" s="206"/>
      <c r="H678" s="209">
        <v>16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166</v>
      </c>
      <c r="AU678" s="215" t="s">
        <v>82</v>
      </c>
      <c r="AV678" s="13" t="s">
        <v>85</v>
      </c>
      <c r="AW678" s="13" t="s">
        <v>34</v>
      </c>
      <c r="AX678" s="13" t="s">
        <v>82</v>
      </c>
      <c r="AY678" s="215" t="s">
        <v>158</v>
      </c>
    </row>
    <row r="679" spans="1:65" s="2" customFormat="1" ht="28.2" customHeight="1">
      <c r="A679" s="34"/>
      <c r="B679" s="35"/>
      <c r="C679" s="188" t="s">
        <v>1125</v>
      </c>
      <c r="D679" s="188" t="s">
        <v>159</v>
      </c>
      <c r="E679" s="189" t="s">
        <v>1147</v>
      </c>
      <c r="F679" s="190" t="s">
        <v>1148</v>
      </c>
      <c r="G679" s="191" t="s">
        <v>162</v>
      </c>
      <c r="H679" s="192">
        <v>16</v>
      </c>
      <c r="I679" s="193"/>
      <c r="J679" s="194">
        <f>ROUND(I679*H679,2)</f>
        <v>0</v>
      </c>
      <c r="K679" s="190" t="s">
        <v>213</v>
      </c>
      <c r="L679" s="39"/>
      <c r="M679" s="195" t="s">
        <v>19</v>
      </c>
      <c r="N679" s="196" t="s">
        <v>45</v>
      </c>
      <c r="O679" s="64"/>
      <c r="P679" s="197">
        <f>O679*H679</f>
        <v>0</v>
      </c>
      <c r="Q679" s="197">
        <v>0</v>
      </c>
      <c r="R679" s="197">
        <f>Q679*H679</f>
        <v>0</v>
      </c>
      <c r="S679" s="197">
        <v>0</v>
      </c>
      <c r="T679" s="198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99" t="s">
        <v>236</v>
      </c>
      <c r="AT679" s="199" t="s">
        <v>159</v>
      </c>
      <c r="AU679" s="199" t="s">
        <v>82</v>
      </c>
      <c r="AY679" s="17" t="s">
        <v>158</v>
      </c>
      <c r="BE679" s="200">
        <f>IF(N679="základní",J679,0)</f>
        <v>0</v>
      </c>
      <c r="BF679" s="200">
        <f>IF(N679="snížená",J679,0)</f>
        <v>0</v>
      </c>
      <c r="BG679" s="200">
        <f>IF(N679="zákl. přenesená",J679,0)</f>
        <v>0</v>
      </c>
      <c r="BH679" s="200">
        <f>IF(N679="sníž. přenesená",J679,0)</f>
        <v>0</v>
      </c>
      <c r="BI679" s="200">
        <f>IF(N679="nulová",J679,0)</f>
        <v>0</v>
      </c>
      <c r="BJ679" s="17" t="s">
        <v>82</v>
      </c>
      <c r="BK679" s="200">
        <f>ROUND(I679*H679,2)</f>
        <v>0</v>
      </c>
      <c r="BL679" s="17" t="s">
        <v>236</v>
      </c>
      <c r="BM679" s="199" t="s">
        <v>1149</v>
      </c>
    </row>
    <row r="680" spans="1:65" s="2" customFormat="1" ht="28.8">
      <c r="A680" s="34"/>
      <c r="B680" s="35"/>
      <c r="C680" s="36"/>
      <c r="D680" s="201" t="s">
        <v>165</v>
      </c>
      <c r="E680" s="36"/>
      <c r="F680" s="202" t="s">
        <v>1150</v>
      </c>
      <c r="G680" s="36"/>
      <c r="H680" s="36"/>
      <c r="I680" s="108"/>
      <c r="J680" s="36"/>
      <c r="K680" s="36"/>
      <c r="L680" s="39"/>
      <c r="M680" s="203"/>
      <c r="N680" s="204"/>
      <c r="O680" s="64"/>
      <c r="P680" s="64"/>
      <c r="Q680" s="64"/>
      <c r="R680" s="64"/>
      <c r="S680" s="64"/>
      <c r="T680" s="65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165</v>
      </c>
      <c r="AU680" s="17" t="s">
        <v>82</v>
      </c>
    </row>
    <row r="681" spans="1:65" s="2" customFormat="1" ht="124.8">
      <c r="A681" s="34"/>
      <c r="B681" s="35"/>
      <c r="C681" s="36"/>
      <c r="D681" s="201" t="s">
        <v>216</v>
      </c>
      <c r="E681" s="36"/>
      <c r="F681" s="227" t="s">
        <v>1124</v>
      </c>
      <c r="G681" s="36"/>
      <c r="H681" s="36"/>
      <c r="I681" s="108"/>
      <c r="J681" s="36"/>
      <c r="K681" s="36"/>
      <c r="L681" s="39"/>
      <c r="M681" s="203"/>
      <c r="N681" s="204"/>
      <c r="O681" s="64"/>
      <c r="P681" s="64"/>
      <c r="Q681" s="64"/>
      <c r="R681" s="64"/>
      <c r="S681" s="64"/>
      <c r="T681" s="65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216</v>
      </c>
      <c r="AU681" s="17" t="s">
        <v>82</v>
      </c>
    </row>
    <row r="682" spans="1:65" s="13" customFormat="1" ht="10.199999999999999">
      <c r="B682" s="205"/>
      <c r="C682" s="206"/>
      <c r="D682" s="201" t="s">
        <v>166</v>
      </c>
      <c r="E682" s="207" t="s">
        <v>19</v>
      </c>
      <c r="F682" s="208" t="s">
        <v>1950</v>
      </c>
      <c r="G682" s="206"/>
      <c r="H682" s="209">
        <v>16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166</v>
      </c>
      <c r="AU682" s="215" t="s">
        <v>82</v>
      </c>
      <c r="AV682" s="13" t="s">
        <v>85</v>
      </c>
      <c r="AW682" s="13" t="s">
        <v>34</v>
      </c>
      <c r="AX682" s="13" t="s">
        <v>82</v>
      </c>
      <c r="AY682" s="215" t="s">
        <v>158</v>
      </c>
    </row>
    <row r="683" spans="1:65" s="2" customFormat="1" ht="16.5" customHeight="1">
      <c r="A683" s="34"/>
      <c r="B683" s="35"/>
      <c r="C683" s="228" t="s">
        <v>1131</v>
      </c>
      <c r="D683" s="228" t="s">
        <v>199</v>
      </c>
      <c r="E683" s="229" t="s">
        <v>1152</v>
      </c>
      <c r="F683" s="230" t="s">
        <v>1153</v>
      </c>
      <c r="G683" s="231" t="s">
        <v>162</v>
      </c>
      <c r="H683" s="232">
        <v>16</v>
      </c>
      <c r="I683" s="233"/>
      <c r="J683" s="234">
        <f>ROUND(I683*H683,2)</f>
        <v>0</v>
      </c>
      <c r="K683" s="230" t="s">
        <v>213</v>
      </c>
      <c r="L683" s="235"/>
      <c r="M683" s="236" t="s">
        <v>19</v>
      </c>
      <c r="N683" s="237" t="s">
        <v>45</v>
      </c>
      <c r="O683" s="64"/>
      <c r="P683" s="197">
        <f>O683*H683</f>
        <v>0</v>
      </c>
      <c r="Q683" s="197">
        <v>0.08</v>
      </c>
      <c r="R683" s="197">
        <f>Q683*H683</f>
        <v>1.28</v>
      </c>
      <c r="S683" s="197">
        <v>0</v>
      </c>
      <c r="T683" s="198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99" t="s">
        <v>255</v>
      </c>
      <c r="AT683" s="199" t="s">
        <v>199</v>
      </c>
      <c r="AU683" s="199" t="s">
        <v>82</v>
      </c>
      <c r="AY683" s="17" t="s">
        <v>158</v>
      </c>
      <c r="BE683" s="200">
        <f>IF(N683="základní",J683,0)</f>
        <v>0</v>
      </c>
      <c r="BF683" s="200">
        <f>IF(N683="snížená",J683,0)</f>
        <v>0</v>
      </c>
      <c r="BG683" s="200">
        <f>IF(N683="zákl. přenesená",J683,0)</f>
        <v>0</v>
      </c>
      <c r="BH683" s="200">
        <f>IF(N683="sníž. přenesená",J683,0)</f>
        <v>0</v>
      </c>
      <c r="BI683" s="200">
        <f>IF(N683="nulová",J683,0)</f>
        <v>0</v>
      </c>
      <c r="BJ683" s="17" t="s">
        <v>82</v>
      </c>
      <c r="BK683" s="200">
        <f>ROUND(I683*H683,2)</f>
        <v>0</v>
      </c>
      <c r="BL683" s="17" t="s">
        <v>255</v>
      </c>
      <c r="BM683" s="199" t="s">
        <v>1154</v>
      </c>
    </row>
    <row r="684" spans="1:65" s="2" customFormat="1" ht="10.199999999999999">
      <c r="A684" s="34"/>
      <c r="B684" s="35"/>
      <c r="C684" s="36"/>
      <c r="D684" s="201" t="s">
        <v>165</v>
      </c>
      <c r="E684" s="36"/>
      <c r="F684" s="202" t="s">
        <v>1153</v>
      </c>
      <c r="G684" s="36"/>
      <c r="H684" s="36"/>
      <c r="I684" s="108"/>
      <c r="J684" s="36"/>
      <c r="K684" s="36"/>
      <c r="L684" s="39"/>
      <c r="M684" s="203"/>
      <c r="N684" s="204"/>
      <c r="O684" s="64"/>
      <c r="P684" s="64"/>
      <c r="Q684" s="64"/>
      <c r="R684" s="64"/>
      <c r="S684" s="64"/>
      <c r="T684" s="65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165</v>
      </c>
      <c r="AU684" s="17" t="s">
        <v>82</v>
      </c>
    </row>
    <row r="685" spans="1:65" s="13" customFormat="1" ht="10.199999999999999">
      <c r="B685" s="205"/>
      <c r="C685" s="206"/>
      <c r="D685" s="201" t="s">
        <v>166</v>
      </c>
      <c r="E685" s="207" t="s">
        <v>19</v>
      </c>
      <c r="F685" s="208" t="s">
        <v>1951</v>
      </c>
      <c r="G685" s="206"/>
      <c r="H685" s="209">
        <v>16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166</v>
      </c>
      <c r="AU685" s="215" t="s">
        <v>82</v>
      </c>
      <c r="AV685" s="13" t="s">
        <v>85</v>
      </c>
      <c r="AW685" s="13" t="s">
        <v>34</v>
      </c>
      <c r="AX685" s="13" t="s">
        <v>82</v>
      </c>
      <c r="AY685" s="215" t="s">
        <v>158</v>
      </c>
    </row>
    <row r="686" spans="1:65" s="2" customFormat="1" ht="30" customHeight="1">
      <c r="A686" s="34"/>
      <c r="B686" s="35"/>
      <c r="C686" s="188" t="s">
        <v>1136</v>
      </c>
      <c r="D686" s="188" t="s">
        <v>159</v>
      </c>
      <c r="E686" s="189" t="s">
        <v>1157</v>
      </c>
      <c r="F686" s="190" t="s">
        <v>1158</v>
      </c>
      <c r="G686" s="191" t="s">
        <v>1035</v>
      </c>
      <c r="H686" s="192">
        <v>6.944</v>
      </c>
      <c r="I686" s="193"/>
      <c r="J686" s="194">
        <f>ROUND(I686*H686,2)</f>
        <v>0</v>
      </c>
      <c r="K686" s="190" t="s">
        <v>19</v>
      </c>
      <c r="L686" s="39"/>
      <c r="M686" s="195" t="s">
        <v>19</v>
      </c>
      <c r="N686" s="196" t="s">
        <v>45</v>
      </c>
      <c r="O686" s="64"/>
      <c r="P686" s="197">
        <f>O686*H686</f>
        <v>0</v>
      </c>
      <c r="Q686" s="197">
        <v>0</v>
      </c>
      <c r="R686" s="197">
        <f>Q686*H686</f>
        <v>0</v>
      </c>
      <c r="S686" s="197">
        <v>0</v>
      </c>
      <c r="T686" s="198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99" t="s">
        <v>236</v>
      </c>
      <c r="AT686" s="199" t="s">
        <v>159</v>
      </c>
      <c r="AU686" s="199" t="s">
        <v>82</v>
      </c>
      <c r="AY686" s="17" t="s">
        <v>158</v>
      </c>
      <c r="BE686" s="200">
        <f>IF(N686="základní",J686,0)</f>
        <v>0</v>
      </c>
      <c r="BF686" s="200">
        <f>IF(N686="snížená",J686,0)</f>
        <v>0</v>
      </c>
      <c r="BG686" s="200">
        <f>IF(N686="zákl. přenesená",J686,0)</f>
        <v>0</v>
      </c>
      <c r="BH686" s="200">
        <f>IF(N686="sníž. přenesená",J686,0)</f>
        <v>0</v>
      </c>
      <c r="BI686" s="200">
        <f>IF(N686="nulová",J686,0)</f>
        <v>0</v>
      </c>
      <c r="BJ686" s="17" t="s">
        <v>82</v>
      </c>
      <c r="BK686" s="200">
        <f>ROUND(I686*H686,2)</f>
        <v>0</v>
      </c>
      <c r="BL686" s="17" t="s">
        <v>236</v>
      </c>
      <c r="BM686" s="199" t="s">
        <v>1159</v>
      </c>
    </row>
    <row r="687" spans="1:65" s="2" customFormat="1" ht="19.2">
      <c r="A687" s="34"/>
      <c r="B687" s="35"/>
      <c r="C687" s="36"/>
      <c r="D687" s="201" t="s">
        <v>165</v>
      </c>
      <c r="E687" s="36"/>
      <c r="F687" s="202" t="s">
        <v>1158</v>
      </c>
      <c r="G687" s="36"/>
      <c r="H687" s="36"/>
      <c r="I687" s="108"/>
      <c r="J687" s="36"/>
      <c r="K687" s="36"/>
      <c r="L687" s="39"/>
      <c r="M687" s="203"/>
      <c r="N687" s="204"/>
      <c r="O687" s="64"/>
      <c r="P687" s="64"/>
      <c r="Q687" s="64"/>
      <c r="R687" s="64"/>
      <c r="S687" s="64"/>
      <c r="T687" s="65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165</v>
      </c>
      <c r="AU687" s="17" t="s">
        <v>82</v>
      </c>
    </row>
    <row r="688" spans="1:65" s="13" customFormat="1" ht="20.399999999999999">
      <c r="B688" s="205"/>
      <c r="C688" s="206"/>
      <c r="D688" s="201" t="s">
        <v>166</v>
      </c>
      <c r="E688" s="207" t="s">
        <v>19</v>
      </c>
      <c r="F688" s="208" t="s">
        <v>1952</v>
      </c>
      <c r="G688" s="206"/>
      <c r="H688" s="209">
        <v>6.944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166</v>
      </c>
      <c r="AU688" s="215" t="s">
        <v>82</v>
      </c>
      <c r="AV688" s="13" t="s">
        <v>85</v>
      </c>
      <c r="AW688" s="13" t="s">
        <v>34</v>
      </c>
      <c r="AX688" s="13" t="s">
        <v>82</v>
      </c>
      <c r="AY688" s="215" t="s">
        <v>158</v>
      </c>
    </row>
    <row r="689" spans="1:65" s="2" customFormat="1" ht="30" customHeight="1">
      <c r="A689" s="34"/>
      <c r="B689" s="35"/>
      <c r="C689" s="188" t="s">
        <v>1140</v>
      </c>
      <c r="D689" s="188" t="s">
        <v>159</v>
      </c>
      <c r="E689" s="189" t="s">
        <v>1162</v>
      </c>
      <c r="F689" s="190" t="s">
        <v>1163</v>
      </c>
      <c r="G689" s="191" t="s">
        <v>1035</v>
      </c>
      <c r="H689" s="192">
        <v>6.944</v>
      </c>
      <c r="I689" s="193"/>
      <c r="J689" s="194">
        <f>ROUND(I689*H689,2)</f>
        <v>0</v>
      </c>
      <c r="K689" s="190" t="s">
        <v>19</v>
      </c>
      <c r="L689" s="39"/>
      <c r="M689" s="195" t="s">
        <v>19</v>
      </c>
      <c r="N689" s="196" t="s">
        <v>45</v>
      </c>
      <c r="O689" s="64"/>
      <c r="P689" s="197">
        <f>O689*H689</f>
        <v>0</v>
      </c>
      <c r="Q689" s="197">
        <v>2.2563399999999998</v>
      </c>
      <c r="R689" s="197">
        <f>Q689*H689</f>
        <v>15.668024959999999</v>
      </c>
      <c r="S689" s="197">
        <v>0</v>
      </c>
      <c r="T689" s="198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9" t="s">
        <v>236</v>
      </c>
      <c r="AT689" s="199" t="s">
        <v>159</v>
      </c>
      <c r="AU689" s="199" t="s">
        <v>82</v>
      </c>
      <c r="AY689" s="17" t="s">
        <v>158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7" t="s">
        <v>82</v>
      </c>
      <c r="BK689" s="200">
        <f>ROUND(I689*H689,2)</f>
        <v>0</v>
      </c>
      <c r="BL689" s="17" t="s">
        <v>236</v>
      </c>
      <c r="BM689" s="199" t="s">
        <v>1164</v>
      </c>
    </row>
    <row r="690" spans="1:65" s="2" customFormat="1" ht="19.2">
      <c r="A690" s="34"/>
      <c r="B690" s="35"/>
      <c r="C690" s="36"/>
      <c r="D690" s="201" t="s">
        <v>165</v>
      </c>
      <c r="E690" s="36"/>
      <c r="F690" s="202" t="s">
        <v>1163</v>
      </c>
      <c r="G690" s="36"/>
      <c r="H690" s="36"/>
      <c r="I690" s="108"/>
      <c r="J690" s="36"/>
      <c r="K690" s="36"/>
      <c r="L690" s="39"/>
      <c r="M690" s="203"/>
      <c r="N690" s="204"/>
      <c r="O690" s="64"/>
      <c r="P690" s="64"/>
      <c r="Q690" s="64"/>
      <c r="R690" s="64"/>
      <c r="S690" s="64"/>
      <c r="T690" s="65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165</v>
      </c>
      <c r="AU690" s="17" t="s">
        <v>82</v>
      </c>
    </row>
    <row r="691" spans="1:65" s="13" customFormat="1" ht="20.399999999999999">
      <c r="B691" s="205"/>
      <c r="C691" s="206"/>
      <c r="D691" s="201" t="s">
        <v>166</v>
      </c>
      <c r="E691" s="207" t="s">
        <v>19</v>
      </c>
      <c r="F691" s="208" t="s">
        <v>1952</v>
      </c>
      <c r="G691" s="206"/>
      <c r="H691" s="209">
        <v>6.944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166</v>
      </c>
      <c r="AU691" s="215" t="s">
        <v>82</v>
      </c>
      <c r="AV691" s="13" t="s">
        <v>85</v>
      </c>
      <c r="AW691" s="13" t="s">
        <v>34</v>
      </c>
      <c r="AX691" s="13" t="s">
        <v>82</v>
      </c>
      <c r="AY691" s="215" t="s">
        <v>158</v>
      </c>
    </row>
    <row r="692" spans="1:65" s="2" customFormat="1" ht="30" customHeight="1">
      <c r="A692" s="34"/>
      <c r="B692" s="35"/>
      <c r="C692" s="188" t="s">
        <v>1146</v>
      </c>
      <c r="D692" s="188" t="s">
        <v>159</v>
      </c>
      <c r="E692" s="189" t="s">
        <v>1166</v>
      </c>
      <c r="F692" s="190" t="s">
        <v>1167</v>
      </c>
      <c r="G692" s="191" t="s">
        <v>202</v>
      </c>
      <c r="H692" s="192">
        <v>1</v>
      </c>
      <c r="I692" s="193"/>
      <c r="J692" s="194">
        <f>ROUND(I692*H692,2)</f>
        <v>0</v>
      </c>
      <c r="K692" s="190" t="s">
        <v>19</v>
      </c>
      <c r="L692" s="39"/>
      <c r="M692" s="195" t="s">
        <v>19</v>
      </c>
      <c r="N692" s="196" t="s">
        <v>45</v>
      </c>
      <c r="O692" s="64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9" t="s">
        <v>236</v>
      </c>
      <c r="AT692" s="199" t="s">
        <v>159</v>
      </c>
      <c r="AU692" s="199" t="s">
        <v>82</v>
      </c>
      <c r="AY692" s="17" t="s">
        <v>158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7" t="s">
        <v>82</v>
      </c>
      <c r="BK692" s="200">
        <f>ROUND(I692*H692,2)</f>
        <v>0</v>
      </c>
      <c r="BL692" s="17" t="s">
        <v>236</v>
      </c>
      <c r="BM692" s="199" t="s">
        <v>1168</v>
      </c>
    </row>
    <row r="693" spans="1:65" s="2" customFormat="1" ht="19.2">
      <c r="A693" s="34"/>
      <c r="B693" s="35"/>
      <c r="C693" s="36"/>
      <c r="D693" s="201" t="s">
        <v>165</v>
      </c>
      <c r="E693" s="36"/>
      <c r="F693" s="202" t="s">
        <v>1167</v>
      </c>
      <c r="G693" s="36"/>
      <c r="H693" s="36"/>
      <c r="I693" s="108"/>
      <c r="J693" s="36"/>
      <c r="K693" s="36"/>
      <c r="L693" s="39"/>
      <c r="M693" s="203"/>
      <c r="N693" s="204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165</v>
      </c>
      <c r="AU693" s="17" t="s">
        <v>82</v>
      </c>
    </row>
    <row r="694" spans="1:65" s="13" customFormat="1" ht="10.199999999999999">
      <c r="B694" s="205"/>
      <c r="C694" s="206"/>
      <c r="D694" s="201" t="s">
        <v>166</v>
      </c>
      <c r="E694" s="207" t="s">
        <v>19</v>
      </c>
      <c r="F694" s="208" t="s">
        <v>1854</v>
      </c>
      <c r="G694" s="206"/>
      <c r="H694" s="209">
        <v>1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166</v>
      </c>
      <c r="AU694" s="215" t="s">
        <v>82</v>
      </c>
      <c r="AV694" s="13" t="s">
        <v>85</v>
      </c>
      <c r="AW694" s="13" t="s">
        <v>34</v>
      </c>
      <c r="AX694" s="13" t="s">
        <v>82</v>
      </c>
      <c r="AY694" s="215" t="s">
        <v>158</v>
      </c>
    </row>
    <row r="695" spans="1:65" s="2" customFormat="1" ht="30" customHeight="1">
      <c r="A695" s="34"/>
      <c r="B695" s="35"/>
      <c r="C695" s="188" t="s">
        <v>1151</v>
      </c>
      <c r="D695" s="188" t="s">
        <v>159</v>
      </c>
      <c r="E695" s="189" t="s">
        <v>1170</v>
      </c>
      <c r="F695" s="190" t="s">
        <v>1171</v>
      </c>
      <c r="G695" s="191" t="s">
        <v>1059</v>
      </c>
      <c r="H695" s="192">
        <v>6.2E-2</v>
      </c>
      <c r="I695" s="193"/>
      <c r="J695" s="194">
        <f>ROUND(I695*H695,2)</f>
        <v>0</v>
      </c>
      <c r="K695" s="190" t="s">
        <v>19</v>
      </c>
      <c r="L695" s="39"/>
      <c r="M695" s="195" t="s">
        <v>19</v>
      </c>
      <c r="N695" s="196" t="s">
        <v>45</v>
      </c>
      <c r="O695" s="64"/>
      <c r="P695" s="197">
        <f>O695*H695</f>
        <v>0</v>
      </c>
      <c r="Q695" s="197">
        <v>1.0601700000000001</v>
      </c>
      <c r="R695" s="197">
        <f>Q695*H695</f>
        <v>6.5730540000000004E-2</v>
      </c>
      <c r="S695" s="197">
        <v>0</v>
      </c>
      <c r="T695" s="198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9" t="s">
        <v>236</v>
      </c>
      <c r="AT695" s="199" t="s">
        <v>159</v>
      </c>
      <c r="AU695" s="199" t="s">
        <v>82</v>
      </c>
      <c r="AY695" s="17" t="s">
        <v>158</v>
      </c>
      <c r="BE695" s="200">
        <f>IF(N695="základní",J695,0)</f>
        <v>0</v>
      </c>
      <c r="BF695" s="200">
        <f>IF(N695="snížená",J695,0)</f>
        <v>0</v>
      </c>
      <c r="BG695" s="200">
        <f>IF(N695="zákl. přenesená",J695,0)</f>
        <v>0</v>
      </c>
      <c r="BH695" s="200">
        <f>IF(N695="sníž. přenesená",J695,0)</f>
        <v>0</v>
      </c>
      <c r="BI695" s="200">
        <f>IF(N695="nulová",J695,0)</f>
        <v>0</v>
      </c>
      <c r="BJ695" s="17" t="s">
        <v>82</v>
      </c>
      <c r="BK695" s="200">
        <f>ROUND(I695*H695,2)</f>
        <v>0</v>
      </c>
      <c r="BL695" s="17" t="s">
        <v>236</v>
      </c>
      <c r="BM695" s="199" t="s">
        <v>1172</v>
      </c>
    </row>
    <row r="696" spans="1:65" s="2" customFormat="1" ht="10.199999999999999">
      <c r="A696" s="34"/>
      <c r="B696" s="35"/>
      <c r="C696" s="36"/>
      <c r="D696" s="201" t="s">
        <v>165</v>
      </c>
      <c r="E696" s="36"/>
      <c r="F696" s="202" t="s">
        <v>1171</v>
      </c>
      <c r="G696" s="36"/>
      <c r="H696" s="36"/>
      <c r="I696" s="108"/>
      <c r="J696" s="36"/>
      <c r="K696" s="36"/>
      <c r="L696" s="39"/>
      <c r="M696" s="203"/>
      <c r="N696" s="204"/>
      <c r="O696" s="64"/>
      <c r="P696" s="64"/>
      <c r="Q696" s="64"/>
      <c r="R696" s="64"/>
      <c r="S696" s="64"/>
      <c r="T696" s="65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165</v>
      </c>
      <c r="AU696" s="17" t="s">
        <v>82</v>
      </c>
    </row>
    <row r="697" spans="1:65" s="13" customFormat="1" ht="10.199999999999999">
      <c r="B697" s="205"/>
      <c r="C697" s="206"/>
      <c r="D697" s="201" t="s">
        <v>166</v>
      </c>
      <c r="E697" s="207" t="s">
        <v>19</v>
      </c>
      <c r="F697" s="208" t="s">
        <v>1953</v>
      </c>
      <c r="G697" s="206"/>
      <c r="H697" s="209">
        <v>6.2E-2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166</v>
      </c>
      <c r="AU697" s="215" t="s">
        <v>82</v>
      </c>
      <c r="AV697" s="13" t="s">
        <v>85</v>
      </c>
      <c r="AW697" s="13" t="s">
        <v>34</v>
      </c>
      <c r="AX697" s="13" t="s">
        <v>82</v>
      </c>
      <c r="AY697" s="215" t="s">
        <v>158</v>
      </c>
    </row>
    <row r="698" spans="1:65" s="2" customFormat="1" ht="30" customHeight="1">
      <c r="A698" s="34"/>
      <c r="B698" s="35"/>
      <c r="C698" s="188" t="s">
        <v>1156</v>
      </c>
      <c r="D698" s="188" t="s">
        <v>159</v>
      </c>
      <c r="E698" s="189" t="s">
        <v>1175</v>
      </c>
      <c r="F698" s="190" t="s">
        <v>1176</v>
      </c>
      <c r="G698" s="191" t="s">
        <v>162</v>
      </c>
      <c r="H698" s="192">
        <v>92</v>
      </c>
      <c r="I698" s="193"/>
      <c r="J698" s="194">
        <f>ROUND(I698*H698,2)</f>
        <v>0</v>
      </c>
      <c r="K698" s="190" t="s">
        <v>213</v>
      </c>
      <c r="L698" s="39"/>
      <c r="M698" s="195" t="s">
        <v>19</v>
      </c>
      <c r="N698" s="196" t="s">
        <v>45</v>
      </c>
      <c r="O698" s="64"/>
      <c r="P698" s="197">
        <f>O698*H698</f>
        <v>0</v>
      </c>
      <c r="Q698" s="197">
        <v>0</v>
      </c>
      <c r="R698" s="197">
        <f>Q698*H698</f>
        <v>0</v>
      </c>
      <c r="S698" s="197">
        <v>0</v>
      </c>
      <c r="T698" s="198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9" t="s">
        <v>236</v>
      </c>
      <c r="AT698" s="199" t="s">
        <v>159</v>
      </c>
      <c r="AU698" s="199" t="s">
        <v>82</v>
      </c>
      <c r="AY698" s="17" t="s">
        <v>158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7" t="s">
        <v>82</v>
      </c>
      <c r="BK698" s="200">
        <f>ROUND(I698*H698,2)</f>
        <v>0</v>
      </c>
      <c r="BL698" s="17" t="s">
        <v>236</v>
      </c>
      <c r="BM698" s="199" t="s">
        <v>1177</v>
      </c>
    </row>
    <row r="699" spans="1:65" s="2" customFormat="1" ht="38.4">
      <c r="A699" s="34"/>
      <c r="B699" s="35"/>
      <c r="C699" s="36"/>
      <c r="D699" s="201" t="s">
        <v>165</v>
      </c>
      <c r="E699" s="36"/>
      <c r="F699" s="202" t="s">
        <v>1178</v>
      </c>
      <c r="G699" s="36"/>
      <c r="H699" s="36"/>
      <c r="I699" s="108"/>
      <c r="J699" s="36"/>
      <c r="K699" s="36"/>
      <c r="L699" s="39"/>
      <c r="M699" s="203"/>
      <c r="N699" s="204"/>
      <c r="O699" s="64"/>
      <c r="P699" s="64"/>
      <c r="Q699" s="64"/>
      <c r="R699" s="64"/>
      <c r="S699" s="64"/>
      <c r="T699" s="65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165</v>
      </c>
      <c r="AU699" s="17" t="s">
        <v>82</v>
      </c>
    </row>
    <row r="700" spans="1:65" s="2" customFormat="1" ht="48">
      <c r="A700" s="34"/>
      <c r="B700" s="35"/>
      <c r="C700" s="36"/>
      <c r="D700" s="201" t="s">
        <v>216</v>
      </c>
      <c r="E700" s="36"/>
      <c r="F700" s="227" t="s">
        <v>1179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216</v>
      </c>
      <c r="AU700" s="17" t="s">
        <v>82</v>
      </c>
    </row>
    <row r="701" spans="1:65" s="13" customFormat="1" ht="10.199999999999999">
      <c r="B701" s="205"/>
      <c r="C701" s="206"/>
      <c r="D701" s="201" t="s">
        <v>166</v>
      </c>
      <c r="E701" s="207" t="s">
        <v>19</v>
      </c>
      <c r="F701" s="208" t="s">
        <v>1954</v>
      </c>
      <c r="G701" s="206"/>
      <c r="H701" s="209">
        <v>42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166</v>
      </c>
      <c r="AU701" s="215" t="s">
        <v>82</v>
      </c>
      <c r="AV701" s="13" t="s">
        <v>85</v>
      </c>
      <c r="AW701" s="13" t="s">
        <v>34</v>
      </c>
      <c r="AX701" s="13" t="s">
        <v>74</v>
      </c>
      <c r="AY701" s="215" t="s">
        <v>158</v>
      </c>
    </row>
    <row r="702" spans="1:65" s="13" customFormat="1" ht="10.199999999999999">
      <c r="B702" s="205"/>
      <c r="C702" s="206"/>
      <c r="D702" s="201" t="s">
        <v>166</v>
      </c>
      <c r="E702" s="207" t="s">
        <v>19</v>
      </c>
      <c r="F702" s="208" t="s">
        <v>1955</v>
      </c>
      <c r="G702" s="206"/>
      <c r="H702" s="209">
        <v>50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166</v>
      </c>
      <c r="AU702" s="215" t="s">
        <v>82</v>
      </c>
      <c r="AV702" s="13" t="s">
        <v>85</v>
      </c>
      <c r="AW702" s="13" t="s">
        <v>34</v>
      </c>
      <c r="AX702" s="13" t="s">
        <v>74</v>
      </c>
      <c r="AY702" s="215" t="s">
        <v>158</v>
      </c>
    </row>
    <row r="703" spans="1:65" s="14" customFormat="1" ht="10.199999999999999">
      <c r="B703" s="216"/>
      <c r="C703" s="217"/>
      <c r="D703" s="201" t="s">
        <v>166</v>
      </c>
      <c r="E703" s="218" t="s">
        <v>19</v>
      </c>
      <c r="F703" s="219" t="s">
        <v>175</v>
      </c>
      <c r="G703" s="217"/>
      <c r="H703" s="220">
        <v>92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166</v>
      </c>
      <c r="AU703" s="226" t="s">
        <v>82</v>
      </c>
      <c r="AV703" s="14" t="s">
        <v>163</v>
      </c>
      <c r="AW703" s="14" t="s">
        <v>34</v>
      </c>
      <c r="AX703" s="14" t="s">
        <v>82</v>
      </c>
      <c r="AY703" s="226" t="s">
        <v>158</v>
      </c>
    </row>
    <row r="704" spans="1:65" s="2" customFormat="1" ht="30" customHeight="1">
      <c r="A704" s="34"/>
      <c r="B704" s="35"/>
      <c r="C704" s="188" t="s">
        <v>1161</v>
      </c>
      <c r="D704" s="188" t="s">
        <v>159</v>
      </c>
      <c r="E704" s="189" t="s">
        <v>1182</v>
      </c>
      <c r="F704" s="190" t="s">
        <v>1183</v>
      </c>
      <c r="G704" s="191" t="s">
        <v>162</v>
      </c>
      <c r="H704" s="192">
        <v>92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236</v>
      </c>
      <c r="AT704" s="199" t="s">
        <v>159</v>
      </c>
      <c r="AU704" s="199" t="s">
        <v>82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236</v>
      </c>
      <c r="BM704" s="199" t="s">
        <v>1184</v>
      </c>
    </row>
    <row r="705" spans="1:65" s="2" customFormat="1" ht="28.8">
      <c r="A705" s="34"/>
      <c r="B705" s="35"/>
      <c r="C705" s="36"/>
      <c r="D705" s="201" t="s">
        <v>165</v>
      </c>
      <c r="E705" s="36"/>
      <c r="F705" s="202" t="s">
        <v>1185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82</v>
      </c>
    </row>
    <row r="706" spans="1:65" s="13" customFormat="1" ht="10.199999999999999">
      <c r="B706" s="205"/>
      <c r="C706" s="206"/>
      <c r="D706" s="201" t="s">
        <v>166</v>
      </c>
      <c r="E706" s="207" t="s">
        <v>19</v>
      </c>
      <c r="F706" s="208" t="s">
        <v>1954</v>
      </c>
      <c r="G706" s="206"/>
      <c r="H706" s="209">
        <v>42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166</v>
      </c>
      <c r="AU706" s="215" t="s">
        <v>82</v>
      </c>
      <c r="AV706" s="13" t="s">
        <v>85</v>
      </c>
      <c r="AW706" s="13" t="s">
        <v>34</v>
      </c>
      <c r="AX706" s="13" t="s">
        <v>74</v>
      </c>
      <c r="AY706" s="215" t="s">
        <v>158</v>
      </c>
    </row>
    <row r="707" spans="1:65" s="13" customFormat="1" ht="10.199999999999999">
      <c r="B707" s="205"/>
      <c r="C707" s="206"/>
      <c r="D707" s="201" t="s">
        <v>166</v>
      </c>
      <c r="E707" s="207" t="s">
        <v>19</v>
      </c>
      <c r="F707" s="208" t="s">
        <v>1955</v>
      </c>
      <c r="G707" s="206"/>
      <c r="H707" s="209">
        <v>50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166</v>
      </c>
      <c r="AU707" s="215" t="s">
        <v>82</v>
      </c>
      <c r="AV707" s="13" t="s">
        <v>85</v>
      </c>
      <c r="AW707" s="13" t="s">
        <v>34</v>
      </c>
      <c r="AX707" s="13" t="s">
        <v>74</v>
      </c>
      <c r="AY707" s="215" t="s">
        <v>158</v>
      </c>
    </row>
    <row r="708" spans="1:65" s="14" customFormat="1" ht="10.199999999999999">
      <c r="B708" s="216"/>
      <c r="C708" s="217"/>
      <c r="D708" s="201" t="s">
        <v>166</v>
      </c>
      <c r="E708" s="218" t="s">
        <v>19</v>
      </c>
      <c r="F708" s="219" t="s">
        <v>175</v>
      </c>
      <c r="G708" s="217"/>
      <c r="H708" s="220">
        <v>92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166</v>
      </c>
      <c r="AU708" s="226" t="s">
        <v>82</v>
      </c>
      <c r="AV708" s="14" t="s">
        <v>163</v>
      </c>
      <c r="AW708" s="14" t="s">
        <v>34</v>
      </c>
      <c r="AX708" s="14" t="s">
        <v>82</v>
      </c>
      <c r="AY708" s="226" t="s">
        <v>158</v>
      </c>
    </row>
    <row r="709" spans="1:65" s="2" customFormat="1" ht="29.4" customHeight="1">
      <c r="A709" s="34"/>
      <c r="B709" s="35"/>
      <c r="C709" s="188" t="s">
        <v>1165</v>
      </c>
      <c r="D709" s="188" t="s">
        <v>159</v>
      </c>
      <c r="E709" s="189" t="s">
        <v>1187</v>
      </c>
      <c r="F709" s="190" t="s">
        <v>1188</v>
      </c>
      <c r="G709" s="191" t="s">
        <v>162</v>
      </c>
      <c r="H709" s="192">
        <v>25</v>
      </c>
      <c r="I709" s="193"/>
      <c r="J709" s="194">
        <f>ROUND(I709*H709,2)</f>
        <v>0</v>
      </c>
      <c r="K709" s="190" t="s">
        <v>213</v>
      </c>
      <c r="L709" s="39"/>
      <c r="M709" s="195" t="s">
        <v>19</v>
      </c>
      <c r="N709" s="196" t="s">
        <v>45</v>
      </c>
      <c r="O709" s="64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9" t="s">
        <v>236</v>
      </c>
      <c r="AT709" s="199" t="s">
        <v>159</v>
      </c>
      <c r="AU709" s="199" t="s">
        <v>82</v>
      </c>
      <c r="AY709" s="17" t="s">
        <v>158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7" t="s">
        <v>82</v>
      </c>
      <c r="BK709" s="200">
        <f>ROUND(I709*H709,2)</f>
        <v>0</v>
      </c>
      <c r="BL709" s="17" t="s">
        <v>236</v>
      </c>
      <c r="BM709" s="199" t="s">
        <v>1189</v>
      </c>
    </row>
    <row r="710" spans="1:65" s="2" customFormat="1" ht="38.4">
      <c r="A710" s="34"/>
      <c r="B710" s="35"/>
      <c r="C710" s="36"/>
      <c r="D710" s="201" t="s">
        <v>165</v>
      </c>
      <c r="E710" s="36"/>
      <c r="F710" s="202" t="s">
        <v>1190</v>
      </c>
      <c r="G710" s="36"/>
      <c r="H710" s="36"/>
      <c r="I710" s="108"/>
      <c r="J710" s="36"/>
      <c r="K710" s="36"/>
      <c r="L710" s="39"/>
      <c r="M710" s="203"/>
      <c r="N710" s="204"/>
      <c r="O710" s="64"/>
      <c r="P710" s="64"/>
      <c r="Q710" s="64"/>
      <c r="R710" s="64"/>
      <c r="S710" s="64"/>
      <c r="T710" s="65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165</v>
      </c>
      <c r="AU710" s="17" t="s">
        <v>82</v>
      </c>
    </row>
    <row r="711" spans="1:65" s="2" customFormat="1" ht="48">
      <c r="A711" s="34"/>
      <c r="B711" s="35"/>
      <c r="C711" s="36"/>
      <c r="D711" s="201" t="s">
        <v>216</v>
      </c>
      <c r="E711" s="36"/>
      <c r="F711" s="227" t="s">
        <v>1179</v>
      </c>
      <c r="G711" s="36"/>
      <c r="H711" s="36"/>
      <c r="I711" s="108"/>
      <c r="J711" s="36"/>
      <c r="K711" s="36"/>
      <c r="L711" s="39"/>
      <c r="M711" s="203"/>
      <c r="N711" s="204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216</v>
      </c>
      <c r="AU711" s="17" t="s">
        <v>82</v>
      </c>
    </row>
    <row r="712" spans="1:65" s="13" customFormat="1" ht="10.199999999999999">
      <c r="B712" s="205"/>
      <c r="C712" s="206"/>
      <c r="D712" s="201" t="s">
        <v>166</v>
      </c>
      <c r="E712" s="207" t="s">
        <v>19</v>
      </c>
      <c r="F712" s="208" t="s">
        <v>1956</v>
      </c>
      <c r="G712" s="206"/>
      <c r="H712" s="209">
        <v>10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166</v>
      </c>
      <c r="AU712" s="215" t="s">
        <v>82</v>
      </c>
      <c r="AV712" s="13" t="s">
        <v>85</v>
      </c>
      <c r="AW712" s="13" t="s">
        <v>34</v>
      </c>
      <c r="AX712" s="13" t="s">
        <v>74</v>
      </c>
      <c r="AY712" s="215" t="s">
        <v>158</v>
      </c>
    </row>
    <row r="713" spans="1:65" s="13" customFormat="1" ht="10.199999999999999">
      <c r="B713" s="205"/>
      <c r="C713" s="206"/>
      <c r="D713" s="201" t="s">
        <v>166</v>
      </c>
      <c r="E713" s="207" t="s">
        <v>19</v>
      </c>
      <c r="F713" s="208" t="s">
        <v>1957</v>
      </c>
      <c r="G713" s="206"/>
      <c r="H713" s="209">
        <v>15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166</v>
      </c>
      <c r="AU713" s="215" t="s">
        <v>82</v>
      </c>
      <c r="AV713" s="13" t="s">
        <v>85</v>
      </c>
      <c r="AW713" s="13" t="s">
        <v>34</v>
      </c>
      <c r="AX713" s="13" t="s">
        <v>74</v>
      </c>
      <c r="AY713" s="215" t="s">
        <v>158</v>
      </c>
    </row>
    <row r="714" spans="1:65" s="14" customFormat="1" ht="10.199999999999999">
      <c r="B714" s="216"/>
      <c r="C714" s="217"/>
      <c r="D714" s="201" t="s">
        <v>166</v>
      </c>
      <c r="E714" s="218" t="s">
        <v>19</v>
      </c>
      <c r="F714" s="219" t="s">
        <v>175</v>
      </c>
      <c r="G714" s="217"/>
      <c r="H714" s="220">
        <v>25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166</v>
      </c>
      <c r="AU714" s="226" t="s">
        <v>82</v>
      </c>
      <c r="AV714" s="14" t="s">
        <v>163</v>
      </c>
      <c r="AW714" s="14" t="s">
        <v>34</v>
      </c>
      <c r="AX714" s="14" t="s">
        <v>82</v>
      </c>
      <c r="AY714" s="226" t="s">
        <v>158</v>
      </c>
    </row>
    <row r="715" spans="1:65" s="2" customFormat="1" ht="29.4" customHeight="1">
      <c r="A715" s="34"/>
      <c r="B715" s="35"/>
      <c r="C715" s="188" t="s">
        <v>1169</v>
      </c>
      <c r="D715" s="188" t="s">
        <v>159</v>
      </c>
      <c r="E715" s="189" t="s">
        <v>1193</v>
      </c>
      <c r="F715" s="190" t="s">
        <v>1194</v>
      </c>
      <c r="G715" s="191" t="s">
        <v>162</v>
      </c>
      <c r="H715" s="192">
        <v>25</v>
      </c>
      <c r="I715" s="193"/>
      <c r="J715" s="194">
        <f>ROUND(I715*H715,2)</f>
        <v>0</v>
      </c>
      <c r="K715" s="190" t="s">
        <v>213</v>
      </c>
      <c r="L715" s="39"/>
      <c r="M715" s="195" t="s">
        <v>19</v>
      </c>
      <c r="N715" s="196" t="s">
        <v>45</v>
      </c>
      <c r="O715" s="64"/>
      <c r="P715" s="197">
        <f>O715*H715</f>
        <v>0</v>
      </c>
      <c r="Q715" s="197">
        <v>0</v>
      </c>
      <c r="R715" s="197">
        <f>Q715*H715</f>
        <v>0</v>
      </c>
      <c r="S715" s="197">
        <v>0</v>
      </c>
      <c r="T715" s="198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9" t="s">
        <v>236</v>
      </c>
      <c r="AT715" s="199" t="s">
        <v>159</v>
      </c>
      <c r="AU715" s="199" t="s">
        <v>82</v>
      </c>
      <c r="AY715" s="17" t="s">
        <v>158</v>
      </c>
      <c r="BE715" s="200">
        <f>IF(N715="základní",J715,0)</f>
        <v>0</v>
      </c>
      <c r="BF715" s="200">
        <f>IF(N715="snížená",J715,0)</f>
        <v>0</v>
      </c>
      <c r="BG715" s="200">
        <f>IF(N715="zákl. přenesená",J715,0)</f>
        <v>0</v>
      </c>
      <c r="BH715" s="200">
        <f>IF(N715="sníž. přenesená",J715,0)</f>
        <v>0</v>
      </c>
      <c r="BI715" s="200">
        <f>IF(N715="nulová",J715,0)</f>
        <v>0</v>
      </c>
      <c r="BJ715" s="17" t="s">
        <v>82</v>
      </c>
      <c r="BK715" s="200">
        <f>ROUND(I715*H715,2)</f>
        <v>0</v>
      </c>
      <c r="BL715" s="17" t="s">
        <v>236</v>
      </c>
      <c r="BM715" s="199" t="s">
        <v>1195</v>
      </c>
    </row>
    <row r="716" spans="1:65" s="2" customFormat="1" ht="28.8">
      <c r="A716" s="34"/>
      <c r="B716" s="35"/>
      <c r="C716" s="36"/>
      <c r="D716" s="201" t="s">
        <v>165</v>
      </c>
      <c r="E716" s="36"/>
      <c r="F716" s="202" t="s">
        <v>1196</v>
      </c>
      <c r="G716" s="36"/>
      <c r="H716" s="36"/>
      <c r="I716" s="108"/>
      <c r="J716" s="36"/>
      <c r="K716" s="36"/>
      <c r="L716" s="39"/>
      <c r="M716" s="203"/>
      <c r="N716" s="204"/>
      <c r="O716" s="64"/>
      <c r="P716" s="64"/>
      <c r="Q716" s="64"/>
      <c r="R716" s="64"/>
      <c r="S716" s="64"/>
      <c r="T716" s="65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165</v>
      </c>
      <c r="AU716" s="17" t="s">
        <v>82</v>
      </c>
    </row>
    <row r="717" spans="1:65" s="13" customFormat="1" ht="10.199999999999999">
      <c r="B717" s="205"/>
      <c r="C717" s="206"/>
      <c r="D717" s="201" t="s">
        <v>166</v>
      </c>
      <c r="E717" s="207" t="s">
        <v>19</v>
      </c>
      <c r="F717" s="208" t="s">
        <v>1956</v>
      </c>
      <c r="G717" s="206"/>
      <c r="H717" s="209">
        <v>10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166</v>
      </c>
      <c r="AU717" s="215" t="s">
        <v>82</v>
      </c>
      <c r="AV717" s="13" t="s">
        <v>85</v>
      </c>
      <c r="AW717" s="13" t="s">
        <v>34</v>
      </c>
      <c r="AX717" s="13" t="s">
        <v>74</v>
      </c>
      <c r="AY717" s="215" t="s">
        <v>158</v>
      </c>
    </row>
    <row r="718" spans="1:65" s="13" customFormat="1" ht="10.199999999999999">
      <c r="B718" s="205"/>
      <c r="C718" s="206"/>
      <c r="D718" s="201" t="s">
        <v>166</v>
      </c>
      <c r="E718" s="207" t="s">
        <v>19</v>
      </c>
      <c r="F718" s="208" t="s">
        <v>1957</v>
      </c>
      <c r="G718" s="206"/>
      <c r="H718" s="209">
        <v>15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166</v>
      </c>
      <c r="AU718" s="215" t="s">
        <v>82</v>
      </c>
      <c r="AV718" s="13" t="s">
        <v>85</v>
      </c>
      <c r="AW718" s="13" t="s">
        <v>34</v>
      </c>
      <c r="AX718" s="13" t="s">
        <v>74</v>
      </c>
      <c r="AY718" s="215" t="s">
        <v>158</v>
      </c>
    </row>
    <row r="719" spans="1:65" s="14" customFormat="1" ht="10.199999999999999">
      <c r="B719" s="216"/>
      <c r="C719" s="217"/>
      <c r="D719" s="201" t="s">
        <v>166</v>
      </c>
      <c r="E719" s="218" t="s">
        <v>19</v>
      </c>
      <c r="F719" s="219" t="s">
        <v>175</v>
      </c>
      <c r="G719" s="217"/>
      <c r="H719" s="220">
        <v>25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166</v>
      </c>
      <c r="AU719" s="226" t="s">
        <v>82</v>
      </c>
      <c r="AV719" s="14" t="s">
        <v>163</v>
      </c>
      <c r="AW719" s="14" t="s">
        <v>34</v>
      </c>
      <c r="AX719" s="14" t="s">
        <v>82</v>
      </c>
      <c r="AY719" s="226" t="s">
        <v>158</v>
      </c>
    </row>
    <row r="720" spans="1:65" s="2" customFormat="1" ht="29.4" customHeight="1">
      <c r="A720" s="34"/>
      <c r="B720" s="35"/>
      <c r="C720" s="188" t="s">
        <v>1174</v>
      </c>
      <c r="D720" s="188" t="s">
        <v>159</v>
      </c>
      <c r="E720" s="189" t="s">
        <v>1464</v>
      </c>
      <c r="F720" s="190" t="s">
        <v>1465</v>
      </c>
      <c r="G720" s="191" t="s">
        <v>1035</v>
      </c>
      <c r="H720" s="192">
        <v>40.880000000000003</v>
      </c>
      <c r="I720" s="193"/>
      <c r="J720" s="194">
        <f>ROUND(I720*H720,2)</f>
        <v>0</v>
      </c>
      <c r="K720" s="190" t="s">
        <v>213</v>
      </c>
      <c r="L720" s="39"/>
      <c r="M720" s="195" t="s">
        <v>19</v>
      </c>
      <c r="N720" s="196" t="s">
        <v>45</v>
      </c>
      <c r="O720" s="64"/>
      <c r="P720" s="197">
        <f>O720*H720</f>
        <v>0</v>
      </c>
      <c r="Q720" s="197">
        <v>0</v>
      </c>
      <c r="R720" s="197">
        <f>Q720*H720</f>
        <v>0</v>
      </c>
      <c r="S720" s="197">
        <v>0</v>
      </c>
      <c r="T720" s="198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9" t="s">
        <v>236</v>
      </c>
      <c r="AT720" s="199" t="s">
        <v>159</v>
      </c>
      <c r="AU720" s="199" t="s">
        <v>82</v>
      </c>
      <c r="AY720" s="17" t="s">
        <v>158</v>
      </c>
      <c r="BE720" s="200">
        <f>IF(N720="základní",J720,0)</f>
        <v>0</v>
      </c>
      <c r="BF720" s="200">
        <f>IF(N720="snížená",J720,0)</f>
        <v>0</v>
      </c>
      <c r="BG720" s="200">
        <f>IF(N720="zákl. přenesená",J720,0)</f>
        <v>0</v>
      </c>
      <c r="BH720" s="200">
        <f>IF(N720="sníž. přenesená",J720,0)</f>
        <v>0</v>
      </c>
      <c r="BI720" s="200">
        <f>IF(N720="nulová",J720,0)</f>
        <v>0</v>
      </c>
      <c r="BJ720" s="17" t="s">
        <v>82</v>
      </c>
      <c r="BK720" s="200">
        <f>ROUND(I720*H720,2)</f>
        <v>0</v>
      </c>
      <c r="BL720" s="17" t="s">
        <v>236</v>
      </c>
      <c r="BM720" s="199" t="s">
        <v>1466</v>
      </c>
    </row>
    <row r="721" spans="1:65" s="2" customFormat="1" ht="19.2">
      <c r="A721" s="34"/>
      <c r="B721" s="35"/>
      <c r="C721" s="36"/>
      <c r="D721" s="201" t="s">
        <v>165</v>
      </c>
      <c r="E721" s="36"/>
      <c r="F721" s="202" t="s">
        <v>1465</v>
      </c>
      <c r="G721" s="36"/>
      <c r="H721" s="36"/>
      <c r="I721" s="108"/>
      <c r="J721" s="36"/>
      <c r="K721" s="36"/>
      <c r="L721" s="39"/>
      <c r="M721" s="203"/>
      <c r="N721" s="204"/>
      <c r="O721" s="64"/>
      <c r="P721" s="64"/>
      <c r="Q721" s="64"/>
      <c r="R721" s="64"/>
      <c r="S721" s="64"/>
      <c r="T721" s="65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165</v>
      </c>
      <c r="AU721" s="17" t="s">
        <v>82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1958</v>
      </c>
      <c r="G722" s="206"/>
      <c r="H722" s="209">
        <v>18.48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74</v>
      </c>
      <c r="AY722" s="215" t="s">
        <v>158</v>
      </c>
    </row>
    <row r="723" spans="1:65" s="13" customFormat="1" ht="10.199999999999999">
      <c r="B723" s="205"/>
      <c r="C723" s="206"/>
      <c r="D723" s="201" t="s">
        <v>166</v>
      </c>
      <c r="E723" s="207" t="s">
        <v>19</v>
      </c>
      <c r="F723" s="208" t="s">
        <v>1959</v>
      </c>
      <c r="G723" s="206"/>
      <c r="H723" s="209">
        <v>16.8</v>
      </c>
      <c r="I723" s="210"/>
      <c r="J723" s="206"/>
      <c r="K723" s="206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166</v>
      </c>
      <c r="AU723" s="215" t="s">
        <v>82</v>
      </c>
      <c r="AV723" s="13" t="s">
        <v>85</v>
      </c>
      <c r="AW723" s="13" t="s">
        <v>34</v>
      </c>
      <c r="AX723" s="13" t="s">
        <v>74</v>
      </c>
      <c r="AY723" s="215" t="s">
        <v>158</v>
      </c>
    </row>
    <row r="724" spans="1:65" s="13" customFormat="1" ht="10.199999999999999">
      <c r="B724" s="205"/>
      <c r="C724" s="206"/>
      <c r="D724" s="201" t="s">
        <v>166</v>
      </c>
      <c r="E724" s="207" t="s">
        <v>19</v>
      </c>
      <c r="F724" s="208" t="s">
        <v>1960</v>
      </c>
      <c r="G724" s="206"/>
      <c r="H724" s="209">
        <v>5.6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166</v>
      </c>
      <c r="AU724" s="215" t="s">
        <v>82</v>
      </c>
      <c r="AV724" s="13" t="s">
        <v>85</v>
      </c>
      <c r="AW724" s="13" t="s">
        <v>34</v>
      </c>
      <c r="AX724" s="13" t="s">
        <v>74</v>
      </c>
      <c r="AY724" s="215" t="s">
        <v>158</v>
      </c>
    </row>
    <row r="725" spans="1:65" s="14" customFormat="1" ht="10.199999999999999">
      <c r="B725" s="216"/>
      <c r="C725" s="217"/>
      <c r="D725" s="201" t="s">
        <v>166</v>
      </c>
      <c r="E725" s="218" t="s">
        <v>19</v>
      </c>
      <c r="F725" s="219" t="s">
        <v>175</v>
      </c>
      <c r="G725" s="217"/>
      <c r="H725" s="220">
        <v>40.880000000000003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166</v>
      </c>
      <c r="AU725" s="226" t="s">
        <v>82</v>
      </c>
      <c r="AV725" s="14" t="s">
        <v>163</v>
      </c>
      <c r="AW725" s="14" t="s">
        <v>34</v>
      </c>
      <c r="AX725" s="14" t="s">
        <v>82</v>
      </c>
      <c r="AY725" s="226" t="s">
        <v>158</v>
      </c>
    </row>
    <row r="726" spans="1:65" s="2" customFormat="1" ht="29.4" customHeight="1">
      <c r="A726" s="34"/>
      <c r="B726" s="35"/>
      <c r="C726" s="188" t="s">
        <v>1181</v>
      </c>
      <c r="D726" s="188" t="s">
        <v>159</v>
      </c>
      <c r="E726" s="189" t="s">
        <v>1468</v>
      </c>
      <c r="F726" s="190" t="s">
        <v>1469</v>
      </c>
      <c r="G726" s="191" t="s">
        <v>1035</v>
      </c>
      <c r="H726" s="192">
        <v>40.880000000000003</v>
      </c>
      <c r="I726" s="193"/>
      <c r="J726" s="194">
        <f>ROUND(I726*H726,2)</f>
        <v>0</v>
      </c>
      <c r="K726" s="190" t="s">
        <v>213</v>
      </c>
      <c r="L726" s="39"/>
      <c r="M726" s="195" t="s">
        <v>19</v>
      </c>
      <c r="N726" s="196" t="s">
        <v>45</v>
      </c>
      <c r="O726" s="64"/>
      <c r="P726" s="197">
        <f>O726*H726</f>
        <v>0</v>
      </c>
      <c r="Q726" s="197">
        <v>0</v>
      </c>
      <c r="R726" s="197">
        <f>Q726*H726</f>
        <v>0</v>
      </c>
      <c r="S726" s="197">
        <v>0</v>
      </c>
      <c r="T726" s="198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99" t="s">
        <v>236</v>
      </c>
      <c r="AT726" s="199" t="s">
        <v>159</v>
      </c>
      <c r="AU726" s="199" t="s">
        <v>82</v>
      </c>
      <c r="AY726" s="17" t="s">
        <v>158</v>
      </c>
      <c r="BE726" s="200">
        <f>IF(N726="základní",J726,0)</f>
        <v>0</v>
      </c>
      <c r="BF726" s="200">
        <f>IF(N726="snížená",J726,0)</f>
        <v>0</v>
      </c>
      <c r="BG726" s="200">
        <f>IF(N726="zákl. přenesená",J726,0)</f>
        <v>0</v>
      </c>
      <c r="BH726" s="200">
        <f>IF(N726="sníž. přenesená",J726,0)</f>
        <v>0</v>
      </c>
      <c r="BI726" s="200">
        <f>IF(N726="nulová",J726,0)</f>
        <v>0</v>
      </c>
      <c r="BJ726" s="17" t="s">
        <v>82</v>
      </c>
      <c r="BK726" s="200">
        <f>ROUND(I726*H726,2)</f>
        <v>0</v>
      </c>
      <c r="BL726" s="17" t="s">
        <v>236</v>
      </c>
      <c r="BM726" s="199" t="s">
        <v>1961</v>
      </c>
    </row>
    <row r="727" spans="1:65" s="2" customFormat="1" ht="19.2">
      <c r="A727" s="34"/>
      <c r="B727" s="35"/>
      <c r="C727" s="36"/>
      <c r="D727" s="201" t="s">
        <v>165</v>
      </c>
      <c r="E727" s="36"/>
      <c r="F727" s="202" t="s">
        <v>1471</v>
      </c>
      <c r="G727" s="36"/>
      <c r="H727" s="36"/>
      <c r="I727" s="108"/>
      <c r="J727" s="36"/>
      <c r="K727" s="36"/>
      <c r="L727" s="39"/>
      <c r="M727" s="203"/>
      <c r="N727" s="204"/>
      <c r="O727" s="64"/>
      <c r="P727" s="64"/>
      <c r="Q727" s="64"/>
      <c r="R727" s="64"/>
      <c r="S727" s="64"/>
      <c r="T727" s="65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165</v>
      </c>
      <c r="AU727" s="17" t="s">
        <v>82</v>
      </c>
    </row>
    <row r="728" spans="1:65" s="2" customFormat="1" ht="124.8">
      <c r="A728" s="34"/>
      <c r="B728" s="35"/>
      <c r="C728" s="36"/>
      <c r="D728" s="201" t="s">
        <v>216</v>
      </c>
      <c r="E728" s="36"/>
      <c r="F728" s="227" t="s">
        <v>1472</v>
      </c>
      <c r="G728" s="36"/>
      <c r="H728" s="36"/>
      <c r="I728" s="108"/>
      <c r="J728" s="36"/>
      <c r="K728" s="36"/>
      <c r="L728" s="39"/>
      <c r="M728" s="203"/>
      <c r="N728" s="204"/>
      <c r="O728" s="64"/>
      <c r="P728" s="64"/>
      <c r="Q728" s="64"/>
      <c r="R728" s="64"/>
      <c r="S728" s="64"/>
      <c r="T728" s="65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7" t="s">
        <v>216</v>
      </c>
      <c r="AU728" s="17" t="s">
        <v>82</v>
      </c>
    </row>
    <row r="729" spans="1:65" s="13" customFormat="1" ht="10.199999999999999">
      <c r="B729" s="205"/>
      <c r="C729" s="206"/>
      <c r="D729" s="201" t="s">
        <v>166</v>
      </c>
      <c r="E729" s="207" t="s">
        <v>19</v>
      </c>
      <c r="F729" s="208" t="s">
        <v>1958</v>
      </c>
      <c r="G729" s="206"/>
      <c r="H729" s="209">
        <v>18.48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166</v>
      </c>
      <c r="AU729" s="215" t="s">
        <v>82</v>
      </c>
      <c r="AV729" s="13" t="s">
        <v>85</v>
      </c>
      <c r="AW729" s="13" t="s">
        <v>34</v>
      </c>
      <c r="AX729" s="13" t="s">
        <v>74</v>
      </c>
      <c r="AY729" s="215" t="s">
        <v>158</v>
      </c>
    </row>
    <row r="730" spans="1:65" s="13" customFormat="1" ht="10.199999999999999">
      <c r="B730" s="205"/>
      <c r="C730" s="206"/>
      <c r="D730" s="201" t="s">
        <v>166</v>
      </c>
      <c r="E730" s="207" t="s">
        <v>19</v>
      </c>
      <c r="F730" s="208" t="s">
        <v>1959</v>
      </c>
      <c r="G730" s="206"/>
      <c r="H730" s="209">
        <v>16.8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166</v>
      </c>
      <c r="AU730" s="215" t="s">
        <v>82</v>
      </c>
      <c r="AV730" s="13" t="s">
        <v>85</v>
      </c>
      <c r="AW730" s="13" t="s">
        <v>34</v>
      </c>
      <c r="AX730" s="13" t="s">
        <v>74</v>
      </c>
      <c r="AY730" s="215" t="s">
        <v>158</v>
      </c>
    </row>
    <row r="731" spans="1:65" s="13" customFormat="1" ht="10.199999999999999">
      <c r="B731" s="205"/>
      <c r="C731" s="206"/>
      <c r="D731" s="201" t="s">
        <v>166</v>
      </c>
      <c r="E731" s="207" t="s">
        <v>19</v>
      </c>
      <c r="F731" s="208" t="s">
        <v>1960</v>
      </c>
      <c r="G731" s="206"/>
      <c r="H731" s="209">
        <v>5.6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166</v>
      </c>
      <c r="AU731" s="215" t="s">
        <v>82</v>
      </c>
      <c r="AV731" s="13" t="s">
        <v>85</v>
      </c>
      <c r="AW731" s="13" t="s">
        <v>34</v>
      </c>
      <c r="AX731" s="13" t="s">
        <v>74</v>
      </c>
      <c r="AY731" s="215" t="s">
        <v>158</v>
      </c>
    </row>
    <row r="732" spans="1:65" s="14" customFormat="1" ht="10.199999999999999">
      <c r="B732" s="216"/>
      <c r="C732" s="217"/>
      <c r="D732" s="201" t="s">
        <v>166</v>
      </c>
      <c r="E732" s="218" t="s">
        <v>19</v>
      </c>
      <c r="F732" s="219" t="s">
        <v>175</v>
      </c>
      <c r="G732" s="217"/>
      <c r="H732" s="220">
        <v>40.880000000000003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166</v>
      </c>
      <c r="AU732" s="226" t="s">
        <v>82</v>
      </c>
      <c r="AV732" s="14" t="s">
        <v>163</v>
      </c>
      <c r="AW732" s="14" t="s">
        <v>34</v>
      </c>
      <c r="AX732" s="14" t="s">
        <v>82</v>
      </c>
      <c r="AY732" s="226" t="s">
        <v>158</v>
      </c>
    </row>
    <row r="733" spans="1:65" s="2" customFormat="1" ht="29.4" customHeight="1">
      <c r="A733" s="34"/>
      <c r="B733" s="35"/>
      <c r="C733" s="188" t="s">
        <v>1186</v>
      </c>
      <c r="D733" s="188" t="s">
        <v>159</v>
      </c>
      <c r="E733" s="189" t="s">
        <v>1473</v>
      </c>
      <c r="F733" s="190" t="s">
        <v>1474</v>
      </c>
      <c r="G733" s="191" t="s">
        <v>162</v>
      </c>
      <c r="H733" s="192">
        <v>62</v>
      </c>
      <c r="I733" s="193"/>
      <c r="J733" s="194">
        <f>ROUND(I733*H733,2)</f>
        <v>0</v>
      </c>
      <c r="K733" s="190" t="s">
        <v>213</v>
      </c>
      <c r="L733" s="39"/>
      <c r="M733" s="195" t="s">
        <v>19</v>
      </c>
      <c r="N733" s="196" t="s">
        <v>45</v>
      </c>
      <c r="O733" s="64"/>
      <c r="P733" s="197">
        <f>O733*H733</f>
        <v>0</v>
      </c>
      <c r="Q733" s="197">
        <v>0</v>
      </c>
      <c r="R733" s="197">
        <f>Q733*H733</f>
        <v>0</v>
      </c>
      <c r="S733" s="197">
        <v>0</v>
      </c>
      <c r="T733" s="198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9" t="s">
        <v>236</v>
      </c>
      <c r="AT733" s="199" t="s">
        <v>159</v>
      </c>
      <c r="AU733" s="199" t="s">
        <v>82</v>
      </c>
      <c r="AY733" s="17" t="s">
        <v>158</v>
      </c>
      <c r="BE733" s="200">
        <f>IF(N733="základní",J733,0)</f>
        <v>0</v>
      </c>
      <c r="BF733" s="200">
        <f>IF(N733="snížená",J733,0)</f>
        <v>0</v>
      </c>
      <c r="BG733" s="200">
        <f>IF(N733="zákl. přenesená",J733,0)</f>
        <v>0</v>
      </c>
      <c r="BH733" s="200">
        <f>IF(N733="sníž. přenesená",J733,0)</f>
        <v>0</v>
      </c>
      <c r="BI733" s="200">
        <f>IF(N733="nulová",J733,0)</f>
        <v>0</v>
      </c>
      <c r="BJ733" s="17" t="s">
        <v>82</v>
      </c>
      <c r="BK733" s="200">
        <f>ROUND(I733*H733,2)</f>
        <v>0</v>
      </c>
      <c r="BL733" s="17" t="s">
        <v>236</v>
      </c>
      <c r="BM733" s="199" t="s">
        <v>1475</v>
      </c>
    </row>
    <row r="734" spans="1:65" s="2" customFormat="1" ht="10.199999999999999">
      <c r="A734" s="34"/>
      <c r="B734" s="35"/>
      <c r="C734" s="36"/>
      <c r="D734" s="201" t="s">
        <v>165</v>
      </c>
      <c r="E734" s="36"/>
      <c r="F734" s="202" t="s">
        <v>1474</v>
      </c>
      <c r="G734" s="36"/>
      <c r="H734" s="36"/>
      <c r="I734" s="108"/>
      <c r="J734" s="36"/>
      <c r="K734" s="36"/>
      <c r="L734" s="39"/>
      <c r="M734" s="203"/>
      <c r="N734" s="204"/>
      <c r="O734" s="64"/>
      <c r="P734" s="64"/>
      <c r="Q734" s="64"/>
      <c r="R734" s="64"/>
      <c r="S734" s="64"/>
      <c r="T734" s="65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165</v>
      </c>
      <c r="AU734" s="17" t="s">
        <v>82</v>
      </c>
    </row>
    <row r="735" spans="1:65" s="13" customFormat="1" ht="10.199999999999999">
      <c r="B735" s="205"/>
      <c r="C735" s="206"/>
      <c r="D735" s="201" t="s">
        <v>166</v>
      </c>
      <c r="E735" s="207" t="s">
        <v>19</v>
      </c>
      <c r="F735" s="208" t="s">
        <v>1962</v>
      </c>
      <c r="G735" s="206"/>
      <c r="H735" s="209">
        <v>62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166</v>
      </c>
      <c r="AU735" s="215" t="s">
        <v>82</v>
      </c>
      <c r="AV735" s="13" t="s">
        <v>85</v>
      </c>
      <c r="AW735" s="13" t="s">
        <v>34</v>
      </c>
      <c r="AX735" s="13" t="s">
        <v>82</v>
      </c>
      <c r="AY735" s="215" t="s">
        <v>158</v>
      </c>
    </row>
    <row r="736" spans="1:65" s="2" customFormat="1" ht="29.4" customHeight="1">
      <c r="A736" s="34"/>
      <c r="B736" s="35"/>
      <c r="C736" s="188" t="s">
        <v>1192</v>
      </c>
      <c r="D736" s="188" t="s">
        <v>159</v>
      </c>
      <c r="E736" s="189" t="s">
        <v>1209</v>
      </c>
      <c r="F736" s="190" t="s">
        <v>1210</v>
      </c>
      <c r="G736" s="191" t="s">
        <v>162</v>
      </c>
      <c r="H736" s="192">
        <v>144</v>
      </c>
      <c r="I736" s="193"/>
      <c r="J736" s="194">
        <f>ROUND(I736*H736,2)</f>
        <v>0</v>
      </c>
      <c r="K736" s="190" t="s">
        <v>213</v>
      </c>
      <c r="L736" s="39"/>
      <c r="M736" s="195" t="s">
        <v>19</v>
      </c>
      <c r="N736" s="196" t="s">
        <v>45</v>
      </c>
      <c r="O736" s="64"/>
      <c r="P736" s="197">
        <f>O736*H736</f>
        <v>0</v>
      </c>
      <c r="Q736" s="197">
        <v>1.3999999999999999E-4</v>
      </c>
      <c r="R736" s="197">
        <f>Q736*H736</f>
        <v>2.0159999999999997E-2</v>
      </c>
      <c r="S736" s="197">
        <v>0</v>
      </c>
      <c r="T736" s="198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9" t="s">
        <v>236</v>
      </c>
      <c r="AT736" s="199" t="s">
        <v>159</v>
      </c>
      <c r="AU736" s="199" t="s">
        <v>82</v>
      </c>
      <c r="AY736" s="17" t="s">
        <v>158</v>
      </c>
      <c r="BE736" s="200">
        <f>IF(N736="základní",J736,0)</f>
        <v>0</v>
      </c>
      <c r="BF736" s="200">
        <f>IF(N736="snížená",J736,0)</f>
        <v>0</v>
      </c>
      <c r="BG736" s="200">
        <f>IF(N736="zákl. přenesená",J736,0)</f>
        <v>0</v>
      </c>
      <c r="BH736" s="200">
        <f>IF(N736="sníž. přenesená",J736,0)</f>
        <v>0</v>
      </c>
      <c r="BI736" s="200">
        <f>IF(N736="nulová",J736,0)</f>
        <v>0</v>
      </c>
      <c r="BJ736" s="17" t="s">
        <v>82</v>
      </c>
      <c r="BK736" s="200">
        <f>ROUND(I736*H736,2)</f>
        <v>0</v>
      </c>
      <c r="BL736" s="17" t="s">
        <v>236</v>
      </c>
      <c r="BM736" s="199" t="s">
        <v>1211</v>
      </c>
    </row>
    <row r="737" spans="1:65" s="2" customFormat="1" ht="19.2">
      <c r="A737" s="34"/>
      <c r="B737" s="35"/>
      <c r="C737" s="36"/>
      <c r="D737" s="201" t="s">
        <v>165</v>
      </c>
      <c r="E737" s="36"/>
      <c r="F737" s="202" t="s">
        <v>1210</v>
      </c>
      <c r="G737" s="36"/>
      <c r="H737" s="36"/>
      <c r="I737" s="108"/>
      <c r="J737" s="36"/>
      <c r="K737" s="36"/>
      <c r="L737" s="39"/>
      <c r="M737" s="203"/>
      <c r="N737" s="204"/>
      <c r="O737" s="64"/>
      <c r="P737" s="64"/>
      <c r="Q737" s="64"/>
      <c r="R737" s="64"/>
      <c r="S737" s="64"/>
      <c r="T737" s="65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165</v>
      </c>
      <c r="AU737" s="17" t="s">
        <v>82</v>
      </c>
    </row>
    <row r="738" spans="1:65" s="13" customFormat="1" ht="10.199999999999999">
      <c r="B738" s="205"/>
      <c r="C738" s="206"/>
      <c r="D738" s="201" t="s">
        <v>166</v>
      </c>
      <c r="E738" s="207" t="s">
        <v>19</v>
      </c>
      <c r="F738" s="208" t="s">
        <v>1963</v>
      </c>
      <c r="G738" s="206"/>
      <c r="H738" s="209">
        <v>144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166</v>
      </c>
      <c r="AU738" s="215" t="s">
        <v>82</v>
      </c>
      <c r="AV738" s="13" t="s">
        <v>85</v>
      </c>
      <c r="AW738" s="13" t="s">
        <v>34</v>
      </c>
      <c r="AX738" s="13" t="s">
        <v>82</v>
      </c>
      <c r="AY738" s="215" t="s">
        <v>158</v>
      </c>
    </row>
    <row r="739" spans="1:65" s="2" customFormat="1" ht="16.5" customHeight="1">
      <c r="A739" s="34"/>
      <c r="B739" s="35"/>
      <c r="C739" s="188" t="s">
        <v>1197</v>
      </c>
      <c r="D739" s="188" t="s">
        <v>159</v>
      </c>
      <c r="E739" s="189" t="s">
        <v>1214</v>
      </c>
      <c r="F739" s="190" t="s">
        <v>1215</v>
      </c>
      <c r="G739" s="191" t="s">
        <v>162</v>
      </c>
      <c r="H739" s="192">
        <v>200</v>
      </c>
      <c r="I739" s="193"/>
      <c r="J739" s="194">
        <f>ROUND(I739*H739,2)</f>
        <v>0</v>
      </c>
      <c r="K739" s="190" t="s">
        <v>213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9.0000000000000006E-5</v>
      </c>
      <c r="R739" s="197">
        <f>Q739*H739</f>
        <v>1.8000000000000002E-2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236</v>
      </c>
      <c r="AT739" s="199" t="s">
        <v>159</v>
      </c>
      <c r="AU739" s="199" t="s">
        <v>82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236</v>
      </c>
      <c r="BM739" s="199" t="s">
        <v>1216</v>
      </c>
    </row>
    <row r="740" spans="1:65" s="2" customFormat="1" ht="10.199999999999999">
      <c r="A740" s="34"/>
      <c r="B740" s="35"/>
      <c r="C740" s="36"/>
      <c r="D740" s="201" t="s">
        <v>165</v>
      </c>
      <c r="E740" s="36"/>
      <c r="F740" s="202" t="s">
        <v>1215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82</v>
      </c>
    </row>
    <row r="741" spans="1:65" s="2" customFormat="1" ht="29.4" customHeight="1">
      <c r="A741" s="34"/>
      <c r="B741" s="35"/>
      <c r="C741" s="228" t="s">
        <v>1203</v>
      </c>
      <c r="D741" s="228" t="s">
        <v>199</v>
      </c>
      <c r="E741" s="229" t="s">
        <v>1218</v>
      </c>
      <c r="F741" s="230" t="s">
        <v>1219</v>
      </c>
      <c r="G741" s="231" t="s">
        <v>1220</v>
      </c>
      <c r="H741" s="232">
        <v>200</v>
      </c>
      <c r="I741" s="233"/>
      <c r="J741" s="234">
        <f>ROUND(I741*H741,2)</f>
        <v>0</v>
      </c>
      <c r="K741" s="230" t="s">
        <v>213</v>
      </c>
      <c r="L741" s="235"/>
      <c r="M741" s="236" t="s">
        <v>19</v>
      </c>
      <c r="N741" s="237" t="s">
        <v>45</v>
      </c>
      <c r="O741" s="64"/>
      <c r="P741" s="197">
        <f>O741*H741</f>
        <v>0</v>
      </c>
      <c r="Q741" s="197">
        <v>4.2999999999999999E-4</v>
      </c>
      <c r="R741" s="197">
        <f>Q741*H741</f>
        <v>8.5999999999999993E-2</v>
      </c>
      <c r="S741" s="197">
        <v>0</v>
      </c>
      <c r="T741" s="198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9" t="s">
        <v>241</v>
      </c>
      <c r="AT741" s="199" t="s">
        <v>199</v>
      </c>
      <c r="AU741" s="199" t="s">
        <v>82</v>
      </c>
      <c r="AY741" s="17" t="s">
        <v>158</v>
      </c>
      <c r="BE741" s="200">
        <f>IF(N741="základní",J741,0)</f>
        <v>0</v>
      </c>
      <c r="BF741" s="200">
        <f>IF(N741="snížená",J741,0)</f>
        <v>0</v>
      </c>
      <c r="BG741" s="200">
        <f>IF(N741="zákl. přenesená",J741,0)</f>
        <v>0</v>
      </c>
      <c r="BH741" s="200">
        <f>IF(N741="sníž. přenesená",J741,0)</f>
        <v>0</v>
      </c>
      <c r="BI741" s="200">
        <f>IF(N741="nulová",J741,0)</f>
        <v>0</v>
      </c>
      <c r="BJ741" s="17" t="s">
        <v>82</v>
      </c>
      <c r="BK741" s="200">
        <f>ROUND(I741*H741,2)</f>
        <v>0</v>
      </c>
      <c r="BL741" s="17" t="s">
        <v>236</v>
      </c>
      <c r="BM741" s="199" t="s">
        <v>1221</v>
      </c>
    </row>
    <row r="742" spans="1:65" s="2" customFormat="1" ht="10.199999999999999">
      <c r="A742" s="34"/>
      <c r="B742" s="35"/>
      <c r="C742" s="36"/>
      <c r="D742" s="201" t="s">
        <v>165</v>
      </c>
      <c r="E742" s="36"/>
      <c r="F742" s="202" t="s">
        <v>1219</v>
      </c>
      <c r="G742" s="36"/>
      <c r="H742" s="36"/>
      <c r="I742" s="108"/>
      <c r="J742" s="36"/>
      <c r="K742" s="36"/>
      <c r="L742" s="39"/>
      <c r="M742" s="203"/>
      <c r="N742" s="204"/>
      <c r="O742" s="64"/>
      <c r="P742" s="64"/>
      <c r="Q742" s="64"/>
      <c r="R742" s="64"/>
      <c r="S742" s="64"/>
      <c r="T742" s="65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7" t="s">
        <v>165</v>
      </c>
      <c r="AU742" s="17" t="s">
        <v>82</v>
      </c>
    </row>
    <row r="743" spans="1:65" s="2" customFormat="1" ht="29.4" customHeight="1">
      <c r="A743" s="34"/>
      <c r="B743" s="35"/>
      <c r="C743" s="188" t="s">
        <v>1208</v>
      </c>
      <c r="D743" s="188" t="s">
        <v>159</v>
      </c>
      <c r="E743" s="189" t="s">
        <v>1224</v>
      </c>
      <c r="F743" s="190" t="s">
        <v>1225</v>
      </c>
      <c r="G743" s="191" t="s">
        <v>202</v>
      </c>
      <c r="H743" s="192">
        <v>15</v>
      </c>
      <c r="I743" s="193"/>
      <c r="J743" s="194">
        <f>ROUND(I743*H743,2)</f>
        <v>0</v>
      </c>
      <c r="K743" s="190" t="s">
        <v>213</v>
      </c>
      <c r="L743" s="39"/>
      <c r="M743" s="195" t="s">
        <v>19</v>
      </c>
      <c r="N743" s="196" t="s">
        <v>45</v>
      </c>
      <c r="O743" s="64"/>
      <c r="P743" s="197">
        <f>O743*H743</f>
        <v>0</v>
      </c>
      <c r="Q743" s="197">
        <v>0.37640000000000001</v>
      </c>
      <c r="R743" s="197">
        <f>Q743*H743</f>
        <v>5.6459999999999999</v>
      </c>
      <c r="S743" s="197">
        <v>0</v>
      </c>
      <c r="T743" s="198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9" t="s">
        <v>236</v>
      </c>
      <c r="AT743" s="199" t="s">
        <v>159</v>
      </c>
      <c r="AU743" s="199" t="s">
        <v>82</v>
      </c>
      <c r="AY743" s="17" t="s">
        <v>158</v>
      </c>
      <c r="BE743" s="200">
        <f>IF(N743="základní",J743,0)</f>
        <v>0</v>
      </c>
      <c r="BF743" s="200">
        <f>IF(N743="snížená",J743,0)</f>
        <v>0</v>
      </c>
      <c r="BG743" s="200">
        <f>IF(N743="zákl. přenesená",J743,0)</f>
        <v>0</v>
      </c>
      <c r="BH743" s="200">
        <f>IF(N743="sníž. přenesená",J743,0)</f>
        <v>0</v>
      </c>
      <c r="BI743" s="200">
        <f>IF(N743="nulová",J743,0)</f>
        <v>0</v>
      </c>
      <c r="BJ743" s="17" t="s">
        <v>82</v>
      </c>
      <c r="BK743" s="200">
        <f>ROUND(I743*H743,2)</f>
        <v>0</v>
      </c>
      <c r="BL743" s="17" t="s">
        <v>236</v>
      </c>
      <c r="BM743" s="199" t="s">
        <v>1226</v>
      </c>
    </row>
    <row r="744" spans="1:65" s="2" customFormat="1" ht="19.2">
      <c r="A744" s="34"/>
      <c r="B744" s="35"/>
      <c r="C744" s="36"/>
      <c r="D744" s="201" t="s">
        <v>165</v>
      </c>
      <c r="E744" s="36"/>
      <c r="F744" s="202" t="s">
        <v>1225</v>
      </c>
      <c r="G744" s="36"/>
      <c r="H744" s="36"/>
      <c r="I744" s="108"/>
      <c r="J744" s="36"/>
      <c r="K744" s="36"/>
      <c r="L744" s="39"/>
      <c r="M744" s="203"/>
      <c r="N744" s="204"/>
      <c r="O744" s="64"/>
      <c r="P744" s="64"/>
      <c r="Q744" s="64"/>
      <c r="R744" s="64"/>
      <c r="S744" s="64"/>
      <c r="T744" s="65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165</v>
      </c>
      <c r="AU744" s="17" t="s">
        <v>82</v>
      </c>
    </row>
    <row r="745" spans="1:65" s="13" customFormat="1" ht="10.199999999999999">
      <c r="B745" s="205"/>
      <c r="C745" s="206"/>
      <c r="D745" s="201" t="s">
        <v>166</v>
      </c>
      <c r="E745" s="207" t="s">
        <v>19</v>
      </c>
      <c r="F745" s="208" t="s">
        <v>1964</v>
      </c>
      <c r="G745" s="206"/>
      <c r="H745" s="209">
        <v>15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166</v>
      </c>
      <c r="AU745" s="215" t="s">
        <v>82</v>
      </c>
      <c r="AV745" s="13" t="s">
        <v>85</v>
      </c>
      <c r="AW745" s="13" t="s">
        <v>34</v>
      </c>
      <c r="AX745" s="13" t="s">
        <v>82</v>
      </c>
      <c r="AY745" s="215" t="s">
        <v>158</v>
      </c>
    </row>
    <row r="746" spans="1:65" s="2" customFormat="1" ht="29.4" customHeight="1">
      <c r="A746" s="34"/>
      <c r="B746" s="35"/>
      <c r="C746" s="188" t="s">
        <v>1213</v>
      </c>
      <c r="D746" s="188" t="s">
        <v>159</v>
      </c>
      <c r="E746" s="189" t="s">
        <v>1229</v>
      </c>
      <c r="F746" s="190" t="s">
        <v>1230</v>
      </c>
      <c r="G746" s="191" t="s">
        <v>1035</v>
      </c>
      <c r="H746" s="192">
        <v>9.1359999999999992</v>
      </c>
      <c r="I746" s="193"/>
      <c r="J746" s="194">
        <f>ROUND(I746*H746,2)</f>
        <v>0</v>
      </c>
      <c r="K746" s="190" t="s">
        <v>19</v>
      </c>
      <c r="L746" s="39"/>
      <c r="M746" s="195" t="s">
        <v>19</v>
      </c>
      <c r="N746" s="196" t="s">
        <v>45</v>
      </c>
      <c r="O746" s="64"/>
      <c r="P746" s="197">
        <f>O746*H746</f>
        <v>0</v>
      </c>
      <c r="Q746" s="197">
        <v>2.2563399999999998</v>
      </c>
      <c r="R746" s="197">
        <f>Q746*H746</f>
        <v>20.613922239999997</v>
      </c>
      <c r="S746" s="197">
        <v>0</v>
      </c>
      <c r="T746" s="198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99" t="s">
        <v>236</v>
      </c>
      <c r="AT746" s="199" t="s">
        <v>159</v>
      </c>
      <c r="AU746" s="199" t="s">
        <v>82</v>
      </c>
      <c r="AY746" s="17" t="s">
        <v>158</v>
      </c>
      <c r="BE746" s="200">
        <f>IF(N746="základní",J746,0)</f>
        <v>0</v>
      </c>
      <c r="BF746" s="200">
        <f>IF(N746="snížená",J746,0)</f>
        <v>0</v>
      </c>
      <c r="BG746" s="200">
        <f>IF(N746="zákl. přenesená",J746,0)</f>
        <v>0</v>
      </c>
      <c r="BH746" s="200">
        <f>IF(N746="sníž. přenesená",J746,0)</f>
        <v>0</v>
      </c>
      <c r="BI746" s="200">
        <f>IF(N746="nulová",J746,0)</f>
        <v>0</v>
      </c>
      <c r="BJ746" s="17" t="s">
        <v>82</v>
      </c>
      <c r="BK746" s="200">
        <f>ROUND(I746*H746,2)</f>
        <v>0</v>
      </c>
      <c r="BL746" s="17" t="s">
        <v>236</v>
      </c>
      <c r="BM746" s="199" t="s">
        <v>1231</v>
      </c>
    </row>
    <row r="747" spans="1:65" s="2" customFormat="1" ht="19.2">
      <c r="A747" s="34"/>
      <c r="B747" s="35"/>
      <c r="C747" s="36"/>
      <c r="D747" s="201" t="s">
        <v>165</v>
      </c>
      <c r="E747" s="36"/>
      <c r="F747" s="202" t="s">
        <v>1230</v>
      </c>
      <c r="G747" s="36"/>
      <c r="H747" s="36"/>
      <c r="I747" s="108"/>
      <c r="J747" s="36"/>
      <c r="K747" s="36"/>
      <c r="L747" s="39"/>
      <c r="M747" s="203"/>
      <c r="N747" s="204"/>
      <c r="O747" s="64"/>
      <c r="P747" s="64"/>
      <c r="Q747" s="64"/>
      <c r="R747" s="64"/>
      <c r="S747" s="64"/>
      <c r="T747" s="65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165</v>
      </c>
      <c r="AU747" s="17" t="s">
        <v>82</v>
      </c>
    </row>
    <row r="748" spans="1:65" s="13" customFormat="1" ht="10.199999999999999">
      <c r="B748" s="205"/>
      <c r="C748" s="206"/>
      <c r="D748" s="201" t="s">
        <v>166</v>
      </c>
      <c r="E748" s="207" t="s">
        <v>19</v>
      </c>
      <c r="F748" s="208" t="s">
        <v>1965</v>
      </c>
      <c r="G748" s="206"/>
      <c r="H748" s="209">
        <v>9.1359999999999992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166</v>
      </c>
      <c r="AU748" s="215" t="s">
        <v>82</v>
      </c>
      <c r="AV748" s="13" t="s">
        <v>85</v>
      </c>
      <c r="AW748" s="13" t="s">
        <v>34</v>
      </c>
      <c r="AX748" s="13" t="s">
        <v>82</v>
      </c>
      <c r="AY748" s="215" t="s">
        <v>158</v>
      </c>
    </row>
    <row r="749" spans="1:65" s="2" customFormat="1" ht="29.4" customHeight="1">
      <c r="A749" s="34"/>
      <c r="B749" s="35"/>
      <c r="C749" s="188" t="s">
        <v>1217</v>
      </c>
      <c r="D749" s="188" t="s">
        <v>159</v>
      </c>
      <c r="E749" s="189" t="s">
        <v>1234</v>
      </c>
      <c r="F749" s="190" t="s">
        <v>1235</v>
      </c>
      <c r="G749" s="191" t="s">
        <v>1059</v>
      </c>
      <c r="H749" s="192">
        <v>19.186</v>
      </c>
      <c r="I749" s="193"/>
      <c r="J749" s="194">
        <f>ROUND(I749*H749,2)</f>
        <v>0</v>
      </c>
      <c r="K749" s="190" t="s">
        <v>213</v>
      </c>
      <c r="L749" s="39"/>
      <c r="M749" s="195" t="s">
        <v>19</v>
      </c>
      <c r="N749" s="196" t="s">
        <v>45</v>
      </c>
      <c r="O749" s="64"/>
      <c r="P749" s="197">
        <f>O749*H749</f>
        <v>0</v>
      </c>
      <c r="Q749" s="197">
        <v>0</v>
      </c>
      <c r="R749" s="197">
        <f>Q749*H749</f>
        <v>0</v>
      </c>
      <c r="S749" s="197">
        <v>0</v>
      </c>
      <c r="T749" s="198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9" t="s">
        <v>236</v>
      </c>
      <c r="AT749" s="199" t="s">
        <v>159</v>
      </c>
      <c r="AU749" s="199" t="s">
        <v>82</v>
      </c>
      <c r="AY749" s="17" t="s">
        <v>158</v>
      </c>
      <c r="BE749" s="200">
        <f>IF(N749="základní",J749,0)</f>
        <v>0</v>
      </c>
      <c r="BF749" s="200">
        <f>IF(N749="snížená",J749,0)</f>
        <v>0</v>
      </c>
      <c r="BG749" s="200">
        <f>IF(N749="zákl. přenesená",J749,0)</f>
        <v>0</v>
      </c>
      <c r="BH749" s="200">
        <f>IF(N749="sníž. přenesená",J749,0)</f>
        <v>0</v>
      </c>
      <c r="BI749" s="200">
        <f>IF(N749="nulová",J749,0)</f>
        <v>0</v>
      </c>
      <c r="BJ749" s="17" t="s">
        <v>82</v>
      </c>
      <c r="BK749" s="200">
        <f>ROUND(I749*H749,2)</f>
        <v>0</v>
      </c>
      <c r="BL749" s="17" t="s">
        <v>236</v>
      </c>
      <c r="BM749" s="199" t="s">
        <v>1236</v>
      </c>
    </row>
    <row r="750" spans="1:65" s="2" customFormat="1" ht="19.2">
      <c r="A750" s="34"/>
      <c r="B750" s="35"/>
      <c r="C750" s="36"/>
      <c r="D750" s="201" t="s">
        <v>165</v>
      </c>
      <c r="E750" s="36"/>
      <c r="F750" s="202" t="s">
        <v>1235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165</v>
      </c>
      <c r="AU750" s="17" t="s">
        <v>82</v>
      </c>
    </row>
    <row r="751" spans="1:65" s="13" customFormat="1" ht="20.399999999999999">
      <c r="B751" s="205"/>
      <c r="C751" s="206"/>
      <c r="D751" s="201" t="s">
        <v>166</v>
      </c>
      <c r="E751" s="207" t="s">
        <v>19</v>
      </c>
      <c r="F751" s="208" t="s">
        <v>1966</v>
      </c>
      <c r="G751" s="206"/>
      <c r="H751" s="209">
        <v>19.186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2" customFormat="1" ht="29.4" customHeight="1">
      <c r="A752" s="34"/>
      <c r="B752" s="35"/>
      <c r="C752" s="188" t="s">
        <v>1223</v>
      </c>
      <c r="D752" s="188" t="s">
        <v>159</v>
      </c>
      <c r="E752" s="189" t="s">
        <v>1239</v>
      </c>
      <c r="F752" s="190" t="s">
        <v>1240</v>
      </c>
      <c r="G752" s="191" t="s">
        <v>1059</v>
      </c>
      <c r="H752" s="192">
        <v>19.186</v>
      </c>
      <c r="I752" s="193"/>
      <c r="J752" s="194">
        <f>ROUND(I752*H752,2)</f>
        <v>0</v>
      </c>
      <c r="K752" s="190" t="s">
        <v>213</v>
      </c>
      <c r="L752" s="39"/>
      <c r="M752" s="195" t="s">
        <v>19</v>
      </c>
      <c r="N752" s="196" t="s">
        <v>45</v>
      </c>
      <c r="O752" s="64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9" t="s">
        <v>236</v>
      </c>
      <c r="AT752" s="199" t="s">
        <v>159</v>
      </c>
      <c r="AU752" s="199" t="s">
        <v>82</v>
      </c>
      <c r="AY752" s="17" t="s">
        <v>158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7" t="s">
        <v>82</v>
      </c>
      <c r="BK752" s="200">
        <f>ROUND(I752*H752,2)</f>
        <v>0</v>
      </c>
      <c r="BL752" s="17" t="s">
        <v>236</v>
      </c>
      <c r="BM752" s="199" t="s">
        <v>1241</v>
      </c>
    </row>
    <row r="753" spans="1:65" s="2" customFormat="1" ht="19.2">
      <c r="A753" s="34"/>
      <c r="B753" s="35"/>
      <c r="C753" s="36"/>
      <c r="D753" s="201" t="s">
        <v>165</v>
      </c>
      <c r="E753" s="36"/>
      <c r="F753" s="202" t="s">
        <v>1240</v>
      </c>
      <c r="G753" s="36"/>
      <c r="H753" s="36"/>
      <c r="I753" s="108"/>
      <c r="J753" s="36"/>
      <c r="K753" s="36"/>
      <c r="L753" s="39"/>
      <c r="M753" s="203"/>
      <c r="N753" s="204"/>
      <c r="O753" s="64"/>
      <c r="P753" s="64"/>
      <c r="Q753" s="64"/>
      <c r="R753" s="64"/>
      <c r="S753" s="64"/>
      <c r="T753" s="65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165</v>
      </c>
      <c r="AU753" s="17" t="s">
        <v>82</v>
      </c>
    </row>
    <row r="754" spans="1:65" s="13" customFormat="1" ht="20.399999999999999">
      <c r="B754" s="205"/>
      <c r="C754" s="206"/>
      <c r="D754" s="201" t="s">
        <v>166</v>
      </c>
      <c r="E754" s="207" t="s">
        <v>19</v>
      </c>
      <c r="F754" s="208" t="s">
        <v>1966</v>
      </c>
      <c r="G754" s="206"/>
      <c r="H754" s="209">
        <v>19.186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166</v>
      </c>
      <c r="AU754" s="215" t="s">
        <v>82</v>
      </c>
      <c r="AV754" s="13" t="s">
        <v>85</v>
      </c>
      <c r="AW754" s="13" t="s">
        <v>34</v>
      </c>
      <c r="AX754" s="13" t="s">
        <v>82</v>
      </c>
      <c r="AY754" s="215" t="s">
        <v>158</v>
      </c>
    </row>
    <row r="755" spans="1:65" s="2" customFormat="1" ht="29.4" customHeight="1">
      <c r="A755" s="34"/>
      <c r="B755" s="35"/>
      <c r="C755" s="188" t="s">
        <v>1228</v>
      </c>
      <c r="D755" s="188" t="s">
        <v>159</v>
      </c>
      <c r="E755" s="189" t="s">
        <v>1243</v>
      </c>
      <c r="F755" s="190" t="s">
        <v>1244</v>
      </c>
      <c r="G755" s="191" t="s">
        <v>194</v>
      </c>
      <c r="H755" s="192">
        <v>257.39999999999998</v>
      </c>
      <c r="I755" s="193"/>
      <c r="J755" s="194">
        <f>ROUND(I755*H755,2)</f>
        <v>0</v>
      </c>
      <c r="K755" s="190" t="s">
        <v>213</v>
      </c>
      <c r="L755" s="39"/>
      <c r="M755" s="195" t="s">
        <v>19</v>
      </c>
      <c r="N755" s="196" t="s">
        <v>45</v>
      </c>
      <c r="O755" s="64"/>
      <c r="P755" s="197">
        <f>O755*H755</f>
        <v>0</v>
      </c>
      <c r="Q755" s="197">
        <v>0</v>
      </c>
      <c r="R755" s="197">
        <f>Q755*H755</f>
        <v>0</v>
      </c>
      <c r="S755" s="197">
        <v>0</v>
      </c>
      <c r="T755" s="198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9" t="s">
        <v>236</v>
      </c>
      <c r="AT755" s="199" t="s">
        <v>159</v>
      </c>
      <c r="AU755" s="199" t="s">
        <v>82</v>
      </c>
      <c r="AY755" s="17" t="s">
        <v>158</v>
      </c>
      <c r="BE755" s="200">
        <f>IF(N755="základní",J755,0)</f>
        <v>0</v>
      </c>
      <c r="BF755" s="200">
        <f>IF(N755="snížená",J755,0)</f>
        <v>0</v>
      </c>
      <c r="BG755" s="200">
        <f>IF(N755="zákl. přenesená",J755,0)</f>
        <v>0</v>
      </c>
      <c r="BH755" s="200">
        <f>IF(N755="sníž. přenesená",J755,0)</f>
        <v>0</v>
      </c>
      <c r="BI755" s="200">
        <f>IF(N755="nulová",J755,0)</f>
        <v>0</v>
      </c>
      <c r="BJ755" s="17" t="s">
        <v>82</v>
      </c>
      <c r="BK755" s="200">
        <f>ROUND(I755*H755,2)</f>
        <v>0</v>
      </c>
      <c r="BL755" s="17" t="s">
        <v>236</v>
      </c>
      <c r="BM755" s="199" t="s">
        <v>1245</v>
      </c>
    </row>
    <row r="756" spans="1:65" s="2" customFormat="1" ht="10.199999999999999">
      <c r="A756" s="34"/>
      <c r="B756" s="35"/>
      <c r="C756" s="36"/>
      <c r="D756" s="201" t="s">
        <v>165</v>
      </c>
      <c r="E756" s="36"/>
      <c r="F756" s="202" t="s">
        <v>1244</v>
      </c>
      <c r="G756" s="36"/>
      <c r="H756" s="36"/>
      <c r="I756" s="108"/>
      <c r="J756" s="36"/>
      <c r="K756" s="36"/>
      <c r="L756" s="39"/>
      <c r="M756" s="203"/>
      <c r="N756" s="204"/>
      <c r="O756" s="64"/>
      <c r="P756" s="64"/>
      <c r="Q756" s="64"/>
      <c r="R756" s="64"/>
      <c r="S756" s="64"/>
      <c r="T756" s="65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165</v>
      </c>
      <c r="AU756" s="17" t="s">
        <v>82</v>
      </c>
    </row>
    <row r="757" spans="1:65" s="13" customFormat="1" ht="10.199999999999999">
      <c r="B757" s="205"/>
      <c r="C757" s="206"/>
      <c r="D757" s="201" t="s">
        <v>166</v>
      </c>
      <c r="E757" s="207" t="s">
        <v>19</v>
      </c>
      <c r="F757" s="208" t="s">
        <v>1967</v>
      </c>
      <c r="G757" s="206"/>
      <c r="H757" s="209">
        <v>257.39999999999998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166</v>
      </c>
      <c r="AU757" s="215" t="s">
        <v>82</v>
      </c>
      <c r="AV757" s="13" t="s">
        <v>85</v>
      </c>
      <c r="AW757" s="13" t="s">
        <v>34</v>
      </c>
      <c r="AX757" s="13" t="s">
        <v>82</v>
      </c>
      <c r="AY757" s="215" t="s">
        <v>158</v>
      </c>
    </row>
    <row r="758" spans="1:65" s="2" customFormat="1" ht="29.4" customHeight="1">
      <c r="A758" s="34"/>
      <c r="B758" s="35"/>
      <c r="C758" s="188" t="s">
        <v>1233</v>
      </c>
      <c r="D758" s="188" t="s">
        <v>159</v>
      </c>
      <c r="E758" s="189" t="s">
        <v>1968</v>
      </c>
      <c r="F758" s="190" t="s">
        <v>1969</v>
      </c>
      <c r="G758" s="191" t="s">
        <v>162</v>
      </c>
      <c r="H758" s="192">
        <v>44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236</v>
      </c>
      <c r="AT758" s="199" t="s">
        <v>159</v>
      </c>
      <c r="AU758" s="199" t="s">
        <v>82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236</v>
      </c>
      <c r="BM758" s="199" t="s">
        <v>1970</v>
      </c>
    </row>
    <row r="759" spans="1:65" s="2" customFormat="1" ht="19.2">
      <c r="A759" s="34"/>
      <c r="B759" s="35"/>
      <c r="C759" s="36"/>
      <c r="D759" s="201" t="s">
        <v>165</v>
      </c>
      <c r="E759" s="36"/>
      <c r="F759" s="202" t="s">
        <v>1971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82</v>
      </c>
    </row>
    <row r="760" spans="1:65" s="2" customFormat="1" ht="96">
      <c r="A760" s="34"/>
      <c r="B760" s="35"/>
      <c r="C760" s="36"/>
      <c r="D760" s="201" t="s">
        <v>216</v>
      </c>
      <c r="E760" s="36"/>
      <c r="F760" s="227" t="s">
        <v>1118</v>
      </c>
      <c r="G760" s="36"/>
      <c r="H760" s="36"/>
      <c r="I760" s="108"/>
      <c r="J760" s="36"/>
      <c r="K760" s="36"/>
      <c r="L760" s="39"/>
      <c r="M760" s="203"/>
      <c r="N760" s="204"/>
      <c r="O760" s="64"/>
      <c r="P760" s="64"/>
      <c r="Q760" s="64"/>
      <c r="R760" s="64"/>
      <c r="S760" s="64"/>
      <c r="T760" s="65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T760" s="17" t="s">
        <v>216</v>
      </c>
      <c r="AU760" s="17" t="s">
        <v>82</v>
      </c>
    </row>
    <row r="761" spans="1:65" s="13" customFormat="1" ht="10.199999999999999">
      <c r="B761" s="205"/>
      <c r="C761" s="206"/>
      <c r="D761" s="201" t="s">
        <v>166</v>
      </c>
      <c r="E761" s="207" t="s">
        <v>19</v>
      </c>
      <c r="F761" s="208" t="s">
        <v>1972</v>
      </c>
      <c r="G761" s="206"/>
      <c r="H761" s="209">
        <v>44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166</v>
      </c>
      <c r="AU761" s="215" t="s">
        <v>82</v>
      </c>
      <c r="AV761" s="13" t="s">
        <v>85</v>
      </c>
      <c r="AW761" s="13" t="s">
        <v>34</v>
      </c>
      <c r="AX761" s="13" t="s">
        <v>82</v>
      </c>
      <c r="AY761" s="215" t="s">
        <v>158</v>
      </c>
    </row>
    <row r="762" spans="1:65" s="2" customFormat="1" ht="29.4" customHeight="1">
      <c r="A762" s="34"/>
      <c r="B762" s="35"/>
      <c r="C762" s="188" t="s">
        <v>1238</v>
      </c>
      <c r="D762" s="188" t="s">
        <v>159</v>
      </c>
      <c r="E762" s="189" t="s">
        <v>1789</v>
      </c>
      <c r="F762" s="190" t="s">
        <v>1790</v>
      </c>
      <c r="G762" s="191" t="s">
        <v>194</v>
      </c>
      <c r="H762" s="192">
        <v>17.600000000000001</v>
      </c>
      <c r="I762" s="193"/>
      <c r="J762" s="194">
        <f>ROUND(I762*H762,2)</f>
        <v>0</v>
      </c>
      <c r="K762" s="190" t="s">
        <v>213</v>
      </c>
      <c r="L762" s="39"/>
      <c r="M762" s="195" t="s">
        <v>19</v>
      </c>
      <c r="N762" s="196" t="s">
        <v>45</v>
      </c>
      <c r="O762" s="64"/>
      <c r="P762" s="197">
        <f>O762*H762</f>
        <v>0</v>
      </c>
      <c r="Q762" s="197">
        <v>0.15192</v>
      </c>
      <c r="R762" s="197">
        <f>Q762*H762</f>
        <v>2.6737920000000002</v>
      </c>
      <c r="S762" s="197">
        <v>0</v>
      </c>
      <c r="T762" s="198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9" t="s">
        <v>236</v>
      </c>
      <c r="AT762" s="199" t="s">
        <v>159</v>
      </c>
      <c r="AU762" s="199" t="s">
        <v>82</v>
      </c>
      <c r="AY762" s="17" t="s">
        <v>158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7" t="s">
        <v>82</v>
      </c>
      <c r="BK762" s="200">
        <f>ROUND(I762*H762,2)</f>
        <v>0</v>
      </c>
      <c r="BL762" s="17" t="s">
        <v>236</v>
      </c>
      <c r="BM762" s="199" t="s">
        <v>1973</v>
      </c>
    </row>
    <row r="763" spans="1:65" s="2" customFormat="1" ht="38.4">
      <c r="A763" s="34"/>
      <c r="B763" s="35"/>
      <c r="C763" s="36"/>
      <c r="D763" s="201" t="s">
        <v>165</v>
      </c>
      <c r="E763" s="36"/>
      <c r="F763" s="202" t="s">
        <v>1792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165</v>
      </c>
      <c r="AU763" s="17" t="s">
        <v>82</v>
      </c>
    </row>
    <row r="764" spans="1:65" s="2" customFormat="1" ht="124.8">
      <c r="A764" s="34"/>
      <c r="B764" s="35"/>
      <c r="C764" s="36"/>
      <c r="D764" s="201" t="s">
        <v>216</v>
      </c>
      <c r="E764" s="36"/>
      <c r="F764" s="227" t="s">
        <v>1124</v>
      </c>
      <c r="G764" s="36"/>
      <c r="H764" s="36"/>
      <c r="I764" s="108"/>
      <c r="J764" s="36"/>
      <c r="K764" s="36"/>
      <c r="L764" s="39"/>
      <c r="M764" s="203"/>
      <c r="N764" s="204"/>
      <c r="O764" s="64"/>
      <c r="P764" s="64"/>
      <c r="Q764" s="64"/>
      <c r="R764" s="64"/>
      <c r="S764" s="64"/>
      <c r="T764" s="65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216</v>
      </c>
      <c r="AU764" s="17" t="s">
        <v>82</v>
      </c>
    </row>
    <row r="765" spans="1:65" s="13" customFormat="1" ht="10.199999999999999">
      <c r="B765" s="205"/>
      <c r="C765" s="206"/>
      <c r="D765" s="201" t="s">
        <v>166</v>
      </c>
      <c r="E765" s="207" t="s">
        <v>19</v>
      </c>
      <c r="F765" s="208" t="s">
        <v>1974</v>
      </c>
      <c r="G765" s="206"/>
      <c r="H765" s="209">
        <v>17.600000000000001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166</v>
      </c>
      <c r="AU765" s="215" t="s">
        <v>82</v>
      </c>
      <c r="AV765" s="13" t="s">
        <v>85</v>
      </c>
      <c r="AW765" s="13" t="s">
        <v>34</v>
      </c>
      <c r="AX765" s="13" t="s">
        <v>82</v>
      </c>
      <c r="AY765" s="215" t="s">
        <v>158</v>
      </c>
    </row>
    <row r="766" spans="1:65" s="2" customFormat="1" ht="31.2" customHeight="1">
      <c r="A766" s="34"/>
      <c r="B766" s="35"/>
      <c r="C766" s="228" t="s">
        <v>1242</v>
      </c>
      <c r="D766" s="228" t="s">
        <v>199</v>
      </c>
      <c r="E766" s="229" t="s">
        <v>1794</v>
      </c>
      <c r="F766" s="230" t="s">
        <v>1795</v>
      </c>
      <c r="G766" s="231" t="s">
        <v>1059</v>
      </c>
      <c r="H766" s="232">
        <v>2.464</v>
      </c>
      <c r="I766" s="233"/>
      <c r="J766" s="234">
        <f>ROUND(I766*H766,2)</f>
        <v>0</v>
      </c>
      <c r="K766" s="230" t="s">
        <v>213</v>
      </c>
      <c r="L766" s="235"/>
      <c r="M766" s="236" t="s">
        <v>19</v>
      </c>
      <c r="N766" s="237" t="s">
        <v>45</v>
      </c>
      <c r="O766" s="64"/>
      <c r="P766" s="197">
        <f>O766*H766</f>
        <v>0</v>
      </c>
      <c r="Q766" s="197">
        <v>1</v>
      </c>
      <c r="R766" s="197">
        <f>Q766*H766</f>
        <v>2.464</v>
      </c>
      <c r="S766" s="197">
        <v>0</v>
      </c>
      <c r="T766" s="198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9" t="s">
        <v>255</v>
      </c>
      <c r="AT766" s="199" t="s">
        <v>199</v>
      </c>
      <c r="AU766" s="199" t="s">
        <v>82</v>
      </c>
      <c r="AY766" s="17" t="s">
        <v>158</v>
      </c>
      <c r="BE766" s="200">
        <f>IF(N766="základní",J766,0)</f>
        <v>0</v>
      </c>
      <c r="BF766" s="200">
        <f>IF(N766="snížená",J766,0)</f>
        <v>0</v>
      </c>
      <c r="BG766" s="200">
        <f>IF(N766="zákl. přenesená",J766,0)</f>
        <v>0</v>
      </c>
      <c r="BH766" s="200">
        <f>IF(N766="sníž. přenesená",J766,0)</f>
        <v>0</v>
      </c>
      <c r="BI766" s="200">
        <f>IF(N766="nulová",J766,0)</f>
        <v>0</v>
      </c>
      <c r="BJ766" s="17" t="s">
        <v>82</v>
      </c>
      <c r="BK766" s="200">
        <f>ROUND(I766*H766,2)</f>
        <v>0</v>
      </c>
      <c r="BL766" s="17" t="s">
        <v>255</v>
      </c>
      <c r="BM766" s="199" t="s">
        <v>1975</v>
      </c>
    </row>
    <row r="767" spans="1:65" s="2" customFormat="1" ht="10.199999999999999">
      <c r="A767" s="34"/>
      <c r="B767" s="35"/>
      <c r="C767" s="36"/>
      <c r="D767" s="201" t="s">
        <v>165</v>
      </c>
      <c r="E767" s="36"/>
      <c r="F767" s="202" t="s">
        <v>1795</v>
      </c>
      <c r="G767" s="36"/>
      <c r="H767" s="36"/>
      <c r="I767" s="108"/>
      <c r="J767" s="36"/>
      <c r="K767" s="36"/>
      <c r="L767" s="39"/>
      <c r="M767" s="203"/>
      <c r="N767" s="204"/>
      <c r="O767" s="64"/>
      <c r="P767" s="64"/>
      <c r="Q767" s="64"/>
      <c r="R767" s="64"/>
      <c r="S767" s="64"/>
      <c r="T767" s="65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165</v>
      </c>
      <c r="AU767" s="17" t="s">
        <v>82</v>
      </c>
    </row>
    <row r="768" spans="1:65" s="13" customFormat="1" ht="20.399999999999999">
      <c r="B768" s="205"/>
      <c r="C768" s="206"/>
      <c r="D768" s="201" t="s">
        <v>166</v>
      </c>
      <c r="E768" s="207" t="s">
        <v>19</v>
      </c>
      <c r="F768" s="208" t="s">
        <v>1976</v>
      </c>
      <c r="G768" s="206"/>
      <c r="H768" s="209">
        <v>2.464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166</v>
      </c>
      <c r="AU768" s="215" t="s">
        <v>82</v>
      </c>
      <c r="AV768" s="13" t="s">
        <v>85</v>
      </c>
      <c r="AW768" s="13" t="s">
        <v>34</v>
      </c>
      <c r="AX768" s="13" t="s">
        <v>82</v>
      </c>
      <c r="AY768" s="215" t="s">
        <v>158</v>
      </c>
    </row>
    <row r="769" spans="1:65" s="2" customFormat="1" ht="31.2" customHeight="1">
      <c r="A769" s="34"/>
      <c r="B769" s="35"/>
      <c r="C769" s="188" t="s">
        <v>1249</v>
      </c>
      <c r="D769" s="188" t="s">
        <v>159</v>
      </c>
      <c r="E769" s="189" t="s">
        <v>1798</v>
      </c>
      <c r="F769" s="190" t="s">
        <v>1790</v>
      </c>
      <c r="G769" s="191" t="s">
        <v>194</v>
      </c>
      <c r="H769" s="192">
        <v>35.200000000000003</v>
      </c>
      <c r="I769" s="193"/>
      <c r="J769" s="194">
        <f>ROUND(I769*H769,2)</f>
        <v>0</v>
      </c>
      <c r="K769" s="190" t="s">
        <v>19</v>
      </c>
      <c r="L769" s="39"/>
      <c r="M769" s="195" t="s">
        <v>19</v>
      </c>
      <c r="N769" s="196" t="s">
        <v>45</v>
      </c>
      <c r="O769" s="64"/>
      <c r="P769" s="197">
        <f>O769*H769</f>
        <v>0</v>
      </c>
      <c r="Q769" s="197">
        <v>0.15192</v>
      </c>
      <c r="R769" s="197">
        <f>Q769*H769</f>
        <v>5.3475840000000003</v>
      </c>
      <c r="S769" s="197">
        <v>0</v>
      </c>
      <c r="T769" s="198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9" t="s">
        <v>236</v>
      </c>
      <c r="AT769" s="199" t="s">
        <v>159</v>
      </c>
      <c r="AU769" s="199" t="s">
        <v>82</v>
      </c>
      <c r="AY769" s="17" t="s">
        <v>158</v>
      </c>
      <c r="BE769" s="200">
        <f>IF(N769="základní",J769,0)</f>
        <v>0</v>
      </c>
      <c r="BF769" s="200">
        <f>IF(N769="snížená",J769,0)</f>
        <v>0</v>
      </c>
      <c r="BG769" s="200">
        <f>IF(N769="zákl. přenesená",J769,0)</f>
        <v>0</v>
      </c>
      <c r="BH769" s="200">
        <f>IF(N769="sníž. přenesená",J769,0)</f>
        <v>0</v>
      </c>
      <c r="BI769" s="200">
        <f>IF(N769="nulová",J769,0)</f>
        <v>0</v>
      </c>
      <c r="BJ769" s="17" t="s">
        <v>82</v>
      </c>
      <c r="BK769" s="200">
        <f>ROUND(I769*H769,2)</f>
        <v>0</v>
      </c>
      <c r="BL769" s="17" t="s">
        <v>236</v>
      </c>
      <c r="BM769" s="199" t="s">
        <v>1977</v>
      </c>
    </row>
    <row r="770" spans="1:65" s="2" customFormat="1" ht="38.4">
      <c r="A770" s="34"/>
      <c r="B770" s="35"/>
      <c r="C770" s="36"/>
      <c r="D770" s="201" t="s">
        <v>165</v>
      </c>
      <c r="E770" s="36"/>
      <c r="F770" s="202" t="s">
        <v>1800</v>
      </c>
      <c r="G770" s="36"/>
      <c r="H770" s="36"/>
      <c r="I770" s="108"/>
      <c r="J770" s="36"/>
      <c r="K770" s="36"/>
      <c r="L770" s="39"/>
      <c r="M770" s="203"/>
      <c r="N770" s="204"/>
      <c r="O770" s="64"/>
      <c r="P770" s="64"/>
      <c r="Q770" s="64"/>
      <c r="R770" s="64"/>
      <c r="S770" s="64"/>
      <c r="T770" s="65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165</v>
      </c>
      <c r="AU770" s="17" t="s">
        <v>82</v>
      </c>
    </row>
    <row r="771" spans="1:65" s="2" customFormat="1" ht="124.8">
      <c r="A771" s="34"/>
      <c r="B771" s="35"/>
      <c r="C771" s="36"/>
      <c r="D771" s="201" t="s">
        <v>216</v>
      </c>
      <c r="E771" s="36"/>
      <c r="F771" s="227" t="s">
        <v>1124</v>
      </c>
      <c r="G771" s="36"/>
      <c r="H771" s="36"/>
      <c r="I771" s="108"/>
      <c r="J771" s="36"/>
      <c r="K771" s="36"/>
      <c r="L771" s="39"/>
      <c r="M771" s="203"/>
      <c r="N771" s="204"/>
      <c r="O771" s="64"/>
      <c r="P771" s="64"/>
      <c r="Q771" s="64"/>
      <c r="R771" s="64"/>
      <c r="S771" s="64"/>
      <c r="T771" s="65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T771" s="17" t="s">
        <v>216</v>
      </c>
      <c r="AU771" s="17" t="s">
        <v>82</v>
      </c>
    </row>
    <row r="772" spans="1:65" s="13" customFormat="1" ht="10.199999999999999">
      <c r="B772" s="205"/>
      <c r="C772" s="206"/>
      <c r="D772" s="201" t="s">
        <v>166</v>
      </c>
      <c r="E772" s="207" t="s">
        <v>19</v>
      </c>
      <c r="F772" s="208" t="s">
        <v>1978</v>
      </c>
      <c r="G772" s="206"/>
      <c r="H772" s="209">
        <v>35.200000000000003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166</v>
      </c>
      <c r="AU772" s="215" t="s">
        <v>82</v>
      </c>
      <c r="AV772" s="13" t="s">
        <v>85</v>
      </c>
      <c r="AW772" s="13" t="s">
        <v>34</v>
      </c>
      <c r="AX772" s="13" t="s">
        <v>82</v>
      </c>
      <c r="AY772" s="215" t="s">
        <v>158</v>
      </c>
    </row>
    <row r="773" spans="1:65" s="2" customFormat="1" ht="31.2" customHeight="1">
      <c r="A773" s="34"/>
      <c r="B773" s="35"/>
      <c r="C773" s="228" t="s">
        <v>1257</v>
      </c>
      <c r="D773" s="228" t="s">
        <v>199</v>
      </c>
      <c r="E773" s="229" t="s">
        <v>1802</v>
      </c>
      <c r="F773" s="230" t="s">
        <v>1803</v>
      </c>
      <c r="G773" s="231" t="s">
        <v>1059</v>
      </c>
      <c r="H773" s="232">
        <v>3.9420000000000002</v>
      </c>
      <c r="I773" s="233"/>
      <c r="J773" s="234">
        <f>ROUND(I773*H773,2)</f>
        <v>0</v>
      </c>
      <c r="K773" s="230" t="s">
        <v>213</v>
      </c>
      <c r="L773" s="235"/>
      <c r="M773" s="236" t="s">
        <v>19</v>
      </c>
      <c r="N773" s="237" t="s">
        <v>45</v>
      </c>
      <c r="O773" s="64"/>
      <c r="P773" s="197">
        <f>O773*H773</f>
        <v>0</v>
      </c>
      <c r="Q773" s="197">
        <v>1</v>
      </c>
      <c r="R773" s="197">
        <f>Q773*H773</f>
        <v>3.9420000000000002</v>
      </c>
      <c r="S773" s="197">
        <v>0</v>
      </c>
      <c r="T773" s="198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9" t="s">
        <v>255</v>
      </c>
      <c r="AT773" s="199" t="s">
        <v>199</v>
      </c>
      <c r="AU773" s="199" t="s">
        <v>82</v>
      </c>
      <c r="AY773" s="17" t="s">
        <v>158</v>
      </c>
      <c r="BE773" s="200">
        <f>IF(N773="základní",J773,0)</f>
        <v>0</v>
      </c>
      <c r="BF773" s="200">
        <f>IF(N773="snížená",J773,0)</f>
        <v>0</v>
      </c>
      <c r="BG773" s="200">
        <f>IF(N773="zákl. přenesená",J773,0)</f>
        <v>0</v>
      </c>
      <c r="BH773" s="200">
        <f>IF(N773="sníž. přenesená",J773,0)</f>
        <v>0</v>
      </c>
      <c r="BI773" s="200">
        <f>IF(N773="nulová",J773,0)</f>
        <v>0</v>
      </c>
      <c r="BJ773" s="17" t="s">
        <v>82</v>
      </c>
      <c r="BK773" s="200">
        <f>ROUND(I773*H773,2)</f>
        <v>0</v>
      </c>
      <c r="BL773" s="17" t="s">
        <v>255</v>
      </c>
      <c r="BM773" s="199" t="s">
        <v>1979</v>
      </c>
    </row>
    <row r="774" spans="1:65" s="2" customFormat="1" ht="10.199999999999999">
      <c r="A774" s="34"/>
      <c r="B774" s="35"/>
      <c r="C774" s="36"/>
      <c r="D774" s="201" t="s">
        <v>165</v>
      </c>
      <c r="E774" s="36"/>
      <c r="F774" s="202" t="s">
        <v>1803</v>
      </c>
      <c r="G774" s="36"/>
      <c r="H774" s="36"/>
      <c r="I774" s="108"/>
      <c r="J774" s="36"/>
      <c r="K774" s="36"/>
      <c r="L774" s="39"/>
      <c r="M774" s="203"/>
      <c r="N774" s="204"/>
      <c r="O774" s="64"/>
      <c r="P774" s="64"/>
      <c r="Q774" s="64"/>
      <c r="R774" s="64"/>
      <c r="S774" s="64"/>
      <c r="T774" s="65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165</v>
      </c>
      <c r="AU774" s="17" t="s">
        <v>82</v>
      </c>
    </row>
    <row r="775" spans="1:65" s="13" customFormat="1" ht="20.399999999999999">
      <c r="B775" s="205"/>
      <c r="C775" s="206"/>
      <c r="D775" s="201" t="s">
        <v>166</v>
      </c>
      <c r="E775" s="207" t="s">
        <v>19</v>
      </c>
      <c r="F775" s="208" t="s">
        <v>1980</v>
      </c>
      <c r="G775" s="206"/>
      <c r="H775" s="209">
        <v>3.9420000000000002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166</v>
      </c>
      <c r="AU775" s="215" t="s">
        <v>82</v>
      </c>
      <c r="AV775" s="13" t="s">
        <v>85</v>
      </c>
      <c r="AW775" s="13" t="s">
        <v>34</v>
      </c>
      <c r="AX775" s="13" t="s">
        <v>82</v>
      </c>
      <c r="AY775" s="215" t="s">
        <v>158</v>
      </c>
    </row>
    <row r="776" spans="1:65" s="2" customFormat="1" ht="16.5" customHeight="1">
      <c r="A776" s="34"/>
      <c r="B776" s="35"/>
      <c r="C776" s="228" t="s">
        <v>1266</v>
      </c>
      <c r="D776" s="228" t="s">
        <v>199</v>
      </c>
      <c r="E776" s="229" t="s">
        <v>1806</v>
      </c>
      <c r="F776" s="230" t="s">
        <v>1807</v>
      </c>
      <c r="G776" s="231" t="s">
        <v>531</v>
      </c>
      <c r="H776" s="232">
        <v>40</v>
      </c>
      <c r="I776" s="233"/>
      <c r="J776" s="234">
        <f>ROUND(I776*H776,2)</f>
        <v>0</v>
      </c>
      <c r="K776" s="230" t="s">
        <v>213</v>
      </c>
      <c r="L776" s="235"/>
      <c r="M776" s="236" t="s">
        <v>19</v>
      </c>
      <c r="N776" s="237" t="s">
        <v>45</v>
      </c>
      <c r="O776" s="64"/>
      <c r="P776" s="197">
        <f>O776*H776</f>
        <v>0</v>
      </c>
      <c r="Q776" s="197">
        <v>1E-3</v>
      </c>
      <c r="R776" s="197">
        <f>Q776*H776</f>
        <v>0.04</v>
      </c>
      <c r="S776" s="197">
        <v>0</v>
      </c>
      <c r="T776" s="198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9" t="s">
        <v>255</v>
      </c>
      <c r="AT776" s="199" t="s">
        <v>199</v>
      </c>
      <c r="AU776" s="199" t="s">
        <v>82</v>
      </c>
      <c r="AY776" s="17" t="s">
        <v>158</v>
      </c>
      <c r="BE776" s="200">
        <f>IF(N776="základní",J776,0)</f>
        <v>0</v>
      </c>
      <c r="BF776" s="200">
        <f>IF(N776="snížená",J776,0)</f>
        <v>0</v>
      </c>
      <c r="BG776" s="200">
        <f>IF(N776="zákl. přenesená",J776,0)</f>
        <v>0</v>
      </c>
      <c r="BH776" s="200">
        <f>IF(N776="sníž. přenesená",J776,0)</f>
        <v>0</v>
      </c>
      <c r="BI776" s="200">
        <f>IF(N776="nulová",J776,0)</f>
        <v>0</v>
      </c>
      <c r="BJ776" s="17" t="s">
        <v>82</v>
      </c>
      <c r="BK776" s="200">
        <f>ROUND(I776*H776,2)</f>
        <v>0</v>
      </c>
      <c r="BL776" s="17" t="s">
        <v>255</v>
      </c>
      <c r="BM776" s="199" t="s">
        <v>1981</v>
      </c>
    </row>
    <row r="777" spans="1:65" s="2" customFormat="1" ht="10.199999999999999">
      <c r="A777" s="34"/>
      <c r="B777" s="35"/>
      <c r="C777" s="36"/>
      <c r="D777" s="201" t="s">
        <v>165</v>
      </c>
      <c r="E777" s="36"/>
      <c r="F777" s="202" t="s">
        <v>1807</v>
      </c>
      <c r="G777" s="36"/>
      <c r="H777" s="36"/>
      <c r="I777" s="108"/>
      <c r="J777" s="36"/>
      <c r="K777" s="36"/>
      <c r="L777" s="39"/>
      <c r="M777" s="203"/>
      <c r="N777" s="204"/>
      <c r="O777" s="64"/>
      <c r="P777" s="64"/>
      <c r="Q777" s="64"/>
      <c r="R777" s="64"/>
      <c r="S777" s="64"/>
      <c r="T777" s="65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165</v>
      </c>
      <c r="AU777" s="17" t="s">
        <v>82</v>
      </c>
    </row>
    <row r="778" spans="1:65" s="2" customFormat="1" ht="31.2" customHeight="1">
      <c r="A778" s="34"/>
      <c r="B778" s="35"/>
      <c r="C778" s="228" t="s">
        <v>1273</v>
      </c>
      <c r="D778" s="228" t="s">
        <v>199</v>
      </c>
      <c r="E778" s="229" t="s">
        <v>1810</v>
      </c>
      <c r="F778" s="230" t="s">
        <v>1811</v>
      </c>
      <c r="G778" s="231" t="s">
        <v>1059</v>
      </c>
      <c r="H778" s="232">
        <v>3.9420000000000002</v>
      </c>
      <c r="I778" s="233"/>
      <c r="J778" s="234">
        <f>ROUND(I778*H778,2)</f>
        <v>0</v>
      </c>
      <c r="K778" s="230" t="s">
        <v>213</v>
      </c>
      <c r="L778" s="235"/>
      <c r="M778" s="236" t="s">
        <v>19</v>
      </c>
      <c r="N778" s="237" t="s">
        <v>45</v>
      </c>
      <c r="O778" s="64"/>
      <c r="P778" s="197">
        <f>O778*H778</f>
        <v>0</v>
      </c>
      <c r="Q778" s="197">
        <v>1</v>
      </c>
      <c r="R778" s="197">
        <f>Q778*H778</f>
        <v>3.9420000000000002</v>
      </c>
      <c r="S778" s="197">
        <v>0</v>
      </c>
      <c r="T778" s="198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99" t="s">
        <v>255</v>
      </c>
      <c r="AT778" s="199" t="s">
        <v>199</v>
      </c>
      <c r="AU778" s="199" t="s">
        <v>82</v>
      </c>
      <c r="AY778" s="17" t="s">
        <v>158</v>
      </c>
      <c r="BE778" s="200">
        <f>IF(N778="základní",J778,0)</f>
        <v>0</v>
      </c>
      <c r="BF778" s="200">
        <f>IF(N778="snížená",J778,0)</f>
        <v>0</v>
      </c>
      <c r="BG778" s="200">
        <f>IF(N778="zákl. přenesená",J778,0)</f>
        <v>0</v>
      </c>
      <c r="BH778" s="200">
        <f>IF(N778="sníž. přenesená",J778,0)</f>
        <v>0</v>
      </c>
      <c r="BI778" s="200">
        <f>IF(N778="nulová",J778,0)</f>
        <v>0</v>
      </c>
      <c r="BJ778" s="17" t="s">
        <v>82</v>
      </c>
      <c r="BK778" s="200">
        <f>ROUND(I778*H778,2)</f>
        <v>0</v>
      </c>
      <c r="BL778" s="17" t="s">
        <v>255</v>
      </c>
      <c r="BM778" s="199" t="s">
        <v>1982</v>
      </c>
    </row>
    <row r="779" spans="1:65" s="2" customFormat="1" ht="10.199999999999999">
      <c r="A779" s="34"/>
      <c r="B779" s="35"/>
      <c r="C779" s="36"/>
      <c r="D779" s="201" t="s">
        <v>165</v>
      </c>
      <c r="E779" s="36"/>
      <c r="F779" s="202" t="s">
        <v>1811</v>
      </c>
      <c r="G779" s="36"/>
      <c r="H779" s="36"/>
      <c r="I779" s="108"/>
      <c r="J779" s="36"/>
      <c r="K779" s="36"/>
      <c r="L779" s="39"/>
      <c r="M779" s="203"/>
      <c r="N779" s="204"/>
      <c r="O779" s="64"/>
      <c r="P779" s="64"/>
      <c r="Q779" s="64"/>
      <c r="R779" s="64"/>
      <c r="S779" s="64"/>
      <c r="T779" s="65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7" t="s">
        <v>165</v>
      </c>
      <c r="AU779" s="17" t="s">
        <v>82</v>
      </c>
    </row>
    <row r="780" spans="1:65" s="13" customFormat="1" ht="10.199999999999999">
      <c r="B780" s="205"/>
      <c r="C780" s="206"/>
      <c r="D780" s="201" t="s">
        <v>166</v>
      </c>
      <c r="E780" s="207" t="s">
        <v>19</v>
      </c>
      <c r="F780" s="208" t="s">
        <v>1983</v>
      </c>
      <c r="G780" s="206"/>
      <c r="H780" s="209">
        <v>3.9420000000000002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166</v>
      </c>
      <c r="AU780" s="215" t="s">
        <v>82</v>
      </c>
      <c r="AV780" s="13" t="s">
        <v>85</v>
      </c>
      <c r="AW780" s="13" t="s">
        <v>34</v>
      </c>
      <c r="AX780" s="13" t="s">
        <v>82</v>
      </c>
      <c r="AY780" s="215" t="s">
        <v>158</v>
      </c>
    </row>
    <row r="781" spans="1:65" s="2" customFormat="1" ht="31.2" customHeight="1">
      <c r="A781" s="34"/>
      <c r="B781" s="35"/>
      <c r="C781" s="188" t="s">
        <v>1277</v>
      </c>
      <c r="D781" s="188" t="s">
        <v>159</v>
      </c>
      <c r="E781" s="189" t="s">
        <v>1813</v>
      </c>
      <c r="F781" s="190" t="s">
        <v>1814</v>
      </c>
      <c r="G781" s="191" t="s">
        <v>162</v>
      </c>
      <c r="H781" s="192">
        <v>44</v>
      </c>
      <c r="I781" s="193"/>
      <c r="J781" s="194">
        <f>ROUND(I781*H781,2)</f>
        <v>0</v>
      </c>
      <c r="K781" s="190" t="s">
        <v>19</v>
      </c>
      <c r="L781" s="39"/>
      <c r="M781" s="195" t="s">
        <v>19</v>
      </c>
      <c r="N781" s="196" t="s">
        <v>45</v>
      </c>
      <c r="O781" s="64"/>
      <c r="P781" s="197">
        <f>O781*H781</f>
        <v>0</v>
      </c>
      <c r="Q781" s="197">
        <v>0</v>
      </c>
      <c r="R781" s="197">
        <f>Q781*H781</f>
        <v>0</v>
      </c>
      <c r="S781" s="197">
        <v>0</v>
      </c>
      <c r="T781" s="198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9" t="s">
        <v>236</v>
      </c>
      <c r="AT781" s="199" t="s">
        <v>159</v>
      </c>
      <c r="AU781" s="199" t="s">
        <v>82</v>
      </c>
      <c r="AY781" s="17" t="s">
        <v>158</v>
      </c>
      <c r="BE781" s="200">
        <f>IF(N781="základní",J781,0)</f>
        <v>0</v>
      </c>
      <c r="BF781" s="200">
        <f>IF(N781="snížená",J781,0)</f>
        <v>0</v>
      </c>
      <c r="BG781" s="200">
        <f>IF(N781="zákl. přenesená",J781,0)</f>
        <v>0</v>
      </c>
      <c r="BH781" s="200">
        <f>IF(N781="sníž. přenesená",J781,0)</f>
        <v>0</v>
      </c>
      <c r="BI781" s="200">
        <f>IF(N781="nulová",J781,0)</f>
        <v>0</v>
      </c>
      <c r="BJ781" s="17" t="s">
        <v>82</v>
      </c>
      <c r="BK781" s="200">
        <f>ROUND(I781*H781,2)</f>
        <v>0</v>
      </c>
      <c r="BL781" s="17" t="s">
        <v>236</v>
      </c>
      <c r="BM781" s="199" t="s">
        <v>1984</v>
      </c>
    </row>
    <row r="782" spans="1:65" s="2" customFormat="1" ht="19.2">
      <c r="A782" s="34"/>
      <c r="B782" s="35"/>
      <c r="C782" s="36"/>
      <c r="D782" s="201" t="s">
        <v>165</v>
      </c>
      <c r="E782" s="36"/>
      <c r="F782" s="202" t="s">
        <v>1814</v>
      </c>
      <c r="G782" s="36"/>
      <c r="H782" s="36"/>
      <c r="I782" s="108"/>
      <c r="J782" s="36"/>
      <c r="K782" s="36"/>
      <c r="L782" s="39"/>
      <c r="M782" s="203"/>
      <c r="N782" s="204"/>
      <c r="O782" s="64"/>
      <c r="P782" s="64"/>
      <c r="Q782" s="64"/>
      <c r="R782" s="64"/>
      <c r="S782" s="64"/>
      <c r="T782" s="65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165</v>
      </c>
      <c r="AU782" s="17" t="s">
        <v>82</v>
      </c>
    </row>
    <row r="783" spans="1:65" s="2" customFormat="1" ht="96">
      <c r="A783" s="34"/>
      <c r="B783" s="35"/>
      <c r="C783" s="36"/>
      <c r="D783" s="201" t="s">
        <v>216</v>
      </c>
      <c r="E783" s="36"/>
      <c r="F783" s="227" t="s">
        <v>1118</v>
      </c>
      <c r="G783" s="36"/>
      <c r="H783" s="36"/>
      <c r="I783" s="108"/>
      <c r="J783" s="36"/>
      <c r="K783" s="36"/>
      <c r="L783" s="39"/>
      <c r="M783" s="203"/>
      <c r="N783" s="204"/>
      <c r="O783" s="64"/>
      <c r="P783" s="64"/>
      <c r="Q783" s="64"/>
      <c r="R783" s="64"/>
      <c r="S783" s="64"/>
      <c r="T783" s="65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7" t="s">
        <v>216</v>
      </c>
      <c r="AU783" s="17" t="s">
        <v>82</v>
      </c>
    </row>
    <row r="784" spans="1:65" s="13" customFormat="1" ht="10.199999999999999">
      <c r="B784" s="205"/>
      <c r="C784" s="206"/>
      <c r="D784" s="201" t="s">
        <v>166</v>
      </c>
      <c r="E784" s="207" t="s">
        <v>19</v>
      </c>
      <c r="F784" s="208" t="s">
        <v>1985</v>
      </c>
      <c r="G784" s="206"/>
      <c r="H784" s="209">
        <v>44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166</v>
      </c>
      <c r="AU784" s="215" t="s">
        <v>82</v>
      </c>
      <c r="AV784" s="13" t="s">
        <v>85</v>
      </c>
      <c r="AW784" s="13" t="s">
        <v>34</v>
      </c>
      <c r="AX784" s="13" t="s">
        <v>82</v>
      </c>
      <c r="AY784" s="215" t="s">
        <v>158</v>
      </c>
    </row>
    <row r="785" spans="1:65" s="12" customFormat="1" ht="25.95" customHeight="1">
      <c r="B785" s="174"/>
      <c r="C785" s="175"/>
      <c r="D785" s="176" t="s">
        <v>73</v>
      </c>
      <c r="E785" s="177" t="s">
        <v>1247</v>
      </c>
      <c r="F785" s="177" t="s">
        <v>1248</v>
      </c>
      <c r="G785" s="175"/>
      <c r="H785" s="175"/>
      <c r="I785" s="178"/>
      <c r="J785" s="179">
        <f>BK785</f>
        <v>0</v>
      </c>
      <c r="K785" s="175"/>
      <c r="L785" s="180"/>
      <c r="M785" s="181"/>
      <c r="N785" s="182"/>
      <c r="O785" s="182"/>
      <c r="P785" s="183">
        <f>SUM(P786:P793)</f>
        <v>0</v>
      </c>
      <c r="Q785" s="182"/>
      <c r="R785" s="183">
        <f>SUM(R786:R793)</f>
        <v>0</v>
      </c>
      <c r="S785" s="182"/>
      <c r="T785" s="184">
        <f>SUM(T786:T793)</f>
        <v>0</v>
      </c>
      <c r="AR785" s="185" t="s">
        <v>163</v>
      </c>
      <c r="AT785" s="186" t="s">
        <v>73</v>
      </c>
      <c r="AU785" s="186" t="s">
        <v>74</v>
      </c>
      <c r="AY785" s="185" t="s">
        <v>158</v>
      </c>
      <c r="BK785" s="187">
        <f>SUM(BK786:BK793)</f>
        <v>0</v>
      </c>
    </row>
    <row r="786" spans="1:65" s="2" customFormat="1" ht="16.5" customHeight="1">
      <c r="A786" s="34"/>
      <c r="B786" s="35"/>
      <c r="C786" s="188" t="s">
        <v>1281</v>
      </c>
      <c r="D786" s="188" t="s">
        <v>159</v>
      </c>
      <c r="E786" s="189" t="s">
        <v>1250</v>
      </c>
      <c r="F786" s="190" t="s">
        <v>1251</v>
      </c>
      <c r="G786" s="191" t="s">
        <v>1252</v>
      </c>
      <c r="H786" s="192">
        <v>32</v>
      </c>
      <c r="I786" s="193"/>
      <c r="J786" s="194">
        <f>ROUND(I786*H786,2)</f>
        <v>0</v>
      </c>
      <c r="K786" s="190" t="s">
        <v>213</v>
      </c>
      <c r="L786" s="39"/>
      <c r="M786" s="195" t="s">
        <v>19</v>
      </c>
      <c r="N786" s="196" t="s">
        <v>45</v>
      </c>
      <c r="O786" s="64"/>
      <c r="P786" s="197">
        <f>O786*H786</f>
        <v>0</v>
      </c>
      <c r="Q786" s="197">
        <v>0</v>
      </c>
      <c r="R786" s="197">
        <f>Q786*H786</f>
        <v>0</v>
      </c>
      <c r="S786" s="197">
        <v>0</v>
      </c>
      <c r="T786" s="198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9" t="s">
        <v>249</v>
      </c>
      <c r="AT786" s="199" t="s">
        <v>159</v>
      </c>
      <c r="AU786" s="199" t="s">
        <v>82</v>
      </c>
      <c r="AY786" s="17" t="s">
        <v>158</v>
      </c>
      <c r="BE786" s="200">
        <f>IF(N786="základní",J786,0)</f>
        <v>0</v>
      </c>
      <c r="BF786" s="200">
        <f>IF(N786="snížená",J786,0)</f>
        <v>0</v>
      </c>
      <c r="BG786" s="200">
        <f>IF(N786="zákl. přenesená",J786,0)</f>
        <v>0</v>
      </c>
      <c r="BH786" s="200">
        <f>IF(N786="sníž. přenesená",J786,0)</f>
        <v>0</v>
      </c>
      <c r="BI786" s="200">
        <f>IF(N786="nulová",J786,0)</f>
        <v>0</v>
      </c>
      <c r="BJ786" s="17" t="s">
        <v>82</v>
      </c>
      <c r="BK786" s="200">
        <f>ROUND(I786*H786,2)</f>
        <v>0</v>
      </c>
      <c r="BL786" s="17" t="s">
        <v>249</v>
      </c>
      <c r="BM786" s="199" t="s">
        <v>1253</v>
      </c>
    </row>
    <row r="787" spans="1:65" s="2" customFormat="1" ht="19.2">
      <c r="A787" s="34"/>
      <c r="B787" s="35"/>
      <c r="C787" s="36"/>
      <c r="D787" s="201" t="s">
        <v>165</v>
      </c>
      <c r="E787" s="36"/>
      <c r="F787" s="202" t="s">
        <v>1254</v>
      </c>
      <c r="G787" s="36"/>
      <c r="H787" s="36"/>
      <c r="I787" s="108"/>
      <c r="J787" s="36"/>
      <c r="K787" s="36"/>
      <c r="L787" s="39"/>
      <c r="M787" s="203"/>
      <c r="N787" s="204"/>
      <c r="O787" s="64"/>
      <c r="P787" s="64"/>
      <c r="Q787" s="64"/>
      <c r="R787" s="64"/>
      <c r="S787" s="64"/>
      <c r="T787" s="65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165</v>
      </c>
      <c r="AU787" s="17" t="s">
        <v>82</v>
      </c>
    </row>
    <row r="788" spans="1:65" s="2" customFormat="1" ht="19.2">
      <c r="A788" s="34"/>
      <c r="B788" s="35"/>
      <c r="C788" s="36"/>
      <c r="D788" s="201" t="s">
        <v>181</v>
      </c>
      <c r="E788" s="36"/>
      <c r="F788" s="227" t="s">
        <v>1255</v>
      </c>
      <c r="G788" s="36"/>
      <c r="H788" s="36"/>
      <c r="I788" s="108"/>
      <c r="J788" s="36"/>
      <c r="K788" s="36"/>
      <c r="L788" s="39"/>
      <c r="M788" s="203"/>
      <c r="N788" s="204"/>
      <c r="O788" s="64"/>
      <c r="P788" s="64"/>
      <c r="Q788" s="64"/>
      <c r="R788" s="64"/>
      <c r="S788" s="64"/>
      <c r="T788" s="65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7" t="s">
        <v>181</v>
      </c>
      <c r="AU788" s="17" t="s">
        <v>82</v>
      </c>
    </row>
    <row r="789" spans="1:65" s="13" customFormat="1" ht="10.199999999999999">
      <c r="B789" s="205"/>
      <c r="C789" s="206"/>
      <c r="D789" s="201" t="s">
        <v>166</v>
      </c>
      <c r="E789" s="207" t="s">
        <v>19</v>
      </c>
      <c r="F789" s="208" t="s">
        <v>1629</v>
      </c>
      <c r="G789" s="206"/>
      <c r="H789" s="209">
        <v>32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166</v>
      </c>
      <c r="AU789" s="215" t="s">
        <v>82</v>
      </c>
      <c r="AV789" s="13" t="s">
        <v>85</v>
      </c>
      <c r="AW789" s="13" t="s">
        <v>34</v>
      </c>
      <c r="AX789" s="13" t="s">
        <v>82</v>
      </c>
      <c r="AY789" s="215" t="s">
        <v>158</v>
      </c>
    </row>
    <row r="790" spans="1:65" s="2" customFormat="1" ht="16.5" customHeight="1">
      <c r="A790" s="34"/>
      <c r="B790" s="35"/>
      <c r="C790" s="188" t="s">
        <v>1285</v>
      </c>
      <c r="D790" s="188" t="s">
        <v>159</v>
      </c>
      <c r="E790" s="189" t="s">
        <v>1258</v>
      </c>
      <c r="F790" s="190" t="s">
        <v>1259</v>
      </c>
      <c r="G790" s="191" t="s">
        <v>1252</v>
      </c>
      <c r="H790" s="192">
        <v>32</v>
      </c>
      <c r="I790" s="193"/>
      <c r="J790" s="194">
        <f>ROUND(I790*H790,2)</f>
        <v>0</v>
      </c>
      <c r="K790" s="190" t="s">
        <v>213</v>
      </c>
      <c r="L790" s="39"/>
      <c r="M790" s="195" t="s">
        <v>19</v>
      </c>
      <c r="N790" s="196" t="s">
        <v>45</v>
      </c>
      <c r="O790" s="64"/>
      <c r="P790" s="197">
        <f>O790*H790</f>
        <v>0</v>
      </c>
      <c r="Q790" s="197">
        <v>0</v>
      </c>
      <c r="R790" s="197">
        <f>Q790*H790</f>
        <v>0</v>
      </c>
      <c r="S790" s="197">
        <v>0</v>
      </c>
      <c r="T790" s="198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9" t="s">
        <v>249</v>
      </c>
      <c r="AT790" s="199" t="s">
        <v>159</v>
      </c>
      <c r="AU790" s="199" t="s">
        <v>82</v>
      </c>
      <c r="AY790" s="17" t="s">
        <v>158</v>
      </c>
      <c r="BE790" s="200">
        <f>IF(N790="základní",J790,0)</f>
        <v>0</v>
      </c>
      <c r="BF790" s="200">
        <f>IF(N790="snížená",J790,0)</f>
        <v>0</v>
      </c>
      <c r="BG790" s="200">
        <f>IF(N790="zákl. přenesená",J790,0)</f>
        <v>0</v>
      </c>
      <c r="BH790" s="200">
        <f>IF(N790="sníž. přenesená",J790,0)</f>
        <v>0</v>
      </c>
      <c r="BI790" s="200">
        <f>IF(N790="nulová",J790,0)</f>
        <v>0</v>
      </c>
      <c r="BJ790" s="17" t="s">
        <v>82</v>
      </c>
      <c r="BK790" s="200">
        <f>ROUND(I790*H790,2)</f>
        <v>0</v>
      </c>
      <c r="BL790" s="17" t="s">
        <v>249</v>
      </c>
      <c r="BM790" s="199" t="s">
        <v>1260</v>
      </c>
    </row>
    <row r="791" spans="1:65" s="2" customFormat="1" ht="19.2">
      <c r="A791" s="34"/>
      <c r="B791" s="35"/>
      <c r="C791" s="36"/>
      <c r="D791" s="201" t="s">
        <v>165</v>
      </c>
      <c r="E791" s="36"/>
      <c r="F791" s="202" t="s">
        <v>1261</v>
      </c>
      <c r="G791" s="36"/>
      <c r="H791" s="36"/>
      <c r="I791" s="108"/>
      <c r="J791" s="36"/>
      <c r="K791" s="36"/>
      <c r="L791" s="39"/>
      <c r="M791" s="203"/>
      <c r="N791" s="204"/>
      <c r="O791" s="64"/>
      <c r="P791" s="64"/>
      <c r="Q791" s="64"/>
      <c r="R791" s="64"/>
      <c r="S791" s="64"/>
      <c r="T791" s="65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T791" s="17" t="s">
        <v>165</v>
      </c>
      <c r="AU791" s="17" t="s">
        <v>82</v>
      </c>
    </row>
    <row r="792" spans="1:65" s="2" customFormat="1" ht="19.2">
      <c r="A792" s="34"/>
      <c r="B792" s="35"/>
      <c r="C792" s="36"/>
      <c r="D792" s="201" t="s">
        <v>181</v>
      </c>
      <c r="E792" s="36"/>
      <c r="F792" s="227" t="s">
        <v>1255</v>
      </c>
      <c r="G792" s="36"/>
      <c r="H792" s="36"/>
      <c r="I792" s="108"/>
      <c r="J792" s="36"/>
      <c r="K792" s="36"/>
      <c r="L792" s="39"/>
      <c r="M792" s="203"/>
      <c r="N792" s="204"/>
      <c r="O792" s="64"/>
      <c r="P792" s="64"/>
      <c r="Q792" s="64"/>
      <c r="R792" s="64"/>
      <c r="S792" s="64"/>
      <c r="T792" s="65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181</v>
      </c>
      <c r="AU792" s="17" t="s">
        <v>82</v>
      </c>
    </row>
    <row r="793" spans="1:65" s="13" customFormat="1" ht="10.199999999999999">
      <c r="B793" s="205"/>
      <c r="C793" s="206"/>
      <c r="D793" s="201" t="s">
        <v>166</v>
      </c>
      <c r="E793" s="207" t="s">
        <v>19</v>
      </c>
      <c r="F793" s="208" t="s">
        <v>1629</v>
      </c>
      <c r="G793" s="206"/>
      <c r="H793" s="209">
        <v>32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166</v>
      </c>
      <c r="AU793" s="215" t="s">
        <v>82</v>
      </c>
      <c r="AV793" s="13" t="s">
        <v>85</v>
      </c>
      <c r="AW793" s="13" t="s">
        <v>34</v>
      </c>
      <c r="AX793" s="13" t="s">
        <v>82</v>
      </c>
      <c r="AY793" s="215" t="s">
        <v>158</v>
      </c>
    </row>
    <row r="794" spans="1:65" s="12" customFormat="1" ht="25.95" customHeight="1">
      <c r="B794" s="174"/>
      <c r="C794" s="175"/>
      <c r="D794" s="176" t="s">
        <v>73</v>
      </c>
      <c r="E794" s="177" t="s">
        <v>1262</v>
      </c>
      <c r="F794" s="177" t="s">
        <v>1263</v>
      </c>
      <c r="G794" s="175"/>
      <c r="H794" s="175"/>
      <c r="I794" s="178"/>
      <c r="J794" s="179">
        <f>BK794</f>
        <v>0</v>
      </c>
      <c r="K794" s="175"/>
      <c r="L794" s="180"/>
      <c r="M794" s="181"/>
      <c r="N794" s="182"/>
      <c r="O794" s="182"/>
      <c r="P794" s="183">
        <f>P795</f>
        <v>0</v>
      </c>
      <c r="Q794" s="182"/>
      <c r="R794" s="183">
        <f>R795</f>
        <v>0</v>
      </c>
      <c r="S794" s="182"/>
      <c r="T794" s="184">
        <f>T795</f>
        <v>0</v>
      </c>
      <c r="AR794" s="185" t="s">
        <v>191</v>
      </c>
      <c r="AT794" s="186" t="s">
        <v>73</v>
      </c>
      <c r="AU794" s="186" t="s">
        <v>74</v>
      </c>
      <c r="AY794" s="185" t="s">
        <v>158</v>
      </c>
      <c r="BK794" s="187">
        <f>BK795</f>
        <v>0</v>
      </c>
    </row>
    <row r="795" spans="1:65" s="12" customFormat="1" ht="22.8" customHeight="1">
      <c r="B795" s="174"/>
      <c r="C795" s="175"/>
      <c r="D795" s="176" t="s">
        <v>73</v>
      </c>
      <c r="E795" s="238" t="s">
        <v>1264</v>
      </c>
      <c r="F795" s="238" t="s">
        <v>1265</v>
      </c>
      <c r="G795" s="175"/>
      <c r="H795" s="175"/>
      <c r="I795" s="178"/>
      <c r="J795" s="239">
        <f>BK795</f>
        <v>0</v>
      </c>
      <c r="K795" s="175"/>
      <c r="L795" s="180"/>
      <c r="M795" s="181"/>
      <c r="N795" s="182"/>
      <c r="O795" s="182"/>
      <c r="P795" s="183">
        <f>SUM(P796:P807)</f>
        <v>0</v>
      </c>
      <c r="Q795" s="182"/>
      <c r="R795" s="183">
        <f>SUM(R796:R807)</f>
        <v>0</v>
      </c>
      <c r="S795" s="182"/>
      <c r="T795" s="184">
        <f>SUM(T796:T807)</f>
        <v>0</v>
      </c>
      <c r="AR795" s="185" t="s">
        <v>191</v>
      </c>
      <c r="AT795" s="186" t="s">
        <v>73</v>
      </c>
      <c r="AU795" s="186" t="s">
        <v>82</v>
      </c>
      <c r="AY795" s="185" t="s">
        <v>158</v>
      </c>
      <c r="BK795" s="187">
        <f>SUM(BK796:BK807)</f>
        <v>0</v>
      </c>
    </row>
    <row r="796" spans="1:65" s="2" customFormat="1" ht="16.5" customHeight="1">
      <c r="A796" s="34"/>
      <c r="B796" s="35"/>
      <c r="C796" s="188" t="s">
        <v>1289</v>
      </c>
      <c r="D796" s="188" t="s">
        <v>159</v>
      </c>
      <c r="E796" s="189" t="s">
        <v>1267</v>
      </c>
      <c r="F796" s="190" t="s">
        <v>1268</v>
      </c>
      <c r="G796" s="191" t="s">
        <v>1269</v>
      </c>
      <c r="H796" s="192">
        <v>1</v>
      </c>
      <c r="I796" s="193"/>
      <c r="J796" s="194">
        <f>ROUND(I796*H796,2)</f>
        <v>0</v>
      </c>
      <c r="K796" s="190" t="s">
        <v>213</v>
      </c>
      <c r="L796" s="39"/>
      <c r="M796" s="195" t="s">
        <v>19</v>
      </c>
      <c r="N796" s="196" t="s">
        <v>45</v>
      </c>
      <c r="O796" s="64"/>
      <c r="P796" s="197">
        <f>O796*H796</f>
        <v>0</v>
      </c>
      <c r="Q796" s="197">
        <v>0</v>
      </c>
      <c r="R796" s="197">
        <f>Q796*H796</f>
        <v>0</v>
      </c>
      <c r="S796" s="197">
        <v>0</v>
      </c>
      <c r="T796" s="198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9" t="s">
        <v>1270</v>
      </c>
      <c r="AT796" s="199" t="s">
        <v>159</v>
      </c>
      <c r="AU796" s="199" t="s">
        <v>85</v>
      </c>
      <c r="AY796" s="17" t="s">
        <v>158</v>
      </c>
      <c r="BE796" s="200">
        <f>IF(N796="základní",J796,0)</f>
        <v>0</v>
      </c>
      <c r="BF796" s="200">
        <f>IF(N796="snížená",J796,0)</f>
        <v>0</v>
      </c>
      <c r="BG796" s="200">
        <f>IF(N796="zákl. přenesená",J796,0)</f>
        <v>0</v>
      </c>
      <c r="BH796" s="200">
        <f>IF(N796="sníž. přenesená",J796,0)</f>
        <v>0</v>
      </c>
      <c r="BI796" s="200">
        <f>IF(N796="nulová",J796,0)</f>
        <v>0</v>
      </c>
      <c r="BJ796" s="17" t="s">
        <v>82</v>
      </c>
      <c r="BK796" s="200">
        <f>ROUND(I796*H796,2)</f>
        <v>0</v>
      </c>
      <c r="BL796" s="17" t="s">
        <v>1270</v>
      </c>
      <c r="BM796" s="199" t="s">
        <v>1271</v>
      </c>
    </row>
    <row r="797" spans="1:65" s="2" customFormat="1" ht="19.2">
      <c r="A797" s="34"/>
      <c r="B797" s="35"/>
      <c r="C797" s="36"/>
      <c r="D797" s="201" t="s">
        <v>165</v>
      </c>
      <c r="E797" s="36"/>
      <c r="F797" s="202" t="s">
        <v>1272</v>
      </c>
      <c r="G797" s="36"/>
      <c r="H797" s="36"/>
      <c r="I797" s="108"/>
      <c r="J797" s="36"/>
      <c r="K797" s="36"/>
      <c r="L797" s="39"/>
      <c r="M797" s="203"/>
      <c r="N797" s="204"/>
      <c r="O797" s="64"/>
      <c r="P797" s="64"/>
      <c r="Q797" s="64"/>
      <c r="R797" s="64"/>
      <c r="S797" s="64"/>
      <c r="T797" s="65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165</v>
      </c>
      <c r="AU797" s="17" t="s">
        <v>85</v>
      </c>
    </row>
    <row r="798" spans="1:65" s="2" customFormat="1" ht="16.5" customHeight="1">
      <c r="A798" s="34"/>
      <c r="B798" s="35"/>
      <c r="C798" s="188" t="s">
        <v>1986</v>
      </c>
      <c r="D798" s="188" t="s">
        <v>159</v>
      </c>
      <c r="E798" s="189" t="s">
        <v>1274</v>
      </c>
      <c r="F798" s="190" t="s">
        <v>1275</v>
      </c>
      <c r="G798" s="191" t="s">
        <v>1269</v>
      </c>
      <c r="H798" s="192">
        <v>1</v>
      </c>
      <c r="I798" s="193"/>
      <c r="J798" s="194">
        <f>ROUND(I798*H798,2)</f>
        <v>0</v>
      </c>
      <c r="K798" s="190" t="s">
        <v>213</v>
      </c>
      <c r="L798" s="39"/>
      <c r="M798" s="195" t="s">
        <v>19</v>
      </c>
      <c r="N798" s="196" t="s">
        <v>45</v>
      </c>
      <c r="O798" s="64"/>
      <c r="P798" s="197">
        <f>O798*H798</f>
        <v>0</v>
      </c>
      <c r="Q798" s="197">
        <v>0</v>
      </c>
      <c r="R798" s="197">
        <f>Q798*H798</f>
        <v>0</v>
      </c>
      <c r="S798" s="197">
        <v>0</v>
      </c>
      <c r="T798" s="198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9" t="s">
        <v>1270</v>
      </c>
      <c r="AT798" s="199" t="s">
        <v>159</v>
      </c>
      <c r="AU798" s="199" t="s">
        <v>85</v>
      </c>
      <c r="AY798" s="17" t="s">
        <v>158</v>
      </c>
      <c r="BE798" s="200">
        <f>IF(N798="základní",J798,0)</f>
        <v>0</v>
      </c>
      <c r="BF798" s="200">
        <f>IF(N798="snížená",J798,0)</f>
        <v>0</v>
      </c>
      <c r="BG798" s="200">
        <f>IF(N798="zákl. přenesená",J798,0)</f>
        <v>0</v>
      </c>
      <c r="BH798" s="200">
        <f>IF(N798="sníž. přenesená",J798,0)</f>
        <v>0</v>
      </c>
      <c r="BI798" s="200">
        <f>IF(N798="nulová",J798,0)</f>
        <v>0</v>
      </c>
      <c r="BJ798" s="17" t="s">
        <v>82</v>
      </c>
      <c r="BK798" s="200">
        <f>ROUND(I798*H798,2)</f>
        <v>0</v>
      </c>
      <c r="BL798" s="17" t="s">
        <v>1270</v>
      </c>
      <c r="BM798" s="199" t="s">
        <v>1276</v>
      </c>
    </row>
    <row r="799" spans="1:65" s="2" customFormat="1" ht="10.199999999999999">
      <c r="A799" s="34"/>
      <c r="B799" s="35"/>
      <c r="C799" s="36"/>
      <c r="D799" s="201" t="s">
        <v>165</v>
      </c>
      <c r="E799" s="36"/>
      <c r="F799" s="202" t="s">
        <v>1275</v>
      </c>
      <c r="G799" s="36"/>
      <c r="H799" s="36"/>
      <c r="I799" s="108"/>
      <c r="J799" s="36"/>
      <c r="K799" s="36"/>
      <c r="L799" s="39"/>
      <c r="M799" s="203"/>
      <c r="N799" s="204"/>
      <c r="O799" s="64"/>
      <c r="P799" s="64"/>
      <c r="Q799" s="64"/>
      <c r="R799" s="64"/>
      <c r="S799" s="64"/>
      <c r="T799" s="65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7" t="s">
        <v>165</v>
      </c>
      <c r="AU799" s="17" t="s">
        <v>85</v>
      </c>
    </row>
    <row r="800" spans="1:65" s="2" customFormat="1" ht="16.5" customHeight="1">
      <c r="A800" s="34"/>
      <c r="B800" s="35"/>
      <c r="C800" s="188" t="s">
        <v>1987</v>
      </c>
      <c r="D800" s="188" t="s">
        <v>159</v>
      </c>
      <c r="E800" s="189" t="s">
        <v>1278</v>
      </c>
      <c r="F800" s="190" t="s">
        <v>1279</v>
      </c>
      <c r="G800" s="191" t="s">
        <v>1269</v>
      </c>
      <c r="H800" s="192">
        <v>1</v>
      </c>
      <c r="I800" s="193"/>
      <c r="J800" s="194">
        <f>ROUND(I800*H800,2)</f>
        <v>0</v>
      </c>
      <c r="K800" s="190" t="s">
        <v>213</v>
      </c>
      <c r="L800" s="39"/>
      <c r="M800" s="195" t="s">
        <v>19</v>
      </c>
      <c r="N800" s="196" t="s">
        <v>45</v>
      </c>
      <c r="O800" s="64"/>
      <c r="P800" s="197">
        <f>O800*H800</f>
        <v>0</v>
      </c>
      <c r="Q800" s="197">
        <v>0</v>
      </c>
      <c r="R800" s="197">
        <f>Q800*H800</f>
        <v>0</v>
      </c>
      <c r="S800" s="197">
        <v>0</v>
      </c>
      <c r="T800" s="198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9" t="s">
        <v>1270</v>
      </c>
      <c r="AT800" s="199" t="s">
        <v>159</v>
      </c>
      <c r="AU800" s="199" t="s">
        <v>85</v>
      </c>
      <c r="AY800" s="17" t="s">
        <v>158</v>
      </c>
      <c r="BE800" s="200">
        <f>IF(N800="základní",J800,0)</f>
        <v>0</v>
      </c>
      <c r="BF800" s="200">
        <f>IF(N800="snížená",J800,0)</f>
        <v>0</v>
      </c>
      <c r="BG800" s="200">
        <f>IF(N800="zákl. přenesená",J800,0)</f>
        <v>0</v>
      </c>
      <c r="BH800" s="200">
        <f>IF(N800="sníž. přenesená",J800,0)</f>
        <v>0</v>
      </c>
      <c r="BI800" s="200">
        <f>IF(N800="nulová",J800,0)</f>
        <v>0</v>
      </c>
      <c r="BJ800" s="17" t="s">
        <v>82</v>
      </c>
      <c r="BK800" s="200">
        <f>ROUND(I800*H800,2)</f>
        <v>0</v>
      </c>
      <c r="BL800" s="17" t="s">
        <v>1270</v>
      </c>
      <c r="BM800" s="199" t="s">
        <v>1280</v>
      </c>
    </row>
    <row r="801" spans="1:65" s="2" customFormat="1" ht="10.199999999999999">
      <c r="A801" s="34"/>
      <c r="B801" s="35"/>
      <c r="C801" s="36"/>
      <c r="D801" s="201" t="s">
        <v>165</v>
      </c>
      <c r="E801" s="36"/>
      <c r="F801" s="202" t="s">
        <v>1279</v>
      </c>
      <c r="G801" s="36"/>
      <c r="H801" s="36"/>
      <c r="I801" s="108"/>
      <c r="J801" s="36"/>
      <c r="K801" s="36"/>
      <c r="L801" s="39"/>
      <c r="M801" s="203"/>
      <c r="N801" s="204"/>
      <c r="O801" s="64"/>
      <c r="P801" s="64"/>
      <c r="Q801" s="64"/>
      <c r="R801" s="64"/>
      <c r="S801" s="64"/>
      <c r="T801" s="65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165</v>
      </c>
      <c r="AU801" s="17" t="s">
        <v>85</v>
      </c>
    </row>
    <row r="802" spans="1:65" s="2" customFormat="1" ht="31.2" customHeight="1">
      <c r="A802" s="34"/>
      <c r="B802" s="35"/>
      <c r="C802" s="188" t="s">
        <v>1988</v>
      </c>
      <c r="D802" s="188" t="s">
        <v>159</v>
      </c>
      <c r="E802" s="189" t="s">
        <v>1282</v>
      </c>
      <c r="F802" s="190" t="s">
        <v>1283</v>
      </c>
      <c r="G802" s="191" t="s">
        <v>1269</v>
      </c>
      <c r="H802" s="192">
        <v>1</v>
      </c>
      <c r="I802" s="193"/>
      <c r="J802" s="194">
        <f>ROUND(I802*H802,2)</f>
        <v>0</v>
      </c>
      <c r="K802" s="190" t="s">
        <v>213</v>
      </c>
      <c r="L802" s="39"/>
      <c r="M802" s="195" t="s">
        <v>19</v>
      </c>
      <c r="N802" s="196" t="s">
        <v>45</v>
      </c>
      <c r="O802" s="64"/>
      <c r="P802" s="197">
        <f>O802*H802</f>
        <v>0</v>
      </c>
      <c r="Q802" s="197">
        <v>0</v>
      </c>
      <c r="R802" s="197">
        <f>Q802*H802</f>
        <v>0</v>
      </c>
      <c r="S802" s="197">
        <v>0</v>
      </c>
      <c r="T802" s="198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9" t="s">
        <v>1270</v>
      </c>
      <c r="AT802" s="199" t="s">
        <v>159</v>
      </c>
      <c r="AU802" s="199" t="s">
        <v>85</v>
      </c>
      <c r="AY802" s="17" t="s">
        <v>158</v>
      </c>
      <c r="BE802" s="200">
        <f>IF(N802="základní",J802,0)</f>
        <v>0</v>
      </c>
      <c r="BF802" s="200">
        <f>IF(N802="snížená",J802,0)</f>
        <v>0</v>
      </c>
      <c r="BG802" s="200">
        <f>IF(N802="zákl. přenesená",J802,0)</f>
        <v>0</v>
      </c>
      <c r="BH802" s="200">
        <f>IF(N802="sníž. přenesená",J802,0)</f>
        <v>0</v>
      </c>
      <c r="BI802" s="200">
        <f>IF(N802="nulová",J802,0)</f>
        <v>0</v>
      </c>
      <c r="BJ802" s="17" t="s">
        <v>82</v>
      </c>
      <c r="BK802" s="200">
        <f>ROUND(I802*H802,2)</f>
        <v>0</v>
      </c>
      <c r="BL802" s="17" t="s">
        <v>1270</v>
      </c>
      <c r="BM802" s="199" t="s">
        <v>1284</v>
      </c>
    </row>
    <row r="803" spans="1:65" s="2" customFormat="1" ht="19.2">
      <c r="A803" s="34"/>
      <c r="B803" s="35"/>
      <c r="C803" s="36"/>
      <c r="D803" s="201" t="s">
        <v>165</v>
      </c>
      <c r="E803" s="36"/>
      <c r="F803" s="202" t="s">
        <v>1283</v>
      </c>
      <c r="G803" s="36"/>
      <c r="H803" s="36"/>
      <c r="I803" s="108"/>
      <c r="J803" s="36"/>
      <c r="K803" s="36"/>
      <c r="L803" s="39"/>
      <c r="M803" s="203"/>
      <c r="N803" s="204"/>
      <c r="O803" s="64"/>
      <c r="P803" s="64"/>
      <c r="Q803" s="64"/>
      <c r="R803" s="64"/>
      <c r="S803" s="64"/>
      <c r="T803" s="65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165</v>
      </c>
      <c r="AU803" s="17" t="s">
        <v>85</v>
      </c>
    </row>
    <row r="804" spans="1:65" s="2" customFormat="1" ht="16.5" customHeight="1">
      <c r="A804" s="34"/>
      <c r="B804" s="35"/>
      <c r="C804" s="188" t="s">
        <v>1989</v>
      </c>
      <c r="D804" s="188" t="s">
        <v>159</v>
      </c>
      <c r="E804" s="189" t="s">
        <v>1286</v>
      </c>
      <c r="F804" s="190" t="s">
        <v>1287</v>
      </c>
      <c r="G804" s="191" t="s">
        <v>1269</v>
      </c>
      <c r="H804" s="192">
        <v>1</v>
      </c>
      <c r="I804" s="193"/>
      <c r="J804" s="194">
        <f>ROUND(I804*H804,2)</f>
        <v>0</v>
      </c>
      <c r="K804" s="190" t="s">
        <v>213</v>
      </c>
      <c r="L804" s="39"/>
      <c r="M804" s="195" t="s">
        <v>19</v>
      </c>
      <c r="N804" s="196" t="s">
        <v>45</v>
      </c>
      <c r="O804" s="64"/>
      <c r="P804" s="197">
        <f>O804*H804</f>
        <v>0</v>
      </c>
      <c r="Q804" s="197">
        <v>0</v>
      </c>
      <c r="R804" s="197">
        <f>Q804*H804</f>
        <v>0</v>
      </c>
      <c r="S804" s="197">
        <v>0</v>
      </c>
      <c r="T804" s="198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99" t="s">
        <v>1270</v>
      </c>
      <c r="AT804" s="199" t="s">
        <v>159</v>
      </c>
      <c r="AU804" s="199" t="s">
        <v>85</v>
      </c>
      <c r="AY804" s="17" t="s">
        <v>158</v>
      </c>
      <c r="BE804" s="200">
        <f>IF(N804="základní",J804,0)</f>
        <v>0</v>
      </c>
      <c r="BF804" s="200">
        <f>IF(N804="snížená",J804,0)</f>
        <v>0</v>
      </c>
      <c r="BG804" s="200">
        <f>IF(N804="zákl. přenesená",J804,0)</f>
        <v>0</v>
      </c>
      <c r="BH804" s="200">
        <f>IF(N804="sníž. přenesená",J804,0)</f>
        <v>0</v>
      </c>
      <c r="BI804" s="200">
        <f>IF(N804="nulová",J804,0)</f>
        <v>0</v>
      </c>
      <c r="BJ804" s="17" t="s">
        <v>82</v>
      </c>
      <c r="BK804" s="200">
        <f>ROUND(I804*H804,2)</f>
        <v>0</v>
      </c>
      <c r="BL804" s="17" t="s">
        <v>1270</v>
      </c>
      <c r="BM804" s="199" t="s">
        <v>1288</v>
      </c>
    </row>
    <row r="805" spans="1:65" s="2" customFormat="1" ht="10.199999999999999">
      <c r="A805" s="34"/>
      <c r="B805" s="35"/>
      <c r="C805" s="36"/>
      <c r="D805" s="201" t="s">
        <v>165</v>
      </c>
      <c r="E805" s="36"/>
      <c r="F805" s="202" t="s">
        <v>1287</v>
      </c>
      <c r="G805" s="36"/>
      <c r="H805" s="36"/>
      <c r="I805" s="108"/>
      <c r="J805" s="36"/>
      <c r="K805" s="36"/>
      <c r="L805" s="39"/>
      <c r="M805" s="203"/>
      <c r="N805" s="204"/>
      <c r="O805" s="64"/>
      <c r="P805" s="64"/>
      <c r="Q805" s="64"/>
      <c r="R805" s="64"/>
      <c r="S805" s="64"/>
      <c r="T805" s="65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T805" s="17" t="s">
        <v>165</v>
      </c>
      <c r="AU805" s="17" t="s">
        <v>85</v>
      </c>
    </row>
    <row r="806" spans="1:65" s="2" customFormat="1" ht="16.5" customHeight="1">
      <c r="A806" s="34"/>
      <c r="B806" s="35"/>
      <c r="C806" s="188" t="s">
        <v>1990</v>
      </c>
      <c r="D806" s="188" t="s">
        <v>159</v>
      </c>
      <c r="E806" s="189" t="s">
        <v>1290</v>
      </c>
      <c r="F806" s="190" t="s">
        <v>1291</v>
      </c>
      <c r="G806" s="191" t="s">
        <v>1269</v>
      </c>
      <c r="H806" s="192">
        <v>1</v>
      </c>
      <c r="I806" s="193"/>
      <c r="J806" s="194">
        <f>ROUND(I806*H806,2)</f>
        <v>0</v>
      </c>
      <c r="K806" s="190" t="s">
        <v>213</v>
      </c>
      <c r="L806" s="39"/>
      <c r="M806" s="195" t="s">
        <v>19</v>
      </c>
      <c r="N806" s="196" t="s">
        <v>45</v>
      </c>
      <c r="O806" s="64"/>
      <c r="P806" s="197">
        <f>O806*H806</f>
        <v>0</v>
      </c>
      <c r="Q806" s="197">
        <v>0</v>
      </c>
      <c r="R806" s="197">
        <f>Q806*H806</f>
        <v>0</v>
      </c>
      <c r="S806" s="197">
        <v>0</v>
      </c>
      <c r="T806" s="198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99" t="s">
        <v>1270</v>
      </c>
      <c r="AT806" s="199" t="s">
        <v>159</v>
      </c>
      <c r="AU806" s="199" t="s">
        <v>85</v>
      </c>
      <c r="AY806" s="17" t="s">
        <v>158</v>
      </c>
      <c r="BE806" s="200">
        <f>IF(N806="základní",J806,0)</f>
        <v>0</v>
      </c>
      <c r="BF806" s="200">
        <f>IF(N806="snížená",J806,0)</f>
        <v>0</v>
      </c>
      <c r="BG806" s="200">
        <f>IF(N806="zákl. přenesená",J806,0)</f>
        <v>0</v>
      </c>
      <c r="BH806" s="200">
        <f>IF(N806="sníž. přenesená",J806,0)</f>
        <v>0</v>
      </c>
      <c r="BI806" s="200">
        <f>IF(N806="nulová",J806,0)</f>
        <v>0</v>
      </c>
      <c r="BJ806" s="17" t="s">
        <v>82</v>
      </c>
      <c r="BK806" s="200">
        <f>ROUND(I806*H806,2)</f>
        <v>0</v>
      </c>
      <c r="BL806" s="17" t="s">
        <v>1270</v>
      </c>
      <c r="BM806" s="199" t="s">
        <v>1292</v>
      </c>
    </row>
    <row r="807" spans="1:65" s="2" customFormat="1" ht="10.199999999999999">
      <c r="A807" s="34"/>
      <c r="B807" s="35"/>
      <c r="C807" s="36"/>
      <c r="D807" s="201" t="s">
        <v>165</v>
      </c>
      <c r="E807" s="36"/>
      <c r="F807" s="202" t="s">
        <v>1291</v>
      </c>
      <c r="G807" s="36"/>
      <c r="H807" s="36"/>
      <c r="I807" s="108"/>
      <c r="J807" s="36"/>
      <c r="K807" s="36"/>
      <c r="L807" s="39"/>
      <c r="M807" s="240"/>
      <c r="N807" s="241"/>
      <c r="O807" s="242"/>
      <c r="P807" s="242"/>
      <c r="Q807" s="242"/>
      <c r="R807" s="242"/>
      <c r="S807" s="242"/>
      <c r="T807" s="243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7" t="s">
        <v>165</v>
      </c>
      <c r="AU807" s="17" t="s">
        <v>85</v>
      </c>
    </row>
    <row r="808" spans="1:65" s="2" customFormat="1" ht="6.9" customHeight="1">
      <c r="A808" s="34"/>
      <c r="B808" s="47"/>
      <c r="C808" s="48"/>
      <c r="D808" s="48"/>
      <c r="E808" s="48"/>
      <c r="F808" s="48"/>
      <c r="G808" s="48"/>
      <c r="H808" s="48"/>
      <c r="I808" s="139"/>
      <c r="J808" s="48"/>
      <c r="K808" s="48"/>
      <c r="L808" s="39"/>
      <c r="M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</sheetData>
  <sheetProtection algorithmName="SHA-512" hashValue="phUp/diR4+gVrND6Vyud6CAxedhO6fyAxwltiq3YvCN4XArD3EFKJHsnfqJ/TB5cwE/me/iobkhPBfoCS/goIA==" saltValue="j7SoypDRVVtwlZbooU3W7Y+RWddBa/EyAUrNHCMmxkRDbg7JG1TzFfGqgnOjVPUOqLOOn0atLoPmbthlsVCF7A==" spinCount="100000" sheet="1" objects="1" scenarios="1" formatColumns="0" formatRows="0" autoFilter="0"/>
  <autoFilter ref="C91:K807" xr:uid="{00000000-0009-0000-0000-000005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831"/>
  <sheetViews>
    <sheetView showGridLines="0" workbookViewId="0">
      <selection activeCell="B1" sqref="B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100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9"/>
      <c r="C9" s="34"/>
      <c r="D9" s="34"/>
      <c r="E9" s="364" t="s">
        <v>1991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101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ROUND((SUM(BE92:BE830)),  2)</f>
        <v>0</v>
      </c>
      <c r="G33" s="34"/>
      <c r="H33" s="34"/>
      <c r="I33" s="128">
        <v>0.21</v>
      </c>
      <c r="J33" s="127">
        <f>ROUND(((SUM(BE92:BE830))*I33),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ROUND((SUM(BF92:BF830)),  2)</f>
        <v>0</v>
      </c>
      <c r="G34" s="34"/>
      <c r="H34" s="34"/>
      <c r="I34" s="128">
        <v>0.15</v>
      </c>
      <c r="J34" s="127">
        <f>ROUND(((SUM(BF92:BF830))*I34),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ROUND((SUM(BG92:BG830)),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ROUND((SUM(BH92:BH830)),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ROUND((SUM(BI92:BI830)),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4.75" customHeight="1">
      <c r="A50" s="34"/>
      <c r="B50" s="35"/>
      <c r="C50" s="36"/>
      <c r="D50" s="36"/>
      <c r="E50" s="326" t="str">
        <f>E9</f>
        <v>I.a - Jejkovská Brána x B. Václavka x S. Osovského x Soukenická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J111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J118</f>
        <v>0</v>
      </c>
      <c r="K62" s="149"/>
      <c r="L62" s="154"/>
    </row>
    <row r="63" spans="1:47" s="10" customFormat="1" ht="19.95" customHeight="1">
      <c r="B63" s="155"/>
      <c r="C63" s="156"/>
      <c r="D63" s="157" t="s">
        <v>1992</v>
      </c>
      <c r="E63" s="158"/>
      <c r="F63" s="158"/>
      <c r="G63" s="158"/>
      <c r="H63" s="158"/>
      <c r="I63" s="159"/>
      <c r="J63" s="160">
        <f>J119</f>
        <v>0</v>
      </c>
      <c r="K63" s="156"/>
      <c r="L63" s="161"/>
    </row>
    <row r="64" spans="1:47" s="10" customFormat="1" ht="19.95" customHeight="1">
      <c r="B64" s="155"/>
      <c r="C64" s="156"/>
      <c r="D64" s="157" t="s">
        <v>133</v>
      </c>
      <c r="E64" s="158"/>
      <c r="F64" s="158"/>
      <c r="G64" s="158"/>
      <c r="H64" s="158"/>
      <c r="I64" s="159"/>
      <c r="J64" s="160">
        <f>J155</f>
        <v>0</v>
      </c>
      <c r="K64" s="156"/>
      <c r="L64" s="161"/>
    </row>
    <row r="65" spans="1:31" s="9" customFormat="1" ht="24.9" customHeight="1">
      <c r="B65" s="148"/>
      <c r="C65" s="149"/>
      <c r="D65" s="150" t="s">
        <v>134</v>
      </c>
      <c r="E65" s="151"/>
      <c r="F65" s="151"/>
      <c r="G65" s="151"/>
      <c r="H65" s="151"/>
      <c r="I65" s="152"/>
      <c r="J65" s="153">
        <f>J174</f>
        <v>0</v>
      </c>
      <c r="K65" s="149"/>
      <c r="L65" s="154"/>
    </row>
    <row r="66" spans="1:31" s="9" customFormat="1" ht="24.9" customHeight="1">
      <c r="B66" s="148"/>
      <c r="C66" s="149"/>
      <c r="D66" s="150" t="s">
        <v>135</v>
      </c>
      <c r="E66" s="151"/>
      <c r="F66" s="151"/>
      <c r="G66" s="151"/>
      <c r="H66" s="151"/>
      <c r="I66" s="152"/>
      <c r="J66" s="153">
        <f>J276</f>
        <v>0</v>
      </c>
      <c r="K66" s="149"/>
      <c r="L66" s="154"/>
    </row>
    <row r="67" spans="1:31" s="10" customFormat="1" ht="19.95" customHeight="1">
      <c r="B67" s="155"/>
      <c r="C67" s="156"/>
      <c r="D67" s="157" t="s">
        <v>136</v>
      </c>
      <c r="E67" s="158"/>
      <c r="F67" s="158"/>
      <c r="G67" s="158"/>
      <c r="H67" s="158"/>
      <c r="I67" s="159"/>
      <c r="J67" s="160">
        <f>J590</f>
        <v>0</v>
      </c>
      <c r="K67" s="156"/>
      <c r="L67" s="161"/>
    </row>
    <row r="68" spans="1:31" s="10" customFormat="1" ht="19.95" customHeight="1">
      <c r="B68" s="155"/>
      <c r="C68" s="156"/>
      <c r="D68" s="157" t="s">
        <v>137</v>
      </c>
      <c r="E68" s="158"/>
      <c r="F68" s="158"/>
      <c r="G68" s="158"/>
      <c r="H68" s="158"/>
      <c r="I68" s="159"/>
      <c r="J68" s="160">
        <f>J664</f>
        <v>0</v>
      </c>
      <c r="K68" s="156"/>
      <c r="L68" s="161"/>
    </row>
    <row r="69" spans="1:31" s="10" customFormat="1" ht="19.95" customHeight="1">
      <c r="B69" s="155"/>
      <c r="C69" s="156"/>
      <c r="D69" s="157" t="s">
        <v>138</v>
      </c>
      <c r="E69" s="158"/>
      <c r="F69" s="158"/>
      <c r="G69" s="158"/>
      <c r="H69" s="158"/>
      <c r="I69" s="159"/>
      <c r="J69" s="160">
        <f>J668</f>
        <v>0</v>
      </c>
      <c r="K69" s="156"/>
      <c r="L69" s="161"/>
    </row>
    <row r="70" spans="1:31" s="9" customFormat="1" ht="24.9" customHeight="1">
      <c r="B70" s="148"/>
      <c r="C70" s="149"/>
      <c r="D70" s="150" t="s">
        <v>139</v>
      </c>
      <c r="E70" s="151"/>
      <c r="F70" s="151"/>
      <c r="G70" s="151"/>
      <c r="H70" s="151"/>
      <c r="I70" s="152"/>
      <c r="J70" s="153">
        <f>J685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J817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J818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4.75" customHeight="1">
      <c r="A84" s="34"/>
      <c r="B84" s="35"/>
      <c r="C84" s="36"/>
      <c r="D84" s="36"/>
      <c r="E84" s="326" t="str">
        <f>E9</f>
        <v>I.a - Jejkovská Brána x B. Václavka x S. Osovského x Soukenická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25. 5. 2021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P93+P111+P118+P174+P276+P685+P817</f>
        <v>0</v>
      </c>
      <c r="Q92" s="72"/>
      <c r="R92" s="171">
        <f>R93+R111+R118+R174+R276+R685+R817</f>
        <v>137.66993887000001</v>
      </c>
      <c r="S92" s="72"/>
      <c r="T92" s="172">
        <f>T93+T111+T118+T174+T276+T685+T817</f>
        <v>21.12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BK93+BK111+BK118+BK174+BK276+BK685+BK817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SUM(P94:P110)</f>
        <v>0</v>
      </c>
      <c r="Q93" s="182"/>
      <c r="R93" s="183">
        <f>SUM(R94:R110)</f>
        <v>0</v>
      </c>
      <c r="S93" s="182"/>
      <c r="T93" s="184">
        <f>SUM(T94:T110)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SUM(BK94:BK110)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80.3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1993</v>
      </c>
      <c r="G96" s="206"/>
      <c r="H96" s="209">
        <v>73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1994</v>
      </c>
      <c r="G97" s="206"/>
      <c r="H97" s="209">
        <v>80.3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8.2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4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174</v>
      </c>
      <c r="G100" s="206"/>
      <c r="H100" s="209">
        <v>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4" customFormat="1" ht="10.199999999999999">
      <c r="B101" s="216"/>
      <c r="C101" s="217"/>
      <c r="D101" s="201" t="s">
        <v>166</v>
      </c>
      <c r="E101" s="218" t="s">
        <v>19</v>
      </c>
      <c r="F101" s="219" t="s">
        <v>175</v>
      </c>
      <c r="G101" s="217"/>
      <c r="H101" s="220">
        <v>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166</v>
      </c>
      <c r="AU101" s="226" t="s">
        <v>82</v>
      </c>
      <c r="AV101" s="14" t="s">
        <v>163</v>
      </c>
      <c r="AW101" s="14" t="s">
        <v>34</v>
      </c>
      <c r="AX101" s="14" t="s">
        <v>82</v>
      </c>
      <c r="AY101" s="226" t="s">
        <v>158</v>
      </c>
    </row>
    <row r="102" spans="1:65" s="2" customFormat="1" ht="16.5" customHeight="1">
      <c r="A102" s="34"/>
      <c r="B102" s="35"/>
      <c r="C102" s="188" t="s">
        <v>176</v>
      </c>
      <c r="D102" s="188" t="s">
        <v>159</v>
      </c>
      <c r="E102" s="189" t="s">
        <v>177</v>
      </c>
      <c r="F102" s="190" t="s">
        <v>178</v>
      </c>
      <c r="G102" s="191" t="s">
        <v>179</v>
      </c>
      <c r="H102" s="192">
        <v>1</v>
      </c>
      <c r="I102" s="193"/>
      <c r="J102" s="194">
        <f>ROUND(I102*H102,2)</f>
        <v>0</v>
      </c>
      <c r="K102" s="190" t="s">
        <v>19</v>
      </c>
      <c r="L102" s="39"/>
      <c r="M102" s="195" t="s">
        <v>19</v>
      </c>
      <c r="N102" s="196" t="s">
        <v>45</v>
      </c>
      <c r="O102" s="64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9" t="s">
        <v>163</v>
      </c>
      <c r="AT102" s="199" t="s">
        <v>159</v>
      </c>
      <c r="AU102" s="199" t="s">
        <v>82</v>
      </c>
      <c r="AY102" s="17" t="s">
        <v>158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7" t="s">
        <v>82</v>
      </c>
      <c r="BK102" s="200">
        <f>ROUND(I102*H102,2)</f>
        <v>0</v>
      </c>
      <c r="BL102" s="17" t="s">
        <v>163</v>
      </c>
      <c r="BM102" s="199" t="s">
        <v>180</v>
      </c>
    </row>
    <row r="103" spans="1:65" s="2" customFormat="1" ht="10.199999999999999">
      <c r="A103" s="34"/>
      <c r="B103" s="35"/>
      <c r="C103" s="36"/>
      <c r="D103" s="201" t="s">
        <v>165</v>
      </c>
      <c r="E103" s="36"/>
      <c r="F103" s="202" t="s">
        <v>178</v>
      </c>
      <c r="G103" s="36"/>
      <c r="H103" s="36"/>
      <c r="I103" s="108"/>
      <c r="J103" s="36"/>
      <c r="K103" s="36"/>
      <c r="L103" s="39"/>
      <c r="M103" s="203"/>
      <c r="N103" s="204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165</v>
      </c>
      <c r="AU103" s="17" t="s">
        <v>82</v>
      </c>
    </row>
    <row r="104" spans="1:65" s="2" customFormat="1" ht="19.2">
      <c r="A104" s="34"/>
      <c r="B104" s="35"/>
      <c r="C104" s="36"/>
      <c r="D104" s="201" t="s">
        <v>181</v>
      </c>
      <c r="E104" s="36"/>
      <c r="F104" s="227" t="s">
        <v>182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181</v>
      </c>
      <c r="AU104" s="17" t="s">
        <v>82</v>
      </c>
    </row>
    <row r="105" spans="1:65" s="13" customFormat="1" ht="10.199999999999999">
      <c r="B105" s="205"/>
      <c r="C105" s="206"/>
      <c r="D105" s="201" t="s">
        <v>166</v>
      </c>
      <c r="E105" s="207" t="s">
        <v>19</v>
      </c>
      <c r="F105" s="208" t="s">
        <v>1641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166</v>
      </c>
      <c r="AU105" s="215" t="s">
        <v>82</v>
      </c>
      <c r="AV105" s="13" t="s">
        <v>85</v>
      </c>
      <c r="AW105" s="13" t="s">
        <v>34</v>
      </c>
      <c r="AX105" s="13" t="s">
        <v>74</v>
      </c>
      <c r="AY105" s="215" t="s">
        <v>158</v>
      </c>
    </row>
    <row r="106" spans="1:65" s="14" customFormat="1" ht="10.199999999999999">
      <c r="B106" s="216"/>
      <c r="C106" s="217"/>
      <c r="D106" s="201" t="s">
        <v>166</v>
      </c>
      <c r="E106" s="218" t="s">
        <v>19</v>
      </c>
      <c r="F106" s="219" t="s">
        <v>175</v>
      </c>
      <c r="G106" s="217"/>
      <c r="H106" s="220">
        <v>1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166</v>
      </c>
      <c r="AU106" s="226" t="s">
        <v>82</v>
      </c>
      <c r="AV106" s="14" t="s">
        <v>163</v>
      </c>
      <c r="AW106" s="14" t="s">
        <v>34</v>
      </c>
      <c r="AX106" s="14" t="s">
        <v>82</v>
      </c>
      <c r="AY106" s="226" t="s">
        <v>158</v>
      </c>
    </row>
    <row r="107" spans="1:65" s="2" customFormat="1" ht="16.5" customHeight="1">
      <c r="A107" s="34"/>
      <c r="B107" s="35"/>
      <c r="C107" s="188" t="s">
        <v>163</v>
      </c>
      <c r="D107" s="188" t="s">
        <v>159</v>
      </c>
      <c r="E107" s="189" t="s">
        <v>184</v>
      </c>
      <c r="F107" s="190" t="s">
        <v>185</v>
      </c>
      <c r="G107" s="191" t="s">
        <v>179</v>
      </c>
      <c r="H107" s="192">
        <v>2</v>
      </c>
      <c r="I107" s="193"/>
      <c r="J107" s="194">
        <f>ROUND(I107*H107,2)</f>
        <v>0</v>
      </c>
      <c r="K107" s="190" t="s">
        <v>19</v>
      </c>
      <c r="L107" s="39"/>
      <c r="M107" s="195" t="s">
        <v>19</v>
      </c>
      <c r="N107" s="196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163</v>
      </c>
      <c r="AT107" s="199" t="s">
        <v>159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163</v>
      </c>
      <c r="BM107" s="199" t="s">
        <v>186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185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187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188</v>
      </c>
      <c r="G110" s="206"/>
      <c r="H110" s="209">
        <v>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189</v>
      </c>
      <c r="F111" s="177" t="s">
        <v>190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SUM(P112:P117)</f>
        <v>0</v>
      </c>
      <c r="Q111" s="182"/>
      <c r="R111" s="183">
        <f>SUM(R112:R117)</f>
        <v>5.1704999999999994E-2</v>
      </c>
      <c r="S111" s="182"/>
      <c r="T111" s="184">
        <f>SUM(T112:T117)</f>
        <v>0</v>
      </c>
      <c r="AR111" s="185" t="s">
        <v>85</v>
      </c>
      <c r="AT111" s="186" t="s">
        <v>73</v>
      </c>
      <c r="AU111" s="186" t="s">
        <v>74</v>
      </c>
      <c r="AY111" s="185" t="s">
        <v>158</v>
      </c>
      <c r="BK111" s="187">
        <f>SUM(BK112:BK117)</f>
        <v>0</v>
      </c>
    </row>
    <row r="112" spans="1:65" s="2" customFormat="1" ht="28.2" customHeight="1">
      <c r="A112" s="34"/>
      <c r="B112" s="35"/>
      <c r="C112" s="188" t="s">
        <v>191</v>
      </c>
      <c r="D112" s="188" t="s">
        <v>159</v>
      </c>
      <c r="E112" s="189" t="s">
        <v>192</v>
      </c>
      <c r="F112" s="190" t="s">
        <v>193</v>
      </c>
      <c r="G112" s="191" t="s">
        <v>194</v>
      </c>
      <c r="H112" s="192">
        <v>1.02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2.5000000000000001E-4</v>
      </c>
      <c r="R112" s="197">
        <f>Q112*H112</f>
        <v>2.5500000000000002E-4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195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195</v>
      </c>
      <c r="BM112" s="199" t="s">
        <v>196</v>
      </c>
    </row>
    <row r="113" spans="1:65" s="2" customFormat="1" ht="19.2">
      <c r="A113" s="34"/>
      <c r="B113" s="35"/>
      <c r="C113" s="36"/>
      <c r="D113" s="201" t="s">
        <v>165</v>
      </c>
      <c r="E113" s="36"/>
      <c r="F113" s="202" t="s">
        <v>193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13" customFormat="1" ht="10.199999999999999">
      <c r="B114" s="205"/>
      <c r="C114" s="206"/>
      <c r="D114" s="201" t="s">
        <v>166</v>
      </c>
      <c r="E114" s="207" t="s">
        <v>19</v>
      </c>
      <c r="F114" s="208" t="s">
        <v>197</v>
      </c>
      <c r="G114" s="206"/>
      <c r="H114" s="209">
        <v>1.02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166</v>
      </c>
      <c r="AU114" s="215" t="s">
        <v>82</v>
      </c>
      <c r="AV114" s="13" t="s">
        <v>85</v>
      </c>
      <c r="AW114" s="13" t="s">
        <v>34</v>
      </c>
      <c r="AX114" s="13" t="s">
        <v>82</v>
      </c>
      <c r="AY114" s="215" t="s">
        <v>158</v>
      </c>
    </row>
    <row r="115" spans="1:65" s="2" customFormat="1" ht="28.2" customHeight="1">
      <c r="A115" s="34"/>
      <c r="B115" s="35"/>
      <c r="C115" s="228" t="s">
        <v>198</v>
      </c>
      <c r="D115" s="228" t="s">
        <v>199</v>
      </c>
      <c r="E115" s="229" t="s">
        <v>200</v>
      </c>
      <c r="F115" s="230" t="s">
        <v>201</v>
      </c>
      <c r="G115" s="231" t="s">
        <v>202</v>
      </c>
      <c r="H115" s="232">
        <v>3</v>
      </c>
      <c r="I115" s="233"/>
      <c r="J115" s="234">
        <f>ROUND(I115*H115,2)</f>
        <v>0</v>
      </c>
      <c r="K115" s="230" t="s">
        <v>19</v>
      </c>
      <c r="L115" s="235"/>
      <c r="M115" s="236" t="s">
        <v>19</v>
      </c>
      <c r="N115" s="237" t="s">
        <v>45</v>
      </c>
      <c r="O115" s="64"/>
      <c r="P115" s="197">
        <f>O115*H115</f>
        <v>0</v>
      </c>
      <c r="Q115" s="197">
        <v>1.7149999999999999E-2</v>
      </c>
      <c r="R115" s="197">
        <f>Q115*H115</f>
        <v>5.1449999999999996E-2</v>
      </c>
      <c r="S115" s="197">
        <v>0</v>
      </c>
      <c r="T115" s="19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9" t="s">
        <v>203</v>
      </c>
      <c r="AT115" s="199" t="s">
        <v>199</v>
      </c>
      <c r="AU115" s="199" t="s">
        <v>82</v>
      </c>
      <c r="AY115" s="17" t="s">
        <v>158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7" t="s">
        <v>82</v>
      </c>
      <c r="BK115" s="200">
        <f>ROUND(I115*H115,2)</f>
        <v>0</v>
      </c>
      <c r="BL115" s="17" t="s">
        <v>195</v>
      </c>
      <c r="BM115" s="199" t="s">
        <v>204</v>
      </c>
    </row>
    <row r="116" spans="1:65" s="2" customFormat="1" ht="10.199999999999999">
      <c r="A116" s="34"/>
      <c r="B116" s="35"/>
      <c r="C116" s="36"/>
      <c r="D116" s="201" t="s">
        <v>165</v>
      </c>
      <c r="E116" s="36"/>
      <c r="F116" s="202" t="s">
        <v>201</v>
      </c>
      <c r="G116" s="36"/>
      <c r="H116" s="36"/>
      <c r="I116" s="108"/>
      <c r="J116" s="36"/>
      <c r="K116" s="36"/>
      <c r="L116" s="39"/>
      <c r="M116" s="203"/>
      <c r="N116" s="204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165</v>
      </c>
      <c r="AU116" s="17" t="s">
        <v>82</v>
      </c>
    </row>
    <row r="117" spans="1:65" s="13" customFormat="1" ht="10.199999999999999">
      <c r="B117" s="205"/>
      <c r="C117" s="206"/>
      <c r="D117" s="201" t="s">
        <v>166</v>
      </c>
      <c r="E117" s="207" t="s">
        <v>19</v>
      </c>
      <c r="F117" s="208" t="s">
        <v>1995</v>
      </c>
      <c r="G117" s="206"/>
      <c r="H117" s="209">
        <v>3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166</v>
      </c>
      <c r="AU117" s="215" t="s">
        <v>82</v>
      </c>
      <c r="AV117" s="13" t="s">
        <v>85</v>
      </c>
      <c r="AW117" s="13" t="s">
        <v>34</v>
      </c>
      <c r="AX117" s="13" t="s">
        <v>82</v>
      </c>
      <c r="AY117" s="215" t="s">
        <v>158</v>
      </c>
    </row>
    <row r="118" spans="1:65" s="12" customFormat="1" ht="25.95" customHeight="1">
      <c r="B118" s="174"/>
      <c r="C118" s="175"/>
      <c r="D118" s="176" t="s">
        <v>73</v>
      </c>
      <c r="E118" s="177" t="s">
        <v>206</v>
      </c>
      <c r="F118" s="177" t="s">
        <v>207</v>
      </c>
      <c r="G118" s="175"/>
      <c r="H118" s="175"/>
      <c r="I118" s="178"/>
      <c r="J118" s="179">
        <f>BK118</f>
        <v>0</v>
      </c>
      <c r="K118" s="175"/>
      <c r="L118" s="180"/>
      <c r="M118" s="181"/>
      <c r="N118" s="182"/>
      <c r="O118" s="182"/>
      <c r="P118" s="183">
        <f>P119+P155</f>
        <v>0</v>
      </c>
      <c r="Q118" s="182"/>
      <c r="R118" s="183">
        <f>R119+R155</f>
        <v>0.13338000000000003</v>
      </c>
      <c r="S118" s="182"/>
      <c r="T118" s="184">
        <f>T119+T155</f>
        <v>0</v>
      </c>
      <c r="AR118" s="185" t="s">
        <v>85</v>
      </c>
      <c r="AT118" s="186" t="s">
        <v>73</v>
      </c>
      <c r="AU118" s="186" t="s">
        <v>74</v>
      </c>
      <c r="AY118" s="185" t="s">
        <v>158</v>
      </c>
      <c r="BK118" s="187">
        <f>BK119+BK155</f>
        <v>0</v>
      </c>
    </row>
    <row r="119" spans="1:65" s="12" customFormat="1" ht="22.8" customHeight="1">
      <c r="B119" s="174"/>
      <c r="C119" s="175"/>
      <c r="D119" s="176" t="s">
        <v>73</v>
      </c>
      <c r="E119" s="238" t="s">
        <v>1996</v>
      </c>
      <c r="F119" s="238" t="s">
        <v>1997</v>
      </c>
      <c r="G119" s="175"/>
      <c r="H119" s="175"/>
      <c r="I119" s="178"/>
      <c r="J119" s="239">
        <f>BK119</f>
        <v>0</v>
      </c>
      <c r="K119" s="175"/>
      <c r="L119" s="180"/>
      <c r="M119" s="181"/>
      <c r="N119" s="182"/>
      <c r="O119" s="182"/>
      <c r="P119" s="183">
        <f>SUM(P120:P154)</f>
        <v>0</v>
      </c>
      <c r="Q119" s="182"/>
      <c r="R119" s="183">
        <f>SUM(R120:R154)</f>
        <v>0.13022000000000003</v>
      </c>
      <c r="S119" s="182"/>
      <c r="T119" s="184">
        <f>SUM(T120:T154)</f>
        <v>0</v>
      </c>
      <c r="AR119" s="185" t="s">
        <v>85</v>
      </c>
      <c r="AT119" s="186" t="s">
        <v>73</v>
      </c>
      <c r="AU119" s="186" t="s">
        <v>82</v>
      </c>
      <c r="AY119" s="185" t="s">
        <v>158</v>
      </c>
      <c r="BK119" s="187">
        <f>SUM(BK120:BK154)</f>
        <v>0</v>
      </c>
    </row>
    <row r="120" spans="1:65" s="2" customFormat="1" ht="28.2" customHeight="1">
      <c r="A120" s="34"/>
      <c r="B120" s="35"/>
      <c r="C120" s="188" t="s">
        <v>210</v>
      </c>
      <c r="D120" s="188" t="s">
        <v>159</v>
      </c>
      <c r="E120" s="189" t="s">
        <v>1998</v>
      </c>
      <c r="F120" s="190" t="s">
        <v>1999</v>
      </c>
      <c r="G120" s="191" t="s">
        <v>202</v>
      </c>
      <c r="H120" s="192">
        <v>2</v>
      </c>
      <c r="I120" s="193"/>
      <c r="J120" s="194">
        <f>ROUND(I120*H120,2)</f>
        <v>0</v>
      </c>
      <c r="K120" s="190" t="s">
        <v>213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195</v>
      </c>
      <c r="AT120" s="199" t="s">
        <v>159</v>
      </c>
      <c r="AU120" s="199" t="s">
        <v>85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195</v>
      </c>
      <c r="BM120" s="199" t="s">
        <v>2000</v>
      </c>
    </row>
    <row r="121" spans="1:65" s="2" customFormat="1" ht="19.2">
      <c r="A121" s="34"/>
      <c r="B121" s="35"/>
      <c r="C121" s="36"/>
      <c r="D121" s="201" t="s">
        <v>165</v>
      </c>
      <c r="E121" s="36"/>
      <c r="F121" s="202" t="s">
        <v>2001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85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2002</v>
      </c>
      <c r="G122" s="206"/>
      <c r="H122" s="209">
        <v>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85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74.400000000000006" customHeight="1">
      <c r="A123" s="34"/>
      <c r="B123" s="35"/>
      <c r="C123" s="228" t="s">
        <v>218</v>
      </c>
      <c r="D123" s="228" t="s">
        <v>199</v>
      </c>
      <c r="E123" s="229" t="s">
        <v>2003</v>
      </c>
      <c r="F123" s="230" t="s">
        <v>2004</v>
      </c>
      <c r="G123" s="231" t="s">
        <v>202</v>
      </c>
      <c r="H123" s="232">
        <v>1</v>
      </c>
      <c r="I123" s="233"/>
      <c r="J123" s="234">
        <f>ROUND(I123*H123,2)</f>
        <v>0</v>
      </c>
      <c r="K123" s="230" t="s">
        <v>213</v>
      </c>
      <c r="L123" s="235"/>
      <c r="M123" s="236" t="s">
        <v>19</v>
      </c>
      <c r="N123" s="237" t="s">
        <v>45</v>
      </c>
      <c r="O123" s="64"/>
      <c r="P123" s="197">
        <f>O123*H123</f>
        <v>0</v>
      </c>
      <c r="Q123" s="197">
        <v>2.1999999999999999E-2</v>
      </c>
      <c r="R123" s="197">
        <f>Q123*H123</f>
        <v>2.1999999999999999E-2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203</v>
      </c>
      <c r="AT123" s="199" t="s">
        <v>199</v>
      </c>
      <c r="AU123" s="199" t="s">
        <v>85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195</v>
      </c>
      <c r="BM123" s="199" t="s">
        <v>2005</v>
      </c>
    </row>
    <row r="124" spans="1:65" s="2" customFormat="1" ht="48">
      <c r="A124" s="34"/>
      <c r="B124" s="35"/>
      <c r="C124" s="36"/>
      <c r="D124" s="201" t="s">
        <v>165</v>
      </c>
      <c r="E124" s="36"/>
      <c r="F124" s="202" t="s">
        <v>2006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85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2007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85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26.4" customHeight="1">
      <c r="A126" s="34"/>
      <c r="B126" s="35"/>
      <c r="C126" s="228" t="s">
        <v>156</v>
      </c>
      <c r="D126" s="228" t="s">
        <v>199</v>
      </c>
      <c r="E126" s="229" t="s">
        <v>2008</v>
      </c>
      <c r="F126" s="230" t="s">
        <v>2009</v>
      </c>
      <c r="G126" s="231" t="s">
        <v>202</v>
      </c>
      <c r="H126" s="232">
        <v>1</v>
      </c>
      <c r="I126" s="233"/>
      <c r="J126" s="234">
        <f>ROUND(I126*H126,2)</f>
        <v>0</v>
      </c>
      <c r="K126" s="230" t="s">
        <v>19</v>
      </c>
      <c r="L126" s="235"/>
      <c r="M126" s="236" t="s">
        <v>19</v>
      </c>
      <c r="N126" s="237" t="s">
        <v>45</v>
      </c>
      <c r="O126" s="64"/>
      <c r="P126" s="197">
        <f>O126*H126</f>
        <v>0</v>
      </c>
      <c r="Q126" s="197">
        <v>0.1018</v>
      </c>
      <c r="R126" s="197">
        <f>Q126*H126</f>
        <v>0.1018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203</v>
      </c>
      <c r="AT126" s="199" t="s">
        <v>199</v>
      </c>
      <c r="AU126" s="199" t="s">
        <v>85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195</v>
      </c>
      <c r="BM126" s="199" t="s">
        <v>2010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2009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85</v>
      </c>
    </row>
    <row r="128" spans="1:65" s="2" customFormat="1" ht="19.2">
      <c r="A128" s="34"/>
      <c r="B128" s="35"/>
      <c r="C128" s="36"/>
      <c r="D128" s="201" t="s">
        <v>181</v>
      </c>
      <c r="E128" s="36"/>
      <c r="F128" s="227" t="s">
        <v>2011</v>
      </c>
      <c r="G128" s="36"/>
      <c r="H128" s="36"/>
      <c r="I128" s="108"/>
      <c r="J128" s="36"/>
      <c r="K128" s="36"/>
      <c r="L128" s="39"/>
      <c r="M128" s="203"/>
      <c r="N128" s="204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181</v>
      </c>
      <c r="AU128" s="17" t="s">
        <v>85</v>
      </c>
    </row>
    <row r="129" spans="1:65" s="13" customFormat="1" ht="10.199999999999999">
      <c r="B129" s="205"/>
      <c r="C129" s="206"/>
      <c r="D129" s="201" t="s">
        <v>166</v>
      </c>
      <c r="E129" s="207" t="s">
        <v>19</v>
      </c>
      <c r="F129" s="208" t="s">
        <v>2012</v>
      </c>
      <c r="G129" s="206"/>
      <c r="H129" s="209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166</v>
      </c>
      <c r="AU129" s="215" t="s">
        <v>85</v>
      </c>
      <c r="AV129" s="13" t="s">
        <v>85</v>
      </c>
      <c r="AW129" s="13" t="s">
        <v>34</v>
      </c>
      <c r="AX129" s="13" t="s">
        <v>82</v>
      </c>
      <c r="AY129" s="215" t="s">
        <v>158</v>
      </c>
    </row>
    <row r="130" spans="1:65" s="2" customFormat="1" ht="16.5" customHeight="1">
      <c r="A130" s="34"/>
      <c r="B130" s="35"/>
      <c r="C130" s="188" t="s">
        <v>228</v>
      </c>
      <c r="D130" s="188" t="s">
        <v>159</v>
      </c>
      <c r="E130" s="189" t="s">
        <v>2013</v>
      </c>
      <c r="F130" s="190" t="s">
        <v>2014</v>
      </c>
      <c r="G130" s="191" t="s">
        <v>202</v>
      </c>
      <c r="H130" s="192">
        <v>2</v>
      </c>
      <c r="I130" s="193"/>
      <c r="J130" s="194">
        <f>ROUND(I130*H130,2)</f>
        <v>0</v>
      </c>
      <c r="K130" s="190" t="s">
        <v>19</v>
      </c>
      <c r="L130" s="39"/>
      <c r="M130" s="195" t="s">
        <v>19</v>
      </c>
      <c r="N130" s="196" t="s">
        <v>45</v>
      </c>
      <c r="O130" s="64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195</v>
      </c>
      <c r="AT130" s="199" t="s">
        <v>159</v>
      </c>
      <c r="AU130" s="199" t="s">
        <v>85</v>
      </c>
      <c r="AY130" s="17" t="s">
        <v>158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82</v>
      </c>
      <c r="BK130" s="200">
        <f>ROUND(I130*H130,2)</f>
        <v>0</v>
      </c>
      <c r="BL130" s="17" t="s">
        <v>195</v>
      </c>
      <c r="BM130" s="199" t="s">
        <v>2015</v>
      </c>
    </row>
    <row r="131" spans="1:65" s="2" customFormat="1" ht="10.199999999999999">
      <c r="A131" s="34"/>
      <c r="B131" s="35"/>
      <c r="C131" s="36"/>
      <c r="D131" s="201" t="s">
        <v>165</v>
      </c>
      <c r="E131" s="36"/>
      <c r="F131" s="202" t="s">
        <v>2014</v>
      </c>
      <c r="G131" s="36"/>
      <c r="H131" s="36"/>
      <c r="I131" s="108"/>
      <c r="J131" s="36"/>
      <c r="K131" s="36"/>
      <c r="L131" s="39"/>
      <c r="M131" s="203"/>
      <c r="N131" s="204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165</v>
      </c>
      <c r="AU131" s="17" t="s">
        <v>85</v>
      </c>
    </row>
    <row r="132" spans="1:65" s="2" customFormat="1" ht="24.6" customHeight="1">
      <c r="A132" s="34"/>
      <c r="B132" s="35"/>
      <c r="C132" s="228" t="s">
        <v>233</v>
      </c>
      <c r="D132" s="228" t="s">
        <v>199</v>
      </c>
      <c r="E132" s="229" t="s">
        <v>2016</v>
      </c>
      <c r="F132" s="230" t="s">
        <v>2017</v>
      </c>
      <c r="G132" s="231" t="s">
        <v>162</v>
      </c>
      <c r="H132" s="232">
        <v>1</v>
      </c>
      <c r="I132" s="233"/>
      <c r="J132" s="234">
        <f>ROUND(I132*H132,2)</f>
        <v>0</v>
      </c>
      <c r="K132" s="230" t="s">
        <v>213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5.9999999999999995E-4</v>
      </c>
      <c r="R132" s="197">
        <f>Q132*H132</f>
        <v>5.9999999999999995E-4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2018</v>
      </c>
    </row>
    <row r="133" spans="1:65" s="2" customFormat="1" ht="10.199999999999999">
      <c r="A133" s="34"/>
      <c r="B133" s="35"/>
      <c r="C133" s="36"/>
      <c r="D133" s="201" t="s">
        <v>165</v>
      </c>
      <c r="E133" s="36"/>
      <c r="F133" s="202" t="s">
        <v>2017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2" customFormat="1" ht="19.2">
      <c r="A134" s="34"/>
      <c r="B134" s="35"/>
      <c r="C134" s="36"/>
      <c r="D134" s="201" t="s">
        <v>181</v>
      </c>
      <c r="E134" s="36"/>
      <c r="F134" s="227" t="s">
        <v>2019</v>
      </c>
      <c r="G134" s="36"/>
      <c r="H134" s="36"/>
      <c r="I134" s="108"/>
      <c r="J134" s="36"/>
      <c r="K134" s="36"/>
      <c r="L134" s="39"/>
      <c r="M134" s="203"/>
      <c r="N134" s="204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181</v>
      </c>
      <c r="AU134" s="17" t="s">
        <v>85</v>
      </c>
    </row>
    <row r="135" spans="1:65" s="13" customFormat="1" ht="10.199999999999999">
      <c r="B135" s="205"/>
      <c r="C135" s="206"/>
      <c r="D135" s="201" t="s">
        <v>166</v>
      </c>
      <c r="E135" s="207" t="s">
        <v>19</v>
      </c>
      <c r="F135" s="208" t="s">
        <v>2020</v>
      </c>
      <c r="G135" s="206"/>
      <c r="H135" s="209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166</v>
      </c>
      <c r="AU135" s="215" t="s">
        <v>85</v>
      </c>
      <c r="AV135" s="13" t="s">
        <v>85</v>
      </c>
      <c r="AW135" s="13" t="s">
        <v>34</v>
      </c>
      <c r="AX135" s="13" t="s">
        <v>82</v>
      </c>
      <c r="AY135" s="215" t="s">
        <v>158</v>
      </c>
    </row>
    <row r="136" spans="1:65" s="2" customFormat="1" ht="16.5" customHeight="1">
      <c r="A136" s="34"/>
      <c r="B136" s="35"/>
      <c r="C136" s="188" t="s">
        <v>238</v>
      </c>
      <c r="D136" s="188" t="s">
        <v>159</v>
      </c>
      <c r="E136" s="189" t="s">
        <v>2021</v>
      </c>
      <c r="F136" s="190" t="s">
        <v>2022</v>
      </c>
      <c r="G136" s="191" t="s">
        <v>202</v>
      </c>
      <c r="H136" s="192">
        <v>14</v>
      </c>
      <c r="I136" s="193"/>
      <c r="J136" s="194">
        <f>ROUND(I136*H136,2)</f>
        <v>0</v>
      </c>
      <c r="K136" s="190" t="s">
        <v>213</v>
      </c>
      <c r="L136" s="39"/>
      <c r="M136" s="195" t="s">
        <v>19</v>
      </c>
      <c r="N136" s="196" t="s">
        <v>45</v>
      </c>
      <c r="O136" s="64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195</v>
      </c>
      <c r="AT136" s="199" t="s">
        <v>159</v>
      </c>
      <c r="AU136" s="199" t="s">
        <v>85</v>
      </c>
      <c r="AY136" s="17" t="s">
        <v>158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195</v>
      </c>
      <c r="BM136" s="199" t="s">
        <v>2023</v>
      </c>
    </row>
    <row r="137" spans="1:65" s="2" customFormat="1" ht="19.2">
      <c r="A137" s="34"/>
      <c r="B137" s="35"/>
      <c r="C137" s="36"/>
      <c r="D137" s="201" t="s">
        <v>165</v>
      </c>
      <c r="E137" s="36"/>
      <c r="F137" s="202" t="s">
        <v>2024</v>
      </c>
      <c r="G137" s="36"/>
      <c r="H137" s="36"/>
      <c r="I137" s="108"/>
      <c r="J137" s="36"/>
      <c r="K137" s="36"/>
      <c r="L137" s="39"/>
      <c r="M137" s="203"/>
      <c r="N137" s="204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85</v>
      </c>
    </row>
    <row r="138" spans="1:65" s="2" customFormat="1" ht="16.5" customHeight="1">
      <c r="A138" s="34"/>
      <c r="B138" s="35"/>
      <c r="C138" s="228" t="s">
        <v>246</v>
      </c>
      <c r="D138" s="228" t="s">
        <v>199</v>
      </c>
      <c r="E138" s="229" t="s">
        <v>2025</v>
      </c>
      <c r="F138" s="230" t="s">
        <v>2026</v>
      </c>
      <c r="G138" s="231" t="s">
        <v>202</v>
      </c>
      <c r="H138" s="232">
        <v>2</v>
      </c>
      <c r="I138" s="233"/>
      <c r="J138" s="234">
        <f>ROUND(I138*H138,2)</f>
        <v>0</v>
      </c>
      <c r="K138" s="230" t="s">
        <v>19</v>
      </c>
      <c r="L138" s="235"/>
      <c r="M138" s="236" t="s">
        <v>19</v>
      </c>
      <c r="N138" s="237" t="s">
        <v>45</v>
      </c>
      <c r="O138" s="64"/>
      <c r="P138" s="197">
        <f>O138*H138</f>
        <v>0</v>
      </c>
      <c r="Q138" s="197">
        <v>1.6000000000000001E-4</v>
      </c>
      <c r="R138" s="197">
        <f>Q138*H138</f>
        <v>3.2000000000000003E-4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203</v>
      </c>
      <c r="AT138" s="199" t="s">
        <v>199</v>
      </c>
      <c r="AU138" s="199" t="s">
        <v>85</v>
      </c>
      <c r="AY138" s="17" t="s">
        <v>158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195</v>
      </c>
      <c r="BM138" s="199" t="s">
        <v>2027</v>
      </c>
    </row>
    <row r="139" spans="1:65" s="2" customFormat="1" ht="10.199999999999999">
      <c r="A139" s="34"/>
      <c r="B139" s="35"/>
      <c r="C139" s="36"/>
      <c r="D139" s="201" t="s">
        <v>165</v>
      </c>
      <c r="E139" s="36"/>
      <c r="F139" s="202" t="s">
        <v>2026</v>
      </c>
      <c r="G139" s="36"/>
      <c r="H139" s="36"/>
      <c r="I139" s="108"/>
      <c r="J139" s="36"/>
      <c r="K139" s="36"/>
      <c r="L139" s="39"/>
      <c r="M139" s="203"/>
      <c r="N139" s="204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85</v>
      </c>
    </row>
    <row r="140" spans="1:65" s="13" customFormat="1" ht="10.199999999999999">
      <c r="B140" s="205"/>
      <c r="C140" s="206"/>
      <c r="D140" s="201" t="s">
        <v>166</v>
      </c>
      <c r="E140" s="207" t="s">
        <v>19</v>
      </c>
      <c r="F140" s="208" t="s">
        <v>2028</v>
      </c>
      <c r="G140" s="206"/>
      <c r="H140" s="209">
        <v>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166</v>
      </c>
      <c r="AU140" s="215" t="s">
        <v>85</v>
      </c>
      <c r="AV140" s="13" t="s">
        <v>85</v>
      </c>
      <c r="AW140" s="13" t="s">
        <v>34</v>
      </c>
      <c r="AX140" s="13" t="s">
        <v>82</v>
      </c>
      <c r="AY140" s="215" t="s">
        <v>158</v>
      </c>
    </row>
    <row r="141" spans="1:65" s="2" customFormat="1" ht="16.5" customHeight="1">
      <c r="A141" s="34"/>
      <c r="B141" s="35"/>
      <c r="C141" s="228" t="s">
        <v>252</v>
      </c>
      <c r="D141" s="228" t="s">
        <v>199</v>
      </c>
      <c r="E141" s="229" t="s">
        <v>2029</v>
      </c>
      <c r="F141" s="230" t="s">
        <v>2030</v>
      </c>
      <c r="G141" s="231" t="s">
        <v>202</v>
      </c>
      <c r="H141" s="232">
        <v>3</v>
      </c>
      <c r="I141" s="233"/>
      <c r="J141" s="234">
        <f>ROUND(I141*H141,2)</f>
        <v>0</v>
      </c>
      <c r="K141" s="230" t="s">
        <v>213</v>
      </c>
      <c r="L141" s="235"/>
      <c r="M141" s="236" t="s">
        <v>19</v>
      </c>
      <c r="N141" s="237" t="s">
        <v>45</v>
      </c>
      <c r="O141" s="64"/>
      <c r="P141" s="197">
        <f>O141*H141</f>
        <v>0</v>
      </c>
      <c r="Q141" s="197">
        <v>4.0000000000000002E-4</v>
      </c>
      <c r="R141" s="197">
        <f>Q141*H141</f>
        <v>1.2000000000000001E-3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203</v>
      </c>
      <c r="AT141" s="199" t="s">
        <v>199</v>
      </c>
      <c r="AU141" s="199" t="s">
        <v>85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195</v>
      </c>
      <c r="BM141" s="199" t="s">
        <v>2031</v>
      </c>
    </row>
    <row r="142" spans="1:65" s="2" customFormat="1" ht="10.199999999999999">
      <c r="A142" s="34"/>
      <c r="B142" s="35"/>
      <c r="C142" s="36"/>
      <c r="D142" s="201" t="s">
        <v>165</v>
      </c>
      <c r="E142" s="36"/>
      <c r="F142" s="202" t="s">
        <v>2030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85</v>
      </c>
    </row>
    <row r="143" spans="1:65" s="13" customFormat="1" ht="10.199999999999999">
      <c r="B143" s="205"/>
      <c r="C143" s="206"/>
      <c r="D143" s="201" t="s">
        <v>166</v>
      </c>
      <c r="E143" s="207" t="s">
        <v>19</v>
      </c>
      <c r="F143" s="208" t="s">
        <v>2032</v>
      </c>
      <c r="G143" s="206"/>
      <c r="H143" s="209">
        <v>3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166</v>
      </c>
      <c r="AU143" s="215" t="s">
        <v>85</v>
      </c>
      <c r="AV143" s="13" t="s">
        <v>85</v>
      </c>
      <c r="AW143" s="13" t="s">
        <v>34</v>
      </c>
      <c r="AX143" s="13" t="s">
        <v>82</v>
      </c>
      <c r="AY143" s="215" t="s">
        <v>158</v>
      </c>
    </row>
    <row r="144" spans="1:65" s="2" customFormat="1" ht="16.5" customHeight="1">
      <c r="A144" s="34"/>
      <c r="B144" s="35"/>
      <c r="C144" s="228" t="s">
        <v>8</v>
      </c>
      <c r="D144" s="228" t="s">
        <v>199</v>
      </c>
      <c r="E144" s="229" t="s">
        <v>2033</v>
      </c>
      <c r="F144" s="230" t="s">
        <v>2034</v>
      </c>
      <c r="G144" s="231" t="s">
        <v>202</v>
      </c>
      <c r="H144" s="232">
        <v>3</v>
      </c>
      <c r="I144" s="233"/>
      <c r="J144" s="234">
        <f>ROUND(I144*H144,2)</f>
        <v>0</v>
      </c>
      <c r="K144" s="230" t="s">
        <v>19</v>
      </c>
      <c r="L144" s="235"/>
      <c r="M144" s="236" t="s">
        <v>19</v>
      </c>
      <c r="N144" s="237" t="s">
        <v>45</v>
      </c>
      <c r="O144" s="64"/>
      <c r="P144" s="197">
        <f>O144*H144</f>
        <v>0</v>
      </c>
      <c r="Q144" s="197">
        <v>4.0000000000000002E-4</v>
      </c>
      <c r="R144" s="197">
        <f>Q144*H144</f>
        <v>1.2000000000000001E-3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203</v>
      </c>
      <c r="AT144" s="199" t="s">
        <v>199</v>
      </c>
      <c r="AU144" s="199" t="s">
        <v>85</v>
      </c>
      <c r="AY144" s="17" t="s">
        <v>158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82</v>
      </c>
      <c r="BK144" s="200">
        <f>ROUND(I144*H144,2)</f>
        <v>0</v>
      </c>
      <c r="BL144" s="17" t="s">
        <v>195</v>
      </c>
      <c r="BM144" s="199" t="s">
        <v>2035</v>
      </c>
    </row>
    <row r="145" spans="1:65" s="2" customFormat="1" ht="10.199999999999999">
      <c r="A145" s="34"/>
      <c r="B145" s="35"/>
      <c r="C145" s="36"/>
      <c r="D145" s="201" t="s">
        <v>165</v>
      </c>
      <c r="E145" s="36"/>
      <c r="F145" s="202" t="s">
        <v>2034</v>
      </c>
      <c r="G145" s="36"/>
      <c r="H145" s="36"/>
      <c r="I145" s="108"/>
      <c r="J145" s="36"/>
      <c r="K145" s="36"/>
      <c r="L145" s="39"/>
      <c r="M145" s="203"/>
      <c r="N145" s="204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165</v>
      </c>
      <c r="AU145" s="17" t="s">
        <v>85</v>
      </c>
    </row>
    <row r="146" spans="1:65" s="13" customFormat="1" ht="10.199999999999999">
      <c r="B146" s="205"/>
      <c r="C146" s="206"/>
      <c r="D146" s="201" t="s">
        <v>166</v>
      </c>
      <c r="E146" s="207" t="s">
        <v>19</v>
      </c>
      <c r="F146" s="208" t="s">
        <v>2032</v>
      </c>
      <c r="G146" s="206"/>
      <c r="H146" s="209">
        <v>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166</v>
      </c>
      <c r="AU146" s="215" t="s">
        <v>85</v>
      </c>
      <c r="AV146" s="13" t="s">
        <v>85</v>
      </c>
      <c r="AW146" s="13" t="s">
        <v>34</v>
      </c>
      <c r="AX146" s="13" t="s">
        <v>82</v>
      </c>
      <c r="AY146" s="215" t="s">
        <v>158</v>
      </c>
    </row>
    <row r="147" spans="1:65" s="2" customFormat="1" ht="16.5" customHeight="1">
      <c r="A147" s="34"/>
      <c r="B147" s="35"/>
      <c r="C147" s="228" t="s">
        <v>195</v>
      </c>
      <c r="D147" s="228" t="s">
        <v>199</v>
      </c>
      <c r="E147" s="229" t="s">
        <v>2036</v>
      </c>
      <c r="F147" s="230" t="s">
        <v>2037</v>
      </c>
      <c r="G147" s="231" t="s">
        <v>202</v>
      </c>
      <c r="H147" s="232">
        <v>6</v>
      </c>
      <c r="I147" s="233"/>
      <c r="J147" s="234">
        <f>ROUND(I147*H147,2)</f>
        <v>0</v>
      </c>
      <c r="K147" s="230" t="s">
        <v>19</v>
      </c>
      <c r="L147" s="235"/>
      <c r="M147" s="236" t="s">
        <v>19</v>
      </c>
      <c r="N147" s="237" t="s">
        <v>45</v>
      </c>
      <c r="O147" s="64"/>
      <c r="P147" s="197">
        <f>O147*H147</f>
        <v>0</v>
      </c>
      <c r="Q147" s="197">
        <v>4.0000000000000002E-4</v>
      </c>
      <c r="R147" s="197">
        <f>Q147*H147</f>
        <v>2.4000000000000002E-3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203</v>
      </c>
      <c r="AT147" s="199" t="s">
        <v>199</v>
      </c>
      <c r="AU147" s="199" t="s">
        <v>85</v>
      </c>
      <c r="AY147" s="17" t="s">
        <v>158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195</v>
      </c>
      <c r="BM147" s="199" t="s">
        <v>2038</v>
      </c>
    </row>
    <row r="148" spans="1:65" s="2" customFormat="1" ht="10.199999999999999">
      <c r="A148" s="34"/>
      <c r="B148" s="35"/>
      <c r="C148" s="36"/>
      <c r="D148" s="201" t="s">
        <v>165</v>
      </c>
      <c r="E148" s="36"/>
      <c r="F148" s="202" t="s">
        <v>2037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165</v>
      </c>
      <c r="AU148" s="17" t="s">
        <v>85</v>
      </c>
    </row>
    <row r="149" spans="1:65" s="13" customFormat="1" ht="10.199999999999999">
      <c r="B149" s="205"/>
      <c r="C149" s="206"/>
      <c r="D149" s="201" t="s">
        <v>166</v>
      </c>
      <c r="E149" s="207" t="s">
        <v>19</v>
      </c>
      <c r="F149" s="208" t="s">
        <v>2039</v>
      </c>
      <c r="G149" s="206"/>
      <c r="H149" s="209">
        <v>6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166</v>
      </c>
      <c r="AU149" s="215" t="s">
        <v>85</v>
      </c>
      <c r="AV149" s="13" t="s">
        <v>85</v>
      </c>
      <c r="AW149" s="13" t="s">
        <v>34</v>
      </c>
      <c r="AX149" s="13" t="s">
        <v>82</v>
      </c>
      <c r="AY149" s="215" t="s">
        <v>158</v>
      </c>
    </row>
    <row r="150" spans="1:65" s="2" customFormat="1" ht="41.4" customHeight="1">
      <c r="A150" s="34"/>
      <c r="B150" s="35"/>
      <c r="C150" s="188" t="s">
        <v>266</v>
      </c>
      <c r="D150" s="188" t="s">
        <v>159</v>
      </c>
      <c r="E150" s="189" t="s">
        <v>2040</v>
      </c>
      <c r="F150" s="190" t="s">
        <v>2041</v>
      </c>
      <c r="G150" s="191" t="s">
        <v>202</v>
      </c>
      <c r="H150" s="192">
        <v>2</v>
      </c>
      <c r="I150" s="193"/>
      <c r="J150" s="194">
        <f>ROUND(I150*H150,2)</f>
        <v>0</v>
      </c>
      <c r="K150" s="190" t="s">
        <v>213</v>
      </c>
      <c r="L150" s="39"/>
      <c r="M150" s="195" t="s">
        <v>19</v>
      </c>
      <c r="N150" s="196" t="s">
        <v>45</v>
      </c>
      <c r="O150" s="6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195</v>
      </c>
      <c r="AT150" s="199" t="s">
        <v>159</v>
      </c>
      <c r="AU150" s="199" t="s">
        <v>85</v>
      </c>
      <c r="AY150" s="17" t="s">
        <v>158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195</v>
      </c>
      <c r="BM150" s="199" t="s">
        <v>2042</v>
      </c>
    </row>
    <row r="151" spans="1:65" s="2" customFormat="1" ht="28.8">
      <c r="A151" s="34"/>
      <c r="B151" s="35"/>
      <c r="C151" s="36"/>
      <c r="D151" s="201" t="s">
        <v>165</v>
      </c>
      <c r="E151" s="36"/>
      <c r="F151" s="202" t="s">
        <v>2041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165</v>
      </c>
      <c r="AU151" s="17" t="s">
        <v>85</v>
      </c>
    </row>
    <row r="152" spans="1:65" s="2" customFormat="1" ht="30" customHeight="1">
      <c r="A152" s="34"/>
      <c r="B152" s="35"/>
      <c r="C152" s="228" t="s">
        <v>271</v>
      </c>
      <c r="D152" s="228" t="s">
        <v>199</v>
      </c>
      <c r="E152" s="229" t="s">
        <v>2043</v>
      </c>
      <c r="F152" s="230" t="s">
        <v>2044</v>
      </c>
      <c r="G152" s="231" t="s">
        <v>202</v>
      </c>
      <c r="H152" s="232">
        <v>2</v>
      </c>
      <c r="I152" s="233"/>
      <c r="J152" s="234">
        <f>ROUND(I152*H152,2)</f>
        <v>0</v>
      </c>
      <c r="K152" s="230" t="s">
        <v>19</v>
      </c>
      <c r="L152" s="235"/>
      <c r="M152" s="236" t="s">
        <v>19</v>
      </c>
      <c r="N152" s="237" t="s">
        <v>45</v>
      </c>
      <c r="O152" s="64"/>
      <c r="P152" s="197">
        <f>O152*H152</f>
        <v>0</v>
      </c>
      <c r="Q152" s="197">
        <v>3.5E-4</v>
      </c>
      <c r="R152" s="197">
        <f>Q152*H152</f>
        <v>6.9999999999999999E-4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203</v>
      </c>
      <c r="AT152" s="199" t="s">
        <v>199</v>
      </c>
      <c r="AU152" s="199" t="s">
        <v>85</v>
      </c>
      <c r="AY152" s="17" t="s">
        <v>158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0</v>
      </c>
      <c r="BL152" s="17" t="s">
        <v>195</v>
      </c>
      <c r="BM152" s="199" t="s">
        <v>2045</v>
      </c>
    </row>
    <row r="153" spans="1:65" s="2" customFormat="1" ht="10.199999999999999">
      <c r="A153" s="34"/>
      <c r="B153" s="35"/>
      <c r="C153" s="36"/>
      <c r="D153" s="201" t="s">
        <v>165</v>
      </c>
      <c r="E153" s="36"/>
      <c r="F153" s="202" t="s">
        <v>2044</v>
      </c>
      <c r="G153" s="36"/>
      <c r="H153" s="36"/>
      <c r="I153" s="108"/>
      <c r="J153" s="36"/>
      <c r="K153" s="36"/>
      <c r="L153" s="39"/>
      <c r="M153" s="203"/>
      <c r="N153" s="204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165</v>
      </c>
      <c r="AU153" s="17" t="s">
        <v>85</v>
      </c>
    </row>
    <row r="154" spans="1:65" s="13" customFormat="1" ht="10.199999999999999">
      <c r="B154" s="205"/>
      <c r="C154" s="206"/>
      <c r="D154" s="201" t="s">
        <v>166</v>
      </c>
      <c r="E154" s="207" t="s">
        <v>19</v>
      </c>
      <c r="F154" s="208" t="s">
        <v>2046</v>
      </c>
      <c r="G154" s="206"/>
      <c r="H154" s="209">
        <v>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166</v>
      </c>
      <c r="AU154" s="215" t="s">
        <v>85</v>
      </c>
      <c r="AV154" s="13" t="s">
        <v>85</v>
      </c>
      <c r="AW154" s="13" t="s">
        <v>34</v>
      </c>
      <c r="AX154" s="13" t="s">
        <v>82</v>
      </c>
      <c r="AY154" s="215" t="s">
        <v>158</v>
      </c>
    </row>
    <row r="155" spans="1:65" s="12" customFormat="1" ht="22.8" customHeight="1">
      <c r="B155" s="174"/>
      <c r="C155" s="175"/>
      <c r="D155" s="176" t="s">
        <v>73</v>
      </c>
      <c r="E155" s="238" t="s">
        <v>208</v>
      </c>
      <c r="F155" s="238" t="s">
        <v>209</v>
      </c>
      <c r="G155" s="175"/>
      <c r="H155" s="175"/>
      <c r="I155" s="178"/>
      <c r="J155" s="239">
        <f>BK155</f>
        <v>0</v>
      </c>
      <c r="K155" s="175"/>
      <c r="L155" s="180"/>
      <c r="M155" s="181"/>
      <c r="N155" s="182"/>
      <c r="O155" s="182"/>
      <c r="P155" s="183">
        <f>SUM(P156:P173)</f>
        <v>0</v>
      </c>
      <c r="Q155" s="182"/>
      <c r="R155" s="183">
        <f>SUM(R156:R173)</f>
        <v>3.16E-3</v>
      </c>
      <c r="S155" s="182"/>
      <c r="T155" s="184">
        <f>SUM(T156:T173)</f>
        <v>0</v>
      </c>
      <c r="AR155" s="185" t="s">
        <v>85</v>
      </c>
      <c r="AT155" s="186" t="s">
        <v>73</v>
      </c>
      <c r="AU155" s="186" t="s">
        <v>82</v>
      </c>
      <c r="AY155" s="185" t="s">
        <v>158</v>
      </c>
      <c r="BK155" s="187">
        <f>SUM(BK156:BK173)</f>
        <v>0</v>
      </c>
    </row>
    <row r="156" spans="1:65" s="2" customFormat="1" ht="30" customHeight="1">
      <c r="A156" s="34"/>
      <c r="B156" s="35"/>
      <c r="C156" s="188" t="s">
        <v>277</v>
      </c>
      <c r="D156" s="188" t="s">
        <v>159</v>
      </c>
      <c r="E156" s="189" t="s">
        <v>211</v>
      </c>
      <c r="F156" s="190" t="s">
        <v>212</v>
      </c>
      <c r="G156" s="191" t="s">
        <v>162</v>
      </c>
      <c r="H156" s="192">
        <v>45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195</v>
      </c>
      <c r="AT156" s="199" t="s">
        <v>159</v>
      </c>
      <c r="AU156" s="199" t="s">
        <v>85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195</v>
      </c>
      <c r="BM156" s="199" t="s">
        <v>214</v>
      </c>
    </row>
    <row r="157" spans="1:65" s="2" customFormat="1" ht="10.199999999999999">
      <c r="A157" s="34"/>
      <c r="B157" s="35"/>
      <c r="C157" s="36"/>
      <c r="D157" s="201" t="s">
        <v>165</v>
      </c>
      <c r="E157" s="36"/>
      <c r="F157" s="202" t="s">
        <v>215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85</v>
      </c>
    </row>
    <row r="158" spans="1:65" s="2" customFormat="1" ht="28.8">
      <c r="A158" s="34"/>
      <c r="B158" s="35"/>
      <c r="C158" s="36"/>
      <c r="D158" s="201" t="s">
        <v>216</v>
      </c>
      <c r="E158" s="36"/>
      <c r="F158" s="227" t="s">
        <v>217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216</v>
      </c>
      <c r="AU158" s="17" t="s">
        <v>85</v>
      </c>
    </row>
    <row r="159" spans="1:65" s="2" customFormat="1" ht="16.5" customHeight="1">
      <c r="A159" s="34"/>
      <c r="B159" s="35"/>
      <c r="C159" s="228" t="s">
        <v>282</v>
      </c>
      <c r="D159" s="228" t="s">
        <v>199</v>
      </c>
      <c r="E159" s="229" t="s">
        <v>219</v>
      </c>
      <c r="F159" s="230" t="s">
        <v>220</v>
      </c>
      <c r="G159" s="231" t="s">
        <v>162</v>
      </c>
      <c r="H159" s="232">
        <v>54</v>
      </c>
      <c r="I159" s="233"/>
      <c r="J159" s="234">
        <f>ROUND(I159*H159,2)</f>
        <v>0</v>
      </c>
      <c r="K159" s="230" t="s">
        <v>213</v>
      </c>
      <c r="L159" s="235"/>
      <c r="M159" s="236" t="s">
        <v>19</v>
      </c>
      <c r="N159" s="237" t="s">
        <v>45</v>
      </c>
      <c r="O159" s="64"/>
      <c r="P159" s="197">
        <f>O159*H159</f>
        <v>0</v>
      </c>
      <c r="Q159" s="197">
        <v>4.0000000000000003E-5</v>
      </c>
      <c r="R159" s="197">
        <f>Q159*H159</f>
        <v>2.16E-3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203</v>
      </c>
      <c r="AT159" s="199" t="s">
        <v>199</v>
      </c>
      <c r="AU159" s="199" t="s">
        <v>85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195</v>
      </c>
      <c r="BM159" s="199" t="s">
        <v>221</v>
      </c>
    </row>
    <row r="160" spans="1:65" s="2" customFormat="1" ht="10.199999999999999">
      <c r="A160" s="34"/>
      <c r="B160" s="35"/>
      <c r="C160" s="36"/>
      <c r="D160" s="201" t="s">
        <v>165</v>
      </c>
      <c r="E160" s="36"/>
      <c r="F160" s="202" t="s">
        <v>220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85</v>
      </c>
    </row>
    <row r="161" spans="1:65" s="13" customFormat="1" ht="10.199999999999999">
      <c r="B161" s="205"/>
      <c r="C161" s="206"/>
      <c r="D161" s="201" t="s">
        <v>166</v>
      </c>
      <c r="E161" s="207" t="s">
        <v>19</v>
      </c>
      <c r="F161" s="208" t="s">
        <v>2047</v>
      </c>
      <c r="G161" s="206"/>
      <c r="H161" s="209">
        <v>45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85</v>
      </c>
      <c r="AV161" s="13" t="s">
        <v>85</v>
      </c>
      <c r="AW161" s="13" t="s">
        <v>34</v>
      </c>
      <c r="AX161" s="13" t="s">
        <v>82</v>
      </c>
      <c r="AY161" s="215" t="s">
        <v>158</v>
      </c>
    </row>
    <row r="162" spans="1:65" s="13" customFormat="1" ht="10.199999999999999">
      <c r="B162" s="205"/>
      <c r="C162" s="206"/>
      <c r="D162" s="201" t="s">
        <v>166</v>
      </c>
      <c r="E162" s="206"/>
      <c r="F162" s="208" t="s">
        <v>223</v>
      </c>
      <c r="G162" s="206"/>
      <c r="H162" s="209">
        <v>54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85</v>
      </c>
      <c r="AV162" s="13" t="s">
        <v>85</v>
      </c>
      <c r="AW162" s="13" t="s">
        <v>4</v>
      </c>
      <c r="AX162" s="13" t="s">
        <v>82</v>
      </c>
      <c r="AY162" s="215" t="s">
        <v>158</v>
      </c>
    </row>
    <row r="163" spans="1:65" s="2" customFormat="1" ht="30" customHeight="1">
      <c r="A163" s="34"/>
      <c r="B163" s="35"/>
      <c r="C163" s="188" t="s">
        <v>7</v>
      </c>
      <c r="D163" s="188" t="s">
        <v>159</v>
      </c>
      <c r="E163" s="189" t="s">
        <v>224</v>
      </c>
      <c r="F163" s="190" t="s">
        <v>225</v>
      </c>
      <c r="G163" s="191" t="s">
        <v>202</v>
      </c>
      <c r="H163" s="192">
        <v>1</v>
      </c>
      <c r="I163" s="193"/>
      <c r="J163" s="194">
        <f>ROUND(I163*H163,2)</f>
        <v>0</v>
      </c>
      <c r="K163" s="190" t="s">
        <v>213</v>
      </c>
      <c r="L163" s="39"/>
      <c r="M163" s="195" t="s">
        <v>19</v>
      </c>
      <c r="N163" s="196" t="s">
        <v>45</v>
      </c>
      <c r="O163" s="64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195</v>
      </c>
      <c r="AT163" s="199" t="s">
        <v>159</v>
      </c>
      <c r="AU163" s="199" t="s">
        <v>85</v>
      </c>
      <c r="AY163" s="17" t="s">
        <v>158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195</v>
      </c>
      <c r="BM163" s="199" t="s">
        <v>226</v>
      </c>
    </row>
    <row r="164" spans="1:65" s="2" customFormat="1" ht="19.2">
      <c r="A164" s="34"/>
      <c r="B164" s="35"/>
      <c r="C164" s="36"/>
      <c r="D164" s="201" t="s">
        <v>165</v>
      </c>
      <c r="E164" s="36"/>
      <c r="F164" s="202" t="s">
        <v>225</v>
      </c>
      <c r="G164" s="36"/>
      <c r="H164" s="36"/>
      <c r="I164" s="108"/>
      <c r="J164" s="36"/>
      <c r="K164" s="36"/>
      <c r="L164" s="39"/>
      <c r="M164" s="203"/>
      <c r="N164" s="204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85</v>
      </c>
    </row>
    <row r="165" spans="1:65" s="13" customFormat="1" ht="10.199999999999999">
      <c r="B165" s="205"/>
      <c r="C165" s="206"/>
      <c r="D165" s="201" t="s">
        <v>166</v>
      </c>
      <c r="E165" s="207" t="s">
        <v>19</v>
      </c>
      <c r="F165" s="208" t="s">
        <v>243</v>
      </c>
      <c r="G165" s="206"/>
      <c r="H165" s="209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166</v>
      </c>
      <c r="AU165" s="215" t="s">
        <v>85</v>
      </c>
      <c r="AV165" s="13" t="s">
        <v>85</v>
      </c>
      <c r="AW165" s="13" t="s">
        <v>34</v>
      </c>
      <c r="AX165" s="13" t="s">
        <v>82</v>
      </c>
      <c r="AY165" s="215" t="s">
        <v>158</v>
      </c>
    </row>
    <row r="166" spans="1:65" s="2" customFormat="1" ht="16.5" customHeight="1">
      <c r="A166" s="34"/>
      <c r="B166" s="35"/>
      <c r="C166" s="228" t="s">
        <v>293</v>
      </c>
      <c r="D166" s="228" t="s">
        <v>199</v>
      </c>
      <c r="E166" s="229" t="s">
        <v>229</v>
      </c>
      <c r="F166" s="230" t="s">
        <v>230</v>
      </c>
      <c r="G166" s="231" t="s">
        <v>202</v>
      </c>
      <c r="H166" s="232">
        <v>1</v>
      </c>
      <c r="I166" s="233"/>
      <c r="J166" s="234">
        <f>ROUND(I166*H166,2)</f>
        <v>0</v>
      </c>
      <c r="K166" s="230" t="s">
        <v>19</v>
      </c>
      <c r="L166" s="235"/>
      <c r="M166" s="236" t="s">
        <v>19</v>
      </c>
      <c r="N166" s="237" t="s">
        <v>45</v>
      </c>
      <c r="O166" s="64"/>
      <c r="P166" s="197">
        <f>O166*H166</f>
        <v>0</v>
      </c>
      <c r="Q166" s="197">
        <v>1E-3</v>
      </c>
      <c r="R166" s="197">
        <f>Q166*H166</f>
        <v>1E-3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203</v>
      </c>
      <c r="AT166" s="199" t="s">
        <v>199</v>
      </c>
      <c r="AU166" s="199" t="s">
        <v>85</v>
      </c>
      <c r="AY166" s="17" t="s">
        <v>158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195</v>
      </c>
      <c r="BM166" s="199" t="s">
        <v>231</v>
      </c>
    </row>
    <row r="167" spans="1:65" s="2" customFormat="1" ht="409.6">
      <c r="A167" s="34"/>
      <c r="B167" s="35"/>
      <c r="C167" s="36"/>
      <c r="D167" s="201" t="s">
        <v>165</v>
      </c>
      <c r="E167" s="36"/>
      <c r="F167" s="202" t="s">
        <v>232</v>
      </c>
      <c r="G167" s="36"/>
      <c r="H167" s="36"/>
      <c r="I167" s="108"/>
      <c r="J167" s="36"/>
      <c r="K167" s="36"/>
      <c r="L167" s="39"/>
      <c r="M167" s="203"/>
      <c r="N167" s="204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85</v>
      </c>
    </row>
    <row r="168" spans="1:65" s="13" customFormat="1" ht="10.199999999999999">
      <c r="B168" s="205"/>
      <c r="C168" s="206"/>
      <c r="D168" s="201" t="s">
        <v>166</v>
      </c>
      <c r="E168" s="207" t="s">
        <v>19</v>
      </c>
      <c r="F168" s="208" t="s">
        <v>243</v>
      </c>
      <c r="G168" s="206"/>
      <c r="H168" s="209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85</v>
      </c>
      <c r="AV168" s="13" t="s">
        <v>85</v>
      </c>
      <c r="AW168" s="13" t="s">
        <v>34</v>
      </c>
      <c r="AX168" s="13" t="s">
        <v>82</v>
      </c>
      <c r="AY168" s="215" t="s">
        <v>158</v>
      </c>
    </row>
    <row r="169" spans="1:65" s="2" customFormat="1" ht="27.6" customHeight="1">
      <c r="A169" s="34"/>
      <c r="B169" s="35"/>
      <c r="C169" s="188" t="s">
        <v>298</v>
      </c>
      <c r="D169" s="188" t="s">
        <v>159</v>
      </c>
      <c r="E169" s="189" t="s">
        <v>234</v>
      </c>
      <c r="F169" s="190" t="s">
        <v>235</v>
      </c>
      <c r="G169" s="191" t="s">
        <v>202</v>
      </c>
      <c r="H169" s="192">
        <v>1</v>
      </c>
      <c r="I169" s="193"/>
      <c r="J169" s="194">
        <f>ROUND(I169*H169,2)</f>
        <v>0</v>
      </c>
      <c r="K169" s="190" t="s">
        <v>19</v>
      </c>
      <c r="L169" s="39"/>
      <c r="M169" s="195" t="s">
        <v>19</v>
      </c>
      <c r="N169" s="196" t="s">
        <v>45</v>
      </c>
      <c r="O169" s="64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236</v>
      </c>
      <c r="AT169" s="199" t="s">
        <v>159</v>
      </c>
      <c r="AU169" s="199" t="s">
        <v>85</v>
      </c>
      <c r="AY169" s="17" t="s">
        <v>158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236</v>
      </c>
      <c r="BM169" s="199" t="s">
        <v>237</v>
      </c>
    </row>
    <row r="170" spans="1:65" s="2" customFormat="1" ht="19.2">
      <c r="A170" s="34"/>
      <c r="B170" s="35"/>
      <c r="C170" s="36"/>
      <c r="D170" s="201" t="s">
        <v>165</v>
      </c>
      <c r="E170" s="36"/>
      <c r="F170" s="202" t="s">
        <v>235</v>
      </c>
      <c r="G170" s="36"/>
      <c r="H170" s="36"/>
      <c r="I170" s="108"/>
      <c r="J170" s="36"/>
      <c r="K170" s="36"/>
      <c r="L170" s="39"/>
      <c r="M170" s="203"/>
      <c r="N170" s="204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85</v>
      </c>
    </row>
    <row r="171" spans="1:65" s="2" customFormat="1" ht="16.5" customHeight="1">
      <c r="A171" s="34"/>
      <c r="B171" s="35"/>
      <c r="C171" s="228" t="s">
        <v>304</v>
      </c>
      <c r="D171" s="228" t="s">
        <v>199</v>
      </c>
      <c r="E171" s="229" t="s">
        <v>239</v>
      </c>
      <c r="F171" s="230" t="s">
        <v>240</v>
      </c>
      <c r="G171" s="231" t="s">
        <v>202</v>
      </c>
      <c r="H171" s="232">
        <v>1</v>
      </c>
      <c r="I171" s="233"/>
      <c r="J171" s="234">
        <f>ROUND(I171*H171,2)</f>
        <v>0</v>
      </c>
      <c r="K171" s="230" t="s">
        <v>19</v>
      </c>
      <c r="L171" s="235"/>
      <c r="M171" s="236" t="s">
        <v>19</v>
      </c>
      <c r="N171" s="237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241</v>
      </c>
      <c r="AT171" s="199" t="s">
        <v>199</v>
      </c>
      <c r="AU171" s="199" t="s">
        <v>85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242</v>
      </c>
    </row>
    <row r="172" spans="1:65" s="2" customFormat="1" ht="10.199999999999999">
      <c r="A172" s="34"/>
      <c r="B172" s="35"/>
      <c r="C172" s="36"/>
      <c r="D172" s="201" t="s">
        <v>165</v>
      </c>
      <c r="E172" s="36"/>
      <c r="F172" s="202" t="s">
        <v>240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85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243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85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12" customFormat="1" ht="25.95" customHeight="1">
      <c r="B174" s="174"/>
      <c r="C174" s="175"/>
      <c r="D174" s="176" t="s">
        <v>73</v>
      </c>
      <c r="E174" s="177" t="s">
        <v>244</v>
      </c>
      <c r="F174" s="177" t="s">
        <v>245</v>
      </c>
      <c r="G174" s="175"/>
      <c r="H174" s="175"/>
      <c r="I174" s="178"/>
      <c r="J174" s="179">
        <f>BK174</f>
        <v>0</v>
      </c>
      <c r="K174" s="175"/>
      <c r="L174" s="180"/>
      <c r="M174" s="181"/>
      <c r="N174" s="182"/>
      <c r="O174" s="182"/>
      <c r="P174" s="183">
        <f>SUM(P175:P275)</f>
        <v>0</v>
      </c>
      <c r="Q174" s="182"/>
      <c r="R174" s="183">
        <f>SUM(R175:R275)</f>
        <v>0.486815</v>
      </c>
      <c r="S174" s="182"/>
      <c r="T174" s="184">
        <f>SUM(T175:T275)</f>
        <v>0</v>
      </c>
      <c r="AR174" s="185" t="s">
        <v>176</v>
      </c>
      <c r="AT174" s="186" t="s">
        <v>73</v>
      </c>
      <c r="AU174" s="186" t="s">
        <v>74</v>
      </c>
      <c r="AY174" s="185" t="s">
        <v>158</v>
      </c>
      <c r="BK174" s="187">
        <f>SUM(BK175:BK275)</f>
        <v>0</v>
      </c>
    </row>
    <row r="175" spans="1:65" s="2" customFormat="1" ht="38.4" customHeight="1">
      <c r="A175" s="34"/>
      <c r="B175" s="35"/>
      <c r="C175" s="188" t="s">
        <v>309</v>
      </c>
      <c r="D175" s="188" t="s">
        <v>159</v>
      </c>
      <c r="E175" s="189" t="s">
        <v>247</v>
      </c>
      <c r="F175" s="190" t="s">
        <v>248</v>
      </c>
      <c r="G175" s="191" t="s">
        <v>202</v>
      </c>
      <c r="H175" s="192">
        <v>1</v>
      </c>
      <c r="I175" s="193"/>
      <c r="J175" s="194">
        <f>ROUND(I175*H175,2)</f>
        <v>0</v>
      </c>
      <c r="K175" s="190" t="s">
        <v>213</v>
      </c>
      <c r="L175" s="39"/>
      <c r="M175" s="195" t="s">
        <v>19</v>
      </c>
      <c r="N175" s="196" t="s">
        <v>45</v>
      </c>
      <c r="O175" s="64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249</v>
      </c>
      <c r="AT175" s="199" t="s">
        <v>159</v>
      </c>
      <c r="AU175" s="199" t="s">
        <v>82</v>
      </c>
      <c r="AY175" s="17" t="s">
        <v>158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249</v>
      </c>
      <c r="BM175" s="199" t="s">
        <v>250</v>
      </c>
    </row>
    <row r="176" spans="1:65" s="2" customFormat="1" ht="28.8">
      <c r="A176" s="34"/>
      <c r="B176" s="35"/>
      <c r="C176" s="36"/>
      <c r="D176" s="201" t="s">
        <v>165</v>
      </c>
      <c r="E176" s="36"/>
      <c r="F176" s="202" t="s">
        <v>251</v>
      </c>
      <c r="G176" s="36"/>
      <c r="H176" s="36"/>
      <c r="I176" s="108"/>
      <c r="J176" s="36"/>
      <c r="K176" s="36"/>
      <c r="L176" s="39"/>
      <c r="M176" s="203"/>
      <c r="N176" s="20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165</v>
      </c>
      <c r="AU176" s="17" t="s">
        <v>82</v>
      </c>
    </row>
    <row r="177" spans="1:65" s="2" customFormat="1" ht="41.4" customHeight="1">
      <c r="A177" s="34"/>
      <c r="B177" s="35"/>
      <c r="C177" s="228" t="s">
        <v>314</v>
      </c>
      <c r="D177" s="228" t="s">
        <v>199</v>
      </c>
      <c r="E177" s="229" t="s">
        <v>253</v>
      </c>
      <c r="F177" s="230" t="s">
        <v>254</v>
      </c>
      <c r="G177" s="231" t="s">
        <v>202</v>
      </c>
      <c r="H177" s="232">
        <v>1</v>
      </c>
      <c r="I177" s="233"/>
      <c r="J177" s="234">
        <f>ROUND(I177*H177,2)</f>
        <v>0</v>
      </c>
      <c r="K177" s="230" t="s">
        <v>213</v>
      </c>
      <c r="L177" s="235"/>
      <c r="M177" s="236" t="s">
        <v>19</v>
      </c>
      <c r="N177" s="237" t="s">
        <v>45</v>
      </c>
      <c r="O177" s="64"/>
      <c r="P177" s="197">
        <f>O177*H177</f>
        <v>0</v>
      </c>
      <c r="Q177" s="197">
        <v>8.0999999999999996E-3</v>
      </c>
      <c r="R177" s="197">
        <f>Q177*H177</f>
        <v>8.0999999999999996E-3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255</v>
      </c>
      <c r="AT177" s="199" t="s">
        <v>199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255</v>
      </c>
      <c r="BM177" s="199" t="s">
        <v>1300</v>
      </c>
    </row>
    <row r="178" spans="1:65" s="2" customFormat="1" ht="28.8">
      <c r="A178" s="34"/>
      <c r="B178" s="35"/>
      <c r="C178" s="36"/>
      <c r="D178" s="201" t="s">
        <v>165</v>
      </c>
      <c r="E178" s="36"/>
      <c r="F178" s="202" t="s">
        <v>254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2048</v>
      </c>
      <c r="G179" s="206"/>
      <c r="H179" s="209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27.6" customHeight="1">
      <c r="A180" s="34"/>
      <c r="B180" s="35"/>
      <c r="C180" s="188" t="s">
        <v>319</v>
      </c>
      <c r="D180" s="188" t="s">
        <v>159</v>
      </c>
      <c r="E180" s="189" t="s">
        <v>257</v>
      </c>
      <c r="F180" s="190" t="s">
        <v>258</v>
      </c>
      <c r="G180" s="191" t="s">
        <v>202</v>
      </c>
      <c r="H180" s="192">
        <v>1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259</v>
      </c>
    </row>
    <row r="181" spans="1:65" s="2" customFormat="1" ht="28.8">
      <c r="A181" s="34"/>
      <c r="B181" s="35"/>
      <c r="C181" s="36"/>
      <c r="D181" s="201" t="s">
        <v>165</v>
      </c>
      <c r="E181" s="36"/>
      <c r="F181" s="202" t="s">
        <v>260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2" customFormat="1" ht="38.4">
      <c r="A182" s="34"/>
      <c r="B182" s="35"/>
      <c r="C182" s="36"/>
      <c r="D182" s="201" t="s">
        <v>216</v>
      </c>
      <c r="E182" s="36"/>
      <c r="F182" s="227" t="s">
        <v>261</v>
      </c>
      <c r="G182" s="36"/>
      <c r="H182" s="36"/>
      <c r="I182" s="108"/>
      <c r="J182" s="36"/>
      <c r="K182" s="36"/>
      <c r="L182" s="39"/>
      <c r="M182" s="203"/>
      <c r="N182" s="204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216</v>
      </c>
      <c r="AU182" s="17" t="s">
        <v>82</v>
      </c>
    </row>
    <row r="183" spans="1:65" s="13" customFormat="1" ht="10.199999999999999">
      <c r="B183" s="205"/>
      <c r="C183" s="206"/>
      <c r="D183" s="201" t="s">
        <v>166</v>
      </c>
      <c r="E183" s="207" t="s">
        <v>19</v>
      </c>
      <c r="F183" s="208" t="s">
        <v>2049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166</v>
      </c>
      <c r="AU183" s="215" t="s">
        <v>82</v>
      </c>
      <c r="AV183" s="13" t="s">
        <v>85</v>
      </c>
      <c r="AW183" s="13" t="s">
        <v>34</v>
      </c>
      <c r="AX183" s="13" t="s">
        <v>82</v>
      </c>
      <c r="AY183" s="215" t="s">
        <v>158</v>
      </c>
    </row>
    <row r="184" spans="1:65" s="2" customFormat="1" ht="29.4" customHeight="1">
      <c r="A184" s="34"/>
      <c r="B184" s="35"/>
      <c r="C184" s="188" t="s">
        <v>324</v>
      </c>
      <c r="D184" s="188" t="s">
        <v>159</v>
      </c>
      <c r="E184" s="189" t="s">
        <v>262</v>
      </c>
      <c r="F184" s="190" t="s">
        <v>263</v>
      </c>
      <c r="G184" s="191" t="s">
        <v>202</v>
      </c>
      <c r="H184" s="192">
        <v>6</v>
      </c>
      <c r="I184" s="193"/>
      <c r="J184" s="194">
        <f>ROUND(I184*H184,2)</f>
        <v>0</v>
      </c>
      <c r="K184" s="190" t="s">
        <v>213</v>
      </c>
      <c r="L184" s="39"/>
      <c r="M184" s="195" t="s">
        <v>19</v>
      </c>
      <c r="N184" s="196" t="s">
        <v>45</v>
      </c>
      <c r="O184" s="64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236</v>
      </c>
      <c r="AT184" s="199" t="s">
        <v>159</v>
      </c>
      <c r="AU184" s="199" t="s">
        <v>82</v>
      </c>
      <c r="AY184" s="17" t="s">
        <v>158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236</v>
      </c>
      <c r="BM184" s="199" t="s">
        <v>264</v>
      </c>
    </row>
    <row r="185" spans="1:65" s="2" customFormat="1" ht="38.4">
      <c r="A185" s="34"/>
      <c r="B185" s="35"/>
      <c r="C185" s="36"/>
      <c r="D185" s="201" t="s">
        <v>165</v>
      </c>
      <c r="E185" s="36"/>
      <c r="F185" s="202" t="s">
        <v>265</v>
      </c>
      <c r="G185" s="36"/>
      <c r="H185" s="36"/>
      <c r="I185" s="108"/>
      <c r="J185" s="36"/>
      <c r="K185" s="36"/>
      <c r="L185" s="39"/>
      <c r="M185" s="203"/>
      <c r="N185" s="204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165</v>
      </c>
      <c r="AU185" s="17" t="s">
        <v>82</v>
      </c>
    </row>
    <row r="186" spans="1:65" s="2" customFormat="1" ht="38.4">
      <c r="A186" s="34"/>
      <c r="B186" s="35"/>
      <c r="C186" s="36"/>
      <c r="D186" s="201" t="s">
        <v>216</v>
      </c>
      <c r="E186" s="36"/>
      <c r="F186" s="227" t="s">
        <v>261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216</v>
      </c>
      <c r="AU186" s="17" t="s">
        <v>82</v>
      </c>
    </row>
    <row r="187" spans="1:65" s="13" customFormat="1" ht="10.199999999999999">
      <c r="B187" s="205"/>
      <c r="C187" s="206"/>
      <c r="D187" s="201" t="s">
        <v>166</v>
      </c>
      <c r="E187" s="207" t="s">
        <v>19</v>
      </c>
      <c r="F187" s="208" t="s">
        <v>2050</v>
      </c>
      <c r="G187" s="206"/>
      <c r="H187" s="209">
        <v>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82</v>
      </c>
      <c r="AV187" s="13" t="s">
        <v>85</v>
      </c>
      <c r="AW187" s="13" t="s">
        <v>34</v>
      </c>
      <c r="AX187" s="13" t="s">
        <v>82</v>
      </c>
      <c r="AY187" s="215" t="s">
        <v>158</v>
      </c>
    </row>
    <row r="188" spans="1:65" s="2" customFormat="1" ht="30" customHeight="1">
      <c r="A188" s="34"/>
      <c r="B188" s="35"/>
      <c r="C188" s="188" t="s">
        <v>328</v>
      </c>
      <c r="D188" s="188" t="s">
        <v>159</v>
      </c>
      <c r="E188" s="189" t="s">
        <v>267</v>
      </c>
      <c r="F188" s="190" t="s">
        <v>268</v>
      </c>
      <c r="G188" s="191" t="s">
        <v>202</v>
      </c>
      <c r="H188" s="192">
        <v>1</v>
      </c>
      <c r="I188" s="193"/>
      <c r="J188" s="194">
        <f>ROUND(I188*H188,2)</f>
        <v>0</v>
      </c>
      <c r="K188" s="190" t="s">
        <v>213</v>
      </c>
      <c r="L188" s="39"/>
      <c r="M188" s="195" t="s">
        <v>19</v>
      </c>
      <c r="N188" s="196" t="s">
        <v>45</v>
      </c>
      <c r="O188" s="64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236</v>
      </c>
      <c r="AT188" s="199" t="s">
        <v>159</v>
      </c>
      <c r="AU188" s="199" t="s">
        <v>82</v>
      </c>
      <c r="AY188" s="17" t="s">
        <v>158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236</v>
      </c>
      <c r="BM188" s="199" t="s">
        <v>269</v>
      </c>
    </row>
    <row r="189" spans="1:65" s="2" customFormat="1" ht="10.199999999999999">
      <c r="A189" s="34"/>
      <c r="B189" s="35"/>
      <c r="C189" s="36"/>
      <c r="D189" s="201" t="s">
        <v>165</v>
      </c>
      <c r="E189" s="36"/>
      <c r="F189" s="202" t="s">
        <v>268</v>
      </c>
      <c r="G189" s="36"/>
      <c r="H189" s="36"/>
      <c r="I189" s="108"/>
      <c r="J189" s="36"/>
      <c r="K189" s="36"/>
      <c r="L189" s="39"/>
      <c r="M189" s="203"/>
      <c r="N189" s="204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165</v>
      </c>
      <c r="AU189" s="17" t="s">
        <v>82</v>
      </c>
    </row>
    <row r="190" spans="1:65" s="13" customFormat="1" ht="10.199999999999999">
      <c r="B190" s="205"/>
      <c r="C190" s="206"/>
      <c r="D190" s="201" t="s">
        <v>166</v>
      </c>
      <c r="E190" s="207" t="s">
        <v>19</v>
      </c>
      <c r="F190" s="208" t="s">
        <v>2051</v>
      </c>
      <c r="G190" s="206"/>
      <c r="H190" s="209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166</v>
      </c>
      <c r="AU190" s="215" t="s">
        <v>82</v>
      </c>
      <c r="AV190" s="13" t="s">
        <v>85</v>
      </c>
      <c r="AW190" s="13" t="s">
        <v>34</v>
      </c>
      <c r="AX190" s="13" t="s">
        <v>82</v>
      </c>
      <c r="AY190" s="215" t="s">
        <v>158</v>
      </c>
    </row>
    <row r="191" spans="1:65" s="2" customFormat="1" ht="30" customHeight="1">
      <c r="A191" s="34"/>
      <c r="B191" s="35"/>
      <c r="C191" s="188" t="s">
        <v>332</v>
      </c>
      <c r="D191" s="188" t="s">
        <v>159</v>
      </c>
      <c r="E191" s="189" t="s">
        <v>272</v>
      </c>
      <c r="F191" s="190" t="s">
        <v>273</v>
      </c>
      <c r="G191" s="191" t="s">
        <v>202</v>
      </c>
      <c r="H191" s="192">
        <v>10</v>
      </c>
      <c r="I191" s="193"/>
      <c r="J191" s="194">
        <f>ROUND(I191*H191,2)</f>
        <v>0</v>
      </c>
      <c r="K191" s="190" t="s">
        <v>213</v>
      </c>
      <c r="L191" s="39"/>
      <c r="M191" s="195" t="s">
        <v>19</v>
      </c>
      <c r="N191" s="196" t="s">
        <v>45</v>
      </c>
      <c r="O191" s="64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236</v>
      </c>
      <c r="AT191" s="199" t="s">
        <v>159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274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275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2052</v>
      </c>
      <c r="G193" s="206"/>
      <c r="H193" s="209">
        <v>10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2" customFormat="1" ht="30" customHeight="1">
      <c r="A194" s="34"/>
      <c r="B194" s="35"/>
      <c r="C194" s="188" t="s">
        <v>336</v>
      </c>
      <c r="D194" s="188" t="s">
        <v>159</v>
      </c>
      <c r="E194" s="189" t="s">
        <v>278</v>
      </c>
      <c r="F194" s="190" t="s">
        <v>279</v>
      </c>
      <c r="G194" s="191" t="s">
        <v>202</v>
      </c>
      <c r="H194" s="192">
        <v>1</v>
      </c>
      <c r="I194" s="193"/>
      <c r="J194" s="194">
        <f>ROUND(I194*H194,2)</f>
        <v>0</v>
      </c>
      <c r="K194" s="190" t="s">
        <v>213</v>
      </c>
      <c r="L194" s="39"/>
      <c r="M194" s="195" t="s">
        <v>19</v>
      </c>
      <c r="N194" s="196" t="s">
        <v>45</v>
      </c>
      <c r="O194" s="64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236</v>
      </c>
      <c r="AT194" s="199" t="s">
        <v>159</v>
      </c>
      <c r="AU194" s="199" t="s">
        <v>82</v>
      </c>
      <c r="AY194" s="17" t="s">
        <v>158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82</v>
      </c>
      <c r="BK194" s="200">
        <f>ROUND(I194*H194,2)</f>
        <v>0</v>
      </c>
      <c r="BL194" s="17" t="s">
        <v>236</v>
      </c>
      <c r="BM194" s="199" t="s">
        <v>280</v>
      </c>
    </row>
    <row r="195" spans="1:65" s="2" customFormat="1" ht="19.2">
      <c r="A195" s="34"/>
      <c r="B195" s="35"/>
      <c r="C195" s="36"/>
      <c r="D195" s="201" t="s">
        <v>165</v>
      </c>
      <c r="E195" s="36"/>
      <c r="F195" s="202" t="s">
        <v>281</v>
      </c>
      <c r="G195" s="36"/>
      <c r="H195" s="36"/>
      <c r="I195" s="108"/>
      <c r="J195" s="36"/>
      <c r="K195" s="36"/>
      <c r="L195" s="39"/>
      <c r="M195" s="203"/>
      <c r="N195" s="204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165</v>
      </c>
      <c r="AU195" s="17" t="s">
        <v>82</v>
      </c>
    </row>
    <row r="196" spans="1:65" s="13" customFormat="1" ht="10.199999999999999">
      <c r="B196" s="205"/>
      <c r="C196" s="206"/>
      <c r="D196" s="201" t="s">
        <v>166</v>
      </c>
      <c r="E196" s="207" t="s">
        <v>19</v>
      </c>
      <c r="F196" s="208" t="s">
        <v>2012</v>
      </c>
      <c r="G196" s="206"/>
      <c r="H196" s="209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82</v>
      </c>
      <c r="AV196" s="13" t="s">
        <v>85</v>
      </c>
      <c r="AW196" s="13" t="s">
        <v>34</v>
      </c>
      <c r="AX196" s="13" t="s">
        <v>82</v>
      </c>
      <c r="AY196" s="215" t="s">
        <v>158</v>
      </c>
    </row>
    <row r="197" spans="1:65" s="2" customFormat="1" ht="30" customHeight="1">
      <c r="A197" s="34"/>
      <c r="B197" s="35"/>
      <c r="C197" s="188" t="s">
        <v>203</v>
      </c>
      <c r="D197" s="188" t="s">
        <v>159</v>
      </c>
      <c r="E197" s="189" t="s">
        <v>283</v>
      </c>
      <c r="F197" s="190" t="s">
        <v>284</v>
      </c>
      <c r="G197" s="191" t="s">
        <v>202</v>
      </c>
      <c r="H197" s="192">
        <v>5</v>
      </c>
      <c r="I197" s="193"/>
      <c r="J197" s="194">
        <f>ROUND(I197*H197,2)</f>
        <v>0</v>
      </c>
      <c r="K197" s="190" t="s">
        <v>213</v>
      </c>
      <c r="L197" s="39"/>
      <c r="M197" s="195" t="s">
        <v>19</v>
      </c>
      <c r="N197" s="196" t="s">
        <v>45</v>
      </c>
      <c r="O197" s="64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236</v>
      </c>
      <c r="AT197" s="199" t="s">
        <v>159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285</v>
      </c>
    </row>
    <row r="198" spans="1:65" s="2" customFormat="1" ht="19.2">
      <c r="A198" s="34"/>
      <c r="B198" s="35"/>
      <c r="C198" s="36"/>
      <c r="D198" s="201" t="s">
        <v>165</v>
      </c>
      <c r="E198" s="36"/>
      <c r="F198" s="202" t="s">
        <v>286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2053</v>
      </c>
      <c r="G199" s="206"/>
      <c r="H199" s="209">
        <v>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2" customFormat="1" ht="16.5" customHeight="1">
      <c r="A200" s="34"/>
      <c r="B200" s="35"/>
      <c r="C200" s="188" t="s">
        <v>345</v>
      </c>
      <c r="D200" s="188" t="s">
        <v>159</v>
      </c>
      <c r="E200" s="189" t="s">
        <v>288</v>
      </c>
      <c r="F200" s="190" t="s">
        <v>289</v>
      </c>
      <c r="G200" s="191" t="s">
        <v>202</v>
      </c>
      <c r="H200" s="192">
        <v>4</v>
      </c>
      <c r="I200" s="193"/>
      <c r="J200" s="194">
        <f>ROUND(I200*H200,2)</f>
        <v>0</v>
      </c>
      <c r="K200" s="190" t="s">
        <v>213</v>
      </c>
      <c r="L200" s="39"/>
      <c r="M200" s="195" t="s">
        <v>19</v>
      </c>
      <c r="N200" s="196" t="s">
        <v>45</v>
      </c>
      <c r="O200" s="64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236</v>
      </c>
      <c r="AT200" s="199" t="s">
        <v>159</v>
      </c>
      <c r="AU200" s="199" t="s">
        <v>82</v>
      </c>
      <c r="AY200" s="17" t="s">
        <v>158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82</v>
      </c>
      <c r="BK200" s="200">
        <f>ROUND(I200*H200,2)</f>
        <v>0</v>
      </c>
      <c r="BL200" s="17" t="s">
        <v>236</v>
      </c>
      <c r="BM200" s="199" t="s">
        <v>290</v>
      </c>
    </row>
    <row r="201" spans="1:65" s="2" customFormat="1" ht="19.2">
      <c r="A201" s="34"/>
      <c r="B201" s="35"/>
      <c r="C201" s="36"/>
      <c r="D201" s="201" t="s">
        <v>165</v>
      </c>
      <c r="E201" s="36"/>
      <c r="F201" s="202" t="s">
        <v>291</v>
      </c>
      <c r="G201" s="36"/>
      <c r="H201" s="36"/>
      <c r="I201" s="108"/>
      <c r="J201" s="36"/>
      <c r="K201" s="36"/>
      <c r="L201" s="39"/>
      <c r="M201" s="203"/>
      <c r="N201" s="204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82</v>
      </c>
    </row>
    <row r="202" spans="1:65" s="13" customFormat="1" ht="10.199999999999999">
      <c r="B202" s="205"/>
      <c r="C202" s="206"/>
      <c r="D202" s="201" t="s">
        <v>166</v>
      </c>
      <c r="E202" s="207" t="s">
        <v>19</v>
      </c>
      <c r="F202" s="208" t="s">
        <v>2054</v>
      </c>
      <c r="G202" s="206"/>
      <c r="H202" s="209">
        <v>4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82</v>
      </c>
      <c r="AV202" s="13" t="s">
        <v>85</v>
      </c>
      <c r="AW202" s="13" t="s">
        <v>34</v>
      </c>
      <c r="AX202" s="13" t="s">
        <v>82</v>
      </c>
      <c r="AY202" s="215" t="s">
        <v>158</v>
      </c>
    </row>
    <row r="203" spans="1:65" s="2" customFormat="1" ht="16.5" customHeight="1">
      <c r="A203" s="34"/>
      <c r="B203" s="35"/>
      <c r="C203" s="188" t="s">
        <v>351</v>
      </c>
      <c r="D203" s="188" t="s">
        <v>159</v>
      </c>
      <c r="E203" s="189" t="s">
        <v>305</v>
      </c>
      <c r="F203" s="190" t="s">
        <v>306</v>
      </c>
      <c r="G203" s="191" t="s">
        <v>202</v>
      </c>
      <c r="H203" s="192">
        <v>3</v>
      </c>
      <c r="I203" s="193"/>
      <c r="J203" s="194">
        <f>ROUND(I203*H203,2)</f>
        <v>0</v>
      </c>
      <c r="K203" s="190" t="s">
        <v>213</v>
      </c>
      <c r="L203" s="39"/>
      <c r="M203" s="195" t="s">
        <v>19</v>
      </c>
      <c r="N203" s="196" t="s">
        <v>45</v>
      </c>
      <c r="O203" s="64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236</v>
      </c>
      <c r="AT203" s="199" t="s">
        <v>159</v>
      </c>
      <c r="AU203" s="199" t="s">
        <v>82</v>
      </c>
      <c r="AY203" s="17" t="s">
        <v>158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236</v>
      </c>
      <c r="BM203" s="199" t="s">
        <v>307</v>
      </c>
    </row>
    <row r="204" spans="1:65" s="2" customFormat="1" ht="19.2">
      <c r="A204" s="34"/>
      <c r="B204" s="35"/>
      <c r="C204" s="36"/>
      <c r="D204" s="201" t="s">
        <v>165</v>
      </c>
      <c r="E204" s="36"/>
      <c r="F204" s="202" t="s">
        <v>308</v>
      </c>
      <c r="G204" s="36"/>
      <c r="H204" s="36"/>
      <c r="I204" s="108"/>
      <c r="J204" s="36"/>
      <c r="K204" s="36"/>
      <c r="L204" s="39"/>
      <c r="M204" s="203"/>
      <c r="N204" s="204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165</v>
      </c>
      <c r="AU204" s="17" t="s">
        <v>82</v>
      </c>
    </row>
    <row r="205" spans="1:65" s="13" customFormat="1" ht="10.199999999999999">
      <c r="B205" s="205"/>
      <c r="C205" s="206"/>
      <c r="D205" s="201" t="s">
        <v>166</v>
      </c>
      <c r="E205" s="207" t="s">
        <v>19</v>
      </c>
      <c r="F205" s="208" t="s">
        <v>2032</v>
      </c>
      <c r="G205" s="206"/>
      <c r="H205" s="209">
        <v>3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34</v>
      </c>
      <c r="AX205" s="13" t="s">
        <v>82</v>
      </c>
      <c r="AY205" s="215" t="s">
        <v>158</v>
      </c>
    </row>
    <row r="206" spans="1:65" s="2" customFormat="1" ht="30" customHeight="1">
      <c r="A206" s="34"/>
      <c r="B206" s="35"/>
      <c r="C206" s="188" t="s">
        <v>356</v>
      </c>
      <c r="D206" s="188" t="s">
        <v>159</v>
      </c>
      <c r="E206" s="189" t="s">
        <v>310</v>
      </c>
      <c r="F206" s="190" t="s">
        <v>311</v>
      </c>
      <c r="G206" s="191" t="s">
        <v>202</v>
      </c>
      <c r="H206" s="192">
        <v>2</v>
      </c>
      <c r="I206" s="193"/>
      <c r="J206" s="194">
        <f>ROUND(I206*H206,2)</f>
        <v>0</v>
      </c>
      <c r="K206" s="190" t="s">
        <v>213</v>
      </c>
      <c r="L206" s="39"/>
      <c r="M206" s="195" t="s">
        <v>19</v>
      </c>
      <c r="N206" s="196" t="s">
        <v>45</v>
      </c>
      <c r="O206" s="64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236</v>
      </c>
      <c r="AT206" s="199" t="s">
        <v>159</v>
      </c>
      <c r="AU206" s="199" t="s">
        <v>82</v>
      </c>
      <c r="AY206" s="17" t="s">
        <v>158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236</v>
      </c>
      <c r="BM206" s="199" t="s">
        <v>312</v>
      </c>
    </row>
    <row r="207" spans="1:65" s="2" customFormat="1" ht="19.2">
      <c r="A207" s="34"/>
      <c r="B207" s="35"/>
      <c r="C207" s="36"/>
      <c r="D207" s="201" t="s">
        <v>165</v>
      </c>
      <c r="E207" s="36"/>
      <c r="F207" s="202" t="s">
        <v>313</v>
      </c>
      <c r="G207" s="36"/>
      <c r="H207" s="36"/>
      <c r="I207" s="108"/>
      <c r="J207" s="36"/>
      <c r="K207" s="36"/>
      <c r="L207" s="39"/>
      <c r="M207" s="203"/>
      <c r="N207" s="204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165</v>
      </c>
      <c r="AU207" s="17" t="s">
        <v>82</v>
      </c>
    </row>
    <row r="208" spans="1:65" s="13" customFormat="1" ht="10.199999999999999">
      <c r="B208" s="205"/>
      <c r="C208" s="206"/>
      <c r="D208" s="201" t="s">
        <v>166</v>
      </c>
      <c r="E208" s="207" t="s">
        <v>19</v>
      </c>
      <c r="F208" s="208" t="s">
        <v>2046</v>
      </c>
      <c r="G208" s="206"/>
      <c r="H208" s="209">
        <v>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166</v>
      </c>
      <c r="AU208" s="215" t="s">
        <v>82</v>
      </c>
      <c r="AV208" s="13" t="s">
        <v>85</v>
      </c>
      <c r="AW208" s="13" t="s">
        <v>34</v>
      </c>
      <c r="AX208" s="13" t="s">
        <v>82</v>
      </c>
      <c r="AY208" s="215" t="s">
        <v>158</v>
      </c>
    </row>
    <row r="209" spans="1:65" s="2" customFormat="1" ht="30" customHeight="1">
      <c r="A209" s="34"/>
      <c r="B209" s="35"/>
      <c r="C209" s="188" t="s">
        <v>361</v>
      </c>
      <c r="D209" s="188" t="s">
        <v>159</v>
      </c>
      <c r="E209" s="189" t="s">
        <v>1320</v>
      </c>
      <c r="F209" s="190" t="s">
        <v>1321</v>
      </c>
      <c r="G209" s="191" t="s">
        <v>202</v>
      </c>
      <c r="H209" s="192">
        <v>3</v>
      </c>
      <c r="I209" s="193"/>
      <c r="J209" s="194">
        <f>ROUND(I209*H209,2)</f>
        <v>0</v>
      </c>
      <c r="K209" s="190" t="s">
        <v>213</v>
      </c>
      <c r="L209" s="39"/>
      <c r="M209" s="195" t="s">
        <v>19</v>
      </c>
      <c r="N209" s="196" t="s">
        <v>45</v>
      </c>
      <c r="O209" s="64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236</v>
      </c>
      <c r="AT209" s="199" t="s">
        <v>159</v>
      </c>
      <c r="AU209" s="199" t="s">
        <v>82</v>
      </c>
      <c r="AY209" s="17" t="s">
        <v>158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236</v>
      </c>
      <c r="BM209" s="199" t="s">
        <v>1322</v>
      </c>
    </row>
    <row r="210" spans="1:65" s="2" customFormat="1" ht="19.2">
      <c r="A210" s="34"/>
      <c r="B210" s="35"/>
      <c r="C210" s="36"/>
      <c r="D210" s="201" t="s">
        <v>165</v>
      </c>
      <c r="E210" s="36"/>
      <c r="F210" s="202" t="s">
        <v>1323</v>
      </c>
      <c r="G210" s="36"/>
      <c r="H210" s="36"/>
      <c r="I210" s="108"/>
      <c r="J210" s="36"/>
      <c r="K210" s="36"/>
      <c r="L210" s="39"/>
      <c r="M210" s="203"/>
      <c r="N210" s="204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165</v>
      </c>
      <c r="AU210" s="17" t="s">
        <v>82</v>
      </c>
    </row>
    <row r="211" spans="1:65" s="13" customFormat="1" ht="10.199999999999999">
      <c r="B211" s="205"/>
      <c r="C211" s="206"/>
      <c r="D211" s="201" t="s">
        <v>166</v>
      </c>
      <c r="E211" s="207" t="s">
        <v>19</v>
      </c>
      <c r="F211" s="208" t="s">
        <v>2032</v>
      </c>
      <c r="G211" s="206"/>
      <c r="H211" s="209">
        <v>3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34</v>
      </c>
      <c r="AX211" s="13" t="s">
        <v>82</v>
      </c>
      <c r="AY211" s="215" t="s">
        <v>158</v>
      </c>
    </row>
    <row r="212" spans="1:65" s="2" customFormat="1" ht="30" customHeight="1">
      <c r="A212" s="34"/>
      <c r="B212" s="35"/>
      <c r="C212" s="188" t="s">
        <v>366</v>
      </c>
      <c r="D212" s="188" t="s">
        <v>159</v>
      </c>
      <c r="E212" s="189" t="s">
        <v>315</v>
      </c>
      <c r="F212" s="190" t="s">
        <v>316</v>
      </c>
      <c r="G212" s="191" t="s">
        <v>202</v>
      </c>
      <c r="H212" s="192">
        <v>32</v>
      </c>
      <c r="I212" s="193"/>
      <c r="J212" s="194">
        <f>ROUND(I212*H212,2)</f>
        <v>0</v>
      </c>
      <c r="K212" s="190" t="s">
        <v>213</v>
      </c>
      <c r="L212" s="39"/>
      <c r="M212" s="195" t="s">
        <v>19</v>
      </c>
      <c r="N212" s="196" t="s">
        <v>45</v>
      </c>
      <c r="O212" s="64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236</v>
      </c>
      <c r="AT212" s="199" t="s">
        <v>159</v>
      </c>
      <c r="AU212" s="199" t="s">
        <v>82</v>
      </c>
      <c r="AY212" s="17" t="s">
        <v>158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236</v>
      </c>
      <c r="BM212" s="199" t="s">
        <v>317</v>
      </c>
    </row>
    <row r="213" spans="1:65" s="2" customFormat="1" ht="19.2">
      <c r="A213" s="34"/>
      <c r="B213" s="35"/>
      <c r="C213" s="36"/>
      <c r="D213" s="201" t="s">
        <v>165</v>
      </c>
      <c r="E213" s="36"/>
      <c r="F213" s="202" t="s">
        <v>316</v>
      </c>
      <c r="G213" s="36"/>
      <c r="H213" s="36"/>
      <c r="I213" s="108"/>
      <c r="J213" s="36"/>
      <c r="K213" s="36"/>
      <c r="L213" s="39"/>
      <c r="M213" s="203"/>
      <c r="N213" s="204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82</v>
      </c>
    </row>
    <row r="214" spans="1:65" s="13" customFormat="1" ht="10.199999999999999">
      <c r="B214" s="205"/>
      <c r="C214" s="206"/>
      <c r="D214" s="201" t="s">
        <v>166</v>
      </c>
      <c r="E214" s="207" t="s">
        <v>19</v>
      </c>
      <c r="F214" s="208" t="s">
        <v>2055</v>
      </c>
      <c r="G214" s="206"/>
      <c r="H214" s="209">
        <v>32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166</v>
      </c>
      <c r="AU214" s="215" t="s">
        <v>82</v>
      </c>
      <c r="AV214" s="13" t="s">
        <v>85</v>
      </c>
      <c r="AW214" s="13" t="s">
        <v>34</v>
      </c>
      <c r="AX214" s="13" t="s">
        <v>82</v>
      </c>
      <c r="AY214" s="215" t="s">
        <v>158</v>
      </c>
    </row>
    <row r="215" spans="1:65" s="2" customFormat="1" ht="39.6" customHeight="1">
      <c r="A215" s="34"/>
      <c r="B215" s="35"/>
      <c r="C215" s="188" t="s">
        <v>372</v>
      </c>
      <c r="D215" s="188" t="s">
        <v>159</v>
      </c>
      <c r="E215" s="189" t="s">
        <v>320</v>
      </c>
      <c r="F215" s="190" t="s">
        <v>321</v>
      </c>
      <c r="G215" s="191" t="s">
        <v>202</v>
      </c>
      <c r="H215" s="192">
        <v>10</v>
      </c>
      <c r="I215" s="193"/>
      <c r="J215" s="194">
        <f>ROUND(I215*H215,2)</f>
        <v>0</v>
      </c>
      <c r="K215" s="190" t="s">
        <v>213</v>
      </c>
      <c r="L215" s="39"/>
      <c r="M215" s="195" t="s">
        <v>19</v>
      </c>
      <c r="N215" s="196" t="s">
        <v>45</v>
      </c>
      <c r="O215" s="64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236</v>
      </c>
      <c r="AT215" s="199" t="s">
        <v>159</v>
      </c>
      <c r="AU215" s="199" t="s">
        <v>82</v>
      </c>
      <c r="AY215" s="17" t="s">
        <v>158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236</v>
      </c>
      <c r="BM215" s="199" t="s">
        <v>322</v>
      </c>
    </row>
    <row r="216" spans="1:65" s="2" customFormat="1" ht="19.2">
      <c r="A216" s="34"/>
      <c r="B216" s="35"/>
      <c r="C216" s="36"/>
      <c r="D216" s="201" t="s">
        <v>165</v>
      </c>
      <c r="E216" s="36"/>
      <c r="F216" s="202" t="s">
        <v>321</v>
      </c>
      <c r="G216" s="36"/>
      <c r="H216" s="36"/>
      <c r="I216" s="108"/>
      <c r="J216" s="36"/>
      <c r="K216" s="36"/>
      <c r="L216" s="39"/>
      <c r="M216" s="203"/>
      <c r="N216" s="204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165</v>
      </c>
      <c r="AU216" s="17" t="s">
        <v>82</v>
      </c>
    </row>
    <row r="217" spans="1:65" s="13" customFormat="1" ht="10.199999999999999">
      <c r="B217" s="205"/>
      <c r="C217" s="206"/>
      <c r="D217" s="201" t="s">
        <v>166</v>
      </c>
      <c r="E217" s="207" t="s">
        <v>19</v>
      </c>
      <c r="F217" s="208" t="s">
        <v>2056</v>
      </c>
      <c r="G217" s="206"/>
      <c r="H217" s="209">
        <v>10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166</v>
      </c>
      <c r="AU217" s="215" t="s">
        <v>82</v>
      </c>
      <c r="AV217" s="13" t="s">
        <v>85</v>
      </c>
      <c r="AW217" s="13" t="s">
        <v>34</v>
      </c>
      <c r="AX217" s="13" t="s">
        <v>82</v>
      </c>
      <c r="AY217" s="215" t="s">
        <v>158</v>
      </c>
    </row>
    <row r="218" spans="1:65" s="2" customFormat="1" ht="40.200000000000003" customHeight="1">
      <c r="A218" s="34"/>
      <c r="B218" s="35"/>
      <c r="C218" s="188" t="s">
        <v>377</v>
      </c>
      <c r="D218" s="188" t="s">
        <v>159</v>
      </c>
      <c r="E218" s="189" t="s">
        <v>325</v>
      </c>
      <c r="F218" s="190" t="s">
        <v>326</v>
      </c>
      <c r="G218" s="191" t="s">
        <v>202</v>
      </c>
      <c r="H218" s="192">
        <v>10</v>
      </c>
      <c r="I218" s="193"/>
      <c r="J218" s="194">
        <f>ROUND(I218*H218,2)</f>
        <v>0</v>
      </c>
      <c r="K218" s="190" t="s">
        <v>213</v>
      </c>
      <c r="L218" s="39"/>
      <c r="M218" s="195" t="s">
        <v>19</v>
      </c>
      <c r="N218" s="196" t="s">
        <v>45</v>
      </c>
      <c r="O218" s="64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236</v>
      </c>
      <c r="AT218" s="199" t="s">
        <v>159</v>
      </c>
      <c r="AU218" s="199" t="s">
        <v>82</v>
      </c>
      <c r="AY218" s="17" t="s">
        <v>158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82</v>
      </c>
      <c r="BK218" s="200">
        <f>ROUND(I218*H218,2)</f>
        <v>0</v>
      </c>
      <c r="BL218" s="17" t="s">
        <v>236</v>
      </c>
      <c r="BM218" s="199" t="s">
        <v>327</v>
      </c>
    </row>
    <row r="219" spans="1:65" s="2" customFormat="1" ht="19.2">
      <c r="A219" s="34"/>
      <c r="B219" s="35"/>
      <c r="C219" s="36"/>
      <c r="D219" s="201" t="s">
        <v>165</v>
      </c>
      <c r="E219" s="36"/>
      <c r="F219" s="202" t="s">
        <v>326</v>
      </c>
      <c r="G219" s="36"/>
      <c r="H219" s="36"/>
      <c r="I219" s="108"/>
      <c r="J219" s="36"/>
      <c r="K219" s="36"/>
      <c r="L219" s="39"/>
      <c r="M219" s="203"/>
      <c r="N219" s="204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165</v>
      </c>
      <c r="AU219" s="17" t="s">
        <v>82</v>
      </c>
    </row>
    <row r="220" spans="1:65" s="2" customFormat="1" ht="32.4" customHeight="1">
      <c r="A220" s="34"/>
      <c r="B220" s="35"/>
      <c r="C220" s="228" t="s">
        <v>382</v>
      </c>
      <c r="D220" s="228" t="s">
        <v>199</v>
      </c>
      <c r="E220" s="229" t="s">
        <v>329</v>
      </c>
      <c r="F220" s="230" t="s">
        <v>330</v>
      </c>
      <c r="G220" s="231" t="s">
        <v>202</v>
      </c>
      <c r="H220" s="232">
        <v>10</v>
      </c>
      <c r="I220" s="233"/>
      <c r="J220" s="234">
        <f>ROUND(I220*H220,2)</f>
        <v>0</v>
      </c>
      <c r="K220" s="230" t="s">
        <v>213</v>
      </c>
      <c r="L220" s="235"/>
      <c r="M220" s="236" t="s">
        <v>19</v>
      </c>
      <c r="N220" s="237" t="s">
        <v>45</v>
      </c>
      <c r="O220" s="64"/>
      <c r="P220" s="197">
        <f>O220*H220</f>
        <v>0</v>
      </c>
      <c r="Q220" s="197">
        <v>3.7000000000000002E-3</v>
      </c>
      <c r="R220" s="197">
        <f>Q220*H220</f>
        <v>3.7000000000000005E-2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241</v>
      </c>
      <c r="AT220" s="199" t="s">
        <v>199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331</v>
      </c>
    </row>
    <row r="221" spans="1:65" s="2" customFormat="1" ht="19.2">
      <c r="A221" s="34"/>
      <c r="B221" s="35"/>
      <c r="C221" s="36"/>
      <c r="D221" s="201" t="s">
        <v>165</v>
      </c>
      <c r="E221" s="36"/>
      <c r="F221" s="202" t="s">
        <v>330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2056</v>
      </c>
      <c r="G222" s="206"/>
      <c r="H222" s="209">
        <v>10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39" customHeight="1">
      <c r="A223" s="34"/>
      <c r="B223" s="35"/>
      <c r="C223" s="188" t="s">
        <v>387</v>
      </c>
      <c r="D223" s="188" t="s">
        <v>159</v>
      </c>
      <c r="E223" s="189" t="s">
        <v>333</v>
      </c>
      <c r="F223" s="190" t="s">
        <v>334</v>
      </c>
      <c r="G223" s="191" t="s">
        <v>162</v>
      </c>
      <c r="H223" s="192">
        <v>300</v>
      </c>
      <c r="I223" s="193"/>
      <c r="J223" s="194">
        <f>ROUND(I223*H223,2)</f>
        <v>0</v>
      </c>
      <c r="K223" s="190" t="s">
        <v>213</v>
      </c>
      <c r="L223" s="39"/>
      <c r="M223" s="195" t="s">
        <v>19</v>
      </c>
      <c r="N223" s="196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236</v>
      </c>
      <c r="AT223" s="199" t="s">
        <v>159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335</v>
      </c>
    </row>
    <row r="224" spans="1:65" s="2" customFormat="1" ht="19.2">
      <c r="A224" s="34"/>
      <c r="B224" s="35"/>
      <c r="C224" s="36"/>
      <c r="D224" s="201" t="s">
        <v>165</v>
      </c>
      <c r="E224" s="36"/>
      <c r="F224" s="202" t="s">
        <v>334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2" customFormat="1" ht="16.5" customHeight="1">
      <c r="A225" s="34"/>
      <c r="B225" s="35"/>
      <c r="C225" s="228" t="s">
        <v>392</v>
      </c>
      <c r="D225" s="228" t="s">
        <v>199</v>
      </c>
      <c r="E225" s="229" t="s">
        <v>337</v>
      </c>
      <c r="F225" s="230" t="s">
        <v>338</v>
      </c>
      <c r="G225" s="231" t="s">
        <v>162</v>
      </c>
      <c r="H225" s="232">
        <v>345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45</v>
      </c>
      <c r="O225" s="64"/>
      <c r="P225" s="197">
        <f>O225*H225</f>
        <v>0</v>
      </c>
      <c r="Q225" s="197">
        <v>1.2999999999999999E-4</v>
      </c>
      <c r="R225" s="197">
        <f>Q225*H225</f>
        <v>4.4849999999999994E-2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241</v>
      </c>
      <c r="AT225" s="199" t="s">
        <v>199</v>
      </c>
      <c r="AU225" s="199" t="s">
        <v>82</v>
      </c>
      <c r="AY225" s="17" t="s">
        <v>158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82</v>
      </c>
      <c r="BK225" s="200">
        <f>ROUND(I225*H225,2)</f>
        <v>0</v>
      </c>
      <c r="BL225" s="17" t="s">
        <v>236</v>
      </c>
      <c r="BM225" s="199" t="s">
        <v>339</v>
      </c>
    </row>
    <row r="226" spans="1:65" s="2" customFormat="1" ht="10.199999999999999">
      <c r="A226" s="34"/>
      <c r="B226" s="35"/>
      <c r="C226" s="36"/>
      <c r="D226" s="201" t="s">
        <v>165</v>
      </c>
      <c r="E226" s="36"/>
      <c r="F226" s="202" t="s">
        <v>338</v>
      </c>
      <c r="G226" s="36"/>
      <c r="H226" s="36"/>
      <c r="I226" s="108"/>
      <c r="J226" s="36"/>
      <c r="K226" s="36"/>
      <c r="L226" s="39"/>
      <c r="M226" s="203"/>
      <c r="N226" s="204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165</v>
      </c>
      <c r="AU226" s="17" t="s">
        <v>82</v>
      </c>
    </row>
    <row r="227" spans="1:65" s="13" customFormat="1" ht="10.199999999999999">
      <c r="B227" s="205"/>
      <c r="C227" s="206"/>
      <c r="D227" s="201" t="s">
        <v>166</v>
      </c>
      <c r="E227" s="207" t="s">
        <v>19</v>
      </c>
      <c r="F227" s="208" t="s">
        <v>2057</v>
      </c>
      <c r="G227" s="206"/>
      <c r="H227" s="209">
        <v>300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166</v>
      </c>
      <c r="AU227" s="215" t="s">
        <v>82</v>
      </c>
      <c r="AV227" s="13" t="s">
        <v>85</v>
      </c>
      <c r="AW227" s="13" t="s">
        <v>34</v>
      </c>
      <c r="AX227" s="13" t="s">
        <v>82</v>
      </c>
      <c r="AY227" s="215" t="s">
        <v>158</v>
      </c>
    </row>
    <row r="228" spans="1:65" s="13" customFormat="1" ht="10.199999999999999">
      <c r="B228" s="205"/>
      <c r="C228" s="206"/>
      <c r="D228" s="201" t="s">
        <v>166</v>
      </c>
      <c r="E228" s="206"/>
      <c r="F228" s="208" t="s">
        <v>1329</v>
      </c>
      <c r="G228" s="206"/>
      <c r="H228" s="209">
        <v>345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4</v>
      </c>
      <c r="AX228" s="13" t="s">
        <v>82</v>
      </c>
      <c r="AY228" s="215" t="s">
        <v>158</v>
      </c>
    </row>
    <row r="229" spans="1:65" s="2" customFormat="1" ht="30.6" customHeight="1">
      <c r="A229" s="34"/>
      <c r="B229" s="35"/>
      <c r="C229" s="188" t="s">
        <v>397</v>
      </c>
      <c r="D229" s="188" t="s">
        <v>159</v>
      </c>
      <c r="E229" s="189" t="s">
        <v>342</v>
      </c>
      <c r="F229" s="190" t="s">
        <v>343</v>
      </c>
      <c r="G229" s="191" t="s">
        <v>162</v>
      </c>
      <c r="H229" s="192">
        <v>300</v>
      </c>
      <c r="I229" s="193"/>
      <c r="J229" s="194">
        <f>ROUND(I229*H229,2)</f>
        <v>0</v>
      </c>
      <c r="K229" s="190" t="s">
        <v>19</v>
      </c>
      <c r="L229" s="39"/>
      <c r="M229" s="195" t="s">
        <v>19</v>
      </c>
      <c r="N229" s="196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236</v>
      </c>
      <c r="AT229" s="199" t="s">
        <v>159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344</v>
      </c>
    </row>
    <row r="230" spans="1:65" s="2" customFormat="1" ht="19.2">
      <c r="A230" s="34"/>
      <c r="B230" s="35"/>
      <c r="C230" s="36"/>
      <c r="D230" s="201" t="s">
        <v>165</v>
      </c>
      <c r="E230" s="36"/>
      <c r="F230" s="202" t="s">
        <v>343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2" customFormat="1" ht="16.5" customHeight="1">
      <c r="A231" s="34"/>
      <c r="B231" s="35"/>
      <c r="C231" s="228" t="s">
        <v>403</v>
      </c>
      <c r="D231" s="228" t="s">
        <v>199</v>
      </c>
      <c r="E231" s="229" t="s">
        <v>346</v>
      </c>
      <c r="F231" s="230" t="s">
        <v>347</v>
      </c>
      <c r="G231" s="231" t="s">
        <v>162</v>
      </c>
      <c r="H231" s="232">
        <v>345</v>
      </c>
      <c r="I231" s="233"/>
      <c r="J231" s="234">
        <f>ROUND(I231*H231,2)</f>
        <v>0</v>
      </c>
      <c r="K231" s="230" t="s">
        <v>19</v>
      </c>
      <c r="L231" s="235"/>
      <c r="M231" s="236" t="s">
        <v>19</v>
      </c>
      <c r="N231" s="237" t="s">
        <v>45</v>
      </c>
      <c r="O231" s="64"/>
      <c r="P231" s="197">
        <f>O231*H231</f>
        <v>0</v>
      </c>
      <c r="Q231" s="197">
        <v>2.4000000000000001E-4</v>
      </c>
      <c r="R231" s="197">
        <f>Q231*H231</f>
        <v>8.2799999999999999E-2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241</v>
      </c>
      <c r="AT231" s="199" t="s">
        <v>199</v>
      </c>
      <c r="AU231" s="199" t="s">
        <v>82</v>
      </c>
      <c r="AY231" s="17" t="s">
        <v>158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82</v>
      </c>
      <c r="BK231" s="200">
        <f>ROUND(I231*H231,2)</f>
        <v>0</v>
      </c>
      <c r="BL231" s="17" t="s">
        <v>236</v>
      </c>
      <c r="BM231" s="199" t="s">
        <v>348</v>
      </c>
    </row>
    <row r="232" spans="1:65" s="2" customFormat="1" ht="10.199999999999999">
      <c r="A232" s="34"/>
      <c r="B232" s="35"/>
      <c r="C232" s="36"/>
      <c r="D232" s="201" t="s">
        <v>165</v>
      </c>
      <c r="E232" s="36"/>
      <c r="F232" s="202" t="s">
        <v>347</v>
      </c>
      <c r="G232" s="36"/>
      <c r="H232" s="36"/>
      <c r="I232" s="108"/>
      <c r="J232" s="36"/>
      <c r="K232" s="36"/>
      <c r="L232" s="39"/>
      <c r="M232" s="203"/>
      <c r="N232" s="204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165</v>
      </c>
      <c r="AU232" s="17" t="s">
        <v>82</v>
      </c>
    </row>
    <row r="233" spans="1:65" s="13" customFormat="1" ht="10.199999999999999">
      <c r="B233" s="205"/>
      <c r="C233" s="206"/>
      <c r="D233" s="201" t="s">
        <v>166</v>
      </c>
      <c r="E233" s="207" t="s">
        <v>19</v>
      </c>
      <c r="F233" s="208" t="s">
        <v>2057</v>
      </c>
      <c r="G233" s="206"/>
      <c r="H233" s="209">
        <v>300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166</v>
      </c>
      <c r="AU233" s="215" t="s">
        <v>82</v>
      </c>
      <c r="AV233" s="13" t="s">
        <v>85</v>
      </c>
      <c r="AW233" s="13" t="s">
        <v>34</v>
      </c>
      <c r="AX233" s="13" t="s">
        <v>82</v>
      </c>
      <c r="AY233" s="215" t="s">
        <v>158</v>
      </c>
    </row>
    <row r="234" spans="1:65" s="13" customFormat="1" ht="10.199999999999999">
      <c r="B234" s="205"/>
      <c r="C234" s="206"/>
      <c r="D234" s="201" t="s">
        <v>166</v>
      </c>
      <c r="E234" s="206"/>
      <c r="F234" s="208" t="s">
        <v>1329</v>
      </c>
      <c r="G234" s="206"/>
      <c r="H234" s="209">
        <v>345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82</v>
      </c>
      <c r="AV234" s="13" t="s">
        <v>85</v>
      </c>
      <c r="AW234" s="13" t="s">
        <v>4</v>
      </c>
      <c r="AX234" s="13" t="s">
        <v>82</v>
      </c>
      <c r="AY234" s="215" t="s">
        <v>158</v>
      </c>
    </row>
    <row r="235" spans="1:65" s="2" customFormat="1" ht="30.6" customHeight="1">
      <c r="A235" s="34"/>
      <c r="B235" s="35"/>
      <c r="C235" s="188" t="s">
        <v>222</v>
      </c>
      <c r="D235" s="188" t="s">
        <v>159</v>
      </c>
      <c r="E235" s="189" t="s">
        <v>352</v>
      </c>
      <c r="F235" s="190" t="s">
        <v>353</v>
      </c>
      <c r="G235" s="191" t="s">
        <v>162</v>
      </c>
      <c r="H235" s="192">
        <v>225</v>
      </c>
      <c r="I235" s="193"/>
      <c r="J235" s="194">
        <f>ROUND(I235*H235,2)</f>
        <v>0</v>
      </c>
      <c r="K235" s="190" t="s">
        <v>213</v>
      </c>
      <c r="L235" s="39"/>
      <c r="M235" s="195" t="s">
        <v>19</v>
      </c>
      <c r="N235" s="196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236</v>
      </c>
      <c r="AT235" s="199" t="s">
        <v>159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354</v>
      </c>
    </row>
    <row r="236" spans="1:65" s="2" customFormat="1" ht="28.8">
      <c r="A236" s="34"/>
      <c r="B236" s="35"/>
      <c r="C236" s="36"/>
      <c r="D236" s="201" t="s">
        <v>165</v>
      </c>
      <c r="E236" s="36"/>
      <c r="F236" s="202" t="s">
        <v>355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2" customFormat="1" ht="16.5" customHeight="1">
      <c r="A237" s="34"/>
      <c r="B237" s="35"/>
      <c r="C237" s="228" t="s">
        <v>415</v>
      </c>
      <c r="D237" s="228" t="s">
        <v>199</v>
      </c>
      <c r="E237" s="229" t="s">
        <v>357</v>
      </c>
      <c r="F237" s="230" t="s">
        <v>358</v>
      </c>
      <c r="G237" s="231" t="s">
        <v>162</v>
      </c>
      <c r="H237" s="232">
        <v>74.75</v>
      </c>
      <c r="I237" s="233"/>
      <c r="J237" s="234">
        <f>ROUND(I237*H237,2)</f>
        <v>0</v>
      </c>
      <c r="K237" s="230" t="s">
        <v>19</v>
      </c>
      <c r="L237" s="235"/>
      <c r="M237" s="236" t="s">
        <v>19</v>
      </c>
      <c r="N237" s="237" t="s">
        <v>45</v>
      </c>
      <c r="O237" s="64"/>
      <c r="P237" s="197">
        <f>O237*H237</f>
        <v>0</v>
      </c>
      <c r="Q237" s="197">
        <v>1.6199999999999999E-3</v>
      </c>
      <c r="R237" s="197">
        <f>Q237*H237</f>
        <v>0.12109499999999999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241</v>
      </c>
      <c r="AT237" s="199" t="s">
        <v>199</v>
      </c>
      <c r="AU237" s="199" t="s">
        <v>82</v>
      </c>
      <c r="AY237" s="17" t="s">
        <v>158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236</v>
      </c>
      <c r="BM237" s="199" t="s">
        <v>359</v>
      </c>
    </row>
    <row r="238" spans="1:65" s="2" customFormat="1" ht="10.199999999999999">
      <c r="A238" s="34"/>
      <c r="B238" s="35"/>
      <c r="C238" s="36"/>
      <c r="D238" s="201" t="s">
        <v>165</v>
      </c>
      <c r="E238" s="36"/>
      <c r="F238" s="202" t="s">
        <v>358</v>
      </c>
      <c r="G238" s="36"/>
      <c r="H238" s="36"/>
      <c r="I238" s="108"/>
      <c r="J238" s="36"/>
      <c r="K238" s="36"/>
      <c r="L238" s="39"/>
      <c r="M238" s="203"/>
      <c r="N238" s="204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165</v>
      </c>
      <c r="AU238" s="17" t="s">
        <v>82</v>
      </c>
    </row>
    <row r="239" spans="1:65" s="13" customFormat="1" ht="10.199999999999999">
      <c r="B239" s="205"/>
      <c r="C239" s="206"/>
      <c r="D239" s="201" t="s">
        <v>166</v>
      </c>
      <c r="E239" s="207" t="s">
        <v>19</v>
      </c>
      <c r="F239" s="208" t="s">
        <v>2058</v>
      </c>
      <c r="G239" s="206"/>
      <c r="H239" s="209">
        <v>65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82</v>
      </c>
      <c r="AV239" s="13" t="s">
        <v>85</v>
      </c>
      <c r="AW239" s="13" t="s">
        <v>34</v>
      </c>
      <c r="AX239" s="13" t="s">
        <v>82</v>
      </c>
      <c r="AY239" s="215" t="s">
        <v>158</v>
      </c>
    </row>
    <row r="240" spans="1:65" s="13" customFormat="1" ht="10.199999999999999">
      <c r="B240" s="205"/>
      <c r="C240" s="206"/>
      <c r="D240" s="201" t="s">
        <v>166</v>
      </c>
      <c r="E240" s="206"/>
      <c r="F240" s="208" t="s">
        <v>1357</v>
      </c>
      <c r="G240" s="206"/>
      <c r="H240" s="209">
        <v>74.75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166</v>
      </c>
      <c r="AU240" s="215" t="s">
        <v>82</v>
      </c>
      <c r="AV240" s="13" t="s">
        <v>85</v>
      </c>
      <c r="AW240" s="13" t="s">
        <v>4</v>
      </c>
      <c r="AX240" s="13" t="s">
        <v>82</v>
      </c>
      <c r="AY240" s="215" t="s">
        <v>158</v>
      </c>
    </row>
    <row r="241" spans="1:65" s="2" customFormat="1" ht="16.5" customHeight="1">
      <c r="A241" s="34"/>
      <c r="B241" s="35"/>
      <c r="C241" s="228" t="s">
        <v>420</v>
      </c>
      <c r="D241" s="228" t="s">
        <v>199</v>
      </c>
      <c r="E241" s="229" t="s">
        <v>1842</v>
      </c>
      <c r="F241" s="230" t="s">
        <v>1843</v>
      </c>
      <c r="G241" s="231" t="s">
        <v>162</v>
      </c>
      <c r="H241" s="232">
        <v>184</v>
      </c>
      <c r="I241" s="233"/>
      <c r="J241" s="234">
        <f>ROUND(I241*H241,2)</f>
        <v>0</v>
      </c>
      <c r="K241" s="230" t="s">
        <v>213</v>
      </c>
      <c r="L241" s="235"/>
      <c r="M241" s="236" t="s">
        <v>19</v>
      </c>
      <c r="N241" s="237" t="s">
        <v>45</v>
      </c>
      <c r="O241" s="64"/>
      <c r="P241" s="197">
        <f>O241*H241</f>
        <v>0</v>
      </c>
      <c r="Q241" s="197">
        <v>8.9999999999999998E-4</v>
      </c>
      <c r="R241" s="197">
        <f>Q241*H241</f>
        <v>0.1656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255</v>
      </c>
      <c r="AT241" s="199" t="s">
        <v>199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255</v>
      </c>
      <c r="BM241" s="199" t="s">
        <v>1844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1843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2059</v>
      </c>
      <c r="G243" s="206"/>
      <c r="H243" s="209">
        <v>160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3" customFormat="1" ht="10.199999999999999">
      <c r="B244" s="205"/>
      <c r="C244" s="206"/>
      <c r="D244" s="201" t="s">
        <v>166</v>
      </c>
      <c r="E244" s="206"/>
      <c r="F244" s="208" t="s">
        <v>2060</v>
      </c>
      <c r="G244" s="206"/>
      <c r="H244" s="209">
        <v>184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4</v>
      </c>
      <c r="AX244" s="13" t="s">
        <v>82</v>
      </c>
      <c r="AY244" s="215" t="s">
        <v>158</v>
      </c>
    </row>
    <row r="245" spans="1:65" s="2" customFormat="1" ht="30.6" customHeight="1">
      <c r="A245" s="34"/>
      <c r="B245" s="35"/>
      <c r="C245" s="188" t="s">
        <v>425</v>
      </c>
      <c r="D245" s="188" t="s">
        <v>159</v>
      </c>
      <c r="E245" s="189" t="s">
        <v>362</v>
      </c>
      <c r="F245" s="190" t="s">
        <v>363</v>
      </c>
      <c r="G245" s="191" t="s">
        <v>162</v>
      </c>
      <c r="H245" s="192">
        <v>140</v>
      </c>
      <c r="I245" s="193"/>
      <c r="J245" s="194">
        <f>ROUND(I245*H245,2)</f>
        <v>0</v>
      </c>
      <c r="K245" s="190" t="s">
        <v>213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364</v>
      </c>
    </row>
    <row r="246" spans="1:65" s="2" customFormat="1" ht="28.8">
      <c r="A246" s="34"/>
      <c r="B246" s="35"/>
      <c r="C246" s="36"/>
      <c r="D246" s="201" t="s">
        <v>165</v>
      </c>
      <c r="E246" s="36"/>
      <c r="F246" s="202" t="s">
        <v>365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2" customFormat="1" ht="16.5" customHeight="1">
      <c r="A247" s="34"/>
      <c r="B247" s="35"/>
      <c r="C247" s="228" t="s">
        <v>429</v>
      </c>
      <c r="D247" s="228" t="s">
        <v>199</v>
      </c>
      <c r="E247" s="229" t="s">
        <v>1332</v>
      </c>
      <c r="F247" s="230" t="s">
        <v>2061</v>
      </c>
      <c r="G247" s="231" t="s">
        <v>162</v>
      </c>
      <c r="H247" s="232">
        <v>92</v>
      </c>
      <c r="I247" s="233"/>
      <c r="J247" s="234">
        <f>ROUND(I247*H247,2)</f>
        <v>0</v>
      </c>
      <c r="K247" s="230" t="s">
        <v>213</v>
      </c>
      <c r="L247" s="235"/>
      <c r="M247" s="236" t="s">
        <v>19</v>
      </c>
      <c r="N247" s="237" t="s">
        <v>45</v>
      </c>
      <c r="O247" s="64"/>
      <c r="P247" s="197">
        <f>O247*H247</f>
        <v>0</v>
      </c>
      <c r="Q247" s="197">
        <v>1.7000000000000001E-4</v>
      </c>
      <c r="R247" s="197">
        <f>Q247*H247</f>
        <v>1.5640000000000001E-2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255</v>
      </c>
      <c r="AT247" s="199" t="s">
        <v>199</v>
      </c>
      <c r="AU247" s="199" t="s">
        <v>82</v>
      </c>
      <c r="AY247" s="17" t="s">
        <v>158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255</v>
      </c>
      <c r="BM247" s="199" t="s">
        <v>1334</v>
      </c>
    </row>
    <row r="248" spans="1:65" s="2" customFormat="1" ht="10.199999999999999">
      <c r="A248" s="34"/>
      <c r="B248" s="35"/>
      <c r="C248" s="36"/>
      <c r="D248" s="201" t="s">
        <v>165</v>
      </c>
      <c r="E248" s="36"/>
      <c r="F248" s="202" t="s">
        <v>2061</v>
      </c>
      <c r="G248" s="36"/>
      <c r="H248" s="36"/>
      <c r="I248" s="108"/>
      <c r="J248" s="36"/>
      <c r="K248" s="36"/>
      <c r="L248" s="39"/>
      <c r="M248" s="203"/>
      <c r="N248" s="204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165</v>
      </c>
      <c r="AU248" s="17" t="s">
        <v>82</v>
      </c>
    </row>
    <row r="249" spans="1:65" s="13" customFormat="1" ht="10.199999999999999">
      <c r="B249" s="205"/>
      <c r="C249" s="206"/>
      <c r="D249" s="201" t="s">
        <v>166</v>
      </c>
      <c r="E249" s="207" t="s">
        <v>19</v>
      </c>
      <c r="F249" s="208" t="s">
        <v>2062</v>
      </c>
      <c r="G249" s="206"/>
      <c r="H249" s="209">
        <v>80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166</v>
      </c>
      <c r="AU249" s="215" t="s">
        <v>82</v>
      </c>
      <c r="AV249" s="13" t="s">
        <v>85</v>
      </c>
      <c r="AW249" s="13" t="s">
        <v>34</v>
      </c>
      <c r="AX249" s="13" t="s">
        <v>82</v>
      </c>
      <c r="AY249" s="215" t="s">
        <v>158</v>
      </c>
    </row>
    <row r="250" spans="1:65" s="13" customFormat="1" ht="10.199999999999999">
      <c r="B250" s="205"/>
      <c r="C250" s="206"/>
      <c r="D250" s="201" t="s">
        <v>166</v>
      </c>
      <c r="E250" s="206"/>
      <c r="F250" s="208" t="s">
        <v>1362</v>
      </c>
      <c r="G250" s="206"/>
      <c r="H250" s="209">
        <v>92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4</v>
      </c>
      <c r="AX250" s="13" t="s">
        <v>82</v>
      </c>
      <c r="AY250" s="215" t="s">
        <v>158</v>
      </c>
    </row>
    <row r="251" spans="1:65" s="2" customFormat="1" ht="16.5" customHeight="1">
      <c r="A251" s="34"/>
      <c r="B251" s="35"/>
      <c r="C251" s="228" t="s">
        <v>435</v>
      </c>
      <c r="D251" s="228" t="s">
        <v>199</v>
      </c>
      <c r="E251" s="229" t="s">
        <v>367</v>
      </c>
      <c r="F251" s="230" t="s">
        <v>368</v>
      </c>
      <c r="G251" s="231" t="s">
        <v>162</v>
      </c>
      <c r="H251" s="232">
        <v>69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1.7000000000000001E-4</v>
      </c>
      <c r="R251" s="197">
        <f>Q251*H251</f>
        <v>1.1730000000000001E-2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255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255</v>
      </c>
      <c r="BM251" s="199" t="s">
        <v>369</v>
      </c>
    </row>
    <row r="252" spans="1:65" s="2" customFormat="1" ht="10.199999999999999">
      <c r="A252" s="34"/>
      <c r="B252" s="35"/>
      <c r="C252" s="36"/>
      <c r="D252" s="201" t="s">
        <v>165</v>
      </c>
      <c r="E252" s="36"/>
      <c r="F252" s="202" t="s">
        <v>368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10.199999999999999">
      <c r="B253" s="205"/>
      <c r="C253" s="206"/>
      <c r="D253" s="201" t="s">
        <v>166</v>
      </c>
      <c r="E253" s="207" t="s">
        <v>19</v>
      </c>
      <c r="F253" s="208" t="s">
        <v>2063</v>
      </c>
      <c r="G253" s="206"/>
      <c r="H253" s="209">
        <v>60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13" customFormat="1" ht="10.199999999999999">
      <c r="B254" s="205"/>
      <c r="C254" s="206"/>
      <c r="D254" s="201" t="s">
        <v>166</v>
      </c>
      <c r="E254" s="206"/>
      <c r="F254" s="208" t="s">
        <v>1848</v>
      </c>
      <c r="G254" s="206"/>
      <c r="H254" s="209">
        <v>69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4</v>
      </c>
      <c r="AX254" s="13" t="s">
        <v>82</v>
      </c>
      <c r="AY254" s="215" t="s">
        <v>158</v>
      </c>
    </row>
    <row r="255" spans="1:65" s="2" customFormat="1" ht="16.5" customHeight="1">
      <c r="A255" s="34"/>
      <c r="B255" s="35"/>
      <c r="C255" s="188" t="s">
        <v>439</v>
      </c>
      <c r="D255" s="188" t="s">
        <v>159</v>
      </c>
      <c r="E255" s="189" t="s">
        <v>373</v>
      </c>
      <c r="F255" s="190" t="s">
        <v>374</v>
      </c>
      <c r="G255" s="191" t="s">
        <v>202</v>
      </c>
      <c r="H255" s="192">
        <v>2</v>
      </c>
      <c r="I255" s="193"/>
      <c r="J255" s="194">
        <f>ROUND(I255*H255,2)</f>
        <v>0</v>
      </c>
      <c r="K255" s="190" t="s">
        <v>213</v>
      </c>
      <c r="L255" s="39"/>
      <c r="M255" s="195" t="s">
        <v>19</v>
      </c>
      <c r="N255" s="196" t="s">
        <v>45</v>
      </c>
      <c r="O255" s="64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236</v>
      </c>
      <c r="AT255" s="199" t="s">
        <v>159</v>
      </c>
      <c r="AU255" s="199" t="s">
        <v>82</v>
      </c>
      <c r="AY255" s="17" t="s">
        <v>158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82</v>
      </c>
      <c r="BK255" s="200">
        <f>ROUND(I255*H255,2)</f>
        <v>0</v>
      </c>
      <c r="BL255" s="17" t="s">
        <v>236</v>
      </c>
      <c r="BM255" s="199" t="s">
        <v>375</v>
      </c>
    </row>
    <row r="256" spans="1:65" s="2" customFormat="1" ht="38.4">
      <c r="A256" s="34"/>
      <c r="B256" s="35"/>
      <c r="C256" s="36"/>
      <c r="D256" s="201" t="s">
        <v>165</v>
      </c>
      <c r="E256" s="36"/>
      <c r="F256" s="202" t="s">
        <v>376</v>
      </c>
      <c r="G256" s="36"/>
      <c r="H256" s="36"/>
      <c r="I256" s="108"/>
      <c r="J256" s="36"/>
      <c r="K256" s="36"/>
      <c r="L256" s="39"/>
      <c r="M256" s="203"/>
      <c r="N256" s="204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65" s="13" customFormat="1" ht="10.199999999999999">
      <c r="B257" s="205"/>
      <c r="C257" s="206"/>
      <c r="D257" s="201" t="s">
        <v>166</v>
      </c>
      <c r="E257" s="207" t="s">
        <v>19</v>
      </c>
      <c r="F257" s="208" t="s">
        <v>2064</v>
      </c>
      <c r="G257" s="206"/>
      <c r="H257" s="209">
        <v>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82</v>
      </c>
      <c r="AV257" s="13" t="s">
        <v>85</v>
      </c>
      <c r="AW257" s="13" t="s">
        <v>34</v>
      </c>
      <c r="AX257" s="13" t="s">
        <v>82</v>
      </c>
      <c r="AY257" s="215" t="s">
        <v>158</v>
      </c>
    </row>
    <row r="258" spans="1:65" s="2" customFormat="1" ht="16.5" customHeight="1">
      <c r="A258" s="34"/>
      <c r="B258" s="35"/>
      <c r="C258" s="188" t="s">
        <v>445</v>
      </c>
      <c r="D258" s="188" t="s">
        <v>159</v>
      </c>
      <c r="E258" s="189" t="s">
        <v>378</v>
      </c>
      <c r="F258" s="190" t="s">
        <v>379</v>
      </c>
      <c r="G258" s="191" t="s">
        <v>202</v>
      </c>
      <c r="H258" s="192">
        <v>4</v>
      </c>
      <c r="I258" s="193"/>
      <c r="J258" s="194">
        <f>ROUND(I258*H258,2)</f>
        <v>0</v>
      </c>
      <c r="K258" s="190" t="s">
        <v>213</v>
      </c>
      <c r="L258" s="39"/>
      <c r="M258" s="195" t="s">
        <v>19</v>
      </c>
      <c r="N258" s="196" t="s">
        <v>45</v>
      </c>
      <c r="O258" s="64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236</v>
      </c>
      <c r="AT258" s="199" t="s">
        <v>159</v>
      </c>
      <c r="AU258" s="199" t="s">
        <v>82</v>
      </c>
      <c r="AY258" s="17" t="s">
        <v>158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82</v>
      </c>
      <c r="BK258" s="200">
        <f>ROUND(I258*H258,2)</f>
        <v>0</v>
      </c>
      <c r="BL258" s="17" t="s">
        <v>236</v>
      </c>
      <c r="BM258" s="199" t="s">
        <v>380</v>
      </c>
    </row>
    <row r="259" spans="1:65" s="2" customFormat="1" ht="38.4">
      <c r="A259" s="34"/>
      <c r="B259" s="35"/>
      <c r="C259" s="36"/>
      <c r="D259" s="201" t="s">
        <v>165</v>
      </c>
      <c r="E259" s="36"/>
      <c r="F259" s="202" t="s">
        <v>381</v>
      </c>
      <c r="G259" s="36"/>
      <c r="H259" s="36"/>
      <c r="I259" s="108"/>
      <c r="J259" s="36"/>
      <c r="K259" s="36"/>
      <c r="L259" s="39"/>
      <c r="M259" s="203"/>
      <c r="N259" s="204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165</v>
      </c>
      <c r="AU259" s="17" t="s">
        <v>82</v>
      </c>
    </row>
    <row r="260" spans="1:65" s="13" customFormat="1" ht="10.199999999999999">
      <c r="B260" s="205"/>
      <c r="C260" s="206"/>
      <c r="D260" s="201" t="s">
        <v>166</v>
      </c>
      <c r="E260" s="207" t="s">
        <v>19</v>
      </c>
      <c r="F260" s="208" t="s">
        <v>2065</v>
      </c>
      <c r="G260" s="206"/>
      <c r="H260" s="209">
        <v>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166</v>
      </c>
      <c r="AU260" s="215" t="s">
        <v>82</v>
      </c>
      <c r="AV260" s="13" t="s">
        <v>85</v>
      </c>
      <c r="AW260" s="13" t="s">
        <v>34</v>
      </c>
      <c r="AX260" s="13" t="s">
        <v>82</v>
      </c>
      <c r="AY260" s="215" t="s">
        <v>158</v>
      </c>
    </row>
    <row r="261" spans="1:65" s="2" customFormat="1" ht="30.6" customHeight="1">
      <c r="A261" s="34"/>
      <c r="B261" s="35"/>
      <c r="C261" s="228" t="s">
        <v>450</v>
      </c>
      <c r="D261" s="228" t="s">
        <v>199</v>
      </c>
      <c r="E261" s="229" t="s">
        <v>383</v>
      </c>
      <c r="F261" s="230" t="s">
        <v>384</v>
      </c>
      <c r="G261" s="231" t="s">
        <v>202</v>
      </c>
      <c r="H261" s="232">
        <v>3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385</v>
      </c>
    </row>
    <row r="262" spans="1:65" s="2" customFormat="1" ht="19.2">
      <c r="A262" s="34"/>
      <c r="B262" s="35"/>
      <c r="C262" s="36"/>
      <c r="D262" s="201" t="s">
        <v>165</v>
      </c>
      <c r="E262" s="36"/>
      <c r="F262" s="202" t="s">
        <v>384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2066</v>
      </c>
      <c r="G263" s="206"/>
      <c r="H263" s="209">
        <v>3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2" customFormat="1" ht="30.6" customHeight="1">
      <c r="A264" s="34"/>
      <c r="B264" s="35"/>
      <c r="C264" s="228" t="s">
        <v>454</v>
      </c>
      <c r="D264" s="228" t="s">
        <v>199</v>
      </c>
      <c r="E264" s="229" t="s">
        <v>388</v>
      </c>
      <c r="F264" s="230" t="s">
        <v>389</v>
      </c>
      <c r="G264" s="231" t="s">
        <v>202</v>
      </c>
      <c r="H264" s="232">
        <v>3</v>
      </c>
      <c r="I264" s="233"/>
      <c r="J264" s="234">
        <f>ROUND(I264*H264,2)</f>
        <v>0</v>
      </c>
      <c r="K264" s="230" t="s">
        <v>19</v>
      </c>
      <c r="L264" s="235"/>
      <c r="M264" s="236" t="s">
        <v>19</v>
      </c>
      <c r="N264" s="237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241</v>
      </c>
      <c r="AT264" s="199" t="s">
        <v>199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390</v>
      </c>
    </row>
    <row r="265" spans="1:65" s="2" customFormat="1" ht="19.2">
      <c r="A265" s="34"/>
      <c r="B265" s="35"/>
      <c r="C265" s="36"/>
      <c r="D265" s="201" t="s">
        <v>165</v>
      </c>
      <c r="E265" s="36"/>
      <c r="F265" s="202" t="s">
        <v>389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13" customFormat="1" ht="10.199999999999999">
      <c r="B266" s="205"/>
      <c r="C266" s="206"/>
      <c r="D266" s="201" t="s">
        <v>166</v>
      </c>
      <c r="E266" s="207" t="s">
        <v>19</v>
      </c>
      <c r="F266" s="208" t="s">
        <v>2066</v>
      </c>
      <c r="G266" s="206"/>
      <c r="H266" s="209">
        <v>3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166</v>
      </c>
      <c r="AU266" s="215" t="s">
        <v>82</v>
      </c>
      <c r="AV266" s="13" t="s">
        <v>85</v>
      </c>
      <c r="AW266" s="13" t="s">
        <v>34</v>
      </c>
      <c r="AX266" s="13" t="s">
        <v>82</v>
      </c>
      <c r="AY266" s="215" t="s">
        <v>158</v>
      </c>
    </row>
    <row r="267" spans="1:65" s="2" customFormat="1" ht="43.8" customHeight="1">
      <c r="A267" s="34"/>
      <c r="B267" s="35"/>
      <c r="C267" s="228" t="s">
        <v>459</v>
      </c>
      <c r="D267" s="228" t="s">
        <v>199</v>
      </c>
      <c r="E267" s="229" t="s">
        <v>393</v>
      </c>
      <c r="F267" s="230" t="s">
        <v>394</v>
      </c>
      <c r="G267" s="231" t="s">
        <v>202</v>
      </c>
      <c r="H267" s="232">
        <v>6</v>
      </c>
      <c r="I267" s="233"/>
      <c r="J267" s="234">
        <f>ROUND(I267*H267,2)</f>
        <v>0</v>
      </c>
      <c r="K267" s="230" t="s">
        <v>19</v>
      </c>
      <c r="L267" s="235"/>
      <c r="M267" s="236" t="s">
        <v>19</v>
      </c>
      <c r="N267" s="237" t="s">
        <v>45</v>
      </c>
      <c r="O267" s="64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241</v>
      </c>
      <c r="AT267" s="199" t="s">
        <v>199</v>
      </c>
      <c r="AU267" s="199" t="s">
        <v>82</v>
      </c>
      <c r="AY267" s="17" t="s">
        <v>158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82</v>
      </c>
      <c r="BK267" s="200">
        <f>ROUND(I267*H267,2)</f>
        <v>0</v>
      </c>
      <c r="BL267" s="17" t="s">
        <v>236</v>
      </c>
      <c r="BM267" s="199" t="s">
        <v>395</v>
      </c>
    </row>
    <row r="268" spans="1:65" s="2" customFormat="1" ht="28.8">
      <c r="A268" s="34"/>
      <c r="B268" s="35"/>
      <c r="C268" s="36"/>
      <c r="D268" s="201" t="s">
        <v>165</v>
      </c>
      <c r="E268" s="36"/>
      <c r="F268" s="202" t="s">
        <v>394</v>
      </c>
      <c r="G268" s="36"/>
      <c r="H268" s="36"/>
      <c r="I268" s="108"/>
      <c r="J268" s="36"/>
      <c r="K268" s="36"/>
      <c r="L268" s="39"/>
      <c r="M268" s="203"/>
      <c r="N268" s="204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165</v>
      </c>
      <c r="AU268" s="17" t="s">
        <v>82</v>
      </c>
    </row>
    <row r="269" spans="1:65" s="13" customFormat="1" ht="10.199999999999999">
      <c r="B269" s="205"/>
      <c r="C269" s="206"/>
      <c r="D269" s="201" t="s">
        <v>166</v>
      </c>
      <c r="E269" s="207" t="s">
        <v>19</v>
      </c>
      <c r="F269" s="208" t="s">
        <v>2067</v>
      </c>
      <c r="G269" s="206"/>
      <c r="H269" s="209">
        <v>6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34</v>
      </c>
      <c r="AX269" s="13" t="s">
        <v>82</v>
      </c>
      <c r="AY269" s="215" t="s">
        <v>158</v>
      </c>
    </row>
    <row r="270" spans="1:65" s="2" customFormat="1" ht="29.4" customHeight="1">
      <c r="A270" s="34"/>
      <c r="B270" s="35"/>
      <c r="C270" s="188" t="s">
        <v>464</v>
      </c>
      <c r="D270" s="188" t="s">
        <v>159</v>
      </c>
      <c r="E270" s="189" t="s">
        <v>398</v>
      </c>
      <c r="F270" s="190" t="s">
        <v>399</v>
      </c>
      <c r="G270" s="191" t="s">
        <v>202</v>
      </c>
      <c r="H270" s="192">
        <v>2</v>
      </c>
      <c r="I270" s="193"/>
      <c r="J270" s="194">
        <f>ROUND(I270*H270,2)</f>
        <v>0</v>
      </c>
      <c r="K270" s="190" t="s">
        <v>19</v>
      </c>
      <c r="L270" s="39"/>
      <c r="M270" s="195" t="s">
        <v>19</v>
      </c>
      <c r="N270" s="196" t="s">
        <v>45</v>
      </c>
      <c r="O270" s="64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236</v>
      </c>
      <c r="AT270" s="199" t="s">
        <v>159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400</v>
      </c>
    </row>
    <row r="271" spans="1:65" s="2" customFormat="1" ht="19.2">
      <c r="A271" s="34"/>
      <c r="B271" s="35"/>
      <c r="C271" s="36"/>
      <c r="D271" s="201" t="s">
        <v>165</v>
      </c>
      <c r="E271" s="36"/>
      <c r="F271" s="202" t="s">
        <v>401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2068</v>
      </c>
      <c r="G272" s="206"/>
      <c r="H272" s="209">
        <v>2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2" customFormat="1" ht="16.5" customHeight="1">
      <c r="A273" s="34"/>
      <c r="B273" s="35"/>
      <c r="C273" s="188" t="s">
        <v>469</v>
      </c>
      <c r="D273" s="188" t="s">
        <v>159</v>
      </c>
      <c r="E273" s="189" t="s">
        <v>404</v>
      </c>
      <c r="F273" s="190" t="s">
        <v>405</v>
      </c>
      <c r="G273" s="191" t="s">
        <v>202</v>
      </c>
      <c r="H273" s="192">
        <v>1</v>
      </c>
      <c r="I273" s="193"/>
      <c r="J273" s="194">
        <f>ROUND(I273*H273,2)</f>
        <v>0</v>
      </c>
      <c r="K273" s="190" t="s">
        <v>19</v>
      </c>
      <c r="L273" s="39"/>
      <c r="M273" s="195" t="s">
        <v>19</v>
      </c>
      <c r="N273" s="196" t="s">
        <v>45</v>
      </c>
      <c r="O273" s="64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236</v>
      </c>
      <c r="AT273" s="199" t="s">
        <v>159</v>
      </c>
      <c r="AU273" s="199" t="s">
        <v>82</v>
      </c>
      <c r="AY273" s="17" t="s">
        <v>158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236</v>
      </c>
      <c r="BM273" s="199" t="s">
        <v>406</v>
      </c>
    </row>
    <row r="274" spans="1:65" s="2" customFormat="1" ht="10.199999999999999">
      <c r="A274" s="34"/>
      <c r="B274" s="35"/>
      <c r="C274" s="36"/>
      <c r="D274" s="201" t="s">
        <v>165</v>
      </c>
      <c r="E274" s="36"/>
      <c r="F274" s="202" t="s">
        <v>405</v>
      </c>
      <c r="G274" s="36"/>
      <c r="H274" s="36"/>
      <c r="I274" s="108"/>
      <c r="J274" s="36"/>
      <c r="K274" s="36"/>
      <c r="L274" s="39"/>
      <c r="M274" s="203"/>
      <c r="N274" s="204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165</v>
      </c>
      <c r="AU274" s="17" t="s">
        <v>82</v>
      </c>
    </row>
    <row r="275" spans="1:65" s="13" customFormat="1" ht="10.199999999999999">
      <c r="B275" s="205"/>
      <c r="C275" s="206"/>
      <c r="D275" s="201" t="s">
        <v>166</v>
      </c>
      <c r="E275" s="207" t="s">
        <v>19</v>
      </c>
      <c r="F275" s="208" t="s">
        <v>2069</v>
      </c>
      <c r="G275" s="206"/>
      <c r="H275" s="209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82</v>
      </c>
      <c r="AV275" s="13" t="s">
        <v>85</v>
      </c>
      <c r="AW275" s="13" t="s">
        <v>34</v>
      </c>
      <c r="AX275" s="13" t="s">
        <v>82</v>
      </c>
      <c r="AY275" s="215" t="s">
        <v>158</v>
      </c>
    </row>
    <row r="276" spans="1:65" s="12" customFormat="1" ht="25.95" customHeight="1">
      <c r="B276" s="174"/>
      <c r="C276" s="175"/>
      <c r="D276" s="176" t="s">
        <v>73</v>
      </c>
      <c r="E276" s="177" t="s">
        <v>408</v>
      </c>
      <c r="F276" s="177" t="s">
        <v>409</v>
      </c>
      <c r="G276" s="175"/>
      <c r="H276" s="175"/>
      <c r="I276" s="178"/>
      <c r="J276" s="179">
        <f>BK276</f>
        <v>0</v>
      </c>
      <c r="K276" s="175"/>
      <c r="L276" s="180"/>
      <c r="M276" s="181"/>
      <c r="N276" s="182"/>
      <c r="O276" s="182"/>
      <c r="P276" s="183">
        <f>P277+SUM(P278:P590)+P664+P668</f>
        <v>0</v>
      </c>
      <c r="Q276" s="182"/>
      <c r="R276" s="183">
        <f>R277+SUM(R278:R590)+R664+R668</f>
        <v>96.526170000000008</v>
      </c>
      <c r="S276" s="182"/>
      <c r="T276" s="184">
        <f>T277+SUM(T278:T590)+T664+T668</f>
        <v>21.12</v>
      </c>
      <c r="AR276" s="185" t="s">
        <v>176</v>
      </c>
      <c r="AT276" s="186" t="s">
        <v>73</v>
      </c>
      <c r="AU276" s="186" t="s">
        <v>74</v>
      </c>
      <c r="AY276" s="185" t="s">
        <v>158</v>
      </c>
      <c r="BK276" s="187">
        <f>BK277+SUM(BK278:BK590)+BK664+BK668</f>
        <v>0</v>
      </c>
    </row>
    <row r="277" spans="1:65" s="2" customFormat="1" ht="61.2" customHeight="1">
      <c r="A277" s="34"/>
      <c r="B277" s="35"/>
      <c r="C277" s="188" t="s">
        <v>474</v>
      </c>
      <c r="D277" s="188" t="s">
        <v>159</v>
      </c>
      <c r="E277" s="189" t="s">
        <v>1301</v>
      </c>
      <c r="F277" s="190" t="s">
        <v>1302</v>
      </c>
      <c r="G277" s="191" t="s">
        <v>1303</v>
      </c>
      <c r="H277" s="192">
        <v>2</v>
      </c>
      <c r="I277" s="193"/>
      <c r="J277" s="194">
        <f>ROUND(I277*H277,2)</f>
        <v>0</v>
      </c>
      <c r="K277" s="190" t="s">
        <v>19</v>
      </c>
      <c r="L277" s="39"/>
      <c r="M277" s="195" t="s">
        <v>19</v>
      </c>
      <c r="N277" s="196" t="s">
        <v>45</v>
      </c>
      <c r="O277" s="64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236</v>
      </c>
      <c r="AT277" s="199" t="s">
        <v>159</v>
      </c>
      <c r="AU277" s="199" t="s">
        <v>82</v>
      </c>
      <c r="AY277" s="17" t="s">
        <v>158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82</v>
      </c>
      <c r="BK277" s="200">
        <f>ROUND(I277*H277,2)</f>
        <v>0</v>
      </c>
      <c r="BL277" s="17" t="s">
        <v>236</v>
      </c>
      <c r="BM277" s="199" t="s">
        <v>1855</v>
      </c>
    </row>
    <row r="278" spans="1:65" s="2" customFormat="1" ht="38.4">
      <c r="A278" s="34"/>
      <c r="B278" s="35"/>
      <c r="C278" s="36"/>
      <c r="D278" s="201" t="s">
        <v>165</v>
      </c>
      <c r="E278" s="36"/>
      <c r="F278" s="202" t="s">
        <v>1305</v>
      </c>
      <c r="G278" s="36"/>
      <c r="H278" s="36"/>
      <c r="I278" s="108"/>
      <c r="J278" s="36"/>
      <c r="K278" s="36"/>
      <c r="L278" s="39"/>
      <c r="M278" s="203"/>
      <c r="N278" s="204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165</v>
      </c>
      <c r="AU278" s="17" t="s">
        <v>82</v>
      </c>
    </row>
    <row r="279" spans="1:65" s="13" customFormat="1" ht="10.199999999999999">
      <c r="B279" s="205"/>
      <c r="C279" s="206"/>
      <c r="D279" s="201" t="s">
        <v>166</v>
      </c>
      <c r="E279" s="207" t="s">
        <v>19</v>
      </c>
      <c r="F279" s="208" t="s">
        <v>2068</v>
      </c>
      <c r="G279" s="206"/>
      <c r="H279" s="209">
        <v>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34</v>
      </c>
      <c r="AX279" s="13" t="s">
        <v>82</v>
      </c>
      <c r="AY279" s="215" t="s">
        <v>158</v>
      </c>
    </row>
    <row r="280" spans="1:65" s="2" customFormat="1" ht="29.4" customHeight="1">
      <c r="A280" s="34"/>
      <c r="B280" s="35"/>
      <c r="C280" s="188" t="s">
        <v>479</v>
      </c>
      <c r="D280" s="188" t="s">
        <v>159</v>
      </c>
      <c r="E280" s="189" t="s">
        <v>426</v>
      </c>
      <c r="F280" s="190" t="s">
        <v>427</v>
      </c>
      <c r="G280" s="191" t="s">
        <v>162</v>
      </c>
      <c r="H280" s="192">
        <v>115</v>
      </c>
      <c r="I280" s="193"/>
      <c r="J280" s="194">
        <f>ROUND(I280*H280,2)</f>
        <v>0</v>
      </c>
      <c r="K280" s="190" t="s">
        <v>19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428</v>
      </c>
    </row>
    <row r="281" spans="1:65" s="2" customFormat="1" ht="19.2">
      <c r="A281" s="34"/>
      <c r="B281" s="35"/>
      <c r="C281" s="36"/>
      <c r="D281" s="201" t="s">
        <v>165</v>
      </c>
      <c r="E281" s="36"/>
      <c r="F281" s="202" t="s">
        <v>427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16.5" customHeight="1">
      <c r="A282" s="34"/>
      <c r="B282" s="35"/>
      <c r="C282" s="228" t="s">
        <v>485</v>
      </c>
      <c r="D282" s="228" t="s">
        <v>199</v>
      </c>
      <c r="E282" s="229" t="s">
        <v>430</v>
      </c>
      <c r="F282" s="230" t="s">
        <v>431</v>
      </c>
      <c r="G282" s="231" t="s">
        <v>162</v>
      </c>
      <c r="H282" s="232">
        <v>132.25</v>
      </c>
      <c r="I282" s="233"/>
      <c r="J282" s="234">
        <f>ROUND(I282*H282,2)</f>
        <v>0</v>
      </c>
      <c r="K282" s="230" t="s">
        <v>19</v>
      </c>
      <c r="L282" s="235"/>
      <c r="M282" s="236" t="s">
        <v>19</v>
      </c>
      <c r="N282" s="237" t="s">
        <v>45</v>
      </c>
      <c r="O282" s="64"/>
      <c r="P282" s="197">
        <f>O282*H282</f>
        <v>0</v>
      </c>
      <c r="Q282" s="197">
        <v>1.2E-4</v>
      </c>
      <c r="R282" s="197">
        <f>Q282*H282</f>
        <v>1.5869999999999999E-2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241</v>
      </c>
      <c r="AT282" s="199" t="s">
        <v>199</v>
      </c>
      <c r="AU282" s="199" t="s">
        <v>82</v>
      </c>
      <c r="AY282" s="17" t="s">
        <v>158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82</v>
      </c>
      <c r="BK282" s="200">
        <f>ROUND(I282*H282,2)</f>
        <v>0</v>
      </c>
      <c r="BL282" s="17" t="s">
        <v>236</v>
      </c>
      <c r="BM282" s="199" t="s">
        <v>432</v>
      </c>
    </row>
    <row r="283" spans="1:65" s="2" customFormat="1" ht="10.199999999999999">
      <c r="A283" s="34"/>
      <c r="B283" s="35"/>
      <c r="C283" s="36"/>
      <c r="D283" s="201" t="s">
        <v>165</v>
      </c>
      <c r="E283" s="36"/>
      <c r="F283" s="202" t="s">
        <v>431</v>
      </c>
      <c r="G283" s="36"/>
      <c r="H283" s="36"/>
      <c r="I283" s="108"/>
      <c r="J283" s="36"/>
      <c r="K283" s="36"/>
      <c r="L283" s="39"/>
      <c r="M283" s="203"/>
      <c r="N283" s="204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165</v>
      </c>
      <c r="AU283" s="17" t="s">
        <v>82</v>
      </c>
    </row>
    <row r="284" spans="1:65" s="13" customFormat="1" ht="10.199999999999999">
      <c r="B284" s="205"/>
      <c r="C284" s="206"/>
      <c r="D284" s="201" t="s">
        <v>166</v>
      </c>
      <c r="E284" s="207" t="s">
        <v>19</v>
      </c>
      <c r="F284" s="208" t="s">
        <v>2070</v>
      </c>
      <c r="G284" s="206"/>
      <c r="H284" s="209">
        <v>115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34</v>
      </c>
      <c r="AX284" s="13" t="s">
        <v>82</v>
      </c>
      <c r="AY284" s="215" t="s">
        <v>158</v>
      </c>
    </row>
    <row r="285" spans="1:65" s="13" customFormat="1" ht="10.199999999999999">
      <c r="B285" s="205"/>
      <c r="C285" s="206"/>
      <c r="D285" s="201" t="s">
        <v>166</v>
      </c>
      <c r="E285" s="206"/>
      <c r="F285" s="208" t="s">
        <v>2071</v>
      </c>
      <c r="G285" s="206"/>
      <c r="H285" s="209">
        <v>132.25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82</v>
      </c>
      <c r="AV285" s="13" t="s">
        <v>85</v>
      </c>
      <c r="AW285" s="13" t="s">
        <v>4</v>
      </c>
      <c r="AX285" s="13" t="s">
        <v>82</v>
      </c>
      <c r="AY285" s="215" t="s">
        <v>158</v>
      </c>
    </row>
    <row r="286" spans="1:65" s="2" customFormat="1" ht="37.200000000000003" customHeight="1">
      <c r="A286" s="34"/>
      <c r="B286" s="35"/>
      <c r="C286" s="188" t="s">
        <v>491</v>
      </c>
      <c r="D286" s="188" t="s">
        <v>159</v>
      </c>
      <c r="E286" s="189" t="s">
        <v>436</v>
      </c>
      <c r="F286" s="190" t="s">
        <v>437</v>
      </c>
      <c r="G286" s="191" t="s">
        <v>162</v>
      </c>
      <c r="H286" s="192">
        <v>515</v>
      </c>
      <c r="I286" s="193"/>
      <c r="J286" s="194">
        <f>ROUND(I286*H286,2)</f>
        <v>0</v>
      </c>
      <c r="K286" s="190" t="s">
        <v>213</v>
      </c>
      <c r="L286" s="39"/>
      <c r="M286" s="195" t="s">
        <v>19</v>
      </c>
      <c r="N286" s="196" t="s">
        <v>45</v>
      </c>
      <c r="O286" s="64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236</v>
      </c>
      <c r="AT286" s="199" t="s">
        <v>159</v>
      </c>
      <c r="AU286" s="199" t="s">
        <v>82</v>
      </c>
      <c r="AY286" s="17" t="s">
        <v>158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0</v>
      </c>
      <c r="BL286" s="17" t="s">
        <v>236</v>
      </c>
      <c r="BM286" s="199" t="s">
        <v>438</v>
      </c>
    </row>
    <row r="287" spans="1:65" s="2" customFormat="1" ht="19.2">
      <c r="A287" s="34"/>
      <c r="B287" s="35"/>
      <c r="C287" s="36"/>
      <c r="D287" s="201" t="s">
        <v>165</v>
      </c>
      <c r="E287" s="36"/>
      <c r="F287" s="202" t="s">
        <v>437</v>
      </c>
      <c r="G287" s="36"/>
      <c r="H287" s="36"/>
      <c r="I287" s="108"/>
      <c r="J287" s="36"/>
      <c r="K287" s="36"/>
      <c r="L287" s="39"/>
      <c r="M287" s="203"/>
      <c r="N287" s="204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165</v>
      </c>
      <c r="AU287" s="17" t="s">
        <v>82</v>
      </c>
    </row>
    <row r="288" spans="1:65" s="2" customFormat="1" ht="16.5" customHeight="1">
      <c r="A288" s="34"/>
      <c r="B288" s="35"/>
      <c r="C288" s="228" t="s">
        <v>496</v>
      </c>
      <c r="D288" s="228" t="s">
        <v>199</v>
      </c>
      <c r="E288" s="229" t="s">
        <v>440</v>
      </c>
      <c r="F288" s="230" t="s">
        <v>441</v>
      </c>
      <c r="G288" s="231" t="s">
        <v>162</v>
      </c>
      <c r="H288" s="232">
        <v>575</v>
      </c>
      <c r="I288" s="233"/>
      <c r="J288" s="234">
        <f>ROUND(I288*H288,2)</f>
        <v>0</v>
      </c>
      <c r="K288" s="230" t="s">
        <v>19</v>
      </c>
      <c r="L288" s="235"/>
      <c r="M288" s="236" t="s">
        <v>19</v>
      </c>
      <c r="N288" s="237" t="s">
        <v>45</v>
      </c>
      <c r="O288" s="64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241</v>
      </c>
      <c r="AT288" s="199" t="s">
        <v>199</v>
      </c>
      <c r="AU288" s="199" t="s">
        <v>82</v>
      </c>
      <c r="AY288" s="17" t="s">
        <v>158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236</v>
      </c>
      <c r="BM288" s="199" t="s">
        <v>442</v>
      </c>
    </row>
    <row r="289" spans="1:65" s="2" customFormat="1" ht="10.199999999999999">
      <c r="A289" s="34"/>
      <c r="B289" s="35"/>
      <c r="C289" s="36"/>
      <c r="D289" s="201" t="s">
        <v>165</v>
      </c>
      <c r="E289" s="36"/>
      <c r="F289" s="202" t="s">
        <v>441</v>
      </c>
      <c r="G289" s="36"/>
      <c r="H289" s="36"/>
      <c r="I289" s="108"/>
      <c r="J289" s="36"/>
      <c r="K289" s="36"/>
      <c r="L289" s="39"/>
      <c r="M289" s="203"/>
      <c r="N289" s="204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165</v>
      </c>
      <c r="AU289" s="17" t="s">
        <v>82</v>
      </c>
    </row>
    <row r="290" spans="1:65" s="13" customFormat="1" ht="20.399999999999999">
      <c r="B290" s="205"/>
      <c r="C290" s="206"/>
      <c r="D290" s="201" t="s">
        <v>166</v>
      </c>
      <c r="E290" s="207" t="s">
        <v>19</v>
      </c>
      <c r="F290" s="208" t="s">
        <v>2072</v>
      </c>
      <c r="G290" s="206"/>
      <c r="H290" s="209">
        <v>500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82</v>
      </c>
      <c r="AV290" s="13" t="s">
        <v>85</v>
      </c>
      <c r="AW290" s="13" t="s">
        <v>34</v>
      </c>
      <c r="AX290" s="13" t="s">
        <v>82</v>
      </c>
      <c r="AY290" s="215" t="s">
        <v>158</v>
      </c>
    </row>
    <row r="291" spans="1:65" s="13" customFormat="1" ht="10.199999999999999">
      <c r="B291" s="205"/>
      <c r="C291" s="206"/>
      <c r="D291" s="201" t="s">
        <v>166</v>
      </c>
      <c r="E291" s="206"/>
      <c r="F291" s="208" t="s">
        <v>2073</v>
      </c>
      <c r="G291" s="206"/>
      <c r="H291" s="209">
        <v>575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166</v>
      </c>
      <c r="AU291" s="215" t="s">
        <v>82</v>
      </c>
      <c r="AV291" s="13" t="s">
        <v>85</v>
      </c>
      <c r="AW291" s="13" t="s">
        <v>4</v>
      </c>
      <c r="AX291" s="13" t="s">
        <v>82</v>
      </c>
      <c r="AY291" s="215" t="s">
        <v>158</v>
      </c>
    </row>
    <row r="292" spans="1:65" s="2" customFormat="1" ht="16.5" customHeight="1">
      <c r="A292" s="34"/>
      <c r="B292" s="35"/>
      <c r="C292" s="228" t="s">
        <v>502</v>
      </c>
      <c r="D292" s="228" t="s">
        <v>199</v>
      </c>
      <c r="E292" s="229" t="s">
        <v>446</v>
      </c>
      <c r="F292" s="230" t="s">
        <v>447</v>
      </c>
      <c r="G292" s="231" t="s">
        <v>162</v>
      </c>
      <c r="H292" s="232">
        <v>17.25</v>
      </c>
      <c r="I292" s="233"/>
      <c r="J292" s="234">
        <f>ROUND(I292*H292,2)</f>
        <v>0</v>
      </c>
      <c r="K292" s="230" t="s">
        <v>19</v>
      </c>
      <c r="L292" s="235"/>
      <c r="M292" s="236" t="s">
        <v>19</v>
      </c>
      <c r="N292" s="237" t="s">
        <v>45</v>
      </c>
      <c r="O292" s="64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241</v>
      </c>
      <c r="AT292" s="199" t="s">
        <v>199</v>
      </c>
      <c r="AU292" s="199" t="s">
        <v>82</v>
      </c>
      <c r="AY292" s="17" t="s">
        <v>158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236</v>
      </c>
      <c r="BM292" s="199" t="s">
        <v>448</v>
      </c>
    </row>
    <row r="293" spans="1:65" s="2" customFormat="1" ht="10.199999999999999">
      <c r="A293" s="34"/>
      <c r="B293" s="35"/>
      <c r="C293" s="36"/>
      <c r="D293" s="201" t="s">
        <v>165</v>
      </c>
      <c r="E293" s="36"/>
      <c r="F293" s="202" t="s">
        <v>447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165</v>
      </c>
      <c r="AU293" s="17" t="s">
        <v>82</v>
      </c>
    </row>
    <row r="294" spans="1:65" s="13" customFormat="1" ht="10.199999999999999">
      <c r="B294" s="205"/>
      <c r="C294" s="206"/>
      <c r="D294" s="201" t="s">
        <v>166</v>
      </c>
      <c r="E294" s="207" t="s">
        <v>19</v>
      </c>
      <c r="F294" s="208" t="s">
        <v>2074</v>
      </c>
      <c r="G294" s="206"/>
      <c r="H294" s="209">
        <v>15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82</v>
      </c>
      <c r="AV294" s="13" t="s">
        <v>85</v>
      </c>
      <c r="AW294" s="13" t="s">
        <v>34</v>
      </c>
      <c r="AX294" s="13" t="s">
        <v>82</v>
      </c>
      <c r="AY294" s="215" t="s">
        <v>158</v>
      </c>
    </row>
    <row r="295" spans="1:65" s="13" customFormat="1" ht="10.199999999999999">
      <c r="B295" s="205"/>
      <c r="C295" s="206"/>
      <c r="D295" s="201" t="s">
        <v>166</v>
      </c>
      <c r="E295" s="206"/>
      <c r="F295" s="208" t="s">
        <v>1346</v>
      </c>
      <c r="G295" s="206"/>
      <c r="H295" s="209">
        <v>17.25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4</v>
      </c>
      <c r="AX295" s="13" t="s">
        <v>82</v>
      </c>
      <c r="AY295" s="215" t="s">
        <v>158</v>
      </c>
    </row>
    <row r="296" spans="1:65" s="2" customFormat="1" ht="32.4" customHeight="1">
      <c r="A296" s="34"/>
      <c r="B296" s="35"/>
      <c r="C296" s="188" t="s">
        <v>236</v>
      </c>
      <c r="D296" s="188" t="s">
        <v>159</v>
      </c>
      <c r="E296" s="189" t="s">
        <v>451</v>
      </c>
      <c r="F296" s="190" t="s">
        <v>452</v>
      </c>
      <c r="G296" s="191" t="s">
        <v>162</v>
      </c>
      <c r="H296" s="192">
        <v>1010</v>
      </c>
      <c r="I296" s="193"/>
      <c r="J296" s="194">
        <f>ROUND(I296*H296,2)</f>
        <v>0</v>
      </c>
      <c r="K296" s="190" t="s">
        <v>19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236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236</v>
      </c>
      <c r="BM296" s="199" t="s">
        <v>453</v>
      </c>
    </row>
    <row r="297" spans="1:65" s="2" customFormat="1" ht="19.2">
      <c r="A297" s="34"/>
      <c r="B297" s="35"/>
      <c r="C297" s="36"/>
      <c r="D297" s="201" t="s">
        <v>165</v>
      </c>
      <c r="E297" s="36"/>
      <c r="F297" s="202" t="s">
        <v>452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32.4" customHeight="1">
      <c r="A298" s="34"/>
      <c r="B298" s="35"/>
      <c r="C298" s="228" t="s">
        <v>511</v>
      </c>
      <c r="D298" s="228" t="s">
        <v>199</v>
      </c>
      <c r="E298" s="229" t="s">
        <v>455</v>
      </c>
      <c r="F298" s="230" t="s">
        <v>456</v>
      </c>
      <c r="G298" s="231" t="s">
        <v>162</v>
      </c>
      <c r="H298" s="232">
        <v>1161.5</v>
      </c>
      <c r="I298" s="233"/>
      <c r="J298" s="234">
        <f>ROUND(I298*H298,2)</f>
        <v>0</v>
      </c>
      <c r="K298" s="230" t="s">
        <v>19</v>
      </c>
      <c r="L298" s="235"/>
      <c r="M298" s="236" t="s">
        <v>19</v>
      </c>
      <c r="N298" s="237" t="s">
        <v>45</v>
      </c>
      <c r="O298" s="64"/>
      <c r="P298" s="197">
        <f>O298*H298</f>
        <v>0</v>
      </c>
      <c r="Q298" s="197">
        <v>4.2000000000000002E-4</v>
      </c>
      <c r="R298" s="197">
        <f>Q298*H298</f>
        <v>0.48783000000000004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241</v>
      </c>
      <c r="AT298" s="199" t="s">
        <v>199</v>
      </c>
      <c r="AU298" s="199" t="s">
        <v>82</v>
      </c>
      <c r="AY298" s="17" t="s">
        <v>158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0</v>
      </c>
      <c r="BL298" s="17" t="s">
        <v>236</v>
      </c>
      <c r="BM298" s="199" t="s">
        <v>457</v>
      </c>
    </row>
    <row r="299" spans="1:65" s="2" customFormat="1" ht="10.199999999999999">
      <c r="A299" s="34"/>
      <c r="B299" s="35"/>
      <c r="C299" s="36"/>
      <c r="D299" s="201" t="s">
        <v>165</v>
      </c>
      <c r="E299" s="36"/>
      <c r="F299" s="202" t="s">
        <v>456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165</v>
      </c>
      <c r="AU299" s="17" t="s">
        <v>82</v>
      </c>
    </row>
    <row r="300" spans="1:65" s="13" customFormat="1" ht="10.199999999999999">
      <c r="B300" s="205"/>
      <c r="C300" s="206"/>
      <c r="D300" s="201" t="s">
        <v>166</v>
      </c>
      <c r="E300" s="207" t="s">
        <v>19</v>
      </c>
      <c r="F300" s="208" t="s">
        <v>2075</v>
      </c>
      <c r="G300" s="206"/>
      <c r="H300" s="209">
        <v>1010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82</v>
      </c>
      <c r="AV300" s="13" t="s">
        <v>85</v>
      </c>
      <c r="AW300" s="13" t="s">
        <v>34</v>
      </c>
      <c r="AX300" s="13" t="s">
        <v>82</v>
      </c>
      <c r="AY300" s="215" t="s">
        <v>158</v>
      </c>
    </row>
    <row r="301" spans="1:65" s="13" customFormat="1" ht="10.199999999999999">
      <c r="B301" s="205"/>
      <c r="C301" s="206"/>
      <c r="D301" s="201" t="s">
        <v>166</v>
      </c>
      <c r="E301" s="206"/>
      <c r="F301" s="208" t="s">
        <v>2076</v>
      </c>
      <c r="G301" s="206"/>
      <c r="H301" s="209">
        <v>1161.5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82</v>
      </c>
      <c r="AV301" s="13" t="s">
        <v>85</v>
      </c>
      <c r="AW301" s="13" t="s">
        <v>4</v>
      </c>
      <c r="AX301" s="13" t="s">
        <v>82</v>
      </c>
      <c r="AY301" s="215" t="s">
        <v>158</v>
      </c>
    </row>
    <row r="302" spans="1:65" s="2" customFormat="1" ht="32.4" customHeight="1">
      <c r="A302" s="34"/>
      <c r="B302" s="35"/>
      <c r="C302" s="228" t="s">
        <v>516</v>
      </c>
      <c r="D302" s="228" t="s">
        <v>199</v>
      </c>
      <c r="E302" s="229" t="s">
        <v>460</v>
      </c>
      <c r="F302" s="230" t="s">
        <v>461</v>
      </c>
      <c r="G302" s="231" t="s">
        <v>202</v>
      </c>
      <c r="H302" s="232">
        <v>2</v>
      </c>
      <c r="I302" s="233"/>
      <c r="J302" s="234">
        <f>ROUND(I302*H302,2)</f>
        <v>0</v>
      </c>
      <c r="K302" s="230" t="s">
        <v>19</v>
      </c>
      <c r="L302" s="235"/>
      <c r="M302" s="236" t="s">
        <v>19</v>
      </c>
      <c r="N302" s="237" t="s">
        <v>45</v>
      </c>
      <c r="O302" s="64"/>
      <c r="P302" s="197">
        <f>O302*H302</f>
        <v>0</v>
      </c>
      <c r="Q302" s="197">
        <v>4.2000000000000002E-4</v>
      </c>
      <c r="R302" s="197">
        <f>Q302*H302</f>
        <v>8.4000000000000003E-4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241</v>
      </c>
      <c r="AT302" s="199" t="s">
        <v>199</v>
      </c>
      <c r="AU302" s="199" t="s">
        <v>82</v>
      </c>
      <c r="AY302" s="17" t="s">
        <v>158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82</v>
      </c>
      <c r="BK302" s="200">
        <f>ROUND(I302*H302,2)</f>
        <v>0</v>
      </c>
      <c r="BL302" s="17" t="s">
        <v>236</v>
      </c>
      <c r="BM302" s="199" t="s">
        <v>462</v>
      </c>
    </row>
    <row r="303" spans="1:65" s="2" customFormat="1" ht="19.2">
      <c r="A303" s="34"/>
      <c r="B303" s="35"/>
      <c r="C303" s="36"/>
      <c r="D303" s="201" t="s">
        <v>165</v>
      </c>
      <c r="E303" s="36"/>
      <c r="F303" s="202" t="s">
        <v>461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165</v>
      </c>
      <c r="AU303" s="17" t="s">
        <v>82</v>
      </c>
    </row>
    <row r="304" spans="1:65" s="13" customFormat="1" ht="10.199999999999999">
      <c r="B304" s="205"/>
      <c r="C304" s="206"/>
      <c r="D304" s="201" t="s">
        <v>166</v>
      </c>
      <c r="E304" s="207" t="s">
        <v>19</v>
      </c>
      <c r="F304" s="208" t="s">
        <v>2028</v>
      </c>
      <c r="G304" s="206"/>
      <c r="H304" s="209">
        <v>2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166</v>
      </c>
      <c r="AU304" s="215" t="s">
        <v>82</v>
      </c>
      <c r="AV304" s="13" t="s">
        <v>85</v>
      </c>
      <c r="AW304" s="13" t="s">
        <v>34</v>
      </c>
      <c r="AX304" s="13" t="s">
        <v>82</v>
      </c>
      <c r="AY304" s="215" t="s">
        <v>158</v>
      </c>
    </row>
    <row r="305" spans="1:65" s="2" customFormat="1" ht="32.4" customHeight="1">
      <c r="A305" s="34"/>
      <c r="B305" s="35"/>
      <c r="C305" s="188" t="s">
        <v>521</v>
      </c>
      <c r="D305" s="188" t="s">
        <v>159</v>
      </c>
      <c r="E305" s="189" t="s">
        <v>465</v>
      </c>
      <c r="F305" s="190" t="s">
        <v>466</v>
      </c>
      <c r="G305" s="191" t="s">
        <v>162</v>
      </c>
      <c r="H305" s="192">
        <v>165</v>
      </c>
      <c r="I305" s="193"/>
      <c r="J305" s="194">
        <f>ROUND(I305*H305,2)</f>
        <v>0</v>
      </c>
      <c r="K305" s="190" t="s">
        <v>213</v>
      </c>
      <c r="L305" s="39"/>
      <c r="M305" s="195" t="s">
        <v>19</v>
      </c>
      <c r="N305" s="196" t="s">
        <v>45</v>
      </c>
      <c r="O305" s="64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236</v>
      </c>
      <c r="AT305" s="199" t="s">
        <v>159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467</v>
      </c>
    </row>
    <row r="306" spans="1:65" s="2" customFormat="1" ht="48">
      <c r="A306" s="34"/>
      <c r="B306" s="35"/>
      <c r="C306" s="36"/>
      <c r="D306" s="201" t="s">
        <v>165</v>
      </c>
      <c r="E306" s="36"/>
      <c r="F306" s="202" t="s">
        <v>468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2" customFormat="1" ht="16.5" customHeight="1">
      <c r="A307" s="34"/>
      <c r="B307" s="35"/>
      <c r="C307" s="228" t="s">
        <v>528</v>
      </c>
      <c r="D307" s="228" t="s">
        <v>199</v>
      </c>
      <c r="E307" s="229" t="s">
        <v>470</v>
      </c>
      <c r="F307" s="230" t="s">
        <v>471</v>
      </c>
      <c r="G307" s="231" t="s">
        <v>162</v>
      </c>
      <c r="H307" s="232">
        <v>189.75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4.8000000000000001E-4</v>
      </c>
      <c r="R307" s="197">
        <f>Q307*H307</f>
        <v>9.1080000000000008E-2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472</v>
      </c>
    </row>
    <row r="308" spans="1:65" s="2" customFormat="1" ht="10.199999999999999">
      <c r="A308" s="34"/>
      <c r="B308" s="35"/>
      <c r="C308" s="36"/>
      <c r="D308" s="201" t="s">
        <v>165</v>
      </c>
      <c r="E308" s="36"/>
      <c r="F308" s="202" t="s">
        <v>471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13" customFormat="1" ht="10.199999999999999">
      <c r="B309" s="205"/>
      <c r="C309" s="206"/>
      <c r="D309" s="201" t="s">
        <v>166</v>
      </c>
      <c r="E309" s="207" t="s">
        <v>19</v>
      </c>
      <c r="F309" s="208" t="s">
        <v>2077</v>
      </c>
      <c r="G309" s="206"/>
      <c r="H309" s="209">
        <v>165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166</v>
      </c>
      <c r="AU309" s="215" t="s">
        <v>82</v>
      </c>
      <c r="AV309" s="13" t="s">
        <v>85</v>
      </c>
      <c r="AW309" s="13" t="s">
        <v>34</v>
      </c>
      <c r="AX309" s="13" t="s">
        <v>82</v>
      </c>
      <c r="AY309" s="215" t="s">
        <v>158</v>
      </c>
    </row>
    <row r="310" spans="1:65" s="13" customFormat="1" ht="10.199999999999999">
      <c r="B310" s="205"/>
      <c r="C310" s="206"/>
      <c r="D310" s="201" t="s">
        <v>166</v>
      </c>
      <c r="E310" s="206"/>
      <c r="F310" s="208" t="s">
        <v>2078</v>
      </c>
      <c r="G310" s="206"/>
      <c r="H310" s="209">
        <v>189.75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82</v>
      </c>
      <c r="AV310" s="13" t="s">
        <v>85</v>
      </c>
      <c r="AW310" s="13" t="s">
        <v>4</v>
      </c>
      <c r="AX310" s="13" t="s">
        <v>82</v>
      </c>
      <c r="AY310" s="215" t="s">
        <v>158</v>
      </c>
    </row>
    <row r="311" spans="1:65" s="2" customFormat="1" ht="32.4" customHeight="1">
      <c r="A311" s="34"/>
      <c r="B311" s="35"/>
      <c r="C311" s="188" t="s">
        <v>535</v>
      </c>
      <c r="D311" s="188" t="s">
        <v>159</v>
      </c>
      <c r="E311" s="189" t="s">
        <v>492</v>
      </c>
      <c r="F311" s="190" t="s">
        <v>493</v>
      </c>
      <c r="G311" s="191" t="s">
        <v>162</v>
      </c>
      <c r="H311" s="192">
        <v>140</v>
      </c>
      <c r="I311" s="193"/>
      <c r="J311" s="194">
        <f>ROUND(I311*H311,2)</f>
        <v>0</v>
      </c>
      <c r="K311" s="190" t="s">
        <v>213</v>
      </c>
      <c r="L311" s="39"/>
      <c r="M311" s="195" t="s">
        <v>19</v>
      </c>
      <c r="N311" s="196" t="s">
        <v>45</v>
      </c>
      <c r="O311" s="64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236</v>
      </c>
      <c r="AT311" s="199" t="s">
        <v>159</v>
      </c>
      <c r="AU311" s="199" t="s">
        <v>82</v>
      </c>
      <c r="AY311" s="17" t="s">
        <v>158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82</v>
      </c>
      <c r="BK311" s="200">
        <f>ROUND(I311*H311,2)</f>
        <v>0</v>
      </c>
      <c r="BL311" s="17" t="s">
        <v>236</v>
      </c>
      <c r="BM311" s="199" t="s">
        <v>494</v>
      </c>
    </row>
    <row r="312" spans="1:65" s="2" customFormat="1" ht="48">
      <c r="A312" s="34"/>
      <c r="B312" s="35"/>
      <c r="C312" s="36"/>
      <c r="D312" s="201" t="s">
        <v>165</v>
      </c>
      <c r="E312" s="36"/>
      <c r="F312" s="202" t="s">
        <v>495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165</v>
      </c>
      <c r="AU312" s="17" t="s">
        <v>82</v>
      </c>
    </row>
    <row r="313" spans="1:65" s="2" customFormat="1" ht="32.4" customHeight="1">
      <c r="A313" s="34"/>
      <c r="B313" s="35"/>
      <c r="C313" s="228" t="s">
        <v>541</v>
      </c>
      <c r="D313" s="228" t="s">
        <v>199</v>
      </c>
      <c r="E313" s="229" t="s">
        <v>497</v>
      </c>
      <c r="F313" s="230" t="s">
        <v>498</v>
      </c>
      <c r="G313" s="231" t="s">
        <v>162</v>
      </c>
      <c r="H313" s="232">
        <v>161</v>
      </c>
      <c r="I313" s="233"/>
      <c r="J313" s="234">
        <f>ROUND(I313*H313,2)</f>
        <v>0</v>
      </c>
      <c r="K313" s="230" t="s">
        <v>19</v>
      </c>
      <c r="L313" s="235"/>
      <c r="M313" s="236" t="s">
        <v>19</v>
      </c>
      <c r="N313" s="237" t="s">
        <v>45</v>
      </c>
      <c r="O313" s="64"/>
      <c r="P313" s="197">
        <f>O313*H313</f>
        <v>0</v>
      </c>
      <c r="Q313" s="197">
        <v>6.2E-4</v>
      </c>
      <c r="R313" s="197">
        <f>Q313*H313</f>
        <v>9.9820000000000006E-2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255</v>
      </c>
      <c r="AT313" s="199" t="s">
        <v>199</v>
      </c>
      <c r="AU313" s="199" t="s">
        <v>82</v>
      </c>
      <c r="AY313" s="17" t="s">
        <v>158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7" t="s">
        <v>82</v>
      </c>
      <c r="BK313" s="200">
        <f>ROUND(I313*H313,2)</f>
        <v>0</v>
      </c>
      <c r="BL313" s="17" t="s">
        <v>255</v>
      </c>
      <c r="BM313" s="199" t="s">
        <v>499</v>
      </c>
    </row>
    <row r="314" spans="1:65" s="2" customFormat="1" ht="10.199999999999999">
      <c r="A314" s="34"/>
      <c r="B314" s="35"/>
      <c r="C314" s="36"/>
      <c r="D314" s="201" t="s">
        <v>165</v>
      </c>
      <c r="E314" s="36"/>
      <c r="F314" s="202" t="s">
        <v>498</v>
      </c>
      <c r="G314" s="36"/>
      <c r="H314" s="36"/>
      <c r="I314" s="108"/>
      <c r="J314" s="36"/>
      <c r="K314" s="36"/>
      <c r="L314" s="39"/>
      <c r="M314" s="203"/>
      <c r="N314" s="204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165</v>
      </c>
      <c r="AU314" s="17" t="s">
        <v>82</v>
      </c>
    </row>
    <row r="315" spans="1:65" s="13" customFormat="1" ht="10.199999999999999">
      <c r="B315" s="205"/>
      <c r="C315" s="206"/>
      <c r="D315" s="201" t="s">
        <v>166</v>
      </c>
      <c r="E315" s="207" t="s">
        <v>19</v>
      </c>
      <c r="F315" s="208" t="s">
        <v>2079</v>
      </c>
      <c r="G315" s="206"/>
      <c r="H315" s="209">
        <v>140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166</v>
      </c>
      <c r="AU315" s="215" t="s">
        <v>82</v>
      </c>
      <c r="AV315" s="13" t="s">
        <v>85</v>
      </c>
      <c r="AW315" s="13" t="s">
        <v>34</v>
      </c>
      <c r="AX315" s="13" t="s">
        <v>82</v>
      </c>
      <c r="AY315" s="215" t="s">
        <v>158</v>
      </c>
    </row>
    <row r="316" spans="1:65" s="13" customFormat="1" ht="10.199999999999999">
      <c r="B316" s="205"/>
      <c r="C316" s="206"/>
      <c r="D316" s="201" t="s">
        <v>166</v>
      </c>
      <c r="E316" s="206"/>
      <c r="F316" s="208" t="s">
        <v>1342</v>
      </c>
      <c r="G316" s="206"/>
      <c r="H316" s="209">
        <v>161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82</v>
      </c>
      <c r="AV316" s="13" t="s">
        <v>85</v>
      </c>
      <c r="AW316" s="13" t="s">
        <v>4</v>
      </c>
      <c r="AX316" s="13" t="s">
        <v>82</v>
      </c>
      <c r="AY316" s="215" t="s">
        <v>158</v>
      </c>
    </row>
    <row r="317" spans="1:65" s="2" customFormat="1" ht="16.5" customHeight="1">
      <c r="A317" s="34"/>
      <c r="B317" s="35"/>
      <c r="C317" s="188" t="s">
        <v>548</v>
      </c>
      <c r="D317" s="188" t="s">
        <v>159</v>
      </c>
      <c r="E317" s="189" t="s">
        <v>503</v>
      </c>
      <c r="F317" s="190" t="s">
        <v>504</v>
      </c>
      <c r="G317" s="191" t="s">
        <v>202</v>
      </c>
      <c r="H317" s="192">
        <v>64</v>
      </c>
      <c r="I317" s="193"/>
      <c r="J317" s="194">
        <f>ROUND(I317*H317,2)</f>
        <v>0</v>
      </c>
      <c r="K317" s="190" t="s">
        <v>19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236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505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504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16.5" customHeight="1">
      <c r="A319" s="34"/>
      <c r="B319" s="35"/>
      <c r="C319" s="228" t="s">
        <v>554</v>
      </c>
      <c r="D319" s="228" t="s">
        <v>199</v>
      </c>
      <c r="E319" s="229" t="s">
        <v>506</v>
      </c>
      <c r="F319" s="230" t="s">
        <v>507</v>
      </c>
      <c r="G319" s="231" t="s">
        <v>508</v>
      </c>
      <c r="H319" s="232">
        <v>64</v>
      </c>
      <c r="I319" s="233"/>
      <c r="J319" s="234">
        <f>ROUND(I319*H319,2)</f>
        <v>0</v>
      </c>
      <c r="K319" s="230" t="s">
        <v>19</v>
      </c>
      <c r="L319" s="235"/>
      <c r="M319" s="236" t="s">
        <v>19</v>
      </c>
      <c r="N319" s="237" t="s">
        <v>45</v>
      </c>
      <c r="O319" s="64"/>
      <c r="P319" s="197">
        <f>O319*H319</f>
        <v>0</v>
      </c>
      <c r="Q319" s="197">
        <v>6.2E-4</v>
      </c>
      <c r="R319" s="197">
        <f>Q319*H319</f>
        <v>3.968E-2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241</v>
      </c>
      <c r="AT319" s="199" t="s">
        <v>199</v>
      </c>
      <c r="AU319" s="199" t="s">
        <v>82</v>
      </c>
      <c r="AY319" s="17" t="s">
        <v>158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82</v>
      </c>
      <c r="BK319" s="200">
        <f>ROUND(I319*H319,2)</f>
        <v>0</v>
      </c>
      <c r="BL319" s="17" t="s">
        <v>236</v>
      </c>
      <c r="BM319" s="199" t="s">
        <v>509</v>
      </c>
    </row>
    <row r="320" spans="1:65" s="2" customFormat="1" ht="10.199999999999999">
      <c r="A320" s="34"/>
      <c r="B320" s="35"/>
      <c r="C320" s="36"/>
      <c r="D320" s="201" t="s">
        <v>165</v>
      </c>
      <c r="E320" s="36"/>
      <c r="F320" s="202" t="s">
        <v>507</v>
      </c>
      <c r="G320" s="36"/>
      <c r="H320" s="36"/>
      <c r="I320" s="108"/>
      <c r="J320" s="36"/>
      <c r="K320" s="36"/>
      <c r="L320" s="39"/>
      <c r="M320" s="203"/>
      <c r="N320" s="204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165</v>
      </c>
      <c r="AU320" s="17" t="s">
        <v>82</v>
      </c>
    </row>
    <row r="321" spans="1:65" s="13" customFormat="1" ht="10.199999999999999">
      <c r="B321" s="205"/>
      <c r="C321" s="206"/>
      <c r="D321" s="201" t="s">
        <v>166</v>
      </c>
      <c r="E321" s="207" t="s">
        <v>19</v>
      </c>
      <c r="F321" s="208" t="s">
        <v>2080</v>
      </c>
      <c r="G321" s="206"/>
      <c r="H321" s="209">
        <v>64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166</v>
      </c>
      <c r="AU321" s="215" t="s">
        <v>82</v>
      </c>
      <c r="AV321" s="13" t="s">
        <v>85</v>
      </c>
      <c r="AW321" s="13" t="s">
        <v>34</v>
      </c>
      <c r="AX321" s="13" t="s">
        <v>82</v>
      </c>
      <c r="AY321" s="215" t="s">
        <v>158</v>
      </c>
    </row>
    <row r="322" spans="1:65" s="2" customFormat="1" ht="32.4" customHeight="1">
      <c r="A322" s="34"/>
      <c r="B322" s="35"/>
      <c r="C322" s="228" t="s">
        <v>558</v>
      </c>
      <c r="D322" s="228" t="s">
        <v>199</v>
      </c>
      <c r="E322" s="229" t="s">
        <v>512</v>
      </c>
      <c r="F322" s="230" t="s">
        <v>513</v>
      </c>
      <c r="G322" s="231" t="s">
        <v>508</v>
      </c>
      <c r="H322" s="232">
        <v>12</v>
      </c>
      <c r="I322" s="233"/>
      <c r="J322" s="234">
        <f>ROUND(I322*H322,2)</f>
        <v>0</v>
      </c>
      <c r="K322" s="230" t="s">
        <v>19</v>
      </c>
      <c r="L322" s="235"/>
      <c r="M322" s="236" t="s">
        <v>19</v>
      </c>
      <c r="N322" s="237" t="s">
        <v>45</v>
      </c>
      <c r="O322" s="64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241</v>
      </c>
      <c r="AT322" s="199" t="s">
        <v>199</v>
      </c>
      <c r="AU322" s="199" t="s">
        <v>82</v>
      </c>
      <c r="AY322" s="17" t="s">
        <v>158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82</v>
      </c>
      <c r="BK322" s="200">
        <f>ROUND(I322*H322,2)</f>
        <v>0</v>
      </c>
      <c r="BL322" s="17" t="s">
        <v>236</v>
      </c>
      <c r="BM322" s="199" t="s">
        <v>514</v>
      </c>
    </row>
    <row r="323" spans="1:65" s="2" customFormat="1" ht="10.199999999999999">
      <c r="A323" s="34"/>
      <c r="B323" s="35"/>
      <c r="C323" s="36"/>
      <c r="D323" s="201" t="s">
        <v>165</v>
      </c>
      <c r="E323" s="36"/>
      <c r="F323" s="202" t="s">
        <v>513</v>
      </c>
      <c r="G323" s="36"/>
      <c r="H323" s="36"/>
      <c r="I323" s="108"/>
      <c r="J323" s="36"/>
      <c r="K323" s="36"/>
      <c r="L323" s="39"/>
      <c r="M323" s="203"/>
      <c r="N323" s="204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165</v>
      </c>
      <c r="AU323" s="17" t="s">
        <v>82</v>
      </c>
    </row>
    <row r="324" spans="1:65" s="13" customFormat="1" ht="10.199999999999999">
      <c r="B324" s="205"/>
      <c r="C324" s="206"/>
      <c r="D324" s="201" t="s">
        <v>166</v>
      </c>
      <c r="E324" s="207" t="s">
        <v>19</v>
      </c>
      <c r="F324" s="208" t="s">
        <v>2081</v>
      </c>
      <c r="G324" s="206"/>
      <c r="H324" s="209">
        <v>12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166</v>
      </c>
      <c r="AU324" s="215" t="s">
        <v>82</v>
      </c>
      <c r="AV324" s="13" t="s">
        <v>85</v>
      </c>
      <c r="AW324" s="13" t="s">
        <v>34</v>
      </c>
      <c r="AX324" s="13" t="s">
        <v>82</v>
      </c>
      <c r="AY324" s="215" t="s">
        <v>158</v>
      </c>
    </row>
    <row r="325" spans="1:65" s="2" customFormat="1" ht="30" customHeight="1">
      <c r="A325" s="34"/>
      <c r="B325" s="35"/>
      <c r="C325" s="188" t="s">
        <v>563</v>
      </c>
      <c r="D325" s="188" t="s">
        <v>159</v>
      </c>
      <c r="E325" s="189" t="s">
        <v>517</v>
      </c>
      <c r="F325" s="190" t="s">
        <v>518</v>
      </c>
      <c r="G325" s="191" t="s">
        <v>202</v>
      </c>
      <c r="H325" s="192">
        <v>196</v>
      </c>
      <c r="I325" s="193"/>
      <c r="J325" s="194">
        <f>ROUND(I325*H325,2)</f>
        <v>0</v>
      </c>
      <c r="K325" s="190" t="s">
        <v>213</v>
      </c>
      <c r="L325" s="39"/>
      <c r="M325" s="195" t="s">
        <v>19</v>
      </c>
      <c r="N325" s="196" t="s">
        <v>45</v>
      </c>
      <c r="O325" s="64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236</v>
      </c>
      <c r="AT325" s="199" t="s">
        <v>159</v>
      </c>
      <c r="AU325" s="199" t="s">
        <v>82</v>
      </c>
      <c r="AY325" s="17" t="s">
        <v>158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82</v>
      </c>
      <c r="BK325" s="200">
        <f>ROUND(I325*H325,2)</f>
        <v>0</v>
      </c>
      <c r="BL325" s="17" t="s">
        <v>236</v>
      </c>
      <c r="BM325" s="199" t="s">
        <v>519</v>
      </c>
    </row>
    <row r="326" spans="1:65" s="2" customFormat="1" ht="19.2">
      <c r="A326" s="34"/>
      <c r="B326" s="35"/>
      <c r="C326" s="36"/>
      <c r="D326" s="201" t="s">
        <v>165</v>
      </c>
      <c r="E326" s="36"/>
      <c r="F326" s="202" t="s">
        <v>518</v>
      </c>
      <c r="G326" s="36"/>
      <c r="H326" s="36"/>
      <c r="I326" s="108"/>
      <c r="J326" s="36"/>
      <c r="K326" s="36"/>
      <c r="L326" s="39"/>
      <c r="M326" s="203"/>
      <c r="N326" s="204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82</v>
      </c>
    </row>
    <row r="327" spans="1:65" s="13" customFormat="1" ht="10.199999999999999">
      <c r="B327" s="205"/>
      <c r="C327" s="206"/>
      <c r="D327" s="201" t="s">
        <v>166</v>
      </c>
      <c r="E327" s="207" t="s">
        <v>19</v>
      </c>
      <c r="F327" s="208" t="s">
        <v>2082</v>
      </c>
      <c r="G327" s="206"/>
      <c r="H327" s="209">
        <v>196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166</v>
      </c>
      <c r="AU327" s="215" t="s">
        <v>82</v>
      </c>
      <c r="AV327" s="13" t="s">
        <v>85</v>
      </c>
      <c r="AW327" s="13" t="s">
        <v>34</v>
      </c>
      <c r="AX327" s="13" t="s">
        <v>82</v>
      </c>
      <c r="AY327" s="215" t="s">
        <v>158</v>
      </c>
    </row>
    <row r="328" spans="1:65" s="2" customFormat="1" ht="16.5" customHeight="1">
      <c r="A328" s="34"/>
      <c r="B328" s="35"/>
      <c r="C328" s="188" t="s">
        <v>567</v>
      </c>
      <c r="D328" s="188" t="s">
        <v>159</v>
      </c>
      <c r="E328" s="189" t="s">
        <v>522</v>
      </c>
      <c r="F328" s="190" t="s">
        <v>523</v>
      </c>
      <c r="G328" s="191" t="s">
        <v>162</v>
      </c>
      <c r="H328" s="192">
        <v>60</v>
      </c>
      <c r="I328" s="193"/>
      <c r="J328" s="194">
        <f>ROUND(I328*H328,2)</f>
        <v>0</v>
      </c>
      <c r="K328" s="190" t="s">
        <v>213</v>
      </c>
      <c r="L328" s="39"/>
      <c r="M328" s="195" t="s">
        <v>19</v>
      </c>
      <c r="N328" s="196" t="s">
        <v>45</v>
      </c>
      <c r="O328" s="64"/>
      <c r="P328" s="197">
        <f>O328*H328</f>
        <v>0</v>
      </c>
      <c r="Q328" s="197">
        <v>5.0000000000000002E-5</v>
      </c>
      <c r="R328" s="197">
        <f>Q328*H328</f>
        <v>3.0000000000000001E-3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236</v>
      </c>
      <c r="AT328" s="199" t="s">
        <v>159</v>
      </c>
      <c r="AU328" s="199" t="s">
        <v>82</v>
      </c>
      <c r="AY328" s="17" t="s">
        <v>158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236</v>
      </c>
      <c r="BM328" s="199" t="s">
        <v>524</v>
      </c>
    </row>
    <row r="329" spans="1:65" s="2" customFormat="1" ht="19.2">
      <c r="A329" s="34"/>
      <c r="B329" s="35"/>
      <c r="C329" s="36"/>
      <c r="D329" s="201" t="s">
        <v>165</v>
      </c>
      <c r="E329" s="36"/>
      <c r="F329" s="202" t="s">
        <v>525</v>
      </c>
      <c r="G329" s="36"/>
      <c r="H329" s="36"/>
      <c r="I329" s="108"/>
      <c r="J329" s="36"/>
      <c r="K329" s="36"/>
      <c r="L329" s="39"/>
      <c r="M329" s="203"/>
      <c r="N329" s="204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165</v>
      </c>
      <c r="AU329" s="17" t="s">
        <v>82</v>
      </c>
    </row>
    <row r="330" spans="1:65" s="2" customFormat="1" ht="38.4">
      <c r="A330" s="34"/>
      <c r="B330" s="35"/>
      <c r="C330" s="36"/>
      <c r="D330" s="201" t="s">
        <v>216</v>
      </c>
      <c r="E330" s="36"/>
      <c r="F330" s="227" t="s">
        <v>526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216</v>
      </c>
      <c r="AU330" s="17" t="s">
        <v>82</v>
      </c>
    </row>
    <row r="331" spans="1:65" s="13" customFormat="1" ht="10.199999999999999">
      <c r="B331" s="205"/>
      <c r="C331" s="206"/>
      <c r="D331" s="201" t="s">
        <v>166</v>
      </c>
      <c r="E331" s="207" t="s">
        <v>19</v>
      </c>
      <c r="F331" s="208" t="s">
        <v>2083</v>
      </c>
      <c r="G331" s="206"/>
      <c r="H331" s="209">
        <v>60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2" customFormat="1" ht="16.5" customHeight="1">
      <c r="A332" s="34"/>
      <c r="B332" s="35"/>
      <c r="C332" s="228" t="s">
        <v>571</v>
      </c>
      <c r="D332" s="228" t="s">
        <v>199</v>
      </c>
      <c r="E332" s="229" t="s">
        <v>529</v>
      </c>
      <c r="F332" s="230" t="s">
        <v>530</v>
      </c>
      <c r="G332" s="231" t="s">
        <v>531</v>
      </c>
      <c r="H332" s="232">
        <v>44.64</v>
      </c>
      <c r="I332" s="233"/>
      <c r="J332" s="234">
        <f>ROUND(I332*H332,2)</f>
        <v>0</v>
      </c>
      <c r="K332" s="230" t="s">
        <v>213</v>
      </c>
      <c r="L332" s="235"/>
      <c r="M332" s="236" t="s">
        <v>19</v>
      </c>
      <c r="N332" s="237" t="s">
        <v>45</v>
      </c>
      <c r="O332" s="64"/>
      <c r="P332" s="197">
        <f>O332*H332</f>
        <v>0</v>
      </c>
      <c r="Q332" s="197">
        <v>1E-3</v>
      </c>
      <c r="R332" s="197">
        <f>Q332*H332</f>
        <v>4.4639999999999999E-2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241</v>
      </c>
      <c r="AT332" s="199" t="s">
        <v>199</v>
      </c>
      <c r="AU332" s="199" t="s">
        <v>82</v>
      </c>
      <c r="AY332" s="17" t="s">
        <v>158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82</v>
      </c>
      <c r="BK332" s="200">
        <f>ROUND(I332*H332,2)</f>
        <v>0</v>
      </c>
      <c r="BL332" s="17" t="s">
        <v>236</v>
      </c>
      <c r="BM332" s="199" t="s">
        <v>532</v>
      </c>
    </row>
    <row r="333" spans="1:65" s="2" customFormat="1" ht="10.199999999999999">
      <c r="A333" s="34"/>
      <c r="B333" s="35"/>
      <c r="C333" s="36"/>
      <c r="D333" s="201" t="s">
        <v>165</v>
      </c>
      <c r="E333" s="36"/>
      <c r="F333" s="202" t="s">
        <v>530</v>
      </c>
      <c r="G333" s="36"/>
      <c r="H333" s="36"/>
      <c r="I333" s="108"/>
      <c r="J333" s="36"/>
      <c r="K333" s="36"/>
      <c r="L333" s="39"/>
      <c r="M333" s="203"/>
      <c r="N333" s="204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82</v>
      </c>
    </row>
    <row r="334" spans="1:65" s="13" customFormat="1" ht="10.199999999999999">
      <c r="B334" s="205"/>
      <c r="C334" s="206"/>
      <c r="D334" s="201" t="s">
        <v>166</v>
      </c>
      <c r="E334" s="207" t="s">
        <v>19</v>
      </c>
      <c r="F334" s="208" t="s">
        <v>2084</v>
      </c>
      <c r="G334" s="206"/>
      <c r="H334" s="209">
        <v>37.200000000000003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166</v>
      </c>
      <c r="AU334" s="215" t="s">
        <v>82</v>
      </c>
      <c r="AV334" s="13" t="s">
        <v>85</v>
      </c>
      <c r="AW334" s="13" t="s">
        <v>34</v>
      </c>
      <c r="AX334" s="13" t="s">
        <v>82</v>
      </c>
      <c r="AY334" s="215" t="s">
        <v>158</v>
      </c>
    </row>
    <row r="335" spans="1:65" s="13" customFormat="1" ht="10.199999999999999">
      <c r="B335" s="205"/>
      <c r="C335" s="206"/>
      <c r="D335" s="201" t="s">
        <v>166</v>
      </c>
      <c r="E335" s="206"/>
      <c r="F335" s="208" t="s">
        <v>2085</v>
      </c>
      <c r="G335" s="206"/>
      <c r="H335" s="209">
        <v>44.64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166</v>
      </c>
      <c r="AU335" s="215" t="s">
        <v>82</v>
      </c>
      <c r="AV335" s="13" t="s">
        <v>85</v>
      </c>
      <c r="AW335" s="13" t="s">
        <v>4</v>
      </c>
      <c r="AX335" s="13" t="s">
        <v>82</v>
      </c>
      <c r="AY335" s="215" t="s">
        <v>158</v>
      </c>
    </row>
    <row r="336" spans="1:65" s="2" customFormat="1" ht="30" customHeight="1">
      <c r="A336" s="34"/>
      <c r="B336" s="35"/>
      <c r="C336" s="188" t="s">
        <v>575</v>
      </c>
      <c r="D336" s="188" t="s">
        <v>159</v>
      </c>
      <c r="E336" s="189" t="s">
        <v>536</v>
      </c>
      <c r="F336" s="190" t="s">
        <v>537</v>
      </c>
      <c r="G336" s="191" t="s">
        <v>162</v>
      </c>
      <c r="H336" s="192">
        <v>210</v>
      </c>
      <c r="I336" s="193"/>
      <c r="J336" s="194">
        <f>ROUND(I336*H336,2)</f>
        <v>0</v>
      </c>
      <c r="K336" s="190" t="s">
        <v>213</v>
      </c>
      <c r="L336" s="39"/>
      <c r="M336" s="195" t="s">
        <v>19</v>
      </c>
      <c r="N336" s="196" t="s">
        <v>45</v>
      </c>
      <c r="O336" s="64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236</v>
      </c>
      <c r="AT336" s="199" t="s">
        <v>159</v>
      </c>
      <c r="AU336" s="199" t="s">
        <v>82</v>
      </c>
      <c r="AY336" s="17" t="s">
        <v>158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82</v>
      </c>
      <c r="BK336" s="200">
        <f>ROUND(I336*H336,2)</f>
        <v>0</v>
      </c>
      <c r="BL336" s="17" t="s">
        <v>236</v>
      </c>
      <c r="BM336" s="199" t="s">
        <v>538</v>
      </c>
    </row>
    <row r="337" spans="1:65" s="2" customFormat="1" ht="28.8">
      <c r="A337" s="34"/>
      <c r="B337" s="35"/>
      <c r="C337" s="36"/>
      <c r="D337" s="201" t="s">
        <v>165</v>
      </c>
      <c r="E337" s="36"/>
      <c r="F337" s="202" t="s">
        <v>539</v>
      </c>
      <c r="G337" s="36"/>
      <c r="H337" s="36"/>
      <c r="I337" s="108"/>
      <c r="J337" s="36"/>
      <c r="K337" s="36"/>
      <c r="L337" s="39"/>
      <c r="M337" s="203"/>
      <c r="N337" s="204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165</v>
      </c>
      <c r="AU337" s="17" t="s">
        <v>82</v>
      </c>
    </row>
    <row r="338" spans="1:65" s="13" customFormat="1" ht="10.199999999999999">
      <c r="B338" s="205"/>
      <c r="C338" s="206"/>
      <c r="D338" s="201" t="s">
        <v>166</v>
      </c>
      <c r="E338" s="207" t="s">
        <v>19</v>
      </c>
      <c r="F338" s="208" t="s">
        <v>2086</v>
      </c>
      <c r="G338" s="206"/>
      <c r="H338" s="209">
        <v>210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166</v>
      </c>
      <c r="AU338" s="215" t="s">
        <v>82</v>
      </c>
      <c r="AV338" s="13" t="s">
        <v>85</v>
      </c>
      <c r="AW338" s="13" t="s">
        <v>34</v>
      </c>
      <c r="AX338" s="13" t="s">
        <v>82</v>
      </c>
      <c r="AY338" s="215" t="s">
        <v>158</v>
      </c>
    </row>
    <row r="339" spans="1:65" s="2" customFormat="1" ht="16.5" customHeight="1">
      <c r="A339" s="34"/>
      <c r="B339" s="35"/>
      <c r="C339" s="228" t="s">
        <v>581</v>
      </c>
      <c r="D339" s="228" t="s">
        <v>199</v>
      </c>
      <c r="E339" s="229" t="s">
        <v>542</v>
      </c>
      <c r="F339" s="230" t="s">
        <v>543</v>
      </c>
      <c r="G339" s="231" t="s">
        <v>531</v>
      </c>
      <c r="H339" s="232">
        <v>264.60000000000002</v>
      </c>
      <c r="I339" s="233"/>
      <c r="J339" s="234">
        <f>ROUND(I339*H339,2)</f>
        <v>0</v>
      </c>
      <c r="K339" s="230" t="s">
        <v>213</v>
      </c>
      <c r="L339" s="235"/>
      <c r="M339" s="236" t="s">
        <v>19</v>
      </c>
      <c r="N339" s="237" t="s">
        <v>45</v>
      </c>
      <c r="O339" s="64"/>
      <c r="P339" s="197">
        <f>O339*H339</f>
        <v>0</v>
      </c>
      <c r="Q339" s="197">
        <v>1E-3</v>
      </c>
      <c r="R339" s="197">
        <f>Q339*H339</f>
        <v>0.2646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241</v>
      </c>
      <c r="AT339" s="199" t="s">
        <v>199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544</v>
      </c>
    </row>
    <row r="340" spans="1:65" s="2" customFormat="1" ht="10.199999999999999">
      <c r="A340" s="34"/>
      <c r="B340" s="35"/>
      <c r="C340" s="36"/>
      <c r="D340" s="201" t="s">
        <v>165</v>
      </c>
      <c r="E340" s="36"/>
      <c r="F340" s="202" t="s">
        <v>543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2" customFormat="1" ht="19.2">
      <c r="A341" s="34"/>
      <c r="B341" s="35"/>
      <c r="C341" s="36"/>
      <c r="D341" s="201" t="s">
        <v>181</v>
      </c>
      <c r="E341" s="36"/>
      <c r="F341" s="227" t="s">
        <v>545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181</v>
      </c>
      <c r="AU341" s="17" t="s">
        <v>82</v>
      </c>
    </row>
    <row r="342" spans="1:65" s="13" customFormat="1" ht="10.199999999999999">
      <c r="B342" s="205"/>
      <c r="C342" s="206"/>
      <c r="D342" s="201" t="s">
        <v>166</v>
      </c>
      <c r="E342" s="207" t="s">
        <v>19</v>
      </c>
      <c r="F342" s="208" t="s">
        <v>2087</v>
      </c>
      <c r="G342" s="206"/>
      <c r="H342" s="209">
        <v>220.5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13" customFormat="1" ht="10.199999999999999">
      <c r="B343" s="205"/>
      <c r="C343" s="206"/>
      <c r="D343" s="201" t="s">
        <v>166</v>
      </c>
      <c r="E343" s="206"/>
      <c r="F343" s="208" t="s">
        <v>2088</v>
      </c>
      <c r="G343" s="206"/>
      <c r="H343" s="209">
        <v>264.60000000000002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4</v>
      </c>
      <c r="AX343" s="13" t="s">
        <v>82</v>
      </c>
      <c r="AY343" s="215" t="s">
        <v>158</v>
      </c>
    </row>
    <row r="344" spans="1:65" s="2" customFormat="1" ht="16.5" customHeight="1">
      <c r="A344" s="34"/>
      <c r="B344" s="35"/>
      <c r="C344" s="188" t="s">
        <v>585</v>
      </c>
      <c r="D344" s="188" t="s">
        <v>159</v>
      </c>
      <c r="E344" s="189" t="s">
        <v>549</v>
      </c>
      <c r="F344" s="190" t="s">
        <v>550</v>
      </c>
      <c r="G344" s="191" t="s">
        <v>202</v>
      </c>
      <c r="H344" s="192">
        <v>12</v>
      </c>
      <c r="I344" s="193"/>
      <c r="J344" s="194">
        <f>ROUND(I344*H344,2)</f>
        <v>0</v>
      </c>
      <c r="K344" s="190" t="s">
        <v>213</v>
      </c>
      <c r="L344" s="39"/>
      <c r="M344" s="195" t="s">
        <v>19</v>
      </c>
      <c r="N344" s="196" t="s">
        <v>45</v>
      </c>
      <c r="O344" s="64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195</v>
      </c>
      <c r="AT344" s="199" t="s">
        <v>159</v>
      </c>
      <c r="AU344" s="199" t="s">
        <v>82</v>
      </c>
      <c r="AY344" s="17" t="s">
        <v>158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82</v>
      </c>
      <c r="BK344" s="200">
        <f>ROUND(I344*H344,2)</f>
        <v>0</v>
      </c>
      <c r="BL344" s="17" t="s">
        <v>195</v>
      </c>
      <c r="BM344" s="199" t="s">
        <v>551</v>
      </c>
    </row>
    <row r="345" spans="1:65" s="2" customFormat="1" ht="10.199999999999999">
      <c r="A345" s="34"/>
      <c r="B345" s="35"/>
      <c r="C345" s="36"/>
      <c r="D345" s="201" t="s">
        <v>165</v>
      </c>
      <c r="E345" s="36"/>
      <c r="F345" s="202" t="s">
        <v>552</v>
      </c>
      <c r="G345" s="36"/>
      <c r="H345" s="36"/>
      <c r="I345" s="108"/>
      <c r="J345" s="36"/>
      <c r="K345" s="36"/>
      <c r="L345" s="39"/>
      <c r="M345" s="203"/>
      <c r="N345" s="204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82</v>
      </c>
    </row>
    <row r="346" spans="1:65" s="2" customFormat="1" ht="28.8">
      <c r="A346" s="34"/>
      <c r="B346" s="35"/>
      <c r="C346" s="36"/>
      <c r="D346" s="201" t="s">
        <v>216</v>
      </c>
      <c r="E346" s="36"/>
      <c r="F346" s="227" t="s">
        <v>553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216</v>
      </c>
      <c r="AU346" s="17" t="s">
        <v>82</v>
      </c>
    </row>
    <row r="347" spans="1:65" s="2" customFormat="1" ht="16.5" customHeight="1">
      <c r="A347" s="34"/>
      <c r="B347" s="35"/>
      <c r="C347" s="228" t="s">
        <v>590</v>
      </c>
      <c r="D347" s="228" t="s">
        <v>199</v>
      </c>
      <c r="E347" s="229" t="s">
        <v>555</v>
      </c>
      <c r="F347" s="230" t="s">
        <v>556</v>
      </c>
      <c r="G347" s="231" t="s">
        <v>202</v>
      </c>
      <c r="H347" s="232">
        <v>12</v>
      </c>
      <c r="I347" s="233"/>
      <c r="J347" s="234">
        <f>ROUND(I347*H347,2)</f>
        <v>0</v>
      </c>
      <c r="K347" s="230" t="s">
        <v>213</v>
      </c>
      <c r="L347" s="235"/>
      <c r="M347" s="236" t="s">
        <v>19</v>
      </c>
      <c r="N347" s="237" t="s">
        <v>45</v>
      </c>
      <c r="O347" s="64"/>
      <c r="P347" s="197">
        <f>O347*H347</f>
        <v>0</v>
      </c>
      <c r="Q347" s="197">
        <v>1.6000000000000001E-4</v>
      </c>
      <c r="R347" s="197">
        <f>Q347*H347</f>
        <v>1.9200000000000003E-3</v>
      </c>
      <c r="S347" s="197">
        <v>0</v>
      </c>
      <c r="T347" s="19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241</v>
      </c>
      <c r="AT347" s="199" t="s">
        <v>199</v>
      </c>
      <c r="AU347" s="199" t="s">
        <v>82</v>
      </c>
      <c r="AY347" s="17" t="s">
        <v>158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7" t="s">
        <v>82</v>
      </c>
      <c r="BK347" s="200">
        <f>ROUND(I347*H347,2)</f>
        <v>0</v>
      </c>
      <c r="BL347" s="17" t="s">
        <v>236</v>
      </c>
      <c r="BM347" s="199" t="s">
        <v>557</v>
      </c>
    </row>
    <row r="348" spans="1:65" s="2" customFormat="1" ht="10.199999999999999">
      <c r="A348" s="34"/>
      <c r="B348" s="35"/>
      <c r="C348" s="36"/>
      <c r="D348" s="201" t="s">
        <v>165</v>
      </c>
      <c r="E348" s="36"/>
      <c r="F348" s="202" t="s">
        <v>556</v>
      </c>
      <c r="G348" s="36"/>
      <c r="H348" s="36"/>
      <c r="I348" s="108"/>
      <c r="J348" s="36"/>
      <c r="K348" s="36"/>
      <c r="L348" s="39"/>
      <c r="M348" s="203"/>
      <c r="N348" s="204"/>
      <c r="O348" s="64"/>
      <c r="P348" s="64"/>
      <c r="Q348" s="64"/>
      <c r="R348" s="64"/>
      <c r="S348" s="64"/>
      <c r="T348" s="65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165</v>
      </c>
      <c r="AU348" s="17" t="s">
        <v>82</v>
      </c>
    </row>
    <row r="349" spans="1:65" s="13" customFormat="1" ht="10.199999999999999">
      <c r="B349" s="205"/>
      <c r="C349" s="206"/>
      <c r="D349" s="201" t="s">
        <v>166</v>
      </c>
      <c r="E349" s="207" t="s">
        <v>19</v>
      </c>
      <c r="F349" s="208" t="s">
        <v>2089</v>
      </c>
      <c r="G349" s="206"/>
      <c r="H349" s="209">
        <v>12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166</v>
      </c>
      <c r="AU349" s="215" t="s">
        <v>82</v>
      </c>
      <c r="AV349" s="13" t="s">
        <v>85</v>
      </c>
      <c r="AW349" s="13" t="s">
        <v>34</v>
      </c>
      <c r="AX349" s="13" t="s">
        <v>82</v>
      </c>
      <c r="AY349" s="215" t="s">
        <v>158</v>
      </c>
    </row>
    <row r="350" spans="1:65" s="2" customFormat="1" ht="16.5" customHeight="1">
      <c r="A350" s="34"/>
      <c r="B350" s="35"/>
      <c r="C350" s="188" t="s">
        <v>596</v>
      </c>
      <c r="D350" s="188" t="s">
        <v>159</v>
      </c>
      <c r="E350" s="189" t="s">
        <v>559</v>
      </c>
      <c r="F350" s="190" t="s">
        <v>560</v>
      </c>
      <c r="G350" s="191" t="s">
        <v>202</v>
      </c>
      <c r="H350" s="192">
        <v>22</v>
      </c>
      <c r="I350" s="193"/>
      <c r="J350" s="194">
        <f>ROUND(I350*H350,2)</f>
        <v>0</v>
      </c>
      <c r="K350" s="190" t="s">
        <v>213</v>
      </c>
      <c r="L350" s="39"/>
      <c r="M350" s="195" t="s">
        <v>19</v>
      </c>
      <c r="N350" s="196" t="s">
        <v>45</v>
      </c>
      <c r="O350" s="64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195</v>
      </c>
      <c r="AT350" s="199" t="s">
        <v>159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195</v>
      </c>
      <c r="BM350" s="199" t="s">
        <v>561</v>
      </c>
    </row>
    <row r="351" spans="1:65" s="2" customFormat="1" ht="10.199999999999999">
      <c r="A351" s="34"/>
      <c r="B351" s="35"/>
      <c r="C351" s="36"/>
      <c r="D351" s="201" t="s">
        <v>165</v>
      </c>
      <c r="E351" s="36"/>
      <c r="F351" s="202" t="s">
        <v>562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2" customFormat="1" ht="28.8">
      <c r="A352" s="34"/>
      <c r="B352" s="35"/>
      <c r="C352" s="36"/>
      <c r="D352" s="201" t="s">
        <v>216</v>
      </c>
      <c r="E352" s="36"/>
      <c r="F352" s="227" t="s">
        <v>553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216</v>
      </c>
      <c r="AU352" s="17" t="s">
        <v>82</v>
      </c>
    </row>
    <row r="353" spans="1:65" s="2" customFormat="1" ht="30" customHeight="1">
      <c r="A353" s="34"/>
      <c r="B353" s="35"/>
      <c r="C353" s="228" t="s">
        <v>601</v>
      </c>
      <c r="D353" s="228" t="s">
        <v>199</v>
      </c>
      <c r="E353" s="229" t="s">
        <v>564</v>
      </c>
      <c r="F353" s="230" t="s">
        <v>565</v>
      </c>
      <c r="G353" s="231" t="s">
        <v>202</v>
      </c>
      <c r="H353" s="232">
        <v>12</v>
      </c>
      <c r="I353" s="233"/>
      <c r="J353" s="234">
        <f>ROUND(I353*H353,2)</f>
        <v>0</v>
      </c>
      <c r="K353" s="230" t="s">
        <v>213</v>
      </c>
      <c r="L353" s="235"/>
      <c r="M353" s="236" t="s">
        <v>19</v>
      </c>
      <c r="N353" s="237" t="s">
        <v>45</v>
      </c>
      <c r="O353" s="64"/>
      <c r="P353" s="197">
        <f>O353*H353</f>
        <v>0</v>
      </c>
      <c r="Q353" s="197">
        <v>2.5999999999999998E-4</v>
      </c>
      <c r="R353" s="197">
        <f>Q353*H353</f>
        <v>3.1199999999999995E-3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241</v>
      </c>
      <c r="AT353" s="199" t="s">
        <v>199</v>
      </c>
      <c r="AU353" s="199" t="s">
        <v>82</v>
      </c>
      <c r="AY353" s="17" t="s">
        <v>158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82</v>
      </c>
      <c r="BK353" s="200">
        <f>ROUND(I353*H353,2)</f>
        <v>0</v>
      </c>
      <c r="BL353" s="17" t="s">
        <v>236</v>
      </c>
      <c r="BM353" s="199" t="s">
        <v>566</v>
      </c>
    </row>
    <row r="354" spans="1:65" s="2" customFormat="1" ht="10.199999999999999">
      <c r="A354" s="34"/>
      <c r="B354" s="35"/>
      <c r="C354" s="36"/>
      <c r="D354" s="201" t="s">
        <v>165</v>
      </c>
      <c r="E354" s="36"/>
      <c r="F354" s="202" t="s">
        <v>565</v>
      </c>
      <c r="G354" s="36"/>
      <c r="H354" s="36"/>
      <c r="I354" s="108"/>
      <c r="J354" s="36"/>
      <c r="K354" s="36"/>
      <c r="L354" s="39"/>
      <c r="M354" s="203"/>
      <c r="N354" s="204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165</v>
      </c>
      <c r="AU354" s="17" t="s">
        <v>82</v>
      </c>
    </row>
    <row r="355" spans="1:65" s="2" customFormat="1" ht="30" customHeight="1">
      <c r="A355" s="34"/>
      <c r="B355" s="35"/>
      <c r="C355" s="228" t="s">
        <v>607</v>
      </c>
      <c r="D355" s="228" t="s">
        <v>199</v>
      </c>
      <c r="E355" s="229" t="s">
        <v>568</v>
      </c>
      <c r="F355" s="230" t="s">
        <v>569</v>
      </c>
      <c r="G355" s="231" t="s">
        <v>202</v>
      </c>
      <c r="H355" s="232">
        <v>10</v>
      </c>
      <c r="I355" s="233"/>
      <c r="J355" s="234">
        <f>ROUND(I355*H355,2)</f>
        <v>0</v>
      </c>
      <c r="K355" s="230" t="s">
        <v>213</v>
      </c>
      <c r="L355" s="235"/>
      <c r="M355" s="236" t="s">
        <v>19</v>
      </c>
      <c r="N355" s="237" t="s">
        <v>45</v>
      </c>
      <c r="O355" s="64"/>
      <c r="P355" s="197">
        <f>O355*H355</f>
        <v>0</v>
      </c>
      <c r="Q355" s="197">
        <v>6.9999999999999999E-4</v>
      </c>
      <c r="R355" s="197">
        <f>Q355*H355</f>
        <v>7.0000000000000001E-3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241</v>
      </c>
      <c r="AT355" s="199" t="s">
        <v>199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570</v>
      </c>
    </row>
    <row r="356" spans="1:65" s="2" customFormat="1" ht="19.2">
      <c r="A356" s="34"/>
      <c r="B356" s="35"/>
      <c r="C356" s="36"/>
      <c r="D356" s="201" t="s">
        <v>165</v>
      </c>
      <c r="E356" s="36"/>
      <c r="F356" s="202" t="s">
        <v>569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2" customFormat="1" ht="30" customHeight="1">
      <c r="A357" s="34"/>
      <c r="B357" s="35"/>
      <c r="C357" s="188" t="s">
        <v>612</v>
      </c>
      <c r="D357" s="188" t="s">
        <v>159</v>
      </c>
      <c r="E357" s="189" t="s">
        <v>572</v>
      </c>
      <c r="F357" s="190" t="s">
        <v>573</v>
      </c>
      <c r="G357" s="191" t="s">
        <v>202</v>
      </c>
      <c r="H357" s="192">
        <v>2</v>
      </c>
      <c r="I357" s="193"/>
      <c r="J357" s="194">
        <f>ROUND(I357*H357,2)</f>
        <v>0</v>
      </c>
      <c r="K357" s="190" t="s">
        <v>19</v>
      </c>
      <c r="L357" s="39"/>
      <c r="M357" s="195" t="s">
        <v>19</v>
      </c>
      <c r="N357" s="196" t="s">
        <v>45</v>
      </c>
      <c r="O357" s="64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236</v>
      </c>
      <c r="AT357" s="199" t="s">
        <v>159</v>
      </c>
      <c r="AU357" s="199" t="s">
        <v>82</v>
      </c>
      <c r="AY357" s="17" t="s">
        <v>158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82</v>
      </c>
      <c r="BK357" s="200">
        <f>ROUND(I357*H357,2)</f>
        <v>0</v>
      </c>
      <c r="BL357" s="17" t="s">
        <v>236</v>
      </c>
      <c r="BM357" s="199" t="s">
        <v>574</v>
      </c>
    </row>
    <row r="358" spans="1:65" s="2" customFormat="1" ht="10.199999999999999">
      <c r="A358" s="34"/>
      <c r="B358" s="35"/>
      <c r="C358" s="36"/>
      <c r="D358" s="201" t="s">
        <v>165</v>
      </c>
      <c r="E358" s="36"/>
      <c r="F358" s="202" t="s">
        <v>573</v>
      </c>
      <c r="G358" s="36"/>
      <c r="H358" s="36"/>
      <c r="I358" s="108"/>
      <c r="J358" s="36"/>
      <c r="K358" s="36"/>
      <c r="L358" s="39"/>
      <c r="M358" s="203"/>
      <c r="N358" s="204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165</v>
      </c>
      <c r="AU358" s="17" t="s">
        <v>82</v>
      </c>
    </row>
    <row r="359" spans="1:65" s="13" customFormat="1" ht="10.199999999999999">
      <c r="B359" s="205"/>
      <c r="C359" s="206"/>
      <c r="D359" s="201" t="s">
        <v>166</v>
      </c>
      <c r="E359" s="207" t="s">
        <v>19</v>
      </c>
      <c r="F359" s="208" t="s">
        <v>2046</v>
      </c>
      <c r="G359" s="206"/>
      <c r="H359" s="209">
        <v>2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34</v>
      </c>
      <c r="AX359" s="13" t="s">
        <v>82</v>
      </c>
      <c r="AY359" s="215" t="s">
        <v>158</v>
      </c>
    </row>
    <row r="360" spans="1:65" s="2" customFormat="1" ht="33.6" customHeight="1">
      <c r="A360" s="34"/>
      <c r="B360" s="35"/>
      <c r="C360" s="188" t="s">
        <v>618</v>
      </c>
      <c r="D360" s="188" t="s">
        <v>159</v>
      </c>
      <c r="E360" s="189" t="s">
        <v>576</v>
      </c>
      <c r="F360" s="190" t="s">
        <v>577</v>
      </c>
      <c r="G360" s="191" t="s">
        <v>162</v>
      </c>
      <c r="H360" s="192">
        <v>1805</v>
      </c>
      <c r="I360" s="193"/>
      <c r="J360" s="194">
        <f>ROUND(I360*H360,2)</f>
        <v>0</v>
      </c>
      <c r="K360" s="190" t="s">
        <v>19</v>
      </c>
      <c r="L360" s="39"/>
      <c r="M360" s="195" t="s">
        <v>19</v>
      </c>
      <c r="N360" s="196" t="s">
        <v>45</v>
      </c>
      <c r="O360" s="64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236</v>
      </c>
      <c r="AT360" s="199" t="s">
        <v>159</v>
      </c>
      <c r="AU360" s="199" t="s">
        <v>82</v>
      </c>
      <c r="AY360" s="17" t="s">
        <v>158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236</v>
      </c>
      <c r="BM360" s="199" t="s">
        <v>578</v>
      </c>
    </row>
    <row r="361" spans="1:65" s="2" customFormat="1" ht="10.199999999999999">
      <c r="A361" s="34"/>
      <c r="B361" s="35"/>
      <c r="C361" s="36"/>
      <c r="D361" s="201" t="s">
        <v>165</v>
      </c>
      <c r="E361" s="36"/>
      <c r="F361" s="202" t="s">
        <v>577</v>
      </c>
      <c r="G361" s="36"/>
      <c r="H361" s="36"/>
      <c r="I361" s="108"/>
      <c r="J361" s="36"/>
      <c r="K361" s="36"/>
      <c r="L361" s="39"/>
      <c r="M361" s="203"/>
      <c r="N361" s="204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165</v>
      </c>
      <c r="AU361" s="17" t="s">
        <v>82</v>
      </c>
    </row>
    <row r="362" spans="1:65" s="13" customFormat="1" ht="10.199999999999999">
      <c r="B362" s="205"/>
      <c r="C362" s="206"/>
      <c r="D362" s="201" t="s">
        <v>166</v>
      </c>
      <c r="E362" s="207" t="s">
        <v>19</v>
      </c>
      <c r="F362" s="208" t="s">
        <v>2090</v>
      </c>
      <c r="G362" s="206"/>
      <c r="H362" s="209">
        <v>1805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166</v>
      </c>
      <c r="AU362" s="215" t="s">
        <v>82</v>
      </c>
      <c r="AV362" s="13" t="s">
        <v>85</v>
      </c>
      <c r="AW362" s="13" t="s">
        <v>34</v>
      </c>
      <c r="AX362" s="13" t="s">
        <v>82</v>
      </c>
      <c r="AY362" s="215" t="s">
        <v>158</v>
      </c>
    </row>
    <row r="363" spans="1:65" s="2" customFormat="1" ht="16.5" customHeight="1">
      <c r="A363" s="34"/>
      <c r="B363" s="35"/>
      <c r="C363" s="188" t="s">
        <v>623</v>
      </c>
      <c r="D363" s="188" t="s">
        <v>159</v>
      </c>
      <c r="E363" s="189" t="s">
        <v>582</v>
      </c>
      <c r="F363" s="190" t="s">
        <v>583</v>
      </c>
      <c r="G363" s="191" t="s">
        <v>162</v>
      </c>
      <c r="H363" s="192">
        <v>1805</v>
      </c>
      <c r="I363" s="193"/>
      <c r="J363" s="194">
        <f>ROUND(I363*H363,2)</f>
        <v>0</v>
      </c>
      <c r="K363" s="190" t="s">
        <v>19</v>
      </c>
      <c r="L363" s="39"/>
      <c r="M363" s="195" t="s">
        <v>19</v>
      </c>
      <c r="N363" s="196" t="s">
        <v>45</v>
      </c>
      <c r="O363" s="64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236</v>
      </c>
      <c r="AT363" s="199" t="s">
        <v>159</v>
      </c>
      <c r="AU363" s="199" t="s">
        <v>82</v>
      </c>
      <c r="AY363" s="17" t="s">
        <v>158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82</v>
      </c>
      <c r="BK363" s="200">
        <f>ROUND(I363*H363,2)</f>
        <v>0</v>
      </c>
      <c r="BL363" s="17" t="s">
        <v>236</v>
      </c>
      <c r="BM363" s="199" t="s">
        <v>584</v>
      </c>
    </row>
    <row r="364" spans="1:65" s="2" customFormat="1" ht="10.199999999999999">
      <c r="A364" s="34"/>
      <c r="B364" s="35"/>
      <c r="C364" s="36"/>
      <c r="D364" s="201" t="s">
        <v>165</v>
      </c>
      <c r="E364" s="36"/>
      <c r="F364" s="202" t="s">
        <v>583</v>
      </c>
      <c r="G364" s="36"/>
      <c r="H364" s="36"/>
      <c r="I364" s="108"/>
      <c r="J364" s="36"/>
      <c r="K364" s="36"/>
      <c r="L364" s="39"/>
      <c r="M364" s="203"/>
      <c r="N364" s="204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165</v>
      </c>
      <c r="AU364" s="17" t="s">
        <v>82</v>
      </c>
    </row>
    <row r="365" spans="1:65" s="13" customFormat="1" ht="10.199999999999999">
      <c r="B365" s="205"/>
      <c r="C365" s="206"/>
      <c r="D365" s="201" t="s">
        <v>166</v>
      </c>
      <c r="E365" s="207" t="s">
        <v>19</v>
      </c>
      <c r="F365" s="208" t="s">
        <v>2090</v>
      </c>
      <c r="G365" s="206"/>
      <c r="H365" s="209">
        <v>1805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166</v>
      </c>
      <c r="AU365" s="215" t="s">
        <v>82</v>
      </c>
      <c r="AV365" s="13" t="s">
        <v>85</v>
      </c>
      <c r="AW365" s="13" t="s">
        <v>34</v>
      </c>
      <c r="AX365" s="13" t="s">
        <v>82</v>
      </c>
      <c r="AY365" s="215" t="s">
        <v>158</v>
      </c>
    </row>
    <row r="366" spans="1:65" s="2" customFormat="1" ht="33.6" customHeight="1">
      <c r="A366" s="34"/>
      <c r="B366" s="35"/>
      <c r="C366" s="188" t="s">
        <v>629</v>
      </c>
      <c r="D366" s="188" t="s">
        <v>159</v>
      </c>
      <c r="E366" s="189" t="s">
        <v>586</v>
      </c>
      <c r="F366" s="190" t="s">
        <v>587</v>
      </c>
      <c r="G366" s="191" t="s">
        <v>162</v>
      </c>
      <c r="H366" s="192">
        <v>110</v>
      </c>
      <c r="I366" s="193"/>
      <c r="J366" s="194">
        <f>ROUND(I366*H366,2)</f>
        <v>0</v>
      </c>
      <c r="K366" s="190" t="s">
        <v>213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588</v>
      </c>
    </row>
    <row r="367" spans="1:65" s="2" customFormat="1" ht="19.2">
      <c r="A367" s="34"/>
      <c r="B367" s="35"/>
      <c r="C367" s="36"/>
      <c r="D367" s="201" t="s">
        <v>165</v>
      </c>
      <c r="E367" s="36"/>
      <c r="F367" s="202" t="s">
        <v>589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2" customFormat="1" ht="33.6" customHeight="1">
      <c r="A368" s="34"/>
      <c r="B368" s="35"/>
      <c r="C368" s="228" t="s">
        <v>635</v>
      </c>
      <c r="D368" s="228" t="s">
        <v>199</v>
      </c>
      <c r="E368" s="229" t="s">
        <v>591</v>
      </c>
      <c r="F368" s="230" t="s">
        <v>592</v>
      </c>
      <c r="G368" s="231" t="s">
        <v>162</v>
      </c>
      <c r="H368" s="232">
        <v>132</v>
      </c>
      <c r="I368" s="233"/>
      <c r="J368" s="234">
        <f>ROUND(I368*H368,2)</f>
        <v>0</v>
      </c>
      <c r="K368" s="230" t="s">
        <v>213</v>
      </c>
      <c r="L368" s="235"/>
      <c r="M368" s="236" t="s">
        <v>19</v>
      </c>
      <c r="N368" s="237" t="s">
        <v>45</v>
      </c>
      <c r="O368" s="64"/>
      <c r="P368" s="197">
        <f>O368*H368</f>
        <v>0</v>
      </c>
      <c r="Q368" s="197">
        <v>6.8999999999999997E-4</v>
      </c>
      <c r="R368" s="197">
        <f>Q368*H368</f>
        <v>9.1079999999999994E-2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241</v>
      </c>
      <c r="AT368" s="199" t="s">
        <v>199</v>
      </c>
      <c r="AU368" s="199" t="s">
        <v>82</v>
      </c>
      <c r="AY368" s="17" t="s">
        <v>158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82</v>
      </c>
      <c r="BK368" s="200">
        <f>ROUND(I368*H368,2)</f>
        <v>0</v>
      </c>
      <c r="BL368" s="17" t="s">
        <v>236</v>
      </c>
      <c r="BM368" s="199" t="s">
        <v>593</v>
      </c>
    </row>
    <row r="369" spans="1:65" s="2" customFormat="1" ht="19.2">
      <c r="A369" s="34"/>
      <c r="B369" s="35"/>
      <c r="C369" s="36"/>
      <c r="D369" s="201" t="s">
        <v>165</v>
      </c>
      <c r="E369" s="36"/>
      <c r="F369" s="202" t="s">
        <v>592</v>
      </c>
      <c r="G369" s="36"/>
      <c r="H369" s="36"/>
      <c r="I369" s="108"/>
      <c r="J369" s="36"/>
      <c r="K369" s="36"/>
      <c r="L369" s="39"/>
      <c r="M369" s="203"/>
      <c r="N369" s="204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165</v>
      </c>
      <c r="AU369" s="17" t="s">
        <v>82</v>
      </c>
    </row>
    <row r="370" spans="1:65" s="13" customFormat="1" ht="20.399999999999999">
      <c r="B370" s="205"/>
      <c r="C370" s="206"/>
      <c r="D370" s="201" t="s">
        <v>166</v>
      </c>
      <c r="E370" s="207" t="s">
        <v>19</v>
      </c>
      <c r="F370" s="208" t="s">
        <v>2091</v>
      </c>
      <c r="G370" s="206"/>
      <c r="H370" s="209">
        <v>110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166</v>
      </c>
      <c r="AU370" s="215" t="s">
        <v>82</v>
      </c>
      <c r="AV370" s="13" t="s">
        <v>85</v>
      </c>
      <c r="AW370" s="13" t="s">
        <v>34</v>
      </c>
      <c r="AX370" s="13" t="s">
        <v>82</v>
      </c>
      <c r="AY370" s="215" t="s">
        <v>158</v>
      </c>
    </row>
    <row r="371" spans="1:65" s="13" customFormat="1" ht="10.199999999999999">
      <c r="B371" s="205"/>
      <c r="C371" s="206"/>
      <c r="D371" s="201" t="s">
        <v>166</v>
      </c>
      <c r="E371" s="206"/>
      <c r="F371" s="208" t="s">
        <v>2092</v>
      </c>
      <c r="G371" s="206"/>
      <c r="H371" s="209">
        <v>132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166</v>
      </c>
      <c r="AU371" s="215" t="s">
        <v>82</v>
      </c>
      <c r="AV371" s="13" t="s">
        <v>85</v>
      </c>
      <c r="AW371" s="13" t="s">
        <v>4</v>
      </c>
      <c r="AX371" s="13" t="s">
        <v>82</v>
      </c>
      <c r="AY371" s="215" t="s">
        <v>158</v>
      </c>
    </row>
    <row r="372" spans="1:65" s="2" customFormat="1" ht="33.6" customHeight="1">
      <c r="A372" s="34"/>
      <c r="B372" s="35"/>
      <c r="C372" s="188" t="s">
        <v>639</v>
      </c>
      <c r="D372" s="188" t="s">
        <v>159</v>
      </c>
      <c r="E372" s="189" t="s">
        <v>597</v>
      </c>
      <c r="F372" s="190" t="s">
        <v>598</v>
      </c>
      <c r="G372" s="191" t="s">
        <v>162</v>
      </c>
      <c r="H372" s="192">
        <v>175</v>
      </c>
      <c r="I372" s="193"/>
      <c r="J372" s="194">
        <f>ROUND(I372*H372,2)</f>
        <v>0</v>
      </c>
      <c r="K372" s="190" t="s">
        <v>213</v>
      </c>
      <c r="L372" s="39"/>
      <c r="M372" s="195" t="s">
        <v>19</v>
      </c>
      <c r="N372" s="196" t="s">
        <v>45</v>
      </c>
      <c r="O372" s="64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236</v>
      </c>
      <c r="AT372" s="199" t="s">
        <v>159</v>
      </c>
      <c r="AU372" s="199" t="s">
        <v>82</v>
      </c>
      <c r="AY372" s="17" t="s">
        <v>158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82</v>
      </c>
      <c r="BK372" s="200">
        <f>ROUND(I372*H372,2)</f>
        <v>0</v>
      </c>
      <c r="BL372" s="17" t="s">
        <v>236</v>
      </c>
      <c r="BM372" s="199" t="s">
        <v>599</v>
      </c>
    </row>
    <row r="373" spans="1:65" s="2" customFormat="1" ht="19.2">
      <c r="A373" s="34"/>
      <c r="B373" s="35"/>
      <c r="C373" s="36"/>
      <c r="D373" s="201" t="s">
        <v>165</v>
      </c>
      <c r="E373" s="36"/>
      <c r="F373" s="202" t="s">
        <v>600</v>
      </c>
      <c r="G373" s="36"/>
      <c r="H373" s="36"/>
      <c r="I373" s="108"/>
      <c r="J373" s="36"/>
      <c r="K373" s="36"/>
      <c r="L373" s="39"/>
      <c r="M373" s="203"/>
      <c r="N373" s="204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165</v>
      </c>
      <c r="AU373" s="17" t="s">
        <v>82</v>
      </c>
    </row>
    <row r="374" spans="1:65" s="2" customFormat="1" ht="33.6" customHeight="1">
      <c r="A374" s="34"/>
      <c r="B374" s="35"/>
      <c r="C374" s="228" t="s">
        <v>645</v>
      </c>
      <c r="D374" s="228" t="s">
        <v>199</v>
      </c>
      <c r="E374" s="229" t="s">
        <v>602</v>
      </c>
      <c r="F374" s="230" t="s">
        <v>603</v>
      </c>
      <c r="G374" s="231" t="s">
        <v>162</v>
      </c>
      <c r="H374" s="232">
        <v>126</v>
      </c>
      <c r="I374" s="233"/>
      <c r="J374" s="234">
        <f>ROUND(I374*H374,2)</f>
        <v>0</v>
      </c>
      <c r="K374" s="230" t="s">
        <v>213</v>
      </c>
      <c r="L374" s="235"/>
      <c r="M374" s="236" t="s">
        <v>19</v>
      </c>
      <c r="N374" s="237" t="s">
        <v>45</v>
      </c>
      <c r="O374" s="64"/>
      <c r="P374" s="197">
        <f>O374*H374</f>
        <v>0</v>
      </c>
      <c r="Q374" s="197">
        <v>5.5000000000000003E-4</v>
      </c>
      <c r="R374" s="197">
        <f>Q374*H374</f>
        <v>6.93E-2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241</v>
      </c>
      <c r="AT374" s="199" t="s">
        <v>199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604</v>
      </c>
    </row>
    <row r="375" spans="1:65" s="2" customFormat="1" ht="19.2">
      <c r="A375" s="34"/>
      <c r="B375" s="35"/>
      <c r="C375" s="36"/>
      <c r="D375" s="201" t="s">
        <v>165</v>
      </c>
      <c r="E375" s="36"/>
      <c r="F375" s="202" t="s">
        <v>603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13" customFormat="1" ht="10.199999999999999">
      <c r="B376" s="205"/>
      <c r="C376" s="206"/>
      <c r="D376" s="201" t="s">
        <v>166</v>
      </c>
      <c r="E376" s="207" t="s">
        <v>19</v>
      </c>
      <c r="F376" s="208" t="s">
        <v>2093</v>
      </c>
      <c r="G376" s="206"/>
      <c r="H376" s="209">
        <v>105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166</v>
      </c>
      <c r="AU376" s="215" t="s">
        <v>82</v>
      </c>
      <c r="AV376" s="13" t="s">
        <v>85</v>
      </c>
      <c r="AW376" s="13" t="s">
        <v>34</v>
      </c>
      <c r="AX376" s="13" t="s">
        <v>82</v>
      </c>
      <c r="AY376" s="215" t="s">
        <v>158</v>
      </c>
    </row>
    <row r="377" spans="1:65" s="13" customFormat="1" ht="10.199999999999999">
      <c r="B377" s="205"/>
      <c r="C377" s="206"/>
      <c r="D377" s="201" t="s">
        <v>166</v>
      </c>
      <c r="E377" s="206"/>
      <c r="F377" s="208" t="s">
        <v>2094</v>
      </c>
      <c r="G377" s="206"/>
      <c r="H377" s="209">
        <v>126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166</v>
      </c>
      <c r="AU377" s="215" t="s">
        <v>82</v>
      </c>
      <c r="AV377" s="13" t="s">
        <v>85</v>
      </c>
      <c r="AW377" s="13" t="s">
        <v>4</v>
      </c>
      <c r="AX377" s="13" t="s">
        <v>82</v>
      </c>
      <c r="AY377" s="215" t="s">
        <v>158</v>
      </c>
    </row>
    <row r="378" spans="1:65" s="2" customFormat="1" ht="33.6" customHeight="1">
      <c r="A378" s="34"/>
      <c r="B378" s="35"/>
      <c r="C378" s="228" t="s">
        <v>649</v>
      </c>
      <c r="D378" s="228" t="s">
        <v>199</v>
      </c>
      <c r="E378" s="229" t="s">
        <v>1882</v>
      </c>
      <c r="F378" s="230" t="s">
        <v>1883</v>
      </c>
      <c r="G378" s="231" t="s">
        <v>162</v>
      </c>
      <c r="H378" s="232">
        <v>84</v>
      </c>
      <c r="I378" s="233"/>
      <c r="J378" s="234">
        <f>ROUND(I378*H378,2)</f>
        <v>0</v>
      </c>
      <c r="K378" s="230" t="s">
        <v>213</v>
      </c>
      <c r="L378" s="235"/>
      <c r="M378" s="236" t="s">
        <v>19</v>
      </c>
      <c r="N378" s="237" t="s">
        <v>45</v>
      </c>
      <c r="O378" s="64"/>
      <c r="P378" s="197">
        <f>O378*H378</f>
        <v>0</v>
      </c>
      <c r="Q378" s="197">
        <v>4.2999999999999999E-4</v>
      </c>
      <c r="R378" s="197">
        <f>Q378*H378</f>
        <v>3.6119999999999999E-2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255</v>
      </c>
      <c r="AT378" s="199" t="s">
        <v>199</v>
      </c>
      <c r="AU378" s="199" t="s">
        <v>82</v>
      </c>
      <c r="AY378" s="17" t="s">
        <v>158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82</v>
      </c>
      <c r="BK378" s="200">
        <f>ROUND(I378*H378,2)</f>
        <v>0</v>
      </c>
      <c r="BL378" s="17" t="s">
        <v>255</v>
      </c>
      <c r="BM378" s="199" t="s">
        <v>1884</v>
      </c>
    </row>
    <row r="379" spans="1:65" s="2" customFormat="1" ht="19.2">
      <c r="A379" s="34"/>
      <c r="B379" s="35"/>
      <c r="C379" s="36"/>
      <c r="D379" s="201" t="s">
        <v>165</v>
      </c>
      <c r="E379" s="36"/>
      <c r="F379" s="202" t="s">
        <v>1883</v>
      </c>
      <c r="G379" s="36"/>
      <c r="H379" s="36"/>
      <c r="I379" s="108"/>
      <c r="J379" s="36"/>
      <c r="K379" s="36"/>
      <c r="L379" s="39"/>
      <c r="M379" s="203"/>
      <c r="N379" s="204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165</v>
      </c>
      <c r="AU379" s="17" t="s">
        <v>82</v>
      </c>
    </row>
    <row r="380" spans="1:65" s="13" customFormat="1" ht="10.199999999999999">
      <c r="B380" s="205"/>
      <c r="C380" s="206"/>
      <c r="D380" s="201" t="s">
        <v>166</v>
      </c>
      <c r="E380" s="207" t="s">
        <v>19</v>
      </c>
      <c r="F380" s="208" t="s">
        <v>2095</v>
      </c>
      <c r="G380" s="206"/>
      <c r="H380" s="209">
        <v>70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166</v>
      </c>
      <c r="AU380" s="215" t="s">
        <v>82</v>
      </c>
      <c r="AV380" s="13" t="s">
        <v>85</v>
      </c>
      <c r="AW380" s="13" t="s">
        <v>34</v>
      </c>
      <c r="AX380" s="13" t="s">
        <v>82</v>
      </c>
      <c r="AY380" s="215" t="s">
        <v>158</v>
      </c>
    </row>
    <row r="381" spans="1:65" s="13" customFormat="1" ht="10.199999999999999">
      <c r="B381" s="205"/>
      <c r="C381" s="206"/>
      <c r="D381" s="201" t="s">
        <v>166</v>
      </c>
      <c r="E381" s="206"/>
      <c r="F381" s="208" t="s">
        <v>2096</v>
      </c>
      <c r="G381" s="206"/>
      <c r="H381" s="209">
        <v>84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166</v>
      </c>
      <c r="AU381" s="215" t="s">
        <v>82</v>
      </c>
      <c r="AV381" s="13" t="s">
        <v>85</v>
      </c>
      <c r="AW381" s="13" t="s">
        <v>4</v>
      </c>
      <c r="AX381" s="13" t="s">
        <v>82</v>
      </c>
      <c r="AY381" s="215" t="s">
        <v>158</v>
      </c>
    </row>
    <row r="382" spans="1:65" s="2" customFormat="1" ht="33.6" customHeight="1">
      <c r="A382" s="34"/>
      <c r="B382" s="35"/>
      <c r="C382" s="188" t="s">
        <v>655</v>
      </c>
      <c r="D382" s="188" t="s">
        <v>159</v>
      </c>
      <c r="E382" s="189" t="s">
        <v>608</v>
      </c>
      <c r="F382" s="190" t="s">
        <v>609</v>
      </c>
      <c r="G382" s="191" t="s">
        <v>162</v>
      </c>
      <c r="H382" s="192">
        <v>510</v>
      </c>
      <c r="I382" s="193"/>
      <c r="J382" s="194">
        <f>ROUND(I382*H382,2)</f>
        <v>0</v>
      </c>
      <c r="K382" s="190" t="s">
        <v>213</v>
      </c>
      <c r="L382" s="39"/>
      <c r="M382" s="195" t="s">
        <v>19</v>
      </c>
      <c r="N382" s="196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236</v>
      </c>
      <c r="AT382" s="199" t="s">
        <v>159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610</v>
      </c>
    </row>
    <row r="383" spans="1:65" s="2" customFormat="1" ht="19.2">
      <c r="A383" s="34"/>
      <c r="B383" s="35"/>
      <c r="C383" s="36"/>
      <c r="D383" s="201" t="s">
        <v>165</v>
      </c>
      <c r="E383" s="36"/>
      <c r="F383" s="202" t="s">
        <v>611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2" customFormat="1" ht="33.6" customHeight="1">
      <c r="A384" s="34"/>
      <c r="B384" s="35"/>
      <c r="C384" s="228" t="s">
        <v>659</v>
      </c>
      <c r="D384" s="228" t="s">
        <v>199</v>
      </c>
      <c r="E384" s="229" t="s">
        <v>613</v>
      </c>
      <c r="F384" s="230" t="s">
        <v>614</v>
      </c>
      <c r="G384" s="231" t="s">
        <v>162</v>
      </c>
      <c r="H384" s="232">
        <v>612</v>
      </c>
      <c r="I384" s="233"/>
      <c r="J384" s="234">
        <f>ROUND(I384*H384,2)</f>
        <v>0</v>
      </c>
      <c r="K384" s="230" t="s">
        <v>213</v>
      </c>
      <c r="L384" s="235"/>
      <c r="M384" s="236" t="s">
        <v>19</v>
      </c>
      <c r="N384" s="237" t="s">
        <v>45</v>
      </c>
      <c r="O384" s="64"/>
      <c r="P384" s="197">
        <f>O384*H384</f>
        <v>0</v>
      </c>
      <c r="Q384" s="197">
        <v>2.5999999999999998E-4</v>
      </c>
      <c r="R384" s="197">
        <f>Q384*H384</f>
        <v>0.15911999999999998</v>
      </c>
      <c r="S384" s="197">
        <v>0</v>
      </c>
      <c r="T384" s="19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9" t="s">
        <v>241</v>
      </c>
      <c r="AT384" s="199" t="s">
        <v>199</v>
      </c>
      <c r="AU384" s="199" t="s">
        <v>82</v>
      </c>
      <c r="AY384" s="17" t="s">
        <v>158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7" t="s">
        <v>82</v>
      </c>
      <c r="BK384" s="200">
        <f>ROUND(I384*H384,2)</f>
        <v>0</v>
      </c>
      <c r="BL384" s="17" t="s">
        <v>236</v>
      </c>
      <c r="BM384" s="199" t="s">
        <v>615</v>
      </c>
    </row>
    <row r="385" spans="1:65" s="2" customFormat="1" ht="19.2">
      <c r="A385" s="34"/>
      <c r="B385" s="35"/>
      <c r="C385" s="36"/>
      <c r="D385" s="201" t="s">
        <v>165</v>
      </c>
      <c r="E385" s="36"/>
      <c r="F385" s="202" t="s">
        <v>614</v>
      </c>
      <c r="G385" s="36"/>
      <c r="H385" s="36"/>
      <c r="I385" s="108"/>
      <c r="J385" s="36"/>
      <c r="K385" s="36"/>
      <c r="L385" s="39"/>
      <c r="M385" s="203"/>
      <c r="N385" s="204"/>
      <c r="O385" s="64"/>
      <c r="P385" s="64"/>
      <c r="Q385" s="64"/>
      <c r="R385" s="64"/>
      <c r="S385" s="64"/>
      <c r="T385" s="65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165</v>
      </c>
      <c r="AU385" s="17" t="s">
        <v>82</v>
      </c>
    </row>
    <row r="386" spans="1:65" s="13" customFormat="1" ht="10.199999999999999">
      <c r="B386" s="205"/>
      <c r="C386" s="206"/>
      <c r="D386" s="201" t="s">
        <v>166</v>
      </c>
      <c r="E386" s="207" t="s">
        <v>19</v>
      </c>
      <c r="F386" s="208" t="s">
        <v>2097</v>
      </c>
      <c r="G386" s="206"/>
      <c r="H386" s="209">
        <v>510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166</v>
      </c>
      <c r="AU386" s="215" t="s">
        <v>82</v>
      </c>
      <c r="AV386" s="13" t="s">
        <v>85</v>
      </c>
      <c r="AW386" s="13" t="s">
        <v>34</v>
      </c>
      <c r="AX386" s="13" t="s">
        <v>82</v>
      </c>
      <c r="AY386" s="215" t="s">
        <v>158</v>
      </c>
    </row>
    <row r="387" spans="1:65" s="13" customFormat="1" ht="10.199999999999999">
      <c r="B387" s="205"/>
      <c r="C387" s="206"/>
      <c r="D387" s="201" t="s">
        <v>166</v>
      </c>
      <c r="E387" s="206"/>
      <c r="F387" s="208" t="s">
        <v>2098</v>
      </c>
      <c r="G387" s="206"/>
      <c r="H387" s="209">
        <v>612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166</v>
      </c>
      <c r="AU387" s="215" t="s">
        <v>82</v>
      </c>
      <c r="AV387" s="13" t="s">
        <v>85</v>
      </c>
      <c r="AW387" s="13" t="s">
        <v>4</v>
      </c>
      <c r="AX387" s="13" t="s">
        <v>82</v>
      </c>
      <c r="AY387" s="215" t="s">
        <v>158</v>
      </c>
    </row>
    <row r="388" spans="1:65" s="2" customFormat="1" ht="16.5" customHeight="1">
      <c r="A388" s="34"/>
      <c r="B388" s="35"/>
      <c r="C388" s="188" t="s">
        <v>665</v>
      </c>
      <c r="D388" s="188" t="s">
        <v>159</v>
      </c>
      <c r="E388" s="189" t="s">
        <v>619</v>
      </c>
      <c r="F388" s="190" t="s">
        <v>620</v>
      </c>
      <c r="G388" s="191" t="s">
        <v>162</v>
      </c>
      <c r="H388" s="192">
        <v>20</v>
      </c>
      <c r="I388" s="193"/>
      <c r="J388" s="194">
        <f>ROUND(I388*H388,2)</f>
        <v>0</v>
      </c>
      <c r="K388" s="190" t="s">
        <v>213</v>
      </c>
      <c r="L388" s="39"/>
      <c r="M388" s="195" t="s">
        <v>19</v>
      </c>
      <c r="N388" s="196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236</v>
      </c>
      <c r="AT388" s="199" t="s">
        <v>159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621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622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2" customFormat="1" ht="30.6" customHeight="1">
      <c r="A390" s="34"/>
      <c r="B390" s="35"/>
      <c r="C390" s="228" t="s">
        <v>669</v>
      </c>
      <c r="D390" s="228" t="s">
        <v>199</v>
      </c>
      <c r="E390" s="229" t="s">
        <v>624</v>
      </c>
      <c r="F390" s="230" t="s">
        <v>625</v>
      </c>
      <c r="G390" s="231" t="s">
        <v>162</v>
      </c>
      <c r="H390" s="232">
        <v>23</v>
      </c>
      <c r="I390" s="233"/>
      <c r="J390" s="234">
        <f>ROUND(I390*H390,2)</f>
        <v>0</v>
      </c>
      <c r="K390" s="230" t="s">
        <v>19</v>
      </c>
      <c r="L390" s="235"/>
      <c r="M390" s="236" t="s">
        <v>19</v>
      </c>
      <c r="N390" s="237" t="s">
        <v>45</v>
      </c>
      <c r="O390" s="64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241</v>
      </c>
      <c r="AT390" s="199" t="s">
        <v>199</v>
      </c>
      <c r="AU390" s="199" t="s">
        <v>82</v>
      </c>
      <c r="AY390" s="17" t="s">
        <v>158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82</v>
      </c>
      <c r="BK390" s="200">
        <f>ROUND(I390*H390,2)</f>
        <v>0</v>
      </c>
      <c r="BL390" s="17" t="s">
        <v>236</v>
      </c>
      <c r="BM390" s="199" t="s">
        <v>626</v>
      </c>
    </row>
    <row r="391" spans="1:65" s="2" customFormat="1" ht="19.2">
      <c r="A391" s="34"/>
      <c r="B391" s="35"/>
      <c r="C391" s="36"/>
      <c r="D391" s="201" t="s">
        <v>165</v>
      </c>
      <c r="E391" s="36"/>
      <c r="F391" s="202" t="s">
        <v>625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165</v>
      </c>
      <c r="AU391" s="17" t="s">
        <v>82</v>
      </c>
    </row>
    <row r="392" spans="1:65" s="13" customFormat="1" ht="10.199999999999999">
      <c r="B392" s="205"/>
      <c r="C392" s="206"/>
      <c r="D392" s="201" t="s">
        <v>166</v>
      </c>
      <c r="E392" s="207" t="s">
        <v>19</v>
      </c>
      <c r="F392" s="208" t="s">
        <v>2099</v>
      </c>
      <c r="G392" s="206"/>
      <c r="H392" s="209">
        <v>20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166</v>
      </c>
      <c r="AU392" s="215" t="s">
        <v>82</v>
      </c>
      <c r="AV392" s="13" t="s">
        <v>85</v>
      </c>
      <c r="AW392" s="13" t="s">
        <v>34</v>
      </c>
      <c r="AX392" s="13" t="s">
        <v>82</v>
      </c>
      <c r="AY392" s="215" t="s">
        <v>158</v>
      </c>
    </row>
    <row r="393" spans="1:65" s="13" customFormat="1" ht="10.199999999999999">
      <c r="B393" s="205"/>
      <c r="C393" s="206"/>
      <c r="D393" s="201" t="s">
        <v>166</v>
      </c>
      <c r="E393" s="206"/>
      <c r="F393" s="208" t="s">
        <v>1557</v>
      </c>
      <c r="G393" s="206"/>
      <c r="H393" s="209">
        <v>23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166</v>
      </c>
      <c r="AU393" s="215" t="s">
        <v>82</v>
      </c>
      <c r="AV393" s="13" t="s">
        <v>85</v>
      </c>
      <c r="AW393" s="13" t="s">
        <v>4</v>
      </c>
      <c r="AX393" s="13" t="s">
        <v>82</v>
      </c>
      <c r="AY393" s="215" t="s">
        <v>158</v>
      </c>
    </row>
    <row r="394" spans="1:65" s="2" customFormat="1" ht="30.6" customHeight="1">
      <c r="A394" s="34"/>
      <c r="B394" s="35"/>
      <c r="C394" s="188" t="s">
        <v>675</v>
      </c>
      <c r="D394" s="188" t="s">
        <v>159</v>
      </c>
      <c r="E394" s="189" t="s">
        <v>630</v>
      </c>
      <c r="F394" s="190" t="s">
        <v>631</v>
      </c>
      <c r="G394" s="191" t="s">
        <v>202</v>
      </c>
      <c r="H394" s="192">
        <v>129</v>
      </c>
      <c r="I394" s="193"/>
      <c r="J394" s="194">
        <f>ROUND(I394*H394,2)</f>
        <v>0</v>
      </c>
      <c r="K394" s="190" t="s">
        <v>19</v>
      </c>
      <c r="L394" s="39"/>
      <c r="M394" s="195" t="s">
        <v>19</v>
      </c>
      <c r="N394" s="196" t="s">
        <v>45</v>
      </c>
      <c r="O394" s="64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9" t="s">
        <v>236</v>
      </c>
      <c r="AT394" s="199" t="s">
        <v>159</v>
      </c>
      <c r="AU394" s="199" t="s">
        <v>82</v>
      </c>
      <c r="AY394" s="17" t="s">
        <v>158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82</v>
      </c>
      <c r="BK394" s="200">
        <f>ROUND(I394*H394,2)</f>
        <v>0</v>
      </c>
      <c r="BL394" s="17" t="s">
        <v>236</v>
      </c>
      <c r="BM394" s="199" t="s">
        <v>632</v>
      </c>
    </row>
    <row r="395" spans="1:65" s="2" customFormat="1" ht="19.2">
      <c r="A395" s="34"/>
      <c r="B395" s="35"/>
      <c r="C395" s="36"/>
      <c r="D395" s="201" t="s">
        <v>165</v>
      </c>
      <c r="E395" s="36"/>
      <c r="F395" s="202" t="s">
        <v>631</v>
      </c>
      <c r="G395" s="36"/>
      <c r="H395" s="36"/>
      <c r="I395" s="108"/>
      <c r="J395" s="36"/>
      <c r="K395" s="36"/>
      <c r="L395" s="39"/>
      <c r="M395" s="203"/>
      <c r="N395" s="204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165</v>
      </c>
      <c r="AU395" s="17" t="s">
        <v>82</v>
      </c>
    </row>
    <row r="396" spans="1:65" s="2" customFormat="1" ht="19.2">
      <c r="A396" s="34"/>
      <c r="B396" s="35"/>
      <c r="C396" s="36"/>
      <c r="D396" s="201" t="s">
        <v>181</v>
      </c>
      <c r="E396" s="36"/>
      <c r="F396" s="227" t="s">
        <v>633</v>
      </c>
      <c r="G396" s="36"/>
      <c r="H396" s="36"/>
      <c r="I396" s="108"/>
      <c r="J396" s="36"/>
      <c r="K396" s="36"/>
      <c r="L396" s="39"/>
      <c r="M396" s="203"/>
      <c r="N396" s="204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181</v>
      </c>
      <c r="AU396" s="17" t="s">
        <v>82</v>
      </c>
    </row>
    <row r="397" spans="1:65" s="13" customFormat="1" ht="10.199999999999999">
      <c r="B397" s="205"/>
      <c r="C397" s="206"/>
      <c r="D397" s="201" t="s">
        <v>166</v>
      </c>
      <c r="E397" s="207" t="s">
        <v>19</v>
      </c>
      <c r="F397" s="208" t="s">
        <v>2100</v>
      </c>
      <c r="G397" s="206"/>
      <c r="H397" s="209">
        <v>129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166</v>
      </c>
      <c r="AU397" s="215" t="s">
        <v>82</v>
      </c>
      <c r="AV397" s="13" t="s">
        <v>85</v>
      </c>
      <c r="AW397" s="13" t="s">
        <v>34</v>
      </c>
      <c r="AX397" s="13" t="s">
        <v>82</v>
      </c>
      <c r="AY397" s="215" t="s">
        <v>158</v>
      </c>
    </row>
    <row r="398" spans="1:65" s="2" customFormat="1" ht="30.6" customHeight="1">
      <c r="A398" s="34"/>
      <c r="B398" s="35"/>
      <c r="C398" s="188" t="s">
        <v>679</v>
      </c>
      <c r="D398" s="188" t="s">
        <v>159</v>
      </c>
      <c r="E398" s="189" t="s">
        <v>636</v>
      </c>
      <c r="F398" s="190" t="s">
        <v>637</v>
      </c>
      <c r="G398" s="191" t="s">
        <v>202</v>
      </c>
      <c r="H398" s="192">
        <v>18</v>
      </c>
      <c r="I398" s="193"/>
      <c r="J398" s="194">
        <f>ROUND(I398*H398,2)</f>
        <v>0</v>
      </c>
      <c r="K398" s="190" t="s">
        <v>19</v>
      </c>
      <c r="L398" s="39"/>
      <c r="M398" s="195" t="s">
        <v>19</v>
      </c>
      <c r="N398" s="196" t="s">
        <v>45</v>
      </c>
      <c r="O398" s="64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9" t="s">
        <v>236</v>
      </c>
      <c r="AT398" s="199" t="s">
        <v>159</v>
      </c>
      <c r="AU398" s="199" t="s">
        <v>82</v>
      </c>
      <c r="AY398" s="17" t="s">
        <v>158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7" t="s">
        <v>82</v>
      </c>
      <c r="BK398" s="200">
        <f>ROUND(I398*H398,2)</f>
        <v>0</v>
      </c>
      <c r="BL398" s="17" t="s">
        <v>236</v>
      </c>
      <c r="BM398" s="199" t="s">
        <v>638</v>
      </c>
    </row>
    <row r="399" spans="1:65" s="2" customFormat="1" ht="10.199999999999999">
      <c r="A399" s="34"/>
      <c r="B399" s="35"/>
      <c r="C399" s="36"/>
      <c r="D399" s="201" t="s">
        <v>165</v>
      </c>
      <c r="E399" s="36"/>
      <c r="F399" s="202" t="s">
        <v>637</v>
      </c>
      <c r="G399" s="36"/>
      <c r="H399" s="36"/>
      <c r="I399" s="108"/>
      <c r="J399" s="36"/>
      <c r="K399" s="36"/>
      <c r="L399" s="39"/>
      <c r="M399" s="203"/>
      <c r="N399" s="204"/>
      <c r="O399" s="64"/>
      <c r="P399" s="64"/>
      <c r="Q399" s="64"/>
      <c r="R399" s="64"/>
      <c r="S399" s="64"/>
      <c r="T399" s="65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165</v>
      </c>
      <c r="AU399" s="17" t="s">
        <v>82</v>
      </c>
    </row>
    <row r="400" spans="1:65" s="2" customFormat="1" ht="30.6" customHeight="1">
      <c r="A400" s="34"/>
      <c r="B400" s="35"/>
      <c r="C400" s="188" t="s">
        <v>685</v>
      </c>
      <c r="D400" s="188" t="s">
        <v>159</v>
      </c>
      <c r="E400" s="189" t="s">
        <v>640</v>
      </c>
      <c r="F400" s="190" t="s">
        <v>641</v>
      </c>
      <c r="G400" s="191" t="s">
        <v>202</v>
      </c>
      <c r="H400" s="192">
        <v>18</v>
      </c>
      <c r="I400" s="193"/>
      <c r="J400" s="194">
        <f>ROUND(I400*H400,2)</f>
        <v>0</v>
      </c>
      <c r="K400" s="190" t="s">
        <v>213</v>
      </c>
      <c r="L400" s="39"/>
      <c r="M400" s="195" t="s">
        <v>19</v>
      </c>
      <c r="N400" s="196" t="s">
        <v>45</v>
      </c>
      <c r="O400" s="64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236</v>
      </c>
      <c r="AT400" s="199" t="s">
        <v>159</v>
      </c>
      <c r="AU400" s="199" t="s">
        <v>82</v>
      </c>
      <c r="AY400" s="17" t="s">
        <v>158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82</v>
      </c>
      <c r="BK400" s="200">
        <f>ROUND(I400*H400,2)</f>
        <v>0</v>
      </c>
      <c r="BL400" s="17" t="s">
        <v>236</v>
      </c>
      <c r="BM400" s="199" t="s">
        <v>642</v>
      </c>
    </row>
    <row r="401" spans="1:65" s="2" customFormat="1" ht="28.8">
      <c r="A401" s="34"/>
      <c r="B401" s="35"/>
      <c r="C401" s="36"/>
      <c r="D401" s="201" t="s">
        <v>165</v>
      </c>
      <c r="E401" s="36"/>
      <c r="F401" s="202" t="s">
        <v>643</v>
      </c>
      <c r="G401" s="36"/>
      <c r="H401" s="36"/>
      <c r="I401" s="108"/>
      <c r="J401" s="36"/>
      <c r="K401" s="36"/>
      <c r="L401" s="39"/>
      <c r="M401" s="203"/>
      <c r="N401" s="204"/>
      <c r="O401" s="64"/>
      <c r="P401" s="64"/>
      <c r="Q401" s="64"/>
      <c r="R401" s="64"/>
      <c r="S401" s="64"/>
      <c r="T401" s="65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165</v>
      </c>
      <c r="AU401" s="17" t="s">
        <v>82</v>
      </c>
    </row>
    <row r="402" spans="1:65" s="13" customFormat="1" ht="10.199999999999999">
      <c r="B402" s="205"/>
      <c r="C402" s="206"/>
      <c r="D402" s="201" t="s">
        <v>166</v>
      </c>
      <c r="E402" s="207" t="s">
        <v>19</v>
      </c>
      <c r="F402" s="208" t="s">
        <v>2101</v>
      </c>
      <c r="G402" s="206"/>
      <c r="H402" s="209">
        <v>18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166</v>
      </c>
      <c r="AU402" s="215" t="s">
        <v>82</v>
      </c>
      <c r="AV402" s="13" t="s">
        <v>85</v>
      </c>
      <c r="AW402" s="13" t="s">
        <v>34</v>
      </c>
      <c r="AX402" s="13" t="s">
        <v>82</v>
      </c>
      <c r="AY402" s="215" t="s">
        <v>158</v>
      </c>
    </row>
    <row r="403" spans="1:65" s="2" customFormat="1" ht="30.6" customHeight="1">
      <c r="A403" s="34"/>
      <c r="B403" s="35"/>
      <c r="C403" s="188" t="s">
        <v>689</v>
      </c>
      <c r="D403" s="188" t="s">
        <v>159</v>
      </c>
      <c r="E403" s="189" t="s">
        <v>646</v>
      </c>
      <c r="F403" s="190" t="s">
        <v>647</v>
      </c>
      <c r="G403" s="191" t="s">
        <v>202</v>
      </c>
      <c r="H403" s="192">
        <v>24</v>
      </c>
      <c r="I403" s="193"/>
      <c r="J403" s="194">
        <f>ROUND(I403*H403,2)</f>
        <v>0</v>
      </c>
      <c r="K403" s="190" t="s">
        <v>19</v>
      </c>
      <c r="L403" s="39"/>
      <c r="M403" s="195" t="s">
        <v>19</v>
      </c>
      <c r="N403" s="196" t="s">
        <v>45</v>
      </c>
      <c r="O403" s="64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9" t="s">
        <v>236</v>
      </c>
      <c r="AT403" s="199" t="s">
        <v>159</v>
      </c>
      <c r="AU403" s="199" t="s">
        <v>82</v>
      </c>
      <c r="AY403" s="17" t="s">
        <v>158</v>
      </c>
      <c r="BE403" s="200">
        <f>IF(N403="základní",J403,0)</f>
        <v>0</v>
      </c>
      <c r="BF403" s="200">
        <f>IF(N403="snížená",J403,0)</f>
        <v>0</v>
      </c>
      <c r="BG403" s="200">
        <f>IF(N403="zákl. přenesená",J403,0)</f>
        <v>0</v>
      </c>
      <c r="BH403" s="200">
        <f>IF(N403="sníž. přenesená",J403,0)</f>
        <v>0</v>
      </c>
      <c r="BI403" s="200">
        <f>IF(N403="nulová",J403,0)</f>
        <v>0</v>
      </c>
      <c r="BJ403" s="17" t="s">
        <v>82</v>
      </c>
      <c r="BK403" s="200">
        <f>ROUND(I403*H403,2)</f>
        <v>0</v>
      </c>
      <c r="BL403" s="17" t="s">
        <v>236</v>
      </c>
      <c r="BM403" s="199" t="s">
        <v>648</v>
      </c>
    </row>
    <row r="404" spans="1:65" s="2" customFormat="1" ht="10.199999999999999">
      <c r="A404" s="34"/>
      <c r="B404" s="35"/>
      <c r="C404" s="36"/>
      <c r="D404" s="201" t="s">
        <v>165</v>
      </c>
      <c r="E404" s="36"/>
      <c r="F404" s="202" t="s">
        <v>647</v>
      </c>
      <c r="G404" s="36"/>
      <c r="H404" s="36"/>
      <c r="I404" s="108"/>
      <c r="J404" s="36"/>
      <c r="K404" s="36"/>
      <c r="L404" s="39"/>
      <c r="M404" s="203"/>
      <c r="N404" s="204"/>
      <c r="O404" s="64"/>
      <c r="P404" s="64"/>
      <c r="Q404" s="64"/>
      <c r="R404" s="64"/>
      <c r="S404" s="64"/>
      <c r="T404" s="65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165</v>
      </c>
      <c r="AU404" s="17" t="s">
        <v>82</v>
      </c>
    </row>
    <row r="405" spans="1:65" s="2" customFormat="1" ht="30.6" customHeight="1">
      <c r="A405" s="34"/>
      <c r="B405" s="35"/>
      <c r="C405" s="188" t="s">
        <v>693</v>
      </c>
      <c r="D405" s="188" t="s">
        <v>159</v>
      </c>
      <c r="E405" s="189" t="s">
        <v>650</v>
      </c>
      <c r="F405" s="190" t="s">
        <v>651</v>
      </c>
      <c r="G405" s="191" t="s">
        <v>202</v>
      </c>
      <c r="H405" s="192">
        <v>24</v>
      </c>
      <c r="I405" s="193"/>
      <c r="J405" s="194">
        <f>ROUND(I405*H405,2)</f>
        <v>0</v>
      </c>
      <c r="K405" s="190" t="s">
        <v>213</v>
      </c>
      <c r="L405" s="39"/>
      <c r="M405" s="195" t="s">
        <v>19</v>
      </c>
      <c r="N405" s="196" t="s">
        <v>45</v>
      </c>
      <c r="O405" s="64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236</v>
      </c>
      <c r="AT405" s="199" t="s">
        <v>159</v>
      </c>
      <c r="AU405" s="199" t="s">
        <v>82</v>
      </c>
      <c r="AY405" s="17" t="s">
        <v>158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82</v>
      </c>
      <c r="BK405" s="200">
        <f>ROUND(I405*H405,2)</f>
        <v>0</v>
      </c>
      <c r="BL405" s="17" t="s">
        <v>236</v>
      </c>
      <c r="BM405" s="199" t="s">
        <v>652</v>
      </c>
    </row>
    <row r="406" spans="1:65" s="2" customFormat="1" ht="28.8">
      <c r="A406" s="34"/>
      <c r="B406" s="35"/>
      <c r="C406" s="36"/>
      <c r="D406" s="201" t="s">
        <v>165</v>
      </c>
      <c r="E406" s="36"/>
      <c r="F406" s="202" t="s">
        <v>653</v>
      </c>
      <c r="G406" s="36"/>
      <c r="H406" s="36"/>
      <c r="I406" s="108"/>
      <c r="J406" s="36"/>
      <c r="K406" s="36"/>
      <c r="L406" s="39"/>
      <c r="M406" s="203"/>
      <c r="N406" s="204"/>
      <c r="O406" s="64"/>
      <c r="P406" s="64"/>
      <c r="Q406" s="64"/>
      <c r="R406" s="64"/>
      <c r="S406" s="64"/>
      <c r="T406" s="65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165</v>
      </c>
      <c r="AU406" s="17" t="s">
        <v>82</v>
      </c>
    </row>
    <row r="407" spans="1:65" s="13" customFormat="1" ht="10.199999999999999">
      <c r="B407" s="205"/>
      <c r="C407" s="206"/>
      <c r="D407" s="201" t="s">
        <v>166</v>
      </c>
      <c r="E407" s="207" t="s">
        <v>19</v>
      </c>
      <c r="F407" s="208" t="s">
        <v>2102</v>
      </c>
      <c r="G407" s="206"/>
      <c r="H407" s="209">
        <v>24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166</v>
      </c>
      <c r="AU407" s="215" t="s">
        <v>82</v>
      </c>
      <c r="AV407" s="13" t="s">
        <v>85</v>
      </c>
      <c r="AW407" s="13" t="s">
        <v>34</v>
      </c>
      <c r="AX407" s="13" t="s">
        <v>82</v>
      </c>
      <c r="AY407" s="215" t="s">
        <v>158</v>
      </c>
    </row>
    <row r="408" spans="1:65" s="2" customFormat="1" ht="30.6" customHeight="1">
      <c r="A408" s="34"/>
      <c r="B408" s="35"/>
      <c r="C408" s="188" t="s">
        <v>698</v>
      </c>
      <c r="D408" s="188" t="s">
        <v>159</v>
      </c>
      <c r="E408" s="189" t="s">
        <v>656</v>
      </c>
      <c r="F408" s="190" t="s">
        <v>657</v>
      </c>
      <c r="G408" s="191" t="s">
        <v>202</v>
      </c>
      <c r="H408" s="192">
        <v>8</v>
      </c>
      <c r="I408" s="193"/>
      <c r="J408" s="194">
        <f>ROUND(I408*H408,2)</f>
        <v>0</v>
      </c>
      <c r="K408" s="190" t="s">
        <v>19</v>
      </c>
      <c r="L408" s="39"/>
      <c r="M408" s="195" t="s">
        <v>19</v>
      </c>
      <c r="N408" s="196" t="s">
        <v>45</v>
      </c>
      <c r="O408" s="64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236</v>
      </c>
      <c r="AT408" s="199" t="s">
        <v>159</v>
      </c>
      <c r="AU408" s="199" t="s">
        <v>82</v>
      </c>
      <c r="AY408" s="17" t="s">
        <v>158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7" t="s">
        <v>82</v>
      </c>
      <c r="BK408" s="200">
        <f>ROUND(I408*H408,2)</f>
        <v>0</v>
      </c>
      <c r="BL408" s="17" t="s">
        <v>236</v>
      </c>
      <c r="BM408" s="199" t="s">
        <v>658</v>
      </c>
    </row>
    <row r="409" spans="1:65" s="2" customFormat="1" ht="10.199999999999999">
      <c r="A409" s="34"/>
      <c r="B409" s="35"/>
      <c r="C409" s="36"/>
      <c r="D409" s="201" t="s">
        <v>165</v>
      </c>
      <c r="E409" s="36"/>
      <c r="F409" s="202" t="s">
        <v>657</v>
      </c>
      <c r="G409" s="36"/>
      <c r="H409" s="36"/>
      <c r="I409" s="108"/>
      <c r="J409" s="36"/>
      <c r="K409" s="36"/>
      <c r="L409" s="39"/>
      <c r="M409" s="203"/>
      <c r="N409" s="204"/>
      <c r="O409" s="64"/>
      <c r="P409" s="64"/>
      <c r="Q409" s="64"/>
      <c r="R409" s="64"/>
      <c r="S409" s="64"/>
      <c r="T409" s="65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165</v>
      </c>
      <c r="AU409" s="17" t="s">
        <v>82</v>
      </c>
    </row>
    <row r="410" spans="1:65" s="2" customFormat="1" ht="30.6" customHeight="1">
      <c r="A410" s="34"/>
      <c r="B410" s="35"/>
      <c r="C410" s="188" t="s">
        <v>703</v>
      </c>
      <c r="D410" s="188" t="s">
        <v>159</v>
      </c>
      <c r="E410" s="189" t="s">
        <v>660</v>
      </c>
      <c r="F410" s="190" t="s">
        <v>661</v>
      </c>
      <c r="G410" s="191" t="s">
        <v>202</v>
      </c>
      <c r="H410" s="192">
        <v>8</v>
      </c>
      <c r="I410" s="193"/>
      <c r="J410" s="194">
        <f>ROUND(I410*H410,2)</f>
        <v>0</v>
      </c>
      <c r="K410" s="190" t="s">
        <v>213</v>
      </c>
      <c r="L410" s="39"/>
      <c r="M410" s="195" t="s">
        <v>19</v>
      </c>
      <c r="N410" s="196" t="s">
        <v>45</v>
      </c>
      <c r="O410" s="64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236</v>
      </c>
      <c r="AT410" s="199" t="s">
        <v>159</v>
      </c>
      <c r="AU410" s="199" t="s">
        <v>82</v>
      </c>
      <c r="AY410" s="17" t="s">
        <v>158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82</v>
      </c>
      <c r="BK410" s="200">
        <f>ROUND(I410*H410,2)</f>
        <v>0</v>
      </c>
      <c r="BL410" s="17" t="s">
        <v>236</v>
      </c>
      <c r="BM410" s="199" t="s">
        <v>662</v>
      </c>
    </row>
    <row r="411" spans="1:65" s="2" customFormat="1" ht="28.8">
      <c r="A411" s="34"/>
      <c r="B411" s="35"/>
      <c r="C411" s="36"/>
      <c r="D411" s="201" t="s">
        <v>165</v>
      </c>
      <c r="E411" s="36"/>
      <c r="F411" s="202" t="s">
        <v>663</v>
      </c>
      <c r="G411" s="36"/>
      <c r="H411" s="36"/>
      <c r="I411" s="108"/>
      <c r="J411" s="36"/>
      <c r="K411" s="36"/>
      <c r="L411" s="39"/>
      <c r="M411" s="203"/>
      <c r="N411" s="204"/>
      <c r="O411" s="64"/>
      <c r="P411" s="64"/>
      <c r="Q411" s="64"/>
      <c r="R411" s="64"/>
      <c r="S411" s="64"/>
      <c r="T411" s="65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165</v>
      </c>
      <c r="AU411" s="17" t="s">
        <v>82</v>
      </c>
    </row>
    <row r="412" spans="1:65" s="13" customFormat="1" ht="10.199999999999999">
      <c r="B412" s="205"/>
      <c r="C412" s="206"/>
      <c r="D412" s="201" t="s">
        <v>166</v>
      </c>
      <c r="E412" s="207" t="s">
        <v>19</v>
      </c>
      <c r="F412" s="208" t="s">
        <v>2103</v>
      </c>
      <c r="G412" s="206"/>
      <c r="H412" s="209">
        <v>8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166</v>
      </c>
      <c r="AU412" s="215" t="s">
        <v>82</v>
      </c>
      <c r="AV412" s="13" t="s">
        <v>85</v>
      </c>
      <c r="AW412" s="13" t="s">
        <v>34</v>
      </c>
      <c r="AX412" s="13" t="s">
        <v>82</v>
      </c>
      <c r="AY412" s="215" t="s">
        <v>158</v>
      </c>
    </row>
    <row r="413" spans="1:65" s="2" customFormat="1" ht="30.6" customHeight="1">
      <c r="A413" s="34"/>
      <c r="B413" s="35"/>
      <c r="C413" s="188" t="s">
        <v>708</v>
      </c>
      <c r="D413" s="188" t="s">
        <v>159</v>
      </c>
      <c r="E413" s="189" t="s">
        <v>676</v>
      </c>
      <c r="F413" s="190" t="s">
        <v>677</v>
      </c>
      <c r="G413" s="191" t="s">
        <v>202</v>
      </c>
      <c r="H413" s="192">
        <v>6</v>
      </c>
      <c r="I413" s="193"/>
      <c r="J413" s="194">
        <f>ROUND(I413*H413,2)</f>
        <v>0</v>
      </c>
      <c r="K413" s="190" t="s">
        <v>19</v>
      </c>
      <c r="L413" s="39"/>
      <c r="M413" s="195" t="s">
        <v>19</v>
      </c>
      <c r="N413" s="196" t="s">
        <v>45</v>
      </c>
      <c r="O413" s="64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236</v>
      </c>
      <c r="AT413" s="199" t="s">
        <v>159</v>
      </c>
      <c r="AU413" s="199" t="s">
        <v>82</v>
      </c>
      <c r="AY413" s="17" t="s">
        <v>158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7" t="s">
        <v>82</v>
      </c>
      <c r="BK413" s="200">
        <f>ROUND(I413*H413,2)</f>
        <v>0</v>
      </c>
      <c r="BL413" s="17" t="s">
        <v>236</v>
      </c>
      <c r="BM413" s="199" t="s">
        <v>678</v>
      </c>
    </row>
    <row r="414" spans="1:65" s="2" customFormat="1" ht="10.199999999999999">
      <c r="A414" s="34"/>
      <c r="B414" s="35"/>
      <c r="C414" s="36"/>
      <c r="D414" s="201" t="s">
        <v>165</v>
      </c>
      <c r="E414" s="36"/>
      <c r="F414" s="202" t="s">
        <v>677</v>
      </c>
      <c r="G414" s="36"/>
      <c r="H414" s="36"/>
      <c r="I414" s="108"/>
      <c r="J414" s="36"/>
      <c r="K414" s="36"/>
      <c r="L414" s="39"/>
      <c r="M414" s="203"/>
      <c r="N414" s="204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165</v>
      </c>
      <c r="AU414" s="17" t="s">
        <v>82</v>
      </c>
    </row>
    <row r="415" spans="1:65" s="2" customFormat="1" ht="30.6" customHeight="1">
      <c r="A415" s="34"/>
      <c r="B415" s="35"/>
      <c r="C415" s="188" t="s">
        <v>712</v>
      </c>
      <c r="D415" s="188" t="s">
        <v>159</v>
      </c>
      <c r="E415" s="189" t="s">
        <v>680</v>
      </c>
      <c r="F415" s="190" t="s">
        <v>681</v>
      </c>
      <c r="G415" s="191" t="s">
        <v>202</v>
      </c>
      <c r="H415" s="192">
        <v>6</v>
      </c>
      <c r="I415" s="193"/>
      <c r="J415" s="194">
        <f>ROUND(I415*H415,2)</f>
        <v>0</v>
      </c>
      <c r="K415" s="190" t="s">
        <v>213</v>
      </c>
      <c r="L415" s="39"/>
      <c r="M415" s="195" t="s">
        <v>19</v>
      </c>
      <c r="N415" s="196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236</v>
      </c>
      <c r="AT415" s="199" t="s">
        <v>159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682</v>
      </c>
    </row>
    <row r="416" spans="1:65" s="2" customFormat="1" ht="28.8">
      <c r="A416" s="34"/>
      <c r="B416" s="35"/>
      <c r="C416" s="36"/>
      <c r="D416" s="201" t="s">
        <v>165</v>
      </c>
      <c r="E416" s="36"/>
      <c r="F416" s="202" t="s">
        <v>683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13" customFormat="1" ht="10.199999999999999">
      <c r="B417" s="205"/>
      <c r="C417" s="206"/>
      <c r="D417" s="201" t="s">
        <v>166</v>
      </c>
      <c r="E417" s="207" t="s">
        <v>19</v>
      </c>
      <c r="F417" s="208" t="s">
        <v>2104</v>
      </c>
      <c r="G417" s="206"/>
      <c r="H417" s="209">
        <v>6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166</v>
      </c>
      <c r="AU417" s="215" t="s">
        <v>82</v>
      </c>
      <c r="AV417" s="13" t="s">
        <v>85</v>
      </c>
      <c r="AW417" s="13" t="s">
        <v>34</v>
      </c>
      <c r="AX417" s="13" t="s">
        <v>82</v>
      </c>
      <c r="AY417" s="215" t="s">
        <v>158</v>
      </c>
    </row>
    <row r="418" spans="1:65" s="2" customFormat="1" ht="30.6" customHeight="1">
      <c r="A418" s="34"/>
      <c r="B418" s="35"/>
      <c r="C418" s="188" t="s">
        <v>716</v>
      </c>
      <c r="D418" s="188" t="s">
        <v>159</v>
      </c>
      <c r="E418" s="189" t="s">
        <v>686</v>
      </c>
      <c r="F418" s="190" t="s">
        <v>687</v>
      </c>
      <c r="G418" s="191" t="s">
        <v>202</v>
      </c>
      <c r="H418" s="192">
        <v>7</v>
      </c>
      <c r="I418" s="193"/>
      <c r="J418" s="194">
        <f>ROUND(I418*H418,2)</f>
        <v>0</v>
      </c>
      <c r="K418" s="190" t="s">
        <v>213</v>
      </c>
      <c r="L418" s="39"/>
      <c r="M418" s="195" t="s">
        <v>19</v>
      </c>
      <c r="N418" s="196" t="s">
        <v>45</v>
      </c>
      <c r="O418" s="64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9" t="s">
        <v>236</v>
      </c>
      <c r="AT418" s="199" t="s">
        <v>159</v>
      </c>
      <c r="AU418" s="199" t="s">
        <v>82</v>
      </c>
      <c r="AY418" s="17" t="s">
        <v>158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7" t="s">
        <v>82</v>
      </c>
      <c r="BK418" s="200">
        <f>ROUND(I418*H418,2)</f>
        <v>0</v>
      </c>
      <c r="BL418" s="17" t="s">
        <v>236</v>
      </c>
      <c r="BM418" s="199" t="s">
        <v>688</v>
      </c>
    </row>
    <row r="419" spans="1:65" s="2" customFormat="1" ht="19.2">
      <c r="A419" s="34"/>
      <c r="B419" s="35"/>
      <c r="C419" s="36"/>
      <c r="D419" s="201" t="s">
        <v>165</v>
      </c>
      <c r="E419" s="36"/>
      <c r="F419" s="202" t="s">
        <v>687</v>
      </c>
      <c r="G419" s="36"/>
      <c r="H419" s="36"/>
      <c r="I419" s="108"/>
      <c r="J419" s="36"/>
      <c r="K419" s="36"/>
      <c r="L419" s="39"/>
      <c r="M419" s="203"/>
      <c r="N419" s="204"/>
      <c r="O419" s="64"/>
      <c r="P419" s="64"/>
      <c r="Q419" s="64"/>
      <c r="R419" s="64"/>
      <c r="S419" s="64"/>
      <c r="T419" s="65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165</v>
      </c>
      <c r="AU419" s="17" t="s">
        <v>82</v>
      </c>
    </row>
    <row r="420" spans="1:65" s="2" customFormat="1" ht="16.5" customHeight="1">
      <c r="A420" s="34"/>
      <c r="B420" s="35"/>
      <c r="C420" s="228" t="s">
        <v>721</v>
      </c>
      <c r="D420" s="228" t="s">
        <v>199</v>
      </c>
      <c r="E420" s="229" t="s">
        <v>690</v>
      </c>
      <c r="F420" s="230" t="s">
        <v>691</v>
      </c>
      <c r="G420" s="231" t="s">
        <v>202</v>
      </c>
      <c r="H420" s="232">
        <v>7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692</v>
      </c>
    </row>
    <row r="421" spans="1:65" s="2" customFormat="1" ht="10.199999999999999">
      <c r="A421" s="34"/>
      <c r="B421" s="35"/>
      <c r="C421" s="36"/>
      <c r="D421" s="201" t="s">
        <v>165</v>
      </c>
      <c r="E421" s="36"/>
      <c r="F421" s="202" t="s">
        <v>691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13" customFormat="1" ht="10.199999999999999">
      <c r="B422" s="205"/>
      <c r="C422" s="206"/>
      <c r="D422" s="201" t="s">
        <v>166</v>
      </c>
      <c r="E422" s="207" t="s">
        <v>19</v>
      </c>
      <c r="F422" s="208" t="s">
        <v>2105</v>
      </c>
      <c r="G422" s="206"/>
      <c r="H422" s="209">
        <v>7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166</v>
      </c>
      <c r="AU422" s="215" t="s">
        <v>82</v>
      </c>
      <c r="AV422" s="13" t="s">
        <v>85</v>
      </c>
      <c r="AW422" s="13" t="s">
        <v>34</v>
      </c>
      <c r="AX422" s="13" t="s">
        <v>82</v>
      </c>
      <c r="AY422" s="215" t="s">
        <v>158</v>
      </c>
    </row>
    <row r="423" spans="1:65" s="2" customFormat="1" ht="30.6" customHeight="1">
      <c r="A423" s="34"/>
      <c r="B423" s="35"/>
      <c r="C423" s="188" t="s">
        <v>725</v>
      </c>
      <c r="D423" s="188" t="s">
        <v>159</v>
      </c>
      <c r="E423" s="189" t="s">
        <v>694</v>
      </c>
      <c r="F423" s="190" t="s">
        <v>695</v>
      </c>
      <c r="G423" s="191" t="s">
        <v>202</v>
      </c>
      <c r="H423" s="192">
        <v>4</v>
      </c>
      <c r="I423" s="193"/>
      <c r="J423" s="194">
        <f>ROUND(I423*H423,2)</f>
        <v>0</v>
      </c>
      <c r="K423" s="190" t="s">
        <v>213</v>
      </c>
      <c r="L423" s="39"/>
      <c r="M423" s="195" t="s">
        <v>19</v>
      </c>
      <c r="N423" s="196" t="s">
        <v>45</v>
      </c>
      <c r="O423" s="64"/>
      <c r="P423" s="197">
        <f>O423*H423</f>
        <v>0</v>
      </c>
      <c r="Q423" s="197">
        <v>0.57010000000000005</v>
      </c>
      <c r="R423" s="197">
        <f>Q423*H423</f>
        <v>2.2804000000000002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236</v>
      </c>
      <c r="AT423" s="199" t="s">
        <v>159</v>
      </c>
      <c r="AU423" s="199" t="s">
        <v>82</v>
      </c>
      <c r="AY423" s="17" t="s">
        <v>158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82</v>
      </c>
      <c r="BK423" s="200">
        <f>ROUND(I423*H423,2)</f>
        <v>0</v>
      </c>
      <c r="BL423" s="17" t="s">
        <v>236</v>
      </c>
      <c r="BM423" s="199" t="s">
        <v>696</v>
      </c>
    </row>
    <row r="424" spans="1:65" s="2" customFormat="1" ht="38.4">
      <c r="A424" s="34"/>
      <c r="B424" s="35"/>
      <c r="C424" s="36"/>
      <c r="D424" s="201" t="s">
        <v>165</v>
      </c>
      <c r="E424" s="36"/>
      <c r="F424" s="202" t="s">
        <v>697</v>
      </c>
      <c r="G424" s="36"/>
      <c r="H424" s="36"/>
      <c r="I424" s="108"/>
      <c r="J424" s="36"/>
      <c r="K424" s="36"/>
      <c r="L424" s="39"/>
      <c r="M424" s="203"/>
      <c r="N424" s="204"/>
      <c r="O424" s="64"/>
      <c r="P424" s="64"/>
      <c r="Q424" s="64"/>
      <c r="R424" s="64"/>
      <c r="S424" s="64"/>
      <c r="T424" s="65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165</v>
      </c>
      <c r="AU424" s="17" t="s">
        <v>82</v>
      </c>
    </row>
    <row r="425" spans="1:65" s="2" customFormat="1" ht="38.4">
      <c r="A425" s="34"/>
      <c r="B425" s="35"/>
      <c r="C425" s="36"/>
      <c r="D425" s="201" t="s">
        <v>216</v>
      </c>
      <c r="E425" s="36"/>
      <c r="F425" s="227" t="s">
        <v>413</v>
      </c>
      <c r="G425" s="36"/>
      <c r="H425" s="36"/>
      <c r="I425" s="108"/>
      <c r="J425" s="36"/>
      <c r="K425" s="36"/>
      <c r="L425" s="39"/>
      <c r="M425" s="203"/>
      <c r="N425" s="204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216</v>
      </c>
      <c r="AU425" s="17" t="s">
        <v>82</v>
      </c>
    </row>
    <row r="426" spans="1:65" s="2" customFormat="1" ht="16.5" customHeight="1">
      <c r="A426" s="34"/>
      <c r="B426" s="35"/>
      <c r="C426" s="228" t="s">
        <v>729</v>
      </c>
      <c r="D426" s="228" t="s">
        <v>199</v>
      </c>
      <c r="E426" s="229" t="s">
        <v>699</v>
      </c>
      <c r="F426" s="230" t="s">
        <v>700</v>
      </c>
      <c r="G426" s="231" t="s">
        <v>202</v>
      </c>
      <c r="H426" s="232">
        <v>2</v>
      </c>
      <c r="I426" s="233"/>
      <c r="J426" s="234">
        <f>ROUND(I426*H426,2)</f>
        <v>0</v>
      </c>
      <c r="K426" s="230" t="s">
        <v>19</v>
      </c>
      <c r="L426" s="235"/>
      <c r="M426" s="236" t="s">
        <v>19</v>
      </c>
      <c r="N426" s="237" t="s">
        <v>45</v>
      </c>
      <c r="O426" s="64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9" t="s">
        <v>241</v>
      </c>
      <c r="AT426" s="199" t="s">
        <v>199</v>
      </c>
      <c r="AU426" s="199" t="s">
        <v>82</v>
      </c>
      <c r="AY426" s="17" t="s">
        <v>158</v>
      </c>
      <c r="BE426" s="200">
        <f>IF(N426="základní",J426,0)</f>
        <v>0</v>
      </c>
      <c r="BF426" s="200">
        <f>IF(N426="snížená",J426,0)</f>
        <v>0</v>
      </c>
      <c r="BG426" s="200">
        <f>IF(N426="zákl. přenesená",J426,0)</f>
        <v>0</v>
      </c>
      <c r="BH426" s="200">
        <f>IF(N426="sníž. přenesená",J426,0)</f>
        <v>0</v>
      </c>
      <c r="BI426" s="200">
        <f>IF(N426="nulová",J426,0)</f>
        <v>0</v>
      </c>
      <c r="BJ426" s="17" t="s">
        <v>82</v>
      </c>
      <c r="BK426" s="200">
        <f>ROUND(I426*H426,2)</f>
        <v>0</v>
      </c>
      <c r="BL426" s="17" t="s">
        <v>236</v>
      </c>
      <c r="BM426" s="199" t="s">
        <v>701</v>
      </c>
    </row>
    <row r="427" spans="1:65" s="2" customFormat="1" ht="10.199999999999999">
      <c r="A427" s="34"/>
      <c r="B427" s="35"/>
      <c r="C427" s="36"/>
      <c r="D427" s="201" t="s">
        <v>165</v>
      </c>
      <c r="E427" s="36"/>
      <c r="F427" s="202" t="s">
        <v>700</v>
      </c>
      <c r="G427" s="36"/>
      <c r="H427" s="36"/>
      <c r="I427" s="108"/>
      <c r="J427" s="36"/>
      <c r="K427" s="36"/>
      <c r="L427" s="39"/>
      <c r="M427" s="203"/>
      <c r="N427" s="204"/>
      <c r="O427" s="64"/>
      <c r="P427" s="64"/>
      <c r="Q427" s="64"/>
      <c r="R427" s="64"/>
      <c r="S427" s="64"/>
      <c r="T427" s="65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165</v>
      </c>
      <c r="AU427" s="17" t="s">
        <v>82</v>
      </c>
    </row>
    <row r="428" spans="1:65" s="13" customFormat="1" ht="10.199999999999999">
      <c r="B428" s="205"/>
      <c r="C428" s="206"/>
      <c r="D428" s="201" t="s">
        <v>166</v>
      </c>
      <c r="E428" s="207" t="s">
        <v>19</v>
      </c>
      <c r="F428" s="208" t="s">
        <v>2106</v>
      </c>
      <c r="G428" s="206"/>
      <c r="H428" s="209">
        <v>2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166</v>
      </c>
      <c r="AU428" s="215" t="s">
        <v>82</v>
      </c>
      <c r="AV428" s="13" t="s">
        <v>85</v>
      </c>
      <c r="AW428" s="13" t="s">
        <v>34</v>
      </c>
      <c r="AX428" s="13" t="s">
        <v>82</v>
      </c>
      <c r="AY428" s="215" t="s">
        <v>158</v>
      </c>
    </row>
    <row r="429" spans="1:65" s="2" customFormat="1" ht="16.5" customHeight="1">
      <c r="A429" s="34"/>
      <c r="B429" s="35"/>
      <c r="C429" s="228" t="s">
        <v>733</v>
      </c>
      <c r="D429" s="228" t="s">
        <v>199</v>
      </c>
      <c r="E429" s="229" t="s">
        <v>704</v>
      </c>
      <c r="F429" s="230" t="s">
        <v>705</v>
      </c>
      <c r="G429" s="231" t="s">
        <v>202</v>
      </c>
      <c r="H429" s="232">
        <v>2</v>
      </c>
      <c r="I429" s="233"/>
      <c r="J429" s="234">
        <f>ROUND(I429*H429,2)</f>
        <v>0</v>
      </c>
      <c r="K429" s="230" t="s">
        <v>19</v>
      </c>
      <c r="L429" s="235"/>
      <c r="M429" s="236" t="s">
        <v>19</v>
      </c>
      <c r="N429" s="237" t="s">
        <v>45</v>
      </c>
      <c r="O429" s="64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9" t="s">
        <v>241</v>
      </c>
      <c r="AT429" s="199" t="s">
        <v>199</v>
      </c>
      <c r="AU429" s="199" t="s">
        <v>82</v>
      </c>
      <c r="AY429" s="17" t="s">
        <v>158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7" t="s">
        <v>82</v>
      </c>
      <c r="BK429" s="200">
        <f>ROUND(I429*H429,2)</f>
        <v>0</v>
      </c>
      <c r="BL429" s="17" t="s">
        <v>236</v>
      </c>
      <c r="BM429" s="199" t="s">
        <v>706</v>
      </c>
    </row>
    <row r="430" spans="1:65" s="2" customFormat="1" ht="10.199999999999999">
      <c r="A430" s="34"/>
      <c r="B430" s="35"/>
      <c r="C430" s="36"/>
      <c r="D430" s="201" t="s">
        <v>165</v>
      </c>
      <c r="E430" s="36"/>
      <c r="F430" s="202" t="s">
        <v>705</v>
      </c>
      <c r="G430" s="36"/>
      <c r="H430" s="36"/>
      <c r="I430" s="108"/>
      <c r="J430" s="36"/>
      <c r="K430" s="36"/>
      <c r="L430" s="39"/>
      <c r="M430" s="203"/>
      <c r="N430" s="204"/>
      <c r="O430" s="64"/>
      <c r="P430" s="64"/>
      <c r="Q430" s="64"/>
      <c r="R430" s="64"/>
      <c r="S430" s="64"/>
      <c r="T430" s="65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165</v>
      </c>
      <c r="AU430" s="17" t="s">
        <v>82</v>
      </c>
    </row>
    <row r="431" spans="1:65" s="13" customFormat="1" ht="10.199999999999999">
      <c r="B431" s="205"/>
      <c r="C431" s="206"/>
      <c r="D431" s="201" t="s">
        <v>166</v>
      </c>
      <c r="E431" s="207" t="s">
        <v>19</v>
      </c>
      <c r="F431" s="208" t="s">
        <v>2106</v>
      </c>
      <c r="G431" s="206"/>
      <c r="H431" s="209">
        <v>2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166</v>
      </c>
      <c r="AU431" s="215" t="s">
        <v>82</v>
      </c>
      <c r="AV431" s="13" t="s">
        <v>85</v>
      </c>
      <c r="AW431" s="13" t="s">
        <v>34</v>
      </c>
      <c r="AX431" s="13" t="s">
        <v>82</v>
      </c>
      <c r="AY431" s="215" t="s">
        <v>158</v>
      </c>
    </row>
    <row r="432" spans="1:65" s="2" customFormat="1" ht="16.5" customHeight="1">
      <c r="A432" s="34"/>
      <c r="B432" s="35"/>
      <c r="C432" s="188" t="s">
        <v>737</v>
      </c>
      <c r="D432" s="188" t="s">
        <v>159</v>
      </c>
      <c r="E432" s="189" t="s">
        <v>709</v>
      </c>
      <c r="F432" s="190" t="s">
        <v>710</v>
      </c>
      <c r="G432" s="191" t="s">
        <v>202</v>
      </c>
      <c r="H432" s="192">
        <v>1</v>
      </c>
      <c r="I432" s="193"/>
      <c r="J432" s="194">
        <f>ROUND(I432*H432,2)</f>
        <v>0</v>
      </c>
      <c r="K432" s="190" t="s">
        <v>213</v>
      </c>
      <c r="L432" s="39"/>
      <c r="M432" s="195" t="s">
        <v>19</v>
      </c>
      <c r="N432" s="196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236</v>
      </c>
      <c r="AT432" s="199" t="s">
        <v>159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711</v>
      </c>
    </row>
    <row r="433" spans="1:65" s="2" customFormat="1" ht="10.199999999999999">
      <c r="A433" s="34"/>
      <c r="B433" s="35"/>
      <c r="C433" s="36"/>
      <c r="D433" s="201" t="s">
        <v>165</v>
      </c>
      <c r="E433" s="36"/>
      <c r="F433" s="202" t="s">
        <v>710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2" customFormat="1" ht="16.5" customHeight="1">
      <c r="A434" s="34"/>
      <c r="B434" s="35"/>
      <c r="C434" s="228" t="s">
        <v>741</v>
      </c>
      <c r="D434" s="228" t="s">
        <v>199</v>
      </c>
      <c r="E434" s="229" t="s">
        <v>713</v>
      </c>
      <c r="F434" s="230" t="s">
        <v>714</v>
      </c>
      <c r="G434" s="231" t="s">
        <v>202</v>
      </c>
      <c r="H434" s="232">
        <v>1</v>
      </c>
      <c r="I434" s="233"/>
      <c r="J434" s="234">
        <f>ROUND(I434*H434,2)</f>
        <v>0</v>
      </c>
      <c r="K434" s="230" t="s">
        <v>19</v>
      </c>
      <c r="L434" s="235"/>
      <c r="M434" s="236" t="s">
        <v>19</v>
      </c>
      <c r="N434" s="237" t="s">
        <v>45</v>
      </c>
      <c r="O434" s="64"/>
      <c r="P434" s="197">
        <f>O434*H434</f>
        <v>0</v>
      </c>
      <c r="Q434" s="197">
        <v>0</v>
      </c>
      <c r="R434" s="197">
        <f>Q434*H434</f>
        <v>0</v>
      </c>
      <c r="S434" s="197">
        <v>0</v>
      </c>
      <c r="T434" s="19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9" t="s">
        <v>241</v>
      </c>
      <c r="AT434" s="199" t="s">
        <v>199</v>
      </c>
      <c r="AU434" s="199" t="s">
        <v>82</v>
      </c>
      <c r="AY434" s="17" t="s">
        <v>158</v>
      </c>
      <c r="BE434" s="200">
        <f>IF(N434="základní",J434,0)</f>
        <v>0</v>
      </c>
      <c r="BF434" s="200">
        <f>IF(N434="snížená",J434,0)</f>
        <v>0</v>
      </c>
      <c r="BG434" s="200">
        <f>IF(N434="zákl. přenesená",J434,0)</f>
        <v>0</v>
      </c>
      <c r="BH434" s="200">
        <f>IF(N434="sníž. přenesená",J434,0)</f>
        <v>0</v>
      </c>
      <c r="BI434" s="200">
        <f>IF(N434="nulová",J434,0)</f>
        <v>0</v>
      </c>
      <c r="BJ434" s="17" t="s">
        <v>82</v>
      </c>
      <c r="BK434" s="200">
        <f>ROUND(I434*H434,2)</f>
        <v>0</v>
      </c>
      <c r="BL434" s="17" t="s">
        <v>236</v>
      </c>
      <c r="BM434" s="199" t="s">
        <v>715</v>
      </c>
    </row>
    <row r="435" spans="1:65" s="2" customFormat="1" ht="10.199999999999999">
      <c r="A435" s="34"/>
      <c r="B435" s="35"/>
      <c r="C435" s="36"/>
      <c r="D435" s="201" t="s">
        <v>165</v>
      </c>
      <c r="E435" s="36"/>
      <c r="F435" s="202" t="s">
        <v>714</v>
      </c>
      <c r="G435" s="36"/>
      <c r="H435" s="36"/>
      <c r="I435" s="108"/>
      <c r="J435" s="36"/>
      <c r="K435" s="36"/>
      <c r="L435" s="39"/>
      <c r="M435" s="203"/>
      <c r="N435" s="204"/>
      <c r="O435" s="64"/>
      <c r="P435" s="64"/>
      <c r="Q435" s="64"/>
      <c r="R435" s="64"/>
      <c r="S435" s="64"/>
      <c r="T435" s="65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165</v>
      </c>
      <c r="AU435" s="17" t="s">
        <v>82</v>
      </c>
    </row>
    <row r="436" spans="1:65" s="13" customFormat="1" ht="10.199999999999999">
      <c r="B436" s="205"/>
      <c r="C436" s="206"/>
      <c r="D436" s="201" t="s">
        <v>166</v>
      </c>
      <c r="E436" s="207" t="s">
        <v>19</v>
      </c>
      <c r="F436" s="208" t="s">
        <v>2069</v>
      </c>
      <c r="G436" s="206"/>
      <c r="H436" s="209">
        <v>1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166</v>
      </c>
      <c r="AU436" s="215" t="s">
        <v>82</v>
      </c>
      <c r="AV436" s="13" t="s">
        <v>85</v>
      </c>
      <c r="AW436" s="13" t="s">
        <v>34</v>
      </c>
      <c r="AX436" s="13" t="s">
        <v>82</v>
      </c>
      <c r="AY436" s="215" t="s">
        <v>158</v>
      </c>
    </row>
    <row r="437" spans="1:65" s="2" customFormat="1" ht="16.5" customHeight="1">
      <c r="A437" s="34"/>
      <c r="B437" s="35"/>
      <c r="C437" s="228" t="s">
        <v>746</v>
      </c>
      <c r="D437" s="228" t="s">
        <v>199</v>
      </c>
      <c r="E437" s="229" t="s">
        <v>717</v>
      </c>
      <c r="F437" s="230" t="s">
        <v>718</v>
      </c>
      <c r="G437" s="231" t="s">
        <v>202</v>
      </c>
      <c r="H437" s="232">
        <v>5</v>
      </c>
      <c r="I437" s="233"/>
      <c r="J437" s="234">
        <f>ROUND(I437*H437,2)</f>
        <v>0</v>
      </c>
      <c r="K437" s="230" t="s">
        <v>19</v>
      </c>
      <c r="L437" s="235"/>
      <c r="M437" s="236" t="s">
        <v>19</v>
      </c>
      <c r="N437" s="237" t="s">
        <v>45</v>
      </c>
      <c r="O437" s="64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241</v>
      </c>
      <c r="AT437" s="199" t="s">
        <v>199</v>
      </c>
      <c r="AU437" s="199" t="s">
        <v>82</v>
      </c>
      <c r="AY437" s="17" t="s">
        <v>158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82</v>
      </c>
      <c r="BK437" s="200">
        <f>ROUND(I437*H437,2)</f>
        <v>0</v>
      </c>
      <c r="BL437" s="17" t="s">
        <v>236</v>
      </c>
      <c r="BM437" s="199" t="s">
        <v>719</v>
      </c>
    </row>
    <row r="438" spans="1:65" s="2" customFormat="1" ht="10.199999999999999">
      <c r="A438" s="34"/>
      <c r="B438" s="35"/>
      <c r="C438" s="36"/>
      <c r="D438" s="201" t="s">
        <v>165</v>
      </c>
      <c r="E438" s="36"/>
      <c r="F438" s="202" t="s">
        <v>718</v>
      </c>
      <c r="G438" s="36"/>
      <c r="H438" s="36"/>
      <c r="I438" s="108"/>
      <c r="J438" s="36"/>
      <c r="K438" s="36"/>
      <c r="L438" s="39"/>
      <c r="M438" s="203"/>
      <c r="N438" s="204"/>
      <c r="O438" s="64"/>
      <c r="P438" s="64"/>
      <c r="Q438" s="64"/>
      <c r="R438" s="64"/>
      <c r="S438" s="64"/>
      <c r="T438" s="65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165</v>
      </c>
      <c r="AU438" s="17" t="s">
        <v>82</v>
      </c>
    </row>
    <row r="439" spans="1:65" s="13" customFormat="1" ht="10.199999999999999">
      <c r="B439" s="205"/>
      <c r="C439" s="206"/>
      <c r="D439" s="201" t="s">
        <v>166</v>
      </c>
      <c r="E439" s="207" t="s">
        <v>19</v>
      </c>
      <c r="F439" s="208" t="s">
        <v>2107</v>
      </c>
      <c r="G439" s="206"/>
      <c r="H439" s="209">
        <v>5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166</v>
      </c>
      <c r="AU439" s="215" t="s">
        <v>82</v>
      </c>
      <c r="AV439" s="13" t="s">
        <v>85</v>
      </c>
      <c r="AW439" s="13" t="s">
        <v>34</v>
      </c>
      <c r="AX439" s="13" t="s">
        <v>82</v>
      </c>
      <c r="AY439" s="215" t="s">
        <v>158</v>
      </c>
    </row>
    <row r="440" spans="1:65" s="2" customFormat="1" ht="30.6" customHeight="1">
      <c r="A440" s="34"/>
      <c r="B440" s="35"/>
      <c r="C440" s="188" t="s">
        <v>750</v>
      </c>
      <c r="D440" s="188" t="s">
        <v>159</v>
      </c>
      <c r="E440" s="189" t="s">
        <v>1515</v>
      </c>
      <c r="F440" s="190" t="s">
        <v>1516</v>
      </c>
      <c r="G440" s="191" t="s">
        <v>202</v>
      </c>
      <c r="H440" s="192">
        <v>2</v>
      </c>
      <c r="I440" s="193"/>
      <c r="J440" s="194">
        <f>ROUND(I440*H440,2)</f>
        <v>0</v>
      </c>
      <c r="K440" s="190" t="s">
        <v>213</v>
      </c>
      <c r="L440" s="39"/>
      <c r="M440" s="195" t="s">
        <v>19</v>
      </c>
      <c r="N440" s="196" t="s">
        <v>45</v>
      </c>
      <c r="O440" s="64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9" t="s">
        <v>236</v>
      </c>
      <c r="AT440" s="199" t="s">
        <v>159</v>
      </c>
      <c r="AU440" s="199" t="s">
        <v>82</v>
      </c>
      <c r="AY440" s="17" t="s">
        <v>158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82</v>
      </c>
      <c r="BK440" s="200">
        <f>ROUND(I440*H440,2)</f>
        <v>0</v>
      </c>
      <c r="BL440" s="17" t="s">
        <v>236</v>
      </c>
      <c r="BM440" s="199" t="s">
        <v>2108</v>
      </c>
    </row>
    <row r="441" spans="1:65" s="2" customFormat="1" ht="19.2">
      <c r="A441" s="34"/>
      <c r="B441" s="35"/>
      <c r="C441" s="36"/>
      <c r="D441" s="201" t="s">
        <v>165</v>
      </c>
      <c r="E441" s="36"/>
      <c r="F441" s="202" t="s">
        <v>1516</v>
      </c>
      <c r="G441" s="36"/>
      <c r="H441" s="36"/>
      <c r="I441" s="108"/>
      <c r="J441" s="36"/>
      <c r="K441" s="36"/>
      <c r="L441" s="39"/>
      <c r="M441" s="203"/>
      <c r="N441" s="204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165</v>
      </c>
      <c r="AU441" s="17" t="s">
        <v>82</v>
      </c>
    </row>
    <row r="442" spans="1:65" s="2" customFormat="1" ht="63" customHeight="1">
      <c r="A442" s="34"/>
      <c r="B442" s="35"/>
      <c r="C442" s="228" t="s">
        <v>755</v>
      </c>
      <c r="D442" s="228" t="s">
        <v>199</v>
      </c>
      <c r="E442" s="229" t="s">
        <v>2109</v>
      </c>
      <c r="F442" s="230" t="s">
        <v>2110</v>
      </c>
      <c r="G442" s="231" t="s">
        <v>202</v>
      </c>
      <c r="H442" s="232">
        <v>2</v>
      </c>
      <c r="I442" s="233"/>
      <c r="J442" s="234">
        <f>ROUND(I442*H442,2)</f>
        <v>0</v>
      </c>
      <c r="K442" s="230" t="s">
        <v>19</v>
      </c>
      <c r="L442" s="235"/>
      <c r="M442" s="236" t="s">
        <v>19</v>
      </c>
      <c r="N442" s="237" t="s">
        <v>45</v>
      </c>
      <c r="O442" s="64"/>
      <c r="P442" s="197">
        <f>O442*H442</f>
        <v>0</v>
      </c>
      <c r="Q442" s="197">
        <v>0.115</v>
      </c>
      <c r="R442" s="197">
        <f>Q442*H442</f>
        <v>0.23</v>
      </c>
      <c r="S442" s="197">
        <v>0</v>
      </c>
      <c r="T442" s="19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9" t="s">
        <v>241</v>
      </c>
      <c r="AT442" s="199" t="s">
        <v>199</v>
      </c>
      <c r="AU442" s="199" t="s">
        <v>82</v>
      </c>
      <c r="AY442" s="17" t="s">
        <v>158</v>
      </c>
      <c r="BE442" s="200">
        <f>IF(N442="základní",J442,0)</f>
        <v>0</v>
      </c>
      <c r="BF442" s="200">
        <f>IF(N442="snížená",J442,0)</f>
        <v>0</v>
      </c>
      <c r="BG442" s="200">
        <f>IF(N442="zákl. přenesená",J442,0)</f>
        <v>0</v>
      </c>
      <c r="BH442" s="200">
        <f>IF(N442="sníž. přenesená",J442,0)</f>
        <v>0</v>
      </c>
      <c r="BI442" s="200">
        <f>IF(N442="nulová",J442,0)</f>
        <v>0</v>
      </c>
      <c r="BJ442" s="17" t="s">
        <v>82</v>
      </c>
      <c r="BK442" s="200">
        <f>ROUND(I442*H442,2)</f>
        <v>0</v>
      </c>
      <c r="BL442" s="17" t="s">
        <v>236</v>
      </c>
      <c r="BM442" s="199" t="s">
        <v>2111</v>
      </c>
    </row>
    <row r="443" spans="1:65" s="2" customFormat="1" ht="38.4">
      <c r="A443" s="34"/>
      <c r="B443" s="35"/>
      <c r="C443" s="36"/>
      <c r="D443" s="201" t="s">
        <v>165</v>
      </c>
      <c r="E443" s="36"/>
      <c r="F443" s="202" t="s">
        <v>2110</v>
      </c>
      <c r="G443" s="36"/>
      <c r="H443" s="36"/>
      <c r="I443" s="108"/>
      <c r="J443" s="36"/>
      <c r="K443" s="36"/>
      <c r="L443" s="39"/>
      <c r="M443" s="203"/>
      <c r="N443" s="204"/>
      <c r="O443" s="64"/>
      <c r="P443" s="64"/>
      <c r="Q443" s="64"/>
      <c r="R443" s="64"/>
      <c r="S443" s="64"/>
      <c r="T443" s="65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165</v>
      </c>
      <c r="AU443" s="17" t="s">
        <v>82</v>
      </c>
    </row>
    <row r="444" spans="1:65" s="13" customFormat="1" ht="10.199999999999999">
      <c r="B444" s="205"/>
      <c r="C444" s="206"/>
      <c r="D444" s="201" t="s">
        <v>166</v>
      </c>
      <c r="E444" s="207" t="s">
        <v>19</v>
      </c>
      <c r="F444" s="208" t="s">
        <v>2112</v>
      </c>
      <c r="G444" s="206"/>
      <c r="H444" s="209">
        <v>2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166</v>
      </c>
      <c r="AU444" s="215" t="s">
        <v>82</v>
      </c>
      <c r="AV444" s="13" t="s">
        <v>85</v>
      </c>
      <c r="AW444" s="13" t="s">
        <v>34</v>
      </c>
      <c r="AX444" s="13" t="s">
        <v>82</v>
      </c>
      <c r="AY444" s="215" t="s">
        <v>158</v>
      </c>
    </row>
    <row r="445" spans="1:65" s="2" customFormat="1" ht="32.4" customHeight="1">
      <c r="A445" s="34"/>
      <c r="B445" s="35"/>
      <c r="C445" s="188" t="s">
        <v>760</v>
      </c>
      <c r="D445" s="188" t="s">
        <v>159</v>
      </c>
      <c r="E445" s="189" t="s">
        <v>1506</v>
      </c>
      <c r="F445" s="190" t="s">
        <v>1507</v>
      </c>
      <c r="G445" s="191" t="s">
        <v>202</v>
      </c>
      <c r="H445" s="192">
        <v>2</v>
      </c>
      <c r="I445" s="193"/>
      <c r="J445" s="194">
        <f>ROUND(I445*H445,2)</f>
        <v>0</v>
      </c>
      <c r="K445" s="190" t="s">
        <v>19</v>
      </c>
      <c r="L445" s="39"/>
      <c r="M445" s="195" t="s">
        <v>19</v>
      </c>
      <c r="N445" s="196" t="s">
        <v>45</v>
      </c>
      <c r="O445" s="64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9" t="s">
        <v>236</v>
      </c>
      <c r="AT445" s="199" t="s">
        <v>159</v>
      </c>
      <c r="AU445" s="199" t="s">
        <v>82</v>
      </c>
      <c r="AY445" s="17" t="s">
        <v>158</v>
      </c>
      <c r="BE445" s="200">
        <f>IF(N445="základní",J445,0)</f>
        <v>0</v>
      </c>
      <c r="BF445" s="200">
        <f>IF(N445="snížená",J445,0)</f>
        <v>0</v>
      </c>
      <c r="BG445" s="200">
        <f>IF(N445="zákl. přenesená",J445,0)</f>
        <v>0</v>
      </c>
      <c r="BH445" s="200">
        <f>IF(N445="sníž. přenesená",J445,0)</f>
        <v>0</v>
      </c>
      <c r="BI445" s="200">
        <f>IF(N445="nulová",J445,0)</f>
        <v>0</v>
      </c>
      <c r="BJ445" s="17" t="s">
        <v>82</v>
      </c>
      <c r="BK445" s="200">
        <f>ROUND(I445*H445,2)</f>
        <v>0</v>
      </c>
      <c r="BL445" s="17" t="s">
        <v>236</v>
      </c>
      <c r="BM445" s="199" t="s">
        <v>2113</v>
      </c>
    </row>
    <row r="446" spans="1:65" s="2" customFormat="1" ht="19.2">
      <c r="A446" s="34"/>
      <c r="B446" s="35"/>
      <c r="C446" s="36"/>
      <c r="D446" s="201" t="s">
        <v>165</v>
      </c>
      <c r="E446" s="36"/>
      <c r="F446" s="202" t="s">
        <v>2114</v>
      </c>
      <c r="G446" s="36"/>
      <c r="H446" s="36"/>
      <c r="I446" s="108"/>
      <c r="J446" s="36"/>
      <c r="K446" s="36"/>
      <c r="L446" s="39"/>
      <c r="M446" s="203"/>
      <c r="N446" s="204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165</v>
      </c>
      <c r="AU446" s="17" t="s">
        <v>82</v>
      </c>
    </row>
    <row r="447" spans="1:65" s="2" customFormat="1" ht="61.2" customHeight="1">
      <c r="A447" s="34"/>
      <c r="B447" s="35"/>
      <c r="C447" s="228" t="s">
        <v>766</v>
      </c>
      <c r="D447" s="228" t="s">
        <v>199</v>
      </c>
      <c r="E447" s="229" t="s">
        <v>2115</v>
      </c>
      <c r="F447" s="230" t="s">
        <v>2116</v>
      </c>
      <c r="G447" s="231" t="s">
        <v>202</v>
      </c>
      <c r="H447" s="232">
        <v>2</v>
      </c>
      <c r="I447" s="233"/>
      <c r="J447" s="234">
        <f>ROUND(I447*H447,2)</f>
        <v>0</v>
      </c>
      <c r="K447" s="230" t="s">
        <v>19</v>
      </c>
      <c r="L447" s="235"/>
      <c r="M447" s="236" t="s">
        <v>19</v>
      </c>
      <c r="N447" s="237" t="s">
        <v>45</v>
      </c>
      <c r="O447" s="64"/>
      <c r="P447" s="197">
        <f>O447*H447</f>
        <v>0</v>
      </c>
      <c r="Q447" s="197">
        <v>4.7000000000000002E-3</v>
      </c>
      <c r="R447" s="197">
        <f>Q447*H447</f>
        <v>9.4000000000000004E-3</v>
      </c>
      <c r="S447" s="197">
        <v>0</v>
      </c>
      <c r="T447" s="19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9" t="s">
        <v>241</v>
      </c>
      <c r="AT447" s="199" t="s">
        <v>199</v>
      </c>
      <c r="AU447" s="199" t="s">
        <v>82</v>
      </c>
      <c r="AY447" s="17" t="s">
        <v>158</v>
      </c>
      <c r="BE447" s="200">
        <f>IF(N447="základní",J447,0)</f>
        <v>0</v>
      </c>
      <c r="BF447" s="200">
        <f>IF(N447="snížená",J447,0)</f>
        <v>0</v>
      </c>
      <c r="BG447" s="200">
        <f>IF(N447="zákl. přenesená",J447,0)</f>
        <v>0</v>
      </c>
      <c r="BH447" s="200">
        <f>IF(N447="sníž. přenesená",J447,0)</f>
        <v>0</v>
      </c>
      <c r="BI447" s="200">
        <f>IF(N447="nulová",J447,0)</f>
        <v>0</v>
      </c>
      <c r="BJ447" s="17" t="s">
        <v>82</v>
      </c>
      <c r="BK447" s="200">
        <f>ROUND(I447*H447,2)</f>
        <v>0</v>
      </c>
      <c r="BL447" s="17" t="s">
        <v>236</v>
      </c>
      <c r="BM447" s="199" t="s">
        <v>2117</v>
      </c>
    </row>
    <row r="448" spans="1:65" s="2" customFormat="1" ht="48">
      <c r="A448" s="34"/>
      <c r="B448" s="35"/>
      <c r="C448" s="36"/>
      <c r="D448" s="201" t="s">
        <v>165</v>
      </c>
      <c r="E448" s="36"/>
      <c r="F448" s="202" t="s">
        <v>2118</v>
      </c>
      <c r="G448" s="36"/>
      <c r="H448" s="36"/>
      <c r="I448" s="108"/>
      <c r="J448" s="36"/>
      <c r="K448" s="36"/>
      <c r="L448" s="39"/>
      <c r="M448" s="203"/>
      <c r="N448" s="204"/>
      <c r="O448" s="64"/>
      <c r="P448" s="64"/>
      <c r="Q448" s="64"/>
      <c r="R448" s="64"/>
      <c r="S448" s="64"/>
      <c r="T448" s="65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165</v>
      </c>
      <c r="AU448" s="17" t="s">
        <v>82</v>
      </c>
    </row>
    <row r="449" spans="1:65" s="2" customFormat="1" ht="86.4">
      <c r="A449" s="34"/>
      <c r="B449" s="35"/>
      <c r="C449" s="36"/>
      <c r="D449" s="201" t="s">
        <v>181</v>
      </c>
      <c r="E449" s="36"/>
      <c r="F449" s="227" t="s">
        <v>2119</v>
      </c>
      <c r="G449" s="36"/>
      <c r="H449" s="36"/>
      <c r="I449" s="108"/>
      <c r="J449" s="36"/>
      <c r="K449" s="36"/>
      <c r="L449" s="39"/>
      <c r="M449" s="203"/>
      <c r="N449" s="204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181</v>
      </c>
      <c r="AU449" s="17" t="s">
        <v>82</v>
      </c>
    </row>
    <row r="450" spans="1:65" s="13" customFormat="1" ht="10.199999999999999">
      <c r="B450" s="205"/>
      <c r="C450" s="206"/>
      <c r="D450" s="201" t="s">
        <v>166</v>
      </c>
      <c r="E450" s="207" t="s">
        <v>19</v>
      </c>
      <c r="F450" s="208" t="s">
        <v>2112</v>
      </c>
      <c r="G450" s="206"/>
      <c r="H450" s="209">
        <v>2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166</v>
      </c>
      <c r="AU450" s="215" t="s">
        <v>82</v>
      </c>
      <c r="AV450" s="13" t="s">
        <v>85</v>
      </c>
      <c r="AW450" s="13" t="s">
        <v>34</v>
      </c>
      <c r="AX450" s="13" t="s">
        <v>82</v>
      </c>
      <c r="AY450" s="215" t="s">
        <v>158</v>
      </c>
    </row>
    <row r="451" spans="1:65" s="2" customFormat="1" ht="30" customHeight="1">
      <c r="A451" s="34"/>
      <c r="B451" s="35"/>
      <c r="C451" s="188" t="s">
        <v>771</v>
      </c>
      <c r="D451" s="188" t="s">
        <v>159</v>
      </c>
      <c r="E451" s="189" t="s">
        <v>722</v>
      </c>
      <c r="F451" s="190" t="s">
        <v>723</v>
      </c>
      <c r="G451" s="191" t="s">
        <v>202</v>
      </c>
      <c r="H451" s="192">
        <v>1</v>
      </c>
      <c r="I451" s="193"/>
      <c r="J451" s="194">
        <f>ROUND(I451*H451,2)</f>
        <v>0</v>
      </c>
      <c r="K451" s="190" t="s">
        <v>213</v>
      </c>
      <c r="L451" s="39"/>
      <c r="M451" s="195" t="s">
        <v>19</v>
      </c>
      <c r="N451" s="196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236</v>
      </c>
      <c r="AT451" s="199" t="s">
        <v>159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724</v>
      </c>
    </row>
    <row r="452" spans="1:65" s="2" customFormat="1" ht="10.199999999999999">
      <c r="A452" s="34"/>
      <c r="B452" s="35"/>
      <c r="C452" s="36"/>
      <c r="D452" s="201" t="s">
        <v>165</v>
      </c>
      <c r="E452" s="36"/>
      <c r="F452" s="202" t="s">
        <v>723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2" customFormat="1" ht="16.5" customHeight="1">
      <c r="A453" s="34"/>
      <c r="B453" s="35"/>
      <c r="C453" s="228" t="s">
        <v>775</v>
      </c>
      <c r="D453" s="228" t="s">
        <v>199</v>
      </c>
      <c r="E453" s="229" t="s">
        <v>1715</v>
      </c>
      <c r="F453" s="230" t="s">
        <v>1716</v>
      </c>
      <c r="G453" s="231" t="s">
        <v>202</v>
      </c>
      <c r="H453" s="232">
        <v>1</v>
      </c>
      <c r="I453" s="233"/>
      <c r="J453" s="234">
        <f>ROUND(I453*H453,2)</f>
        <v>0</v>
      </c>
      <c r="K453" s="230" t="s">
        <v>19</v>
      </c>
      <c r="L453" s="235"/>
      <c r="M453" s="236" t="s">
        <v>19</v>
      </c>
      <c r="N453" s="237" t="s">
        <v>45</v>
      </c>
      <c r="O453" s="64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9" t="s">
        <v>241</v>
      </c>
      <c r="AT453" s="199" t="s">
        <v>199</v>
      </c>
      <c r="AU453" s="199" t="s">
        <v>82</v>
      </c>
      <c r="AY453" s="17" t="s">
        <v>158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7" t="s">
        <v>82</v>
      </c>
      <c r="BK453" s="200">
        <f>ROUND(I453*H453,2)</f>
        <v>0</v>
      </c>
      <c r="BL453" s="17" t="s">
        <v>236</v>
      </c>
      <c r="BM453" s="199" t="s">
        <v>728</v>
      </c>
    </row>
    <row r="454" spans="1:65" s="2" customFormat="1" ht="10.199999999999999">
      <c r="A454" s="34"/>
      <c r="B454" s="35"/>
      <c r="C454" s="36"/>
      <c r="D454" s="201" t="s">
        <v>165</v>
      </c>
      <c r="E454" s="36"/>
      <c r="F454" s="202" t="s">
        <v>1716</v>
      </c>
      <c r="G454" s="36"/>
      <c r="H454" s="36"/>
      <c r="I454" s="108"/>
      <c r="J454" s="36"/>
      <c r="K454" s="36"/>
      <c r="L454" s="39"/>
      <c r="M454" s="203"/>
      <c r="N454" s="204"/>
      <c r="O454" s="64"/>
      <c r="P454" s="64"/>
      <c r="Q454" s="64"/>
      <c r="R454" s="64"/>
      <c r="S454" s="64"/>
      <c r="T454" s="65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165</v>
      </c>
      <c r="AU454" s="17" t="s">
        <v>82</v>
      </c>
    </row>
    <row r="455" spans="1:65" s="13" customFormat="1" ht="10.199999999999999">
      <c r="B455" s="205"/>
      <c r="C455" s="206"/>
      <c r="D455" s="201" t="s">
        <v>166</v>
      </c>
      <c r="E455" s="207" t="s">
        <v>19</v>
      </c>
      <c r="F455" s="208" t="s">
        <v>2120</v>
      </c>
      <c r="G455" s="206"/>
      <c r="H455" s="209">
        <v>1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166</v>
      </c>
      <c r="AU455" s="215" t="s">
        <v>82</v>
      </c>
      <c r="AV455" s="13" t="s">
        <v>85</v>
      </c>
      <c r="AW455" s="13" t="s">
        <v>34</v>
      </c>
      <c r="AX455" s="13" t="s">
        <v>82</v>
      </c>
      <c r="AY455" s="215" t="s">
        <v>158</v>
      </c>
    </row>
    <row r="456" spans="1:65" s="2" customFormat="1" ht="16.5" customHeight="1">
      <c r="A456" s="34"/>
      <c r="B456" s="35"/>
      <c r="C456" s="188" t="s">
        <v>780</v>
      </c>
      <c r="D456" s="188" t="s">
        <v>159</v>
      </c>
      <c r="E456" s="189" t="s">
        <v>742</v>
      </c>
      <c r="F456" s="190" t="s">
        <v>743</v>
      </c>
      <c r="G456" s="191" t="s">
        <v>202</v>
      </c>
      <c r="H456" s="192">
        <v>1</v>
      </c>
      <c r="I456" s="193"/>
      <c r="J456" s="194">
        <f>ROUND(I456*H456,2)</f>
        <v>0</v>
      </c>
      <c r="K456" s="190" t="s">
        <v>213</v>
      </c>
      <c r="L456" s="39"/>
      <c r="M456" s="195" t="s">
        <v>19</v>
      </c>
      <c r="N456" s="196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236</v>
      </c>
      <c r="AT456" s="199" t="s">
        <v>159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744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743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2120</v>
      </c>
      <c r="G458" s="206"/>
      <c r="H458" s="209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16.5" customHeight="1">
      <c r="A459" s="34"/>
      <c r="B459" s="35"/>
      <c r="C459" s="188" t="s">
        <v>784</v>
      </c>
      <c r="D459" s="188" t="s">
        <v>159</v>
      </c>
      <c r="E459" s="189" t="s">
        <v>747</v>
      </c>
      <c r="F459" s="190" t="s">
        <v>748</v>
      </c>
      <c r="G459" s="191" t="s">
        <v>202</v>
      </c>
      <c r="H459" s="192">
        <v>8</v>
      </c>
      <c r="I459" s="193"/>
      <c r="J459" s="194">
        <f>ROUND(I459*H459,2)</f>
        <v>0</v>
      </c>
      <c r="K459" s="190" t="s">
        <v>213</v>
      </c>
      <c r="L459" s="39"/>
      <c r="M459" s="195" t="s">
        <v>19</v>
      </c>
      <c r="N459" s="196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236</v>
      </c>
      <c r="AT459" s="199" t="s">
        <v>159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749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748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2" customFormat="1" ht="16.5" customHeight="1">
      <c r="A461" s="34"/>
      <c r="B461" s="35"/>
      <c r="C461" s="228" t="s">
        <v>788</v>
      </c>
      <c r="D461" s="228" t="s">
        <v>199</v>
      </c>
      <c r="E461" s="229" t="s">
        <v>751</v>
      </c>
      <c r="F461" s="230" t="s">
        <v>752</v>
      </c>
      <c r="G461" s="231" t="s">
        <v>202</v>
      </c>
      <c r="H461" s="232">
        <v>8</v>
      </c>
      <c r="I461" s="233"/>
      <c r="J461" s="234">
        <f>ROUND(I461*H461,2)</f>
        <v>0</v>
      </c>
      <c r="K461" s="230" t="s">
        <v>19</v>
      </c>
      <c r="L461" s="235"/>
      <c r="M461" s="236" t="s">
        <v>19</v>
      </c>
      <c r="N461" s="237" t="s">
        <v>45</v>
      </c>
      <c r="O461" s="64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241</v>
      </c>
      <c r="AT461" s="199" t="s">
        <v>199</v>
      </c>
      <c r="AU461" s="199" t="s">
        <v>82</v>
      </c>
      <c r="AY461" s="17" t="s">
        <v>158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82</v>
      </c>
      <c r="BK461" s="200">
        <f>ROUND(I461*H461,2)</f>
        <v>0</v>
      </c>
      <c r="BL461" s="17" t="s">
        <v>236</v>
      </c>
      <c r="BM461" s="199" t="s">
        <v>753</v>
      </c>
    </row>
    <row r="462" spans="1:65" s="2" customFormat="1" ht="10.199999999999999">
      <c r="A462" s="34"/>
      <c r="B462" s="35"/>
      <c r="C462" s="36"/>
      <c r="D462" s="201" t="s">
        <v>165</v>
      </c>
      <c r="E462" s="36"/>
      <c r="F462" s="202" t="s">
        <v>752</v>
      </c>
      <c r="G462" s="36"/>
      <c r="H462" s="36"/>
      <c r="I462" s="108"/>
      <c r="J462" s="36"/>
      <c r="K462" s="36"/>
      <c r="L462" s="39"/>
      <c r="M462" s="203"/>
      <c r="N462" s="204"/>
      <c r="O462" s="64"/>
      <c r="P462" s="64"/>
      <c r="Q462" s="64"/>
      <c r="R462" s="64"/>
      <c r="S462" s="64"/>
      <c r="T462" s="65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165</v>
      </c>
      <c r="AU462" s="17" t="s">
        <v>82</v>
      </c>
    </row>
    <row r="463" spans="1:65" s="13" customFormat="1" ht="10.199999999999999">
      <c r="B463" s="205"/>
      <c r="C463" s="206"/>
      <c r="D463" s="201" t="s">
        <v>166</v>
      </c>
      <c r="E463" s="207" t="s">
        <v>19</v>
      </c>
      <c r="F463" s="208" t="s">
        <v>2121</v>
      </c>
      <c r="G463" s="206"/>
      <c r="H463" s="209">
        <v>8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166</v>
      </c>
      <c r="AU463" s="215" t="s">
        <v>82</v>
      </c>
      <c r="AV463" s="13" t="s">
        <v>85</v>
      </c>
      <c r="AW463" s="13" t="s">
        <v>34</v>
      </c>
      <c r="AX463" s="13" t="s">
        <v>82</v>
      </c>
      <c r="AY463" s="215" t="s">
        <v>158</v>
      </c>
    </row>
    <row r="464" spans="1:65" s="2" customFormat="1" ht="30" customHeight="1">
      <c r="A464" s="34"/>
      <c r="B464" s="35"/>
      <c r="C464" s="188" t="s">
        <v>792</v>
      </c>
      <c r="D464" s="188" t="s">
        <v>159</v>
      </c>
      <c r="E464" s="189" t="s">
        <v>756</v>
      </c>
      <c r="F464" s="190" t="s">
        <v>757</v>
      </c>
      <c r="G464" s="191" t="s">
        <v>202</v>
      </c>
      <c r="H464" s="192">
        <v>3</v>
      </c>
      <c r="I464" s="193"/>
      <c r="J464" s="194">
        <f>ROUND(I464*H464,2)</f>
        <v>0</v>
      </c>
      <c r="K464" s="190" t="s">
        <v>213</v>
      </c>
      <c r="L464" s="39"/>
      <c r="M464" s="195" t="s">
        <v>19</v>
      </c>
      <c r="N464" s="196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236</v>
      </c>
      <c r="AT464" s="199" t="s">
        <v>159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758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757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2" customFormat="1" ht="30" customHeight="1">
      <c r="A466" s="34"/>
      <c r="B466" s="35"/>
      <c r="C466" s="228" t="s">
        <v>796</v>
      </c>
      <c r="D466" s="228" t="s">
        <v>199</v>
      </c>
      <c r="E466" s="229" t="s">
        <v>767</v>
      </c>
      <c r="F466" s="230" t="s">
        <v>768</v>
      </c>
      <c r="G466" s="231" t="s">
        <v>202</v>
      </c>
      <c r="H466" s="232">
        <v>3</v>
      </c>
      <c r="I466" s="233"/>
      <c r="J466" s="234">
        <f>ROUND(I466*H466,2)</f>
        <v>0</v>
      </c>
      <c r="K466" s="230" t="s">
        <v>19</v>
      </c>
      <c r="L466" s="235"/>
      <c r="M466" s="236" t="s">
        <v>19</v>
      </c>
      <c r="N466" s="237" t="s">
        <v>45</v>
      </c>
      <c r="O466" s="64"/>
      <c r="P466" s="197">
        <f>O466*H466</f>
        <v>0</v>
      </c>
      <c r="Q466" s="197">
        <v>0</v>
      </c>
      <c r="R466" s="197">
        <f>Q466*H466</f>
        <v>0</v>
      </c>
      <c r="S466" s="197">
        <v>0</v>
      </c>
      <c r="T466" s="19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9" t="s">
        <v>241</v>
      </c>
      <c r="AT466" s="199" t="s">
        <v>199</v>
      </c>
      <c r="AU466" s="199" t="s">
        <v>82</v>
      </c>
      <c r="AY466" s="17" t="s">
        <v>158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7" t="s">
        <v>82</v>
      </c>
      <c r="BK466" s="200">
        <f>ROUND(I466*H466,2)</f>
        <v>0</v>
      </c>
      <c r="BL466" s="17" t="s">
        <v>236</v>
      </c>
      <c r="BM466" s="199" t="s">
        <v>769</v>
      </c>
    </row>
    <row r="467" spans="1:65" s="2" customFormat="1" ht="19.2">
      <c r="A467" s="34"/>
      <c r="B467" s="35"/>
      <c r="C467" s="36"/>
      <c r="D467" s="201" t="s">
        <v>165</v>
      </c>
      <c r="E467" s="36"/>
      <c r="F467" s="202" t="s">
        <v>768</v>
      </c>
      <c r="G467" s="36"/>
      <c r="H467" s="36"/>
      <c r="I467" s="108"/>
      <c r="J467" s="36"/>
      <c r="K467" s="36"/>
      <c r="L467" s="39"/>
      <c r="M467" s="203"/>
      <c r="N467" s="204"/>
      <c r="O467" s="64"/>
      <c r="P467" s="64"/>
      <c r="Q467" s="64"/>
      <c r="R467" s="64"/>
      <c r="S467" s="64"/>
      <c r="T467" s="65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165</v>
      </c>
      <c r="AU467" s="17" t="s">
        <v>82</v>
      </c>
    </row>
    <row r="468" spans="1:65" s="13" customFormat="1" ht="10.199999999999999">
      <c r="B468" s="205"/>
      <c r="C468" s="206"/>
      <c r="D468" s="201" t="s">
        <v>166</v>
      </c>
      <c r="E468" s="207" t="s">
        <v>19</v>
      </c>
      <c r="F468" s="208" t="s">
        <v>2122</v>
      </c>
      <c r="G468" s="206"/>
      <c r="H468" s="209">
        <v>3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166</v>
      </c>
      <c r="AU468" s="215" t="s">
        <v>82</v>
      </c>
      <c r="AV468" s="13" t="s">
        <v>85</v>
      </c>
      <c r="AW468" s="13" t="s">
        <v>34</v>
      </c>
      <c r="AX468" s="13" t="s">
        <v>82</v>
      </c>
      <c r="AY468" s="215" t="s">
        <v>158</v>
      </c>
    </row>
    <row r="469" spans="1:65" s="2" customFormat="1" ht="16.5" customHeight="1">
      <c r="A469" s="34"/>
      <c r="B469" s="35"/>
      <c r="C469" s="228" t="s">
        <v>801</v>
      </c>
      <c r="D469" s="228" t="s">
        <v>199</v>
      </c>
      <c r="E469" s="229" t="s">
        <v>776</v>
      </c>
      <c r="F469" s="230" t="s">
        <v>777</v>
      </c>
      <c r="G469" s="231" t="s">
        <v>202</v>
      </c>
      <c r="H469" s="232">
        <v>2</v>
      </c>
      <c r="I469" s="233"/>
      <c r="J469" s="234">
        <f>ROUND(I469*H469,2)</f>
        <v>0</v>
      </c>
      <c r="K469" s="230" t="s">
        <v>19</v>
      </c>
      <c r="L469" s="235"/>
      <c r="M469" s="236" t="s">
        <v>19</v>
      </c>
      <c r="N469" s="237" t="s">
        <v>45</v>
      </c>
      <c r="O469" s="64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241</v>
      </c>
      <c r="AT469" s="199" t="s">
        <v>199</v>
      </c>
      <c r="AU469" s="199" t="s">
        <v>82</v>
      </c>
      <c r="AY469" s="17" t="s">
        <v>158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82</v>
      </c>
      <c r="BK469" s="200">
        <f>ROUND(I469*H469,2)</f>
        <v>0</v>
      </c>
      <c r="BL469" s="17" t="s">
        <v>236</v>
      </c>
      <c r="BM469" s="199" t="s">
        <v>778</v>
      </c>
    </row>
    <row r="470" spans="1:65" s="2" customFormat="1" ht="10.199999999999999">
      <c r="A470" s="34"/>
      <c r="B470" s="35"/>
      <c r="C470" s="36"/>
      <c r="D470" s="201" t="s">
        <v>165</v>
      </c>
      <c r="E470" s="36"/>
      <c r="F470" s="202" t="s">
        <v>777</v>
      </c>
      <c r="G470" s="36"/>
      <c r="H470" s="36"/>
      <c r="I470" s="108"/>
      <c r="J470" s="36"/>
      <c r="K470" s="36"/>
      <c r="L470" s="39"/>
      <c r="M470" s="203"/>
      <c r="N470" s="204"/>
      <c r="O470" s="64"/>
      <c r="P470" s="64"/>
      <c r="Q470" s="64"/>
      <c r="R470" s="64"/>
      <c r="S470" s="64"/>
      <c r="T470" s="65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165</v>
      </c>
      <c r="AU470" s="17" t="s">
        <v>82</v>
      </c>
    </row>
    <row r="471" spans="1:65" s="13" customFormat="1" ht="10.199999999999999">
      <c r="B471" s="205"/>
      <c r="C471" s="206"/>
      <c r="D471" s="201" t="s">
        <v>166</v>
      </c>
      <c r="E471" s="207" t="s">
        <v>19</v>
      </c>
      <c r="F471" s="208" t="s">
        <v>2106</v>
      </c>
      <c r="G471" s="206"/>
      <c r="H471" s="209">
        <v>2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166</v>
      </c>
      <c r="AU471" s="215" t="s">
        <v>82</v>
      </c>
      <c r="AV471" s="13" t="s">
        <v>85</v>
      </c>
      <c r="AW471" s="13" t="s">
        <v>34</v>
      </c>
      <c r="AX471" s="13" t="s">
        <v>82</v>
      </c>
      <c r="AY471" s="215" t="s">
        <v>158</v>
      </c>
    </row>
    <row r="472" spans="1:65" s="2" customFormat="1" ht="16.5" customHeight="1">
      <c r="A472" s="34"/>
      <c r="B472" s="35"/>
      <c r="C472" s="228" t="s">
        <v>805</v>
      </c>
      <c r="D472" s="228" t="s">
        <v>199</v>
      </c>
      <c r="E472" s="229" t="s">
        <v>857</v>
      </c>
      <c r="F472" s="230" t="s">
        <v>858</v>
      </c>
      <c r="G472" s="231" t="s">
        <v>202</v>
      </c>
      <c r="H472" s="232">
        <v>1</v>
      </c>
      <c r="I472" s="233"/>
      <c r="J472" s="234">
        <f>ROUND(I472*H472,2)</f>
        <v>0</v>
      </c>
      <c r="K472" s="230" t="s">
        <v>19</v>
      </c>
      <c r="L472" s="235"/>
      <c r="M472" s="236" t="s">
        <v>19</v>
      </c>
      <c r="N472" s="237" t="s">
        <v>45</v>
      </c>
      <c r="O472" s="64"/>
      <c r="P472" s="197">
        <f>O472*H472</f>
        <v>0</v>
      </c>
      <c r="Q472" s="197">
        <v>0</v>
      </c>
      <c r="R472" s="197">
        <f>Q472*H472</f>
        <v>0</v>
      </c>
      <c r="S472" s="197">
        <v>0</v>
      </c>
      <c r="T472" s="19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9" t="s">
        <v>241</v>
      </c>
      <c r="AT472" s="199" t="s">
        <v>199</v>
      </c>
      <c r="AU472" s="199" t="s">
        <v>82</v>
      </c>
      <c r="AY472" s="17" t="s">
        <v>158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7" t="s">
        <v>82</v>
      </c>
      <c r="BK472" s="200">
        <f>ROUND(I472*H472,2)</f>
        <v>0</v>
      </c>
      <c r="BL472" s="17" t="s">
        <v>236</v>
      </c>
      <c r="BM472" s="199" t="s">
        <v>2123</v>
      </c>
    </row>
    <row r="473" spans="1:65" s="2" customFormat="1" ht="10.199999999999999">
      <c r="A473" s="34"/>
      <c r="B473" s="35"/>
      <c r="C473" s="36"/>
      <c r="D473" s="201" t="s">
        <v>165</v>
      </c>
      <c r="E473" s="36"/>
      <c r="F473" s="202" t="s">
        <v>858</v>
      </c>
      <c r="G473" s="36"/>
      <c r="H473" s="36"/>
      <c r="I473" s="108"/>
      <c r="J473" s="36"/>
      <c r="K473" s="36"/>
      <c r="L473" s="39"/>
      <c r="M473" s="203"/>
      <c r="N473" s="204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165</v>
      </c>
      <c r="AU473" s="17" t="s">
        <v>82</v>
      </c>
    </row>
    <row r="474" spans="1:65" s="13" customFormat="1" ht="10.199999999999999">
      <c r="B474" s="205"/>
      <c r="C474" s="206"/>
      <c r="D474" s="201" t="s">
        <v>166</v>
      </c>
      <c r="E474" s="207" t="s">
        <v>19</v>
      </c>
      <c r="F474" s="208" t="s">
        <v>2124</v>
      </c>
      <c r="G474" s="206"/>
      <c r="H474" s="209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166</v>
      </c>
      <c r="AU474" s="215" t="s">
        <v>82</v>
      </c>
      <c r="AV474" s="13" t="s">
        <v>85</v>
      </c>
      <c r="AW474" s="13" t="s">
        <v>34</v>
      </c>
      <c r="AX474" s="13" t="s">
        <v>82</v>
      </c>
      <c r="AY474" s="215" t="s">
        <v>158</v>
      </c>
    </row>
    <row r="475" spans="1:65" s="2" customFormat="1" ht="30" customHeight="1">
      <c r="A475" s="34"/>
      <c r="B475" s="35"/>
      <c r="C475" s="188" t="s">
        <v>810</v>
      </c>
      <c r="D475" s="188" t="s">
        <v>159</v>
      </c>
      <c r="E475" s="189" t="s">
        <v>785</v>
      </c>
      <c r="F475" s="190" t="s">
        <v>786</v>
      </c>
      <c r="G475" s="191" t="s">
        <v>202</v>
      </c>
      <c r="H475" s="192">
        <v>1</v>
      </c>
      <c r="I475" s="193"/>
      <c r="J475" s="194">
        <f>ROUND(I475*H475,2)</f>
        <v>0</v>
      </c>
      <c r="K475" s="190" t="s">
        <v>213</v>
      </c>
      <c r="L475" s="39"/>
      <c r="M475" s="195" t="s">
        <v>19</v>
      </c>
      <c r="N475" s="196" t="s">
        <v>45</v>
      </c>
      <c r="O475" s="64"/>
      <c r="P475" s="197">
        <f>O475*H475</f>
        <v>0</v>
      </c>
      <c r="Q475" s="197">
        <v>0</v>
      </c>
      <c r="R475" s="197">
        <f>Q475*H475</f>
        <v>0</v>
      </c>
      <c r="S475" s="197">
        <v>0</v>
      </c>
      <c r="T475" s="19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9" t="s">
        <v>236</v>
      </c>
      <c r="AT475" s="199" t="s">
        <v>159</v>
      </c>
      <c r="AU475" s="199" t="s">
        <v>82</v>
      </c>
      <c r="AY475" s="17" t="s">
        <v>158</v>
      </c>
      <c r="BE475" s="200">
        <f>IF(N475="základní",J475,0)</f>
        <v>0</v>
      </c>
      <c r="BF475" s="200">
        <f>IF(N475="snížená",J475,0)</f>
        <v>0</v>
      </c>
      <c r="BG475" s="200">
        <f>IF(N475="zákl. přenesená",J475,0)</f>
        <v>0</v>
      </c>
      <c r="BH475" s="200">
        <f>IF(N475="sníž. přenesená",J475,0)</f>
        <v>0</v>
      </c>
      <c r="BI475" s="200">
        <f>IF(N475="nulová",J475,0)</f>
        <v>0</v>
      </c>
      <c r="BJ475" s="17" t="s">
        <v>82</v>
      </c>
      <c r="BK475" s="200">
        <f>ROUND(I475*H475,2)</f>
        <v>0</v>
      </c>
      <c r="BL475" s="17" t="s">
        <v>236</v>
      </c>
      <c r="BM475" s="199" t="s">
        <v>787</v>
      </c>
    </row>
    <row r="476" spans="1:65" s="2" customFormat="1" ht="10.199999999999999">
      <c r="A476" s="34"/>
      <c r="B476" s="35"/>
      <c r="C476" s="36"/>
      <c r="D476" s="201" t="s">
        <v>165</v>
      </c>
      <c r="E476" s="36"/>
      <c r="F476" s="202" t="s">
        <v>786</v>
      </c>
      <c r="G476" s="36"/>
      <c r="H476" s="36"/>
      <c r="I476" s="108"/>
      <c r="J476" s="36"/>
      <c r="K476" s="36"/>
      <c r="L476" s="39"/>
      <c r="M476" s="203"/>
      <c r="N476" s="204"/>
      <c r="O476" s="64"/>
      <c r="P476" s="64"/>
      <c r="Q476" s="64"/>
      <c r="R476" s="64"/>
      <c r="S476" s="64"/>
      <c r="T476" s="65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165</v>
      </c>
      <c r="AU476" s="17" t="s">
        <v>82</v>
      </c>
    </row>
    <row r="477" spans="1:65" s="2" customFormat="1" ht="30" customHeight="1">
      <c r="A477" s="34"/>
      <c r="B477" s="35"/>
      <c r="C477" s="228" t="s">
        <v>814</v>
      </c>
      <c r="D477" s="228" t="s">
        <v>199</v>
      </c>
      <c r="E477" s="229" t="s">
        <v>789</v>
      </c>
      <c r="F477" s="230" t="s">
        <v>790</v>
      </c>
      <c r="G477" s="231" t="s">
        <v>202</v>
      </c>
      <c r="H477" s="232">
        <v>1</v>
      </c>
      <c r="I477" s="233"/>
      <c r="J477" s="234">
        <f>ROUND(I477*H477,2)</f>
        <v>0</v>
      </c>
      <c r="K477" s="230" t="s">
        <v>19</v>
      </c>
      <c r="L477" s="235"/>
      <c r="M477" s="236" t="s">
        <v>19</v>
      </c>
      <c r="N477" s="237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241</v>
      </c>
      <c r="AT477" s="199" t="s">
        <v>199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791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790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2124</v>
      </c>
      <c r="G479" s="206"/>
      <c r="H479" s="209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30" customHeight="1">
      <c r="A480" s="34"/>
      <c r="B480" s="35"/>
      <c r="C480" s="188" t="s">
        <v>255</v>
      </c>
      <c r="D480" s="188" t="s">
        <v>159</v>
      </c>
      <c r="E480" s="189" t="s">
        <v>793</v>
      </c>
      <c r="F480" s="190" t="s">
        <v>794</v>
      </c>
      <c r="G480" s="191" t="s">
        <v>202</v>
      </c>
      <c r="H480" s="192">
        <v>6</v>
      </c>
      <c r="I480" s="193"/>
      <c r="J480" s="194">
        <f>ROUND(I480*H480,2)</f>
        <v>0</v>
      </c>
      <c r="K480" s="190" t="s">
        <v>213</v>
      </c>
      <c r="L480" s="39"/>
      <c r="M480" s="195" t="s">
        <v>19</v>
      </c>
      <c r="N480" s="196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236</v>
      </c>
      <c r="AT480" s="199" t="s">
        <v>159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795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794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2" customFormat="1" ht="30" customHeight="1">
      <c r="A482" s="34"/>
      <c r="B482" s="35"/>
      <c r="C482" s="228" t="s">
        <v>821</v>
      </c>
      <c r="D482" s="228" t="s">
        <v>199</v>
      </c>
      <c r="E482" s="229" t="s">
        <v>797</v>
      </c>
      <c r="F482" s="230" t="s">
        <v>798</v>
      </c>
      <c r="G482" s="231" t="s">
        <v>202</v>
      </c>
      <c r="H482" s="232">
        <v>6</v>
      </c>
      <c r="I482" s="233"/>
      <c r="J482" s="234">
        <f>ROUND(I482*H482,2)</f>
        <v>0</v>
      </c>
      <c r="K482" s="230" t="s">
        <v>19</v>
      </c>
      <c r="L482" s="235"/>
      <c r="M482" s="236" t="s">
        <v>19</v>
      </c>
      <c r="N482" s="237" t="s">
        <v>45</v>
      </c>
      <c r="O482" s="64"/>
      <c r="P482" s="197">
        <f>O482*H482</f>
        <v>0</v>
      </c>
      <c r="Q482" s="197">
        <v>0</v>
      </c>
      <c r="R482" s="197">
        <f>Q482*H482</f>
        <v>0</v>
      </c>
      <c r="S482" s="197">
        <v>0</v>
      </c>
      <c r="T482" s="19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9" t="s">
        <v>241</v>
      </c>
      <c r="AT482" s="199" t="s">
        <v>199</v>
      </c>
      <c r="AU482" s="199" t="s">
        <v>82</v>
      </c>
      <c r="AY482" s="17" t="s">
        <v>158</v>
      </c>
      <c r="BE482" s="200">
        <f>IF(N482="základní",J482,0)</f>
        <v>0</v>
      </c>
      <c r="BF482" s="200">
        <f>IF(N482="snížená",J482,0)</f>
        <v>0</v>
      </c>
      <c r="BG482" s="200">
        <f>IF(N482="zákl. přenesená",J482,0)</f>
        <v>0</v>
      </c>
      <c r="BH482" s="200">
        <f>IF(N482="sníž. přenesená",J482,0)</f>
        <v>0</v>
      </c>
      <c r="BI482" s="200">
        <f>IF(N482="nulová",J482,0)</f>
        <v>0</v>
      </c>
      <c r="BJ482" s="17" t="s">
        <v>82</v>
      </c>
      <c r="BK482" s="200">
        <f>ROUND(I482*H482,2)</f>
        <v>0</v>
      </c>
      <c r="BL482" s="17" t="s">
        <v>236</v>
      </c>
      <c r="BM482" s="199" t="s">
        <v>799</v>
      </c>
    </row>
    <row r="483" spans="1:65" s="2" customFormat="1" ht="19.2">
      <c r="A483" s="34"/>
      <c r="B483" s="35"/>
      <c r="C483" s="36"/>
      <c r="D483" s="201" t="s">
        <v>165</v>
      </c>
      <c r="E483" s="36"/>
      <c r="F483" s="202" t="s">
        <v>798</v>
      </c>
      <c r="G483" s="36"/>
      <c r="H483" s="36"/>
      <c r="I483" s="108"/>
      <c r="J483" s="36"/>
      <c r="K483" s="36"/>
      <c r="L483" s="39"/>
      <c r="M483" s="203"/>
      <c r="N483" s="204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165</v>
      </c>
      <c r="AU483" s="17" t="s">
        <v>82</v>
      </c>
    </row>
    <row r="484" spans="1:65" s="13" customFormat="1" ht="10.199999999999999">
      <c r="B484" s="205"/>
      <c r="C484" s="206"/>
      <c r="D484" s="201" t="s">
        <v>166</v>
      </c>
      <c r="E484" s="207" t="s">
        <v>19</v>
      </c>
      <c r="F484" s="208" t="s">
        <v>2125</v>
      </c>
      <c r="G484" s="206"/>
      <c r="H484" s="209">
        <v>6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166</v>
      </c>
      <c r="AU484" s="215" t="s">
        <v>82</v>
      </c>
      <c r="AV484" s="13" t="s">
        <v>85</v>
      </c>
      <c r="AW484" s="13" t="s">
        <v>34</v>
      </c>
      <c r="AX484" s="13" t="s">
        <v>82</v>
      </c>
      <c r="AY484" s="215" t="s">
        <v>158</v>
      </c>
    </row>
    <row r="485" spans="1:65" s="2" customFormat="1" ht="16.5" customHeight="1">
      <c r="A485" s="34"/>
      <c r="B485" s="35"/>
      <c r="C485" s="228" t="s">
        <v>826</v>
      </c>
      <c r="D485" s="228" t="s">
        <v>199</v>
      </c>
      <c r="E485" s="229" t="s">
        <v>802</v>
      </c>
      <c r="F485" s="230" t="s">
        <v>803</v>
      </c>
      <c r="G485" s="231" t="s">
        <v>202</v>
      </c>
      <c r="H485" s="232">
        <v>6</v>
      </c>
      <c r="I485" s="233"/>
      <c r="J485" s="234">
        <f>ROUND(I485*H485,2)</f>
        <v>0</v>
      </c>
      <c r="K485" s="230" t="s">
        <v>19</v>
      </c>
      <c r="L485" s="235"/>
      <c r="M485" s="236" t="s">
        <v>19</v>
      </c>
      <c r="N485" s="237" t="s">
        <v>45</v>
      </c>
      <c r="O485" s="64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9" t="s">
        <v>241</v>
      </c>
      <c r="AT485" s="199" t="s">
        <v>199</v>
      </c>
      <c r="AU485" s="199" t="s">
        <v>82</v>
      </c>
      <c r="AY485" s="17" t="s">
        <v>158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7" t="s">
        <v>82</v>
      </c>
      <c r="BK485" s="200">
        <f>ROUND(I485*H485,2)</f>
        <v>0</v>
      </c>
      <c r="BL485" s="17" t="s">
        <v>236</v>
      </c>
      <c r="BM485" s="199" t="s">
        <v>804</v>
      </c>
    </row>
    <row r="486" spans="1:65" s="2" customFormat="1" ht="10.199999999999999">
      <c r="A486" s="34"/>
      <c r="B486" s="35"/>
      <c r="C486" s="36"/>
      <c r="D486" s="201" t="s">
        <v>165</v>
      </c>
      <c r="E486" s="36"/>
      <c r="F486" s="202" t="s">
        <v>803</v>
      </c>
      <c r="G486" s="36"/>
      <c r="H486" s="36"/>
      <c r="I486" s="108"/>
      <c r="J486" s="36"/>
      <c r="K486" s="36"/>
      <c r="L486" s="39"/>
      <c r="M486" s="203"/>
      <c r="N486" s="204"/>
      <c r="O486" s="64"/>
      <c r="P486" s="64"/>
      <c r="Q486" s="64"/>
      <c r="R486" s="64"/>
      <c r="S486" s="64"/>
      <c r="T486" s="65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165</v>
      </c>
      <c r="AU486" s="17" t="s">
        <v>82</v>
      </c>
    </row>
    <row r="487" spans="1:65" s="13" customFormat="1" ht="10.199999999999999">
      <c r="B487" s="205"/>
      <c r="C487" s="206"/>
      <c r="D487" s="201" t="s">
        <v>166</v>
      </c>
      <c r="E487" s="207" t="s">
        <v>19</v>
      </c>
      <c r="F487" s="208" t="s">
        <v>2125</v>
      </c>
      <c r="G487" s="206"/>
      <c r="H487" s="209">
        <v>6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166</v>
      </c>
      <c r="AU487" s="215" t="s">
        <v>82</v>
      </c>
      <c r="AV487" s="13" t="s">
        <v>85</v>
      </c>
      <c r="AW487" s="13" t="s">
        <v>34</v>
      </c>
      <c r="AX487" s="13" t="s">
        <v>82</v>
      </c>
      <c r="AY487" s="215" t="s">
        <v>158</v>
      </c>
    </row>
    <row r="488" spans="1:65" s="2" customFormat="1" ht="16.5" customHeight="1">
      <c r="A488" s="34"/>
      <c r="B488" s="35"/>
      <c r="C488" s="228" t="s">
        <v>830</v>
      </c>
      <c r="D488" s="228" t="s">
        <v>199</v>
      </c>
      <c r="E488" s="229" t="s">
        <v>806</v>
      </c>
      <c r="F488" s="230" t="s">
        <v>807</v>
      </c>
      <c r="G488" s="231" t="s">
        <v>202</v>
      </c>
      <c r="H488" s="232">
        <v>6</v>
      </c>
      <c r="I488" s="233"/>
      <c r="J488" s="234">
        <f>ROUND(I488*H488,2)</f>
        <v>0</v>
      </c>
      <c r="K488" s="230" t="s">
        <v>19</v>
      </c>
      <c r="L488" s="235"/>
      <c r="M488" s="236" t="s">
        <v>19</v>
      </c>
      <c r="N488" s="237" t="s">
        <v>45</v>
      </c>
      <c r="O488" s="64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9" t="s">
        <v>241</v>
      </c>
      <c r="AT488" s="199" t="s">
        <v>199</v>
      </c>
      <c r="AU488" s="199" t="s">
        <v>82</v>
      </c>
      <c r="AY488" s="17" t="s">
        <v>158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7" t="s">
        <v>82</v>
      </c>
      <c r="BK488" s="200">
        <f>ROUND(I488*H488,2)</f>
        <v>0</v>
      </c>
      <c r="BL488" s="17" t="s">
        <v>236</v>
      </c>
      <c r="BM488" s="199" t="s">
        <v>808</v>
      </c>
    </row>
    <row r="489" spans="1:65" s="2" customFormat="1" ht="10.199999999999999">
      <c r="A489" s="34"/>
      <c r="B489" s="35"/>
      <c r="C489" s="36"/>
      <c r="D489" s="201" t="s">
        <v>165</v>
      </c>
      <c r="E489" s="36"/>
      <c r="F489" s="202" t="s">
        <v>807</v>
      </c>
      <c r="G489" s="36"/>
      <c r="H489" s="36"/>
      <c r="I489" s="108"/>
      <c r="J489" s="36"/>
      <c r="K489" s="36"/>
      <c r="L489" s="39"/>
      <c r="M489" s="203"/>
      <c r="N489" s="204"/>
      <c r="O489" s="64"/>
      <c r="P489" s="64"/>
      <c r="Q489" s="64"/>
      <c r="R489" s="64"/>
      <c r="S489" s="64"/>
      <c r="T489" s="65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165</v>
      </c>
      <c r="AU489" s="17" t="s">
        <v>82</v>
      </c>
    </row>
    <row r="490" spans="1:65" s="13" customFormat="1" ht="10.199999999999999">
      <c r="B490" s="205"/>
      <c r="C490" s="206"/>
      <c r="D490" s="201" t="s">
        <v>166</v>
      </c>
      <c r="E490" s="207" t="s">
        <v>19</v>
      </c>
      <c r="F490" s="208" t="s">
        <v>2125</v>
      </c>
      <c r="G490" s="206"/>
      <c r="H490" s="209">
        <v>6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166</v>
      </c>
      <c r="AU490" s="215" t="s">
        <v>82</v>
      </c>
      <c r="AV490" s="13" t="s">
        <v>85</v>
      </c>
      <c r="AW490" s="13" t="s">
        <v>34</v>
      </c>
      <c r="AX490" s="13" t="s">
        <v>82</v>
      </c>
      <c r="AY490" s="215" t="s">
        <v>158</v>
      </c>
    </row>
    <row r="491" spans="1:65" s="2" customFormat="1" ht="30" customHeight="1">
      <c r="A491" s="34"/>
      <c r="B491" s="35"/>
      <c r="C491" s="188" t="s">
        <v>835</v>
      </c>
      <c r="D491" s="188" t="s">
        <v>159</v>
      </c>
      <c r="E491" s="189" t="s">
        <v>811</v>
      </c>
      <c r="F491" s="190" t="s">
        <v>812</v>
      </c>
      <c r="G491" s="191" t="s">
        <v>202</v>
      </c>
      <c r="H491" s="192">
        <v>6</v>
      </c>
      <c r="I491" s="193"/>
      <c r="J491" s="194">
        <f>ROUND(I491*H491,2)</f>
        <v>0</v>
      </c>
      <c r="K491" s="190" t="s">
        <v>213</v>
      </c>
      <c r="L491" s="39"/>
      <c r="M491" s="195" t="s">
        <v>19</v>
      </c>
      <c r="N491" s="196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236</v>
      </c>
      <c r="AT491" s="199" t="s">
        <v>159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813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812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2" customFormat="1" ht="16.5" customHeight="1">
      <c r="A493" s="34"/>
      <c r="B493" s="35"/>
      <c r="C493" s="228" t="s">
        <v>839</v>
      </c>
      <c r="D493" s="228" t="s">
        <v>199</v>
      </c>
      <c r="E493" s="229" t="s">
        <v>815</v>
      </c>
      <c r="F493" s="230" t="s">
        <v>816</v>
      </c>
      <c r="G493" s="231" t="s">
        <v>202</v>
      </c>
      <c r="H493" s="232">
        <v>6</v>
      </c>
      <c r="I493" s="233"/>
      <c r="J493" s="234">
        <f>ROUND(I493*H493,2)</f>
        <v>0</v>
      </c>
      <c r="K493" s="230" t="s">
        <v>19</v>
      </c>
      <c r="L493" s="235"/>
      <c r="M493" s="236" t="s">
        <v>19</v>
      </c>
      <c r="N493" s="237" t="s">
        <v>45</v>
      </c>
      <c r="O493" s="64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9" t="s">
        <v>241</v>
      </c>
      <c r="AT493" s="199" t="s">
        <v>199</v>
      </c>
      <c r="AU493" s="199" t="s">
        <v>82</v>
      </c>
      <c r="AY493" s="17" t="s">
        <v>158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17" t="s">
        <v>82</v>
      </c>
      <c r="BK493" s="200">
        <f>ROUND(I493*H493,2)</f>
        <v>0</v>
      </c>
      <c r="BL493" s="17" t="s">
        <v>236</v>
      </c>
      <c r="BM493" s="199" t="s">
        <v>817</v>
      </c>
    </row>
    <row r="494" spans="1:65" s="2" customFormat="1" ht="10.199999999999999">
      <c r="A494" s="34"/>
      <c r="B494" s="35"/>
      <c r="C494" s="36"/>
      <c r="D494" s="201" t="s">
        <v>165</v>
      </c>
      <c r="E494" s="36"/>
      <c r="F494" s="202" t="s">
        <v>816</v>
      </c>
      <c r="G494" s="36"/>
      <c r="H494" s="36"/>
      <c r="I494" s="108"/>
      <c r="J494" s="36"/>
      <c r="K494" s="36"/>
      <c r="L494" s="39"/>
      <c r="M494" s="203"/>
      <c r="N494" s="204"/>
      <c r="O494" s="64"/>
      <c r="P494" s="64"/>
      <c r="Q494" s="64"/>
      <c r="R494" s="64"/>
      <c r="S494" s="64"/>
      <c r="T494" s="65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165</v>
      </c>
      <c r="AU494" s="17" t="s">
        <v>82</v>
      </c>
    </row>
    <row r="495" spans="1:65" s="13" customFormat="1" ht="10.199999999999999">
      <c r="B495" s="205"/>
      <c r="C495" s="206"/>
      <c r="D495" s="201" t="s">
        <v>166</v>
      </c>
      <c r="E495" s="207" t="s">
        <v>19</v>
      </c>
      <c r="F495" s="208" t="s">
        <v>2125</v>
      </c>
      <c r="G495" s="206"/>
      <c r="H495" s="209">
        <v>6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166</v>
      </c>
      <c r="AU495" s="215" t="s">
        <v>82</v>
      </c>
      <c r="AV495" s="13" t="s">
        <v>85</v>
      </c>
      <c r="AW495" s="13" t="s">
        <v>34</v>
      </c>
      <c r="AX495" s="13" t="s">
        <v>82</v>
      </c>
      <c r="AY495" s="215" t="s">
        <v>158</v>
      </c>
    </row>
    <row r="496" spans="1:65" s="2" customFormat="1" ht="30" customHeight="1">
      <c r="A496" s="34"/>
      <c r="B496" s="35"/>
      <c r="C496" s="228" t="s">
        <v>843</v>
      </c>
      <c r="D496" s="228" t="s">
        <v>199</v>
      </c>
      <c r="E496" s="229" t="s">
        <v>818</v>
      </c>
      <c r="F496" s="230" t="s">
        <v>819</v>
      </c>
      <c r="G496" s="231" t="s">
        <v>202</v>
      </c>
      <c r="H496" s="232">
        <v>2</v>
      </c>
      <c r="I496" s="233"/>
      <c r="J496" s="234">
        <f>ROUND(I496*H496,2)</f>
        <v>0</v>
      </c>
      <c r="K496" s="230" t="s">
        <v>19</v>
      </c>
      <c r="L496" s="235"/>
      <c r="M496" s="236" t="s">
        <v>19</v>
      </c>
      <c r="N496" s="237" t="s">
        <v>45</v>
      </c>
      <c r="O496" s="64"/>
      <c r="P496" s="197">
        <f>O496*H496</f>
        <v>0</v>
      </c>
      <c r="Q496" s="197">
        <v>0</v>
      </c>
      <c r="R496" s="197">
        <f>Q496*H496</f>
        <v>0</v>
      </c>
      <c r="S496" s="197">
        <v>0</v>
      </c>
      <c r="T496" s="19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9" t="s">
        <v>241</v>
      </c>
      <c r="AT496" s="199" t="s">
        <v>199</v>
      </c>
      <c r="AU496" s="199" t="s">
        <v>82</v>
      </c>
      <c r="AY496" s="17" t="s">
        <v>158</v>
      </c>
      <c r="BE496" s="200">
        <f>IF(N496="základní",J496,0)</f>
        <v>0</v>
      </c>
      <c r="BF496" s="200">
        <f>IF(N496="snížená",J496,0)</f>
        <v>0</v>
      </c>
      <c r="BG496" s="200">
        <f>IF(N496="zákl. přenesená",J496,0)</f>
        <v>0</v>
      </c>
      <c r="BH496" s="200">
        <f>IF(N496="sníž. přenesená",J496,0)</f>
        <v>0</v>
      </c>
      <c r="BI496" s="200">
        <f>IF(N496="nulová",J496,0)</f>
        <v>0</v>
      </c>
      <c r="BJ496" s="17" t="s">
        <v>82</v>
      </c>
      <c r="BK496" s="200">
        <f>ROUND(I496*H496,2)</f>
        <v>0</v>
      </c>
      <c r="BL496" s="17" t="s">
        <v>236</v>
      </c>
      <c r="BM496" s="199" t="s">
        <v>820</v>
      </c>
    </row>
    <row r="497" spans="1:65" s="2" customFormat="1" ht="19.2">
      <c r="A497" s="34"/>
      <c r="B497" s="35"/>
      <c r="C497" s="36"/>
      <c r="D497" s="201" t="s">
        <v>165</v>
      </c>
      <c r="E497" s="36"/>
      <c r="F497" s="202" t="s">
        <v>819</v>
      </c>
      <c r="G497" s="36"/>
      <c r="H497" s="36"/>
      <c r="I497" s="108"/>
      <c r="J497" s="36"/>
      <c r="K497" s="36"/>
      <c r="L497" s="39"/>
      <c r="M497" s="203"/>
      <c r="N497" s="204"/>
      <c r="O497" s="64"/>
      <c r="P497" s="64"/>
      <c r="Q497" s="64"/>
      <c r="R497" s="64"/>
      <c r="S497" s="64"/>
      <c r="T497" s="65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165</v>
      </c>
      <c r="AU497" s="17" t="s">
        <v>82</v>
      </c>
    </row>
    <row r="498" spans="1:65" s="2" customFormat="1" ht="16.5" customHeight="1">
      <c r="A498" s="34"/>
      <c r="B498" s="35"/>
      <c r="C498" s="228" t="s">
        <v>847</v>
      </c>
      <c r="D498" s="228" t="s">
        <v>199</v>
      </c>
      <c r="E498" s="229" t="s">
        <v>822</v>
      </c>
      <c r="F498" s="230" t="s">
        <v>823</v>
      </c>
      <c r="G498" s="231" t="s">
        <v>202</v>
      </c>
      <c r="H498" s="232">
        <v>2</v>
      </c>
      <c r="I498" s="233"/>
      <c r="J498" s="234">
        <f>ROUND(I498*H498,2)</f>
        <v>0</v>
      </c>
      <c r="K498" s="230" t="s">
        <v>19</v>
      </c>
      <c r="L498" s="235"/>
      <c r="M498" s="236" t="s">
        <v>19</v>
      </c>
      <c r="N498" s="237" t="s">
        <v>45</v>
      </c>
      <c r="O498" s="64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9" t="s">
        <v>241</v>
      </c>
      <c r="AT498" s="199" t="s">
        <v>199</v>
      </c>
      <c r="AU498" s="199" t="s">
        <v>82</v>
      </c>
      <c r="AY498" s="17" t="s">
        <v>158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7" t="s">
        <v>82</v>
      </c>
      <c r="BK498" s="200">
        <f>ROUND(I498*H498,2)</f>
        <v>0</v>
      </c>
      <c r="BL498" s="17" t="s">
        <v>236</v>
      </c>
      <c r="BM498" s="199" t="s">
        <v>824</v>
      </c>
    </row>
    <row r="499" spans="1:65" s="2" customFormat="1" ht="10.199999999999999">
      <c r="A499" s="34"/>
      <c r="B499" s="35"/>
      <c r="C499" s="36"/>
      <c r="D499" s="201" t="s">
        <v>165</v>
      </c>
      <c r="E499" s="36"/>
      <c r="F499" s="202" t="s">
        <v>823</v>
      </c>
      <c r="G499" s="36"/>
      <c r="H499" s="36"/>
      <c r="I499" s="108"/>
      <c r="J499" s="36"/>
      <c r="K499" s="36"/>
      <c r="L499" s="39"/>
      <c r="M499" s="203"/>
      <c r="N499" s="204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165</v>
      </c>
      <c r="AU499" s="17" t="s">
        <v>82</v>
      </c>
    </row>
    <row r="500" spans="1:65" s="13" customFormat="1" ht="10.199999999999999">
      <c r="B500" s="205"/>
      <c r="C500" s="206"/>
      <c r="D500" s="201" t="s">
        <v>166</v>
      </c>
      <c r="E500" s="207" t="s">
        <v>19</v>
      </c>
      <c r="F500" s="208" t="s">
        <v>2126</v>
      </c>
      <c r="G500" s="206"/>
      <c r="H500" s="209">
        <v>2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166</v>
      </c>
      <c r="AU500" s="215" t="s">
        <v>82</v>
      </c>
      <c r="AV500" s="13" t="s">
        <v>85</v>
      </c>
      <c r="AW500" s="13" t="s">
        <v>34</v>
      </c>
      <c r="AX500" s="13" t="s">
        <v>82</v>
      </c>
      <c r="AY500" s="215" t="s">
        <v>158</v>
      </c>
    </row>
    <row r="501" spans="1:65" s="2" customFormat="1" ht="16.5" customHeight="1">
      <c r="A501" s="34"/>
      <c r="B501" s="35"/>
      <c r="C501" s="188" t="s">
        <v>852</v>
      </c>
      <c r="D501" s="188" t="s">
        <v>159</v>
      </c>
      <c r="E501" s="189" t="s">
        <v>827</v>
      </c>
      <c r="F501" s="190" t="s">
        <v>828</v>
      </c>
      <c r="G501" s="191" t="s">
        <v>202</v>
      </c>
      <c r="H501" s="192">
        <v>6</v>
      </c>
      <c r="I501" s="193"/>
      <c r="J501" s="194">
        <f>ROUND(I501*H501,2)</f>
        <v>0</v>
      </c>
      <c r="K501" s="190" t="s">
        <v>19</v>
      </c>
      <c r="L501" s="39"/>
      <c r="M501" s="195" t="s">
        <v>19</v>
      </c>
      <c r="N501" s="196" t="s">
        <v>45</v>
      </c>
      <c r="O501" s="64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9" t="s">
        <v>236</v>
      </c>
      <c r="AT501" s="199" t="s">
        <v>159</v>
      </c>
      <c r="AU501" s="199" t="s">
        <v>82</v>
      </c>
      <c r="AY501" s="17" t="s">
        <v>158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7" t="s">
        <v>82</v>
      </c>
      <c r="BK501" s="200">
        <f>ROUND(I501*H501,2)</f>
        <v>0</v>
      </c>
      <c r="BL501" s="17" t="s">
        <v>236</v>
      </c>
      <c r="BM501" s="199" t="s">
        <v>829</v>
      </c>
    </row>
    <row r="502" spans="1:65" s="2" customFormat="1" ht="10.199999999999999">
      <c r="A502" s="34"/>
      <c r="B502" s="35"/>
      <c r="C502" s="36"/>
      <c r="D502" s="201" t="s">
        <v>165</v>
      </c>
      <c r="E502" s="36"/>
      <c r="F502" s="202" t="s">
        <v>828</v>
      </c>
      <c r="G502" s="36"/>
      <c r="H502" s="36"/>
      <c r="I502" s="108"/>
      <c r="J502" s="36"/>
      <c r="K502" s="36"/>
      <c r="L502" s="39"/>
      <c r="M502" s="203"/>
      <c r="N502" s="204"/>
      <c r="O502" s="64"/>
      <c r="P502" s="64"/>
      <c r="Q502" s="64"/>
      <c r="R502" s="64"/>
      <c r="S502" s="64"/>
      <c r="T502" s="65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165</v>
      </c>
      <c r="AU502" s="17" t="s">
        <v>82</v>
      </c>
    </row>
    <row r="503" spans="1:65" s="2" customFormat="1" ht="16.5" customHeight="1">
      <c r="A503" s="34"/>
      <c r="B503" s="35"/>
      <c r="C503" s="228" t="s">
        <v>856</v>
      </c>
      <c r="D503" s="228" t="s">
        <v>199</v>
      </c>
      <c r="E503" s="229" t="s">
        <v>831</v>
      </c>
      <c r="F503" s="230" t="s">
        <v>832</v>
      </c>
      <c r="G503" s="231" t="s">
        <v>202</v>
      </c>
      <c r="H503" s="232">
        <v>6</v>
      </c>
      <c r="I503" s="233"/>
      <c r="J503" s="234">
        <f>ROUND(I503*H503,2)</f>
        <v>0</v>
      </c>
      <c r="K503" s="230" t="s">
        <v>19</v>
      </c>
      <c r="L503" s="235"/>
      <c r="M503" s="236" t="s">
        <v>19</v>
      </c>
      <c r="N503" s="237" t="s">
        <v>45</v>
      </c>
      <c r="O503" s="64"/>
      <c r="P503" s="197">
        <f>O503*H503</f>
        <v>0</v>
      </c>
      <c r="Q503" s="197">
        <v>0</v>
      </c>
      <c r="R503" s="197">
        <f>Q503*H503</f>
        <v>0</v>
      </c>
      <c r="S503" s="197">
        <v>0</v>
      </c>
      <c r="T503" s="19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9" t="s">
        <v>241</v>
      </c>
      <c r="AT503" s="199" t="s">
        <v>199</v>
      </c>
      <c r="AU503" s="199" t="s">
        <v>82</v>
      </c>
      <c r="AY503" s="17" t="s">
        <v>158</v>
      </c>
      <c r="BE503" s="200">
        <f>IF(N503="základní",J503,0)</f>
        <v>0</v>
      </c>
      <c r="BF503" s="200">
        <f>IF(N503="snížená",J503,0)</f>
        <v>0</v>
      </c>
      <c r="BG503" s="200">
        <f>IF(N503="zákl. přenesená",J503,0)</f>
        <v>0</v>
      </c>
      <c r="BH503" s="200">
        <f>IF(N503="sníž. přenesená",J503,0)</f>
        <v>0</v>
      </c>
      <c r="BI503" s="200">
        <f>IF(N503="nulová",J503,0)</f>
        <v>0</v>
      </c>
      <c r="BJ503" s="17" t="s">
        <v>82</v>
      </c>
      <c r="BK503" s="200">
        <f>ROUND(I503*H503,2)</f>
        <v>0</v>
      </c>
      <c r="BL503" s="17" t="s">
        <v>236</v>
      </c>
      <c r="BM503" s="199" t="s">
        <v>833</v>
      </c>
    </row>
    <row r="504" spans="1:65" s="2" customFormat="1" ht="10.199999999999999">
      <c r="A504" s="34"/>
      <c r="B504" s="35"/>
      <c r="C504" s="36"/>
      <c r="D504" s="201" t="s">
        <v>165</v>
      </c>
      <c r="E504" s="36"/>
      <c r="F504" s="202" t="s">
        <v>832</v>
      </c>
      <c r="G504" s="36"/>
      <c r="H504" s="36"/>
      <c r="I504" s="108"/>
      <c r="J504" s="36"/>
      <c r="K504" s="36"/>
      <c r="L504" s="39"/>
      <c r="M504" s="203"/>
      <c r="N504" s="204"/>
      <c r="O504" s="64"/>
      <c r="P504" s="64"/>
      <c r="Q504" s="64"/>
      <c r="R504" s="64"/>
      <c r="S504" s="64"/>
      <c r="T504" s="65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165</v>
      </c>
      <c r="AU504" s="17" t="s">
        <v>82</v>
      </c>
    </row>
    <row r="505" spans="1:65" s="13" customFormat="1" ht="10.199999999999999">
      <c r="B505" s="205"/>
      <c r="C505" s="206"/>
      <c r="D505" s="201" t="s">
        <v>166</v>
      </c>
      <c r="E505" s="207" t="s">
        <v>19</v>
      </c>
      <c r="F505" s="208" t="s">
        <v>2125</v>
      </c>
      <c r="G505" s="206"/>
      <c r="H505" s="209">
        <v>6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166</v>
      </c>
      <c r="AU505" s="215" t="s">
        <v>82</v>
      </c>
      <c r="AV505" s="13" t="s">
        <v>85</v>
      </c>
      <c r="AW505" s="13" t="s">
        <v>34</v>
      </c>
      <c r="AX505" s="13" t="s">
        <v>82</v>
      </c>
      <c r="AY505" s="215" t="s">
        <v>158</v>
      </c>
    </row>
    <row r="506" spans="1:65" s="2" customFormat="1" ht="30" customHeight="1">
      <c r="A506" s="34"/>
      <c r="B506" s="35"/>
      <c r="C506" s="188" t="s">
        <v>860</v>
      </c>
      <c r="D506" s="188" t="s">
        <v>159</v>
      </c>
      <c r="E506" s="189" t="s">
        <v>836</v>
      </c>
      <c r="F506" s="190" t="s">
        <v>837</v>
      </c>
      <c r="G506" s="191" t="s">
        <v>202</v>
      </c>
      <c r="H506" s="192">
        <v>1</v>
      </c>
      <c r="I506" s="193"/>
      <c r="J506" s="194">
        <f>ROUND(I506*H506,2)</f>
        <v>0</v>
      </c>
      <c r="K506" s="190" t="s">
        <v>213</v>
      </c>
      <c r="L506" s="39"/>
      <c r="M506" s="195" t="s">
        <v>19</v>
      </c>
      <c r="N506" s="196" t="s">
        <v>45</v>
      </c>
      <c r="O506" s="64"/>
      <c r="P506" s="197">
        <f>O506*H506</f>
        <v>0</v>
      </c>
      <c r="Q506" s="197">
        <v>0</v>
      </c>
      <c r="R506" s="197">
        <f>Q506*H506</f>
        <v>0</v>
      </c>
      <c r="S506" s="197">
        <v>0</v>
      </c>
      <c r="T506" s="19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9" t="s">
        <v>236</v>
      </c>
      <c r="AT506" s="199" t="s">
        <v>159</v>
      </c>
      <c r="AU506" s="199" t="s">
        <v>82</v>
      </c>
      <c r="AY506" s="17" t="s">
        <v>158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7" t="s">
        <v>82</v>
      </c>
      <c r="BK506" s="200">
        <f>ROUND(I506*H506,2)</f>
        <v>0</v>
      </c>
      <c r="BL506" s="17" t="s">
        <v>236</v>
      </c>
      <c r="BM506" s="199" t="s">
        <v>838</v>
      </c>
    </row>
    <row r="507" spans="1:65" s="2" customFormat="1" ht="10.199999999999999">
      <c r="A507" s="34"/>
      <c r="B507" s="35"/>
      <c r="C507" s="36"/>
      <c r="D507" s="201" t="s">
        <v>165</v>
      </c>
      <c r="E507" s="36"/>
      <c r="F507" s="202" t="s">
        <v>837</v>
      </c>
      <c r="G507" s="36"/>
      <c r="H507" s="36"/>
      <c r="I507" s="108"/>
      <c r="J507" s="36"/>
      <c r="K507" s="36"/>
      <c r="L507" s="39"/>
      <c r="M507" s="203"/>
      <c r="N507" s="204"/>
      <c r="O507" s="64"/>
      <c r="P507" s="64"/>
      <c r="Q507" s="64"/>
      <c r="R507" s="64"/>
      <c r="S507" s="64"/>
      <c r="T507" s="65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165</v>
      </c>
      <c r="AU507" s="17" t="s">
        <v>82</v>
      </c>
    </row>
    <row r="508" spans="1:65" s="2" customFormat="1" ht="16.5" customHeight="1">
      <c r="A508" s="34"/>
      <c r="B508" s="35"/>
      <c r="C508" s="228" t="s">
        <v>864</v>
      </c>
      <c r="D508" s="228" t="s">
        <v>199</v>
      </c>
      <c r="E508" s="229" t="s">
        <v>840</v>
      </c>
      <c r="F508" s="230" t="s">
        <v>841</v>
      </c>
      <c r="G508" s="231" t="s">
        <v>202</v>
      </c>
      <c r="H508" s="232">
        <v>1</v>
      </c>
      <c r="I508" s="233"/>
      <c r="J508" s="234">
        <f>ROUND(I508*H508,2)</f>
        <v>0</v>
      </c>
      <c r="K508" s="230" t="s">
        <v>19</v>
      </c>
      <c r="L508" s="235"/>
      <c r="M508" s="236" t="s">
        <v>19</v>
      </c>
      <c r="N508" s="237" t="s">
        <v>45</v>
      </c>
      <c r="O508" s="64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241</v>
      </c>
      <c r="AT508" s="199" t="s">
        <v>199</v>
      </c>
      <c r="AU508" s="199" t="s">
        <v>82</v>
      </c>
      <c r="AY508" s="17" t="s">
        <v>158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82</v>
      </c>
      <c r="BK508" s="200">
        <f>ROUND(I508*H508,2)</f>
        <v>0</v>
      </c>
      <c r="BL508" s="17" t="s">
        <v>236</v>
      </c>
      <c r="BM508" s="199" t="s">
        <v>842</v>
      </c>
    </row>
    <row r="509" spans="1:65" s="2" customFormat="1" ht="10.199999999999999">
      <c r="A509" s="34"/>
      <c r="B509" s="35"/>
      <c r="C509" s="36"/>
      <c r="D509" s="201" t="s">
        <v>165</v>
      </c>
      <c r="E509" s="36"/>
      <c r="F509" s="202" t="s">
        <v>841</v>
      </c>
      <c r="G509" s="36"/>
      <c r="H509" s="36"/>
      <c r="I509" s="108"/>
      <c r="J509" s="36"/>
      <c r="K509" s="36"/>
      <c r="L509" s="39"/>
      <c r="M509" s="203"/>
      <c r="N509" s="204"/>
      <c r="O509" s="64"/>
      <c r="P509" s="64"/>
      <c r="Q509" s="64"/>
      <c r="R509" s="64"/>
      <c r="S509" s="64"/>
      <c r="T509" s="65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165</v>
      </c>
      <c r="AU509" s="17" t="s">
        <v>82</v>
      </c>
    </row>
    <row r="510" spans="1:65" s="13" customFormat="1" ht="10.199999999999999">
      <c r="B510" s="205"/>
      <c r="C510" s="206"/>
      <c r="D510" s="201" t="s">
        <v>166</v>
      </c>
      <c r="E510" s="207" t="s">
        <v>19</v>
      </c>
      <c r="F510" s="208" t="s">
        <v>2124</v>
      </c>
      <c r="G510" s="206"/>
      <c r="H510" s="209">
        <v>1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166</v>
      </c>
      <c r="AU510" s="215" t="s">
        <v>82</v>
      </c>
      <c r="AV510" s="13" t="s">
        <v>85</v>
      </c>
      <c r="AW510" s="13" t="s">
        <v>34</v>
      </c>
      <c r="AX510" s="13" t="s">
        <v>82</v>
      </c>
      <c r="AY510" s="215" t="s">
        <v>158</v>
      </c>
    </row>
    <row r="511" spans="1:65" s="2" customFormat="1" ht="30" customHeight="1">
      <c r="A511" s="34"/>
      <c r="B511" s="35"/>
      <c r="C511" s="228" t="s">
        <v>869</v>
      </c>
      <c r="D511" s="228" t="s">
        <v>199</v>
      </c>
      <c r="E511" s="229" t="s">
        <v>844</v>
      </c>
      <c r="F511" s="230" t="s">
        <v>845</v>
      </c>
      <c r="G511" s="231" t="s">
        <v>202</v>
      </c>
      <c r="H511" s="232">
        <v>5</v>
      </c>
      <c r="I511" s="233"/>
      <c r="J511" s="234">
        <f>ROUND(I511*H511,2)</f>
        <v>0</v>
      </c>
      <c r="K511" s="230" t="s">
        <v>19</v>
      </c>
      <c r="L511" s="235"/>
      <c r="M511" s="236" t="s">
        <v>19</v>
      </c>
      <c r="N511" s="237" t="s">
        <v>45</v>
      </c>
      <c r="O511" s="64"/>
      <c r="P511" s="197">
        <f>O511*H511</f>
        <v>0</v>
      </c>
      <c r="Q511" s="197">
        <v>0</v>
      </c>
      <c r="R511" s="197">
        <f>Q511*H511</f>
        <v>0</v>
      </c>
      <c r="S511" s="197">
        <v>0</v>
      </c>
      <c r="T511" s="19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9" t="s">
        <v>241</v>
      </c>
      <c r="AT511" s="199" t="s">
        <v>199</v>
      </c>
      <c r="AU511" s="199" t="s">
        <v>82</v>
      </c>
      <c r="AY511" s="17" t="s">
        <v>158</v>
      </c>
      <c r="BE511" s="200">
        <f>IF(N511="základní",J511,0)</f>
        <v>0</v>
      </c>
      <c r="BF511" s="200">
        <f>IF(N511="snížená",J511,0)</f>
        <v>0</v>
      </c>
      <c r="BG511" s="200">
        <f>IF(N511="zákl. přenesená",J511,0)</f>
        <v>0</v>
      </c>
      <c r="BH511" s="200">
        <f>IF(N511="sníž. přenesená",J511,0)</f>
        <v>0</v>
      </c>
      <c r="BI511" s="200">
        <f>IF(N511="nulová",J511,0)</f>
        <v>0</v>
      </c>
      <c r="BJ511" s="17" t="s">
        <v>82</v>
      </c>
      <c r="BK511" s="200">
        <f>ROUND(I511*H511,2)</f>
        <v>0</v>
      </c>
      <c r="BL511" s="17" t="s">
        <v>236</v>
      </c>
      <c r="BM511" s="199" t="s">
        <v>846</v>
      </c>
    </row>
    <row r="512" spans="1:65" s="2" customFormat="1" ht="19.2">
      <c r="A512" s="34"/>
      <c r="B512" s="35"/>
      <c r="C512" s="36"/>
      <c r="D512" s="201" t="s">
        <v>165</v>
      </c>
      <c r="E512" s="36"/>
      <c r="F512" s="202" t="s">
        <v>845</v>
      </c>
      <c r="G512" s="36"/>
      <c r="H512" s="36"/>
      <c r="I512" s="108"/>
      <c r="J512" s="36"/>
      <c r="K512" s="36"/>
      <c r="L512" s="39"/>
      <c r="M512" s="203"/>
      <c r="N512" s="204"/>
      <c r="O512" s="64"/>
      <c r="P512" s="64"/>
      <c r="Q512" s="64"/>
      <c r="R512" s="64"/>
      <c r="S512" s="64"/>
      <c r="T512" s="65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165</v>
      </c>
      <c r="AU512" s="17" t="s">
        <v>82</v>
      </c>
    </row>
    <row r="513" spans="1:65" s="2" customFormat="1" ht="32.4" customHeight="1">
      <c r="A513" s="34"/>
      <c r="B513" s="35"/>
      <c r="C513" s="188" t="s">
        <v>874</v>
      </c>
      <c r="D513" s="188" t="s">
        <v>159</v>
      </c>
      <c r="E513" s="189" t="s">
        <v>848</v>
      </c>
      <c r="F513" s="190" t="s">
        <v>849</v>
      </c>
      <c r="G513" s="191" t="s">
        <v>202</v>
      </c>
      <c r="H513" s="192">
        <v>4</v>
      </c>
      <c r="I513" s="193"/>
      <c r="J513" s="194">
        <f>ROUND(I513*H513,2)</f>
        <v>0</v>
      </c>
      <c r="K513" s="190" t="s">
        <v>213</v>
      </c>
      <c r="L513" s="39"/>
      <c r="M513" s="195" t="s">
        <v>19</v>
      </c>
      <c r="N513" s="196" t="s">
        <v>45</v>
      </c>
      <c r="O513" s="64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236</v>
      </c>
      <c r="AT513" s="199" t="s">
        <v>159</v>
      </c>
      <c r="AU513" s="199" t="s">
        <v>82</v>
      </c>
      <c r="AY513" s="17" t="s">
        <v>158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82</v>
      </c>
      <c r="BK513" s="200">
        <f>ROUND(I513*H513,2)</f>
        <v>0</v>
      </c>
      <c r="BL513" s="17" t="s">
        <v>236</v>
      </c>
      <c r="BM513" s="199" t="s">
        <v>850</v>
      </c>
    </row>
    <row r="514" spans="1:65" s="2" customFormat="1" ht="10.199999999999999">
      <c r="A514" s="34"/>
      <c r="B514" s="35"/>
      <c r="C514" s="36"/>
      <c r="D514" s="201" t="s">
        <v>165</v>
      </c>
      <c r="E514" s="36"/>
      <c r="F514" s="202" t="s">
        <v>849</v>
      </c>
      <c r="G514" s="36"/>
      <c r="H514" s="36"/>
      <c r="I514" s="108"/>
      <c r="J514" s="36"/>
      <c r="K514" s="36"/>
      <c r="L514" s="39"/>
      <c r="M514" s="203"/>
      <c r="N514" s="204"/>
      <c r="O514" s="64"/>
      <c r="P514" s="64"/>
      <c r="Q514" s="64"/>
      <c r="R514" s="64"/>
      <c r="S514" s="64"/>
      <c r="T514" s="65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165</v>
      </c>
      <c r="AU514" s="17" t="s">
        <v>82</v>
      </c>
    </row>
    <row r="515" spans="1:65" s="13" customFormat="1" ht="10.199999999999999">
      <c r="B515" s="205"/>
      <c r="C515" s="206"/>
      <c r="D515" s="201" t="s">
        <v>166</v>
      </c>
      <c r="E515" s="207" t="s">
        <v>19</v>
      </c>
      <c r="F515" s="208" t="s">
        <v>2127</v>
      </c>
      <c r="G515" s="206"/>
      <c r="H515" s="209">
        <v>4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166</v>
      </c>
      <c r="AU515" s="215" t="s">
        <v>82</v>
      </c>
      <c r="AV515" s="13" t="s">
        <v>85</v>
      </c>
      <c r="AW515" s="13" t="s">
        <v>34</v>
      </c>
      <c r="AX515" s="13" t="s">
        <v>82</v>
      </c>
      <c r="AY515" s="215" t="s">
        <v>158</v>
      </c>
    </row>
    <row r="516" spans="1:65" s="2" customFormat="1" ht="32.4" customHeight="1">
      <c r="A516" s="34"/>
      <c r="B516" s="35"/>
      <c r="C516" s="188" t="s">
        <v>879</v>
      </c>
      <c r="D516" s="188" t="s">
        <v>159</v>
      </c>
      <c r="E516" s="189" t="s">
        <v>853</v>
      </c>
      <c r="F516" s="190" t="s">
        <v>854</v>
      </c>
      <c r="G516" s="191" t="s">
        <v>202</v>
      </c>
      <c r="H516" s="192">
        <v>1</v>
      </c>
      <c r="I516" s="193"/>
      <c r="J516" s="194">
        <f>ROUND(I516*H516,2)</f>
        <v>0</v>
      </c>
      <c r="K516" s="190" t="s">
        <v>213</v>
      </c>
      <c r="L516" s="39"/>
      <c r="M516" s="195" t="s">
        <v>19</v>
      </c>
      <c r="N516" s="196" t="s">
        <v>45</v>
      </c>
      <c r="O516" s="64"/>
      <c r="P516" s="197">
        <f>O516*H516</f>
        <v>0</v>
      </c>
      <c r="Q516" s="197">
        <v>0</v>
      </c>
      <c r="R516" s="197">
        <f>Q516*H516</f>
        <v>0</v>
      </c>
      <c r="S516" s="197">
        <v>0</v>
      </c>
      <c r="T516" s="198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9" t="s">
        <v>236</v>
      </c>
      <c r="AT516" s="199" t="s">
        <v>159</v>
      </c>
      <c r="AU516" s="199" t="s">
        <v>82</v>
      </c>
      <c r="AY516" s="17" t="s">
        <v>158</v>
      </c>
      <c r="BE516" s="200">
        <f>IF(N516="základní",J516,0)</f>
        <v>0</v>
      </c>
      <c r="BF516" s="200">
        <f>IF(N516="snížená",J516,0)</f>
        <v>0</v>
      </c>
      <c r="BG516" s="200">
        <f>IF(N516="zákl. přenesená",J516,0)</f>
        <v>0</v>
      </c>
      <c r="BH516" s="200">
        <f>IF(N516="sníž. přenesená",J516,0)</f>
        <v>0</v>
      </c>
      <c r="BI516" s="200">
        <f>IF(N516="nulová",J516,0)</f>
        <v>0</v>
      </c>
      <c r="BJ516" s="17" t="s">
        <v>82</v>
      </c>
      <c r="BK516" s="200">
        <f>ROUND(I516*H516,2)</f>
        <v>0</v>
      </c>
      <c r="BL516" s="17" t="s">
        <v>236</v>
      </c>
      <c r="BM516" s="199" t="s">
        <v>855</v>
      </c>
    </row>
    <row r="517" spans="1:65" s="2" customFormat="1" ht="10.199999999999999">
      <c r="A517" s="34"/>
      <c r="B517" s="35"/>
      <c r="C517" s="36"/>
      <c r="D517" s="201" t="s">
        <v>165</v>
      </c>
      <c r="E517" s="36"/>
      <c r="F517" s="202" t="s">
        <v>854</v>
      </c>
      <c r="G517" s="36"/>
      <c r="H517" s="36"/>
      <c r="I517" s="108"/>
      <c r="J517" s="36"/>
      <c r="K517" s="36"/>
      <c r="L517" s="39"/>
      <c r="M517" s="203"/>
      <c r="N517" s="204"/>
      <c r="O517" s="64"/>
      <c r="P517" s="64"/>
      <c r="Q517" s="64"/>
      <c r="R517" s="64"/>
      <c r="S517" s="64"/>
      <c r="T517" s="65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165</v>
      </c>
      <c r="AU517" s="17" t="s">
        <v>82</v>
      </c>
    </row>
    <row r="518" spans="1:65" s="13" customFormat="1" ht="10.199999999999999">
      <c r="B518" s="205"/>
      <c r="C518" s="206"/>
      <c r="D518" s="201" t="s">
        <v>166</v>
      </c>
      <c r="E518" s="207" t="s">
        <v>19</v>
      </c>
      <c r="F518" s="208" t="s">
        <v>2124</v>
      </c>
      <c r="G518" s="206"/>
      <c r="H518" s="209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166</v>
      </c>
      <c r="AU518" s="215" t="s">
        <v>82</v>
      </c>
      <c r="AV518" s="13" t="s">
        <v>85</v>
      </c>
      <c r="AW518" s="13" t="s">
        <v>34</v>
      </c>
      <c r="AX518" s="13" t="s">
        <v>82</v>
      </c>
      <c r="AY518" s="215" t="s">
        <v>158</v>
      </c>
    </row>
    <row r="519" spans="1:65" s="2" customFormat="1" ht="16.5" customHeight="1">
      <c r="A519" s="34"/>
      <c r="B519" s="35"/>
      <c r="C519" s="228" t="s">
        <v>884</v>
      </c>
      <c r="D519" s="228" t="s">
        <v>199</v>
      </c>
      <c r="E519" s="229" t="s">
        <v>861</v>
      </c>
      <c r="F519" s="230" t="s">
        <v>862</v>
      </c>
      <c r="G519" s="231" t="s">
        <v>202</v>
      </c>
      <c r="H519" s="232">
        <v>1</v>
      </c>
      <c r="I519" s="233"/>
      <c r="J519" s="234">
        <f>ROUND(I519*H519,2)</f>
        <v>0</v>
      </c>
      <c r="K519" s="230" t="s">
        <v>19</v>
      </c>
      <c r="L519" s="235"/>
      <c r="M519" s="236" t="s">
        <v>19</v>
      </c>
      <c r="N519" s="237" t="s">
        <v>45</v>
      </c>
      <c r="O519" s="64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9" t="s">
        <v>241</v>
      </c>
      <c r="AT519" s="199" t="s">
        <v>199</v>
      </c>
      <c r="AU519" s="199" t="s">
        <v>82</v>
      </c>
      <c r="AY519" s="17" t="s">
        <v>158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7" t="s">
        <v>82</v>
      </c>
      <c r="BK519" s="200">
        <f>ROUND(I519*H519,2)</f>
        <v>0</v>
      </c>
      <c r="BL519" s="17" t="s">
        <v>236</v>
      </c>
      <c r="BM519" s="199" t="s">
        <v>863</v>
      </c>
    </row>
    <row r="520" spans="1:65" s="2" customFormat="1" ht="10.199999999999999">
      <c r="A520" s="34"/>
      <c r="B520" s="35"/>
      <c r="C520" s="36"/>
      <c r="D520" s="201" t="s">
        <v>165</v>
      </c>
      <c r="E520" s="36"/>
      <c r="F520" s="202" t="s">
        <v>862</v>
      </c>
      <c r="G520" s="36"/>
      <c r="H520" s="36"/>
      <c r="I520" s="108"/>
      <c r="J520" s="36"/>
      <c r="K520" s="36"/>
      <c r="L520" s="39"/>
      <c r="M520" s="203"/>
      <c r="N520" s="204"/>
      <c r="O520" s="64"/>
      <c r="P520" s="64"/>
      <c r="Q520" s="64"/>
      <c r="R520" s="64"/>
      <c r="S520" s="64"/>
      <c r="T520" s="65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165</v>
      </c>
      <c r="AU520" s="17" t="s">
        <v>82</v>
      </c>
    </row>
    <row r="521" spans="1:65" s="13" customFormat="1" ht="10.199999999999999">
      <c r="B521" s="205"/>
      <c r="C521" s="206"/>
      <c r="D521" s="201" t="s">
        <v>166</v>
      </c>
      <c r="E521" s="207" t="s">
        <v>19</v>
      </c>
      <c r="F521" s="208" t="s">
        <v>2124</v>
      </c>
      <c r="G521" s="206"/>
      <c r="H521" s="209">
        <v>1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166</v>
      </c>
      <c r="AU521" s="215" t="s">
        <v>82</v>
      </c>
      <c r="AV521" s="13" t="s">
        <v>85</v>
      </c>
      <c r="AW521" s="13" t="s">
        <v>34</v>
      </c>
      <c r="AX521" s="13" t="s">
        <v>82</v>
      </c>
      <c r="AY521" s="215" t="s">
        <v>158</v>
      </c>
    </row>
    <row r="522" spans="1:65" s="2" customFormat="1" ht="16.5" customHeight="1">
      <c r="A522" s="34"/>
      <c r="B522" s="35"/>
      <c r="C522" s="228" t="s">
        <v>889</v>
      </c>
      <c r="D522" s="228" t="s">
        <v>199</v>
      </c>
      <c r="E522" s="229" t="s">
        <v>865</v>
      </c>
      <c r="F522" s="230" t="s">
        <v>866</v>
      </c>
      <c r="G522" s="231" t="s">
        <v>202</v>
      </c>
      <c r="H522" s="232">
        <v>24</v>
      </c>
      <c r="I522" s="233"/>
      <c r="J522" s="234">
        <f>ROUND(I522*H522,2)</f>
        <v>0</v>
      </c>
      <c r="K522" s="230" t="s">
        <v>19</v>
      </c>
      <c r="L522" s="235"/>
      <c r="M522" s="236" t="s">
        <v>19</v>
      </c>
      <c r="N522" s="237" t="s">
        <v>45</v>
      </c>
      <c r="O522" s="64"/>
      <c r="P522" s="197">
        <f>O522*H522</f>
        <v>0</v>
      </c>
      <c r="Q522" s="197">
        <v>0</v>
      </c>
      <c r="R522" s="197">
        <f>Q522*H522</f>
        <v>0</v>
      </c>
      <c r="S522" s="197">
        <v>0</v>
      </c>
      <c r="T522" s="19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9" t="s">
        <v>241</v>
      </c>
      <c r="AT522" s="199" t="s">
        <v>199</v>
      </c>
      <c r="AU522" s="199" t="s">
        <v>82</v>
      </c>
      <c r="AY522" s="17" t="s">
        <v>158</v>
      </c>
      <c r="BE522" s="200">
        <f>IF(N522="základní",J522,0)</f>
        <v>0</v>
      </c>
      <c r="BF522" s="200">
        <f>IF(N522="snížená",J522,0)</f>
        <v>0</v>
      </c>
      <c r="BG522" s="200">
        <f>IF(N522="zákl. přenesená",J522,0)</f>
        <v>0</v>
      </c>
      <c r="BH522" s="200">
        <f>IF(N522="sníž. přenesená",J522,0)</f>
        <v>0</v>
      </c>
      <c r="BI522" s="200">
        <f>IF(N522="nulová",J522,0)</f>
        <v>0</v>
      </c>
      <c r="BJ522" s="17" t="s">
        <v>82</v>
      </c>
      <c r="BK522" s="200">
        <f>ROUND(I522*H522,2)</f>
        <v>0</v>
      </c>
      <c r="BL522" s="17" t="s">
        <v>236</v>
      </c>
      <c r="BM522" s="199" t="s">
        <v>867</v>
      </c>
    </row>
    <row r="523" spans="1:65" s="2" customFormat="1" ht="10.199999999999999">
      <c r="A523" s="34"/>
      <c r="B523" s="35"/>
      <c r="C523" s="36"/>
      <c r="D523" s="201" t="s">
        <v>165</v>
      </c>
      <c r="E523" s="36"/>
      <c r="F523" s="202" t="s">
        <v>866</v>
      </c>
      <c r="G523" s="36"/>
      <c r="H523" s="36"/>
      <c r="I523" s="108"/>
      <c r="J523" s="36"/>
      <c r="K523" s="36"/>
      <c r="L523" s="39"/>
      <c r="M523" s="203"/>
      <c r="N523" s="204"/>
      <c r="O523" s="64"/>
      <c r="P523" s="64"/>
      <c r="Q523" s="64"/>
      <c r="R523" s="64"/>
      <c r="S523" s="64"/>
      <c r="T523" s="65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165</v>
      </c>
      <c r="AU523" s="17" t="s">
        <v>82</v>
      </c>
    </row>
    <row r="524" spans="1:65" s="13" customFormat="1" ht="10.199999999999999">
      <c r="B524" s="205"/>
      <c r="C524" s="206"/>
      <c r="D524" s="201" t="s">
        <v>166</v>
      </c>
      <c r="E524" s="207" t="s">
        <v>19</v>
      </c>
      <c r="F524" s="208" t="s">
        <v>2128</v>
      </c>
      <c r="G524" s="206"/>
      <c r="H524" s="209">
        <v>24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166</v>
      </c>
      <c r="AU524" s="215" t="s">
        <v>82</v>
      </c>
      <c r="AV524" s="13" t="s">
        <v>85</v>
      </c>
      <c r="AW524" s="13" t="s">
        <v>34</v>
      </c>
      <c r="AX524" s="13" t="s">
        <v>82</v>
      </c>
      <c r="AY524" s="215" t="s">
        <v>158</v>
      </c>
    </row>
    <row r="525" spans="1:65" s="2" customFormat="1" ht="16.5" customHeight="1">
      <c r="A525" s="34"/>
      <c r="B525" s="35"/>
      <c r="C525" s="228" t="s">
        <v>893</v>
      </c>
      <c r="D525" s="228" t="s">
        <v>199</v>
      </c>
      <c r="E525" s="229" t="s">
        <v>870</v>
      </c>
      <c r="F525" s="230" t="s">
        <v>871</v>
      </c>
      <c r="G525" s="231" t="s">
        <v>202</v>
      </c>
      <c r="H525" s="232">
        <v>21</v>
      </c>
      <c r="I525" s="233"/>
      <c r="J525" s="234">
        <f>ROUND(I525*H525,2)</f>
        <v>0</v>
      </c>
      <c r="K525" s="230" t="s">
        <v>19</v>
      </c>
      <c r="L525" s="235"/>
      <c r="M525" s="236" t="s">
        <v>19</v>
      </c>
      <c r="N525" s="237" t="s">
        <v>45</v>
      </c>
      <c r="O525" s="64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9" t="s">
        <v>241</v>
      </c>
      <c r="AT525" s="199" t="s">
        <v>199</v>
      </c>
      <c r="AU525" s="199" t="s">
        <v>82</v>
      </c>
      <c r="AY525" s="17" t="s">
        <v>158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7" t="s">
        <v>82</v>
      </c>
      <c r="BK525" s="200">
        <f>ROUND(I525*H525,2)</f>
        <v>0</v>
      </c>
      <c r="BL525" s="17" t="s">
        <v>236</v>
      </c>
      <c r="BM525" s="199" t="s">
        <v>872</v>
      </c>
    </row>
    <row r="526" spans="1:65" s="2" customFormat="1" ht="10.199999999999999">
      <c r="A526" s="34"/>
      <c r="B526" s="35"/>
      <c r="C526" s="36"/>
      <c r="D526" s="201" t="s">
        <v>165</v>
      </c>
      <c r="E526" s="36"/>
      <c r="F526" s="202" t="s">
        <v>871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165</v>
      </c>
      <c r="AU526" s="17" t="s">
        <v>82</v>
      </c>
    </row>
    <row r="527" spans="1:65" s="13" customFormat="1" ht="10.199999999999999">
      <c r="B527" s="205"/>
      <c r="C527" s="206"/>
      <c r="D527" s="201" t="s">
        <v>166</v>
      </c>
      <c r="E527" s="207" t="s">
        <v>19</v>
      </c>
      <c r="F527" s="208" t="s">
        <v>2129</v>
      </c>
      <c r="G527" s="206"/>
      <c r="H527" s="209">
        <v>21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82</v>
      </c>
      <c r="AV527" s="13" t="s">
        <v>85</v>
      </c>
      <c r="AW527" s="13" t="s">
        <v>34</v>
      </c>
      <c r="AX527" s="13" t="s">
        <v>82</v>
      </c>
      <c r="AY527" s="215" t="s">
        <v>158</v>
      </c>
    </row>
    <row r="528" spans="1:65" s="2" customFormat="1" ht="16.5" customHeight="1">
      <c r="A528" s="34"/>
      <c r="B528" s="35"/>
      <c r="C528" s="228" t="s">
        <v>898</v>
      </c>
      <c r="D528" s="228" t="s">
        <v>199</v>
      </c>
      <c r="E528" s="229" t="s">
        <v>875</v>
      </c>
      <c r="F528" s="230" t="s">
        <v>876</v>
      </c>
      <c r="G528" s="231" t="s">
        <v>877</v>
      </c>
      <c r="H528" s="232">
        <v>16</v>
      </c>
      <c r="I528" s="233"/>
      <c r="J528" s="234">
        <f>ROUND(I528*H528,2)</f>
        <v>0</v>
      </c>
      <c r="K528" s="230" t="s">
        <v>19</v>
      </c>
      <c r="L528" s="235"/>
      <c r="M528" s="236" t="s">
        <v>19</v>
      </c>
      <c r="N528" s="237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241</v>
      </c>
      <c r="AT528" s="199" t="s">
        <v>199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878</v>
      </c>
    </row>
    <row r="529" spans="1:65" s="2" customFormat="1" ht="10.199999999999999">
      <c r="A529" s="34"/>
      <c r="B529" s="35"/>
      <c r="C529" s="36"/>
      <c r="D529" s="201" t="s">
        <v>165</v>
      </c>
      <c r="E529" s="36"/>
      <c r="F529" s="202" t="s">
        <v>876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2" customFormat="1" ht="32.4" customHeight="1">
      <c r="A530" s="34"/>
      <c r="B530" s="35"/>
      <c r="C530" s="228" t="s">
        <v>903</v>
      </c>
      <c r="D530" s="228" t="s">
        <v>199</v>
      </c>
      <c r="E530" s="229" t="s">
        <v>880</v>
      </c>
      <c r="F530" s="230" t="s">
        <v>881</v>
      </c>
      <c r="G530" s="231" t="s">
        <v>202</v>
      </c>
      <c r="H530" s="232">
        <v>8</v>
      </c>
      <c r="I530" s="233"/>
      <c r="J530" s="234">
        <f>ROUND(I530*H530,2)</f>
        <v>0</v>
      </c>
      <c r="K530" s="230" t="s">
        <v>19</v>
      </c>
      <c r="L530" s="235"/>
      <c r="M530" s="236" t="s">
        <v>19</v>
      </c>
      <c r="N530" s="237" t="s">
        <v>45</v>
      </c>
      <c r="O530" s="64"/>
      <c r="P530" s="197">
        <f>O530*H530</f>
        <v>0</v>
      </c>
      <c r="Q530" s="197">
        <v>0</v>
      </c>
      <c r="R530" s="197">
        <f>Q530*H530</f>
        <v>0</v>
      </c>
      <c r="S530" s="197">
        <v>0</v>
      </c>
      <c r="T530" s="19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9" t="s">
        <v>241</v>
      </c>
      <c r="AT530" s="199" t="s">
        <v>199</v>
      </c>
      <c r="AU530" s="199" t="s">
        <v>82</v>
      </c>
      <c r="AY530" s="17" t="s">
        <v>158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7" t="s">
        <v>82</v>
      </c>
      <c r="BK530" s="200">
        <f>ROUND(I530*H530,2)</f>
        <v>0</v>
      </c>
      <c r="BL530" s="17" t="s">
        <v>236</v>
      </c>
      <c r="BM530" s="199" t="s">
        <v>882</v>
      </c>
    </row>
    <row r="531" spans="1:65" s="2" customFormat="1" ht="10.199999999999999">
      <c r="A531" s="34"/>
      <c r="B531" s="35"/>
      <c r="C531" s="36"/>
      <c r="D531" s="201" t="s">
        <v>165</v>
      </c>
      <c r="E531" s="36"/>
      <c r="F531" s="202" t="s">
        <v>881</v>
      </c>
      <c r="G531" s="36"/>
      <c r="H531" s="36"/>
      <c r="I531" s="108"/>
      <c r="J531" s="36"/>
      <c r="K531" s="36"/>
      <c r="L531" s="39"/>
      <c r="M531" s="203"/>
      <c r="N531" s="204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165</v>
      </c>
      <c r="AU531" s="17" t="s">
        <v>82</v>
      </c>
    </row>
    <row r="532" spans="1:65" s="13" customFormat="1" ht="10.199999999999999">
      <c r="B532" s="205"/>
      <c r="C532" s="206"/>
      <c r="D532" s="201" t="s">
        <v>166</v>
      </c>
      <c r="E532" s="207" t="s">
        <v>19</v>
      </c>
      <c r="F532" s="208" t="s">
        <v>2130</v>
      </c>
      <c r="G532" s="206"/>
      <c r="H532" s="209">
        <v>8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166</v>
      </c>
      <c r="AU532" s="215" t="s">
        <v>82</v>
      </c>
      <c r="AV532" s="13" t="s">
        <v>85</v>
      </c>
      <c r="AW532" s="13" t="s">
        <v>34</v>
      </c>
      <c r="AX532" s="13" t="s">
        <v>82</v>
      </c>
      <c r="AY532" s="215" t="s">
        <v>158</v>
      </c>
    </row>
    <row r="533" spans="1:65" s="2" customFormat="1" ht="32.4" customHeight="1">
      <c r="A533" s="34"/>
      <c r="B533" s="35"/>
      <c r="C533" s="228" t="s">
        <v>908</v>
      </c>
      <c r="D533" s="228" t="s">
        <v>199</v>
      </c>
      <c r="E533" s="229" t="s">
        <v>885</v>
      </c>
      <c r="F533" s="230" t="s">
        <v>886</v>
      </c>
      <c r="G533" s="231" t="s">
        <v>202</v>
      </c>
      <c r="H533" s="232">
        <v>8</v>
      </c>
      <c r="I533" s="233"/>
      <c r="J533" s="234">
        <f>ROUND(I533*H533,2)</f>
        <v>0</v>
      </c>
      <c r="K533" s="230" t="s">
        <v>19</v>
      </c>
      <c r="L533" s="235"/>
      <c r="M533" s="236" t="s">
        <v>19</v>
      </c>
      <c r="N533" s="237" t="s">
        <v>45</v>
      </c>
      <c r="O533" s="64"/>
      <c r="P533" s="197">
        <f>O533*H533</f>
        <v>0</v>
      </c>
      <c r="Q533" s="197">
        <v>0</v>
      </c>
      <c r="R533" s="197">
        <f>Q533*H533</f>
        <v>0</v>
      </c>
      <c r="S533" s="197">
        <v>0</v>
      </c>
      <c r="T533" s="19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9" t="s">
        <v>241</v>
      </c>
      <c r="AT533" s="199" t="s">
        <v>199</v>
      </c>
      <c r="AU533" s="199" t="s">
        <v>82</v>
      </c>
      <c r="AY533" s="17" t="s">
        <v>158</v>
      </c>
      <c r="BE533" s="200">
        <f>IF(N533="základní",J533,0)</f>
        <v>0</v>
      </c>
      <c r="BF533" s="200">
        <f>IF(N533="snížená",J533,0)</f>
        <v>0</v>
      </c>
      <c r="BG533" s="200">
        <f>IF(N533="zákl. přenesená",J533,0)</f>
        <v>0</v>
      </c>
      <c r="BH533" s="200">
        <f>IF(N533="sníž. přenesená",J533,0)</f>
        <v>0</v>
      </c>
      <c r="BI533" s="200">
        <f>IF(N533="nulová",J533,0)</f>
        <v>0</v>
      </c>
      <c r="BJ533" s="17" t="s">
        <v>82</v>
      </c>
      <c r="BK533" s="200">
        <f>ROUND(I533*H533,2)</f>
        <v>0</v>
      </c>
      <c r="BL533" s="17" t="s">
        <v>236</v>
      </c>
      <c r="BM533" s="199" t="s">
        <v>887</v>
      </c>
    </row>
    <row r="534" spans="1:65" s="2" customFormat="1" ht="10.199999999999999">
      <c r="A534" s="34"/>
      <c r="B534" s="35"/>
      <c r="C534" s="36"/>
      <c r="D534" s="201" t="s">
        <v>165</v>
      </c>
      <c r="E534" s="36"/>
      <c r="F534" s="202" t="s">
        <v>886</v>
      </c>
      <c r="G534" s="36"/>
      <c r="H534" s="36"/>
      <c r="I534" s="108"/>
      <c r="J534" s="36"/>
      <c r="K534" s="36"/>
      <c r="L534" s="39"/>
      <c r="M534" s="203"/>
      <c r="N534" s="204"/>
      <c r="O534" s="64"/>
      <c r="P534" s="64"/>
      <c r="Q534" s="64"/>
      <c r="R534" s="64"/>
      <c r="S534" s="64"/>
      <c r="T534" s="65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165</v>
      </c>
      <c r="AU534" s="17" t="s">
        <v>82</v>
      </c>
    </row>
    <row r="535" spans="1:65" s="13" customFormat="1" ht="10.199999999999999">
      <c r="B535" s="205"/>
      <c r="C535" s="206"/>
      <c r="D535" s="201" t="s">
        <v>166</v>
      </c>
      <c r="E535" s="207" t="s">
        <v>19</v>
      </c>
      <c r="F535" s="208" t="s">
        <v>2130</v>
      </c>
      <c r="G535" s="206"/>
      <c r="H535" s="209">
        <v>8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166</v>
      </c>
      <c r="AU535" s="215" t="s">
        <v>82</v>
      </c>
      <c r="AV535" s="13" t="s">
        <v>85</v>
      </c>
      <c r="AW535" s="13" t="s">
        <v>34</v>
      </c>
      <c r="AX535" s="13" t="s">
        <v>82</v>
      </c>
      <c r="AY535" s="215" t="s">
        <v>158</v>
      </c>
    </row>
    <row r="536" spans="1:65" s="2" customFormat="1" ht="32.4" customHeight="1">
      <c r="A536" s="34"/>
      <c r="B536" s="35"/>
      <c r="C536" s="188" t="s">
        <v>912</v>
      </c>
      <c r="D536" s="188" t="s">
        <v>159</v>
      </c>
      <c r="E536" s="189" t="s">
        <v>890</v>
      </c>
      <c r="F536" s="190" t="s">
        <v>891</v>
      </c>
      <c r="G536" s="191" t="s">
        <v>202</v>
      </c>
      <c r="H536" s="192">
        <v>7</v>
      </c>
      <c r="I536" s="193"/>
      <c r="J536" s="194">
        <f>ROUND(I536*H536,2)</f>
        <v>0</v>
      </c>
      <c r="K536" s="190" t="s">
        <v>213</v>
      </c>
      <c r="L536" s="39"/>
      <c r="M536" s="195" t="s">
        <v>19</v>
      </c>
      <c r="N536" s="196" t="s">
        <v>45</v>
      </c>
      <c r="O536" s="64"/>
      <c r="P536" s="197">
        <f>O536*H536</f>
        <v>0</v>
      </c>
      <c r="Q536" s="197">
        <v>0</v>
      </c>
      <c r="R536" s="197">
        <f>Q536*H536</f>
        <v>0</v>
      </c>
      <c r="S536" s="197">
        <v>0</v>
      </c>
      <c r="T536" s="19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9" t="s">
        <v>236</v>
      </c>
      <c r="AT536" s="199" t="s">
        <v>159</v>
      </c>
      <c r="AU536" s="199" t="s">
        <v>82</v>
      </c>
      <c r="AY536" s="17" t="s">
        <v>158</v>
      </c>
      <c r="BE536" s="200">
        <f>IF(N536="základní",J536,0)</f>
        <v>0</v>
      </c>
      <c r="BF536" s="200">
        <f>IF(N536="snížená",J536,0)</f>
        <v>0</v>
      </c>
      <c r="BG536" s="200">
        <f>IF(N536="zákl. přenesená",J536,0)</f>
        <v>0</v>
      </c>
      <c r="BH536" s="200">
        <f>IF(N536="sníž. přenesená",J536,0)</f>
        <v>0</v>
      </c>
      <c r="BI536" s="200">
        <f>IF(N536="nulová",J536,0)</f>
        <v>0</v>
      </c>
      <c r="BJ536" s="17" t="s">
        <v>82</v>
      </c>
      <c r="BK536" s="200">
        <f>ROUND(I536*H536,2)</f>
        <v>0</v>
      </c>
      <c r="BL536" s="17" t="s">
        <v>236</v>
      </c>
      <c r="BM536" s="199" t="s">
        <v>892</v>
      </c>
    </row>
    <row r="537" spans="1:65" s="2" customFormat="1" ht="19.2">
      <c r="A537" s="34"/>
      <c r="B537" s="35"/>
      <c r="C537" s="36"/>
      <c r="D537" s="201" t="s">
        <v>165</v>
      </c>
      <c r="E537" s="36"/>
      <c r="F537" s="202" t="s">
        <v>891</v>
      </c>
      <c r="G537" s="36"/>
      <c r="H537" s="36"/>
      <c r="I537" s="108"/>
      <c r="J537" s="36"/>
      <c r="K537" s="36"/>
      <c r="L537" s="39"/>
      <c r="M537" s="203"/>
      <c r="N537" s="204"/>
      <c r="O537" s="64"/>
      <c r="P537" s="64"/>
      <c r="Q537" s="64"/>
      <c r="R537" s="64"/>
      <c r="S537" s="64"/>
      <c r="T537" s="65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165</v>
      </c>
      <c r="AU537" s="17" t="s">
        <v>82</v>
      </c>
    </row>
    <row r="538" spans="1:65" s="2" customFormat="1" ht="32.4" customHeight="1">
      <c r="A538" s="34"/>
      <c r="B538" s="35"/>
      <c r="C538" s="228" t="s">
        <v>917</v>
      </c>
      <c r="D538" s="228" t="s">
        <v>199</v>
      </c>
      <c r="E538" s="229" t="s">
        <v>894</v>
      </c>
      <c r="F538" s="230" t="s">
        <v>895</v>
      </c>
      <c r="G538" s="231" t="s">
        <v>202</v>
      </c>
      <c r="H538" s="232">
        <v>7</v>
      </c>
      <c r="I538" s="233"/>
      <c r="J538" s="234">
        <f>ROUND(I538*H538,2)</f>
        <v>0</v>
      </c>
      <c r="K538" s="230" t="s">
        <v>19</v>
      </c>
      <c r="L538" s="235"/>
      <c r="M538" s="236" t="s">
        <v>19</v>
      </c>
      <c r="N538" s="237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241</v>
      </c>
      <c r="AT538" s="199" t="s">
        <v>199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896</v>
      </c>
    </row>
    <row r="539" spans="1:65" s="2" customFormat="1" ht="10.199999999999999">
      <c r="A539" s="34"/>
      <c r="B539" s="35"/>
      <c r="C539" s="36"/>
      <c r="D539" s="201" t="s">
        <v>165</v>
      </c>
      <c r="E539" s="36"/>
      <c r="F539" s="202" t="s">
        <v>895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2105</v>
      </c>
      <c r="G540" s="206"/>
      <c r="H540" s="209">
        <v>7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16.5" customHeight="1">
      <c r="A541" s="34"/>
      <c r="B541" s="35"/>
      <c r="C541" s="188" t="s">
        <v>921</v>
      </c>
      <c r="D541" s="188" t="s">
        <v>159</v>
      </c>
      <c r="E541" s="189" t="s">
        <v>899</v>
      </c>
      <c r="F541" s="190" t="s">
        <v>900</v>
      </c>
      <c r="G541" s="191" t="s">
        <v>202</v>
      </c>
      <c r="H541" s="192">
        <v>1</v>
      </c>
      <c r="I541" s="193"/>
      <c r="J541" s="194">
        <f>ROUND(I541*H541,2)</f>
        <v>0</v>
      </c>
      <c r="K541" s="190" t="s">
        <v>213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236</v>
      </c>
      <c r="AT541" s="199" t="s">
        <v>159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901</v>
      </c>
    </row>
    <row r="542" spans="1:65" s="2" customFormat="1" ht="48">
      <c r="A542" s="34"/>
      <c r="B542" s="35"/>
      <c r="C542" s="36"/>
      <c r="D542" s="201" t="s">
        <v>165</v>
      </c>
      <c r="E542" s="36"/>
      <c r="F542" s="202" t="s">
        <v>902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2" customFormat="1" ht="16.5" customHeight="1">
      <c r="A543" s="34"/>
      <c r="B543" s="35"/>
      <c r="C543" s="228" t="s">
        <v>927</v>
      </c>
      <c r="D543" s="228" t="s">
        <v>199</v>
      </c>
      <c r="E543" s="229" t="s">
        <v>904</v>
      </c>
      <c r="F543" s="230" t="s">
        <v>905</v>
      </c>
      <c r="G543" s="231" t="s">
        <v>202</v>
      </c>
      <c r="H543" s="232">
        <v>1</v>
      </c>
      <c r="I543" s="233"/>
      <c r="J543" s="234">
        <f>ROUND(I543*H543,2)</f>
        <v>0</v>
      </c>
      <c r="K543" s="230" t="s">
        <v>19</v>
      </c>
      <c r="L543" s="235"/>
      <c r="M543" s="236" t="s">
        <v>19</v>
      </c>
      <c r="N543" s="237" t="s">
        <v>45</v>
      </c>
      <c r="O543" s="64"/>
      <c r="P543" s="197">
        <f>O543*H543</f>
        <v>0</v>
      </c>
      <c r="Q543" s="197">
        <v>0</v>
      </c>
      <c r="R543" s="197">
        <f>Q543*H543</f>
        <v>0</v>
      </c>
      <c r="S543" s="197">
        <v>0</v>
      </c>
      <c r="T543" s="19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99" t="s">
        <v>241</v>
      </c>
      <c r="AT543" s="199" t="s">
        <v>199</v>
      </c>
      <c r="AU543" s="199" t="s">
        <v>82</v>
      </c>
      <c r="AY543" s="17" t="s">
        <v>158</v>
      </c>
      <c r="BE543" s="200">
        <f>IF(N543="základní",J543,0)</f>
        <v>0</v>
      </c>
      <c r="BF543" s="200">
        <f>IF(N543="snížená",J543,0)</f>
        <v>0</v>
      </c>
      <c r="BG543" s="200">
        <f>IF(N543="zákl. přenesená",J543,0)</f>
        <v>0</v>
      </c>
      <c r="BH543" s="200">
        <f>IF(N543="sníž. přenesená",J543,0)</f>
        <v>0</v>
      </c>
      <c r="BI543" s="200">
        <f>IF(N543="nulová",J543,0)</f>
        <v>0</v>
      </c>
      <c r="BJ543" s="17" t="s">
        <v>82</v>
      </c>
      <c r="BK543" s="200">
        <f>ROUND(I543*H543,2)</f>
        <v>0</v>
      </c>
      <c r="BL543" s="17" t="s">
        <v>236</v>
      </c>
      <c r="BM543" s="199" t="s">
        <v>906</v>
      </c>
    </row>
    <row r="544" spans="1:65" s="2" customFormat="1" ht="10.199999999999999">
      <c r="A544" s="34"/>
      <c r="B544" s="35"/>
      <c r="C544" s="36"/>
      <c r="D544" s="201" t="s">
        <v>165</v>
      </c>
      <c r="E544" s="36"/>
      <c r="F544" s="202" t="s">
        <v>905</v>
      </c>
      <c r="G544" s="36"/>
      <c r="H544" s="36"/>
      <c r="I544" s="108"/>
      <c r="J544" s="36"/>
      <c r="K544" s="36"/>
      <c r="L544" s="39"/>
      <c r="M544" s="203"/>
      <c r="N544" s="204"/>
      <c r="O544" s="64"/>
      <c r="P544" s="64"/>
      <c r="Q544" s="64"/>
      <c r="R544" s="64"/>
      <c r="S544" s="64"/>
      <c r="T544" s="65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165</v>
      </c>
      <c r="AU544" s="17" t="s">
        <v>82</v>
      </c>
    </row>
    <row r="545" spans="1:65" s="13" customFormat="1" ht="10.199999999999999">
      <c r="B545" s="205"/>
      <c r="C545" s="206"/>
      <c r="D545" s="201" t="s">
        <v>166</v>
      </c>
      <c r="E545" s="207" t="s">
        <v>19</v>
      </c>
      <c r="F545" s="208" t="s">
        <v>2012</v>
      </c>
      <c r="G545" s="206"/>
      <c r="H545" s="209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166</v>
      </c>
      <c r="AU545" s="215" t="s">
        <v>82</v>
      </c>
      <c r="AV545" s="13" t="s">
        <v>85</v>
      </c>
      <c r="AW545" s="13" t="s">
        <v>34</v>
      </c>
      <c r="AX545" s="13" t="s">
        <v>82</v>
      </c>
      <c r="AY545" s="215" t="s">
        <v>158</v>
      </c>
    </row>
    <row r="546" spans="1:65" s="2" customFormat="1" ht="16.5" customHeight="1">
      <c r="A546" s="34"/>
      <c r="B546" s="35"/>
      <c r="C546" s="188" t="s">
        <v>931</v>
      </c>
      <c r="D546" s="188" t="s">
        <v>159</v>
      </c>
      <c r="E546" s="189" t="s">
        <v>909</v>
      </c>
      <c r="F546" s="190" t="s">
        <v>910</v>
      </c>
      <c r="G546" s="191" t="s">
        <v>202</v>
      </c>
      <c r="H546" s="192">
        <v>7</v>
      </c>
      <c r="I546" s="193"/>
      <c r="J546" s="194">
        <f>ROUND(I546*H546,2)</f>
        <v>0</v>
      </c>
      <c r="K546" s="190" t="s">
        <v>19</v>
      </c>
      <c r="L546" s="39"/>
      <c r="M546" s="195" t="s">
        <v>19</v>
      </c>
      <c r="N546" s="196" t="s">
        <v>45</v>
      </c>
      <c r="O546" s="64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9" t="s">
        <v>236</v>
      </c>
      <c r="AT546" s="199" t="s">
        <v>159</v>
      </c>
      <c r="AU546" s="199" t="s">
        <v>82</v>
      </c>
      <c r="AY546" s="17" t="s">
        <v>158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7" t="s">
        <v>82</v>
      </c>
      <c r="BK546" s="200">
        <f>ROUND(I546*H546,2)</f>
        <v>0</v>
      </c>
      <c r="BL546" s="17" t="s">
        <v>236</v>
      </c>
      <c r="BM546" s="199" t="s">
        <v>911</v>
      </c>
    </row>
    <row r="547" spans="1:65" s="2" customFormat="1" ht="10.199999999999999">
      <c r="A547" s="34"/>
      <c r="B547" s="35"/>
      <c r="C547" s="36"/>
      <c r="D547" s="201" t="s">
        <v>165</v>
      </c>
      <c r="E547" s="36"/>
      <c r="F547" s="202" t="s">
        <v>910</v>
      </c>
      <c r="G547" s="36"/>
      <c r="H547" s="36"/>
      <c r="I547" s="108"/>
      <c r="J547" s="36"/>
      <c r="K547" s="36"/>
      <c r="L547" s="39"/>
      <c r="M547" s="203"/>
      <c r="N547" s="204"/>
      <c r="O547" s="64"/>
      <c r="P547" s="64"/>
      <c r="Q547" s="64"/>
      <c r="R547" s="64"/>
      <c r="S547" s="64"/>
      <c r="T547" s="65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165</v>
      </c>
      <c r="AU547" s="17" t="s">
        <v>82</v>
      </c>
    </row>
    <row r="548" spans="1:65" s="2" customFormat="1" ht="16.5" customHeight="1">
      <c r="A548" s="34"/>
      <c r="B548" s="35"/>
      <c r="C548" s="228" t="s">
        <v>936</v>
      </c>
      <c r="D548" s="228" t="s">
        <v>199</v>
      </c>
      <c r="E548" s="229" t="s">
        <v>913</v>
      </c>
      <c r="F548" s="230" t="s">
        <v>914</v>
      </c>
      <c r="G548" s="231" t="s">
        <v>202</v>
      </c>
      <c r="H548" s="232">
        <v>7</v>
      </c>
      <c r="I548" s="233"/>
      <c r="J548" s="234">
        <f>ROUND(I548*H548,2)</f>
        <v>0</v>
      </c>
      <c r="K548" s="230" t="s">
        <v>19</v>
      </c>
      <c r="L548" s="235"/>
      <c r="M548" s="236" t="s">
        <v>19</v>
      </c>
      <c r="N548" s="237" t="s">
        <v>45</v>
      </c>
      <c r="O548" s="64"/>
      <c r="P548" s="197">
        <f>O548*H548</f>
        <v>0</v>
      </c>
      <c r="Q548" s="197">
        <v>0</v>
      </c>
      <c r="R548" s="197">
        <f>Q548*H548</f>
        <v>0</v>
      </c>
      <c r="S548" s="197">
        <v>0</v>
      </c>
      <c r="T548" s="198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9" t="s">
        <v>241</v>
      </c>
      <c r="AT548" s="199" t="s">
        <v>199</v>
      </c>
      <c r="AU548" s="199" t="s">
        <v>82</v>
      </c>
      <c r="AY548" s="17" t="s">
        <v>158</v>
      </c>
      <c r="BE548" s="200">
        <f>IF(N548="základní",J548,0)</f>
        <v>0</v>
      </c>
      <c r="BF548" s="200">
        <f>IF(N548="snížená",J548,0)</f>
        <v>0</v>
      </c>
      <c r="BG548" s="200">
        <f>IF(N548="zákl. přenesená",J548,0)</f>
        <v>0</v>
      </c>
      <c r="BH548" s="200">
        <f>IF(N548="sníž. přenesená",J548,0)</f>
        <v>0</v>
      </c>
      <c r="BI548" s="200">
        <f>IF(N548="nulová",J548,0)</f>
        <v>0</v>
      </c>
      <c r="BJ548" s="17" t="s">
        <v>82</v>
      </c>
      <c r="BK548" s="200">
        <f>ROUND(I548*H548,2)</f>
        <v>0</v>
      </c>
      <c r="BL548" s="17" t="s">
        <v>236</v>
      </c>
      <c r="BM548" s="199" t="s">
        <v>915</v>
      </c>
    </row>
    <row r="549" spans="1:65" s="2" customFormat="1" ht="10.199999999999999">
      <c r="A549" s="34"/>
      <c r="B549" s="35"/>
      <c r="C549" s="36"/>
      <c r="D549" s="201" t="s">
        <v>165</v>
      </c>
      <c r="E549" s="36"/>
      <c r="F549" s="202" t="s">
        <v>914</v>
      </c>
      <c r="G549" s="36"/>
      <c r="H549" s="36"/>
      <c r="I549" s="108"/>
      <c r="J549" s="36"/>
      <c r="K549" s="36"/>
      <c r="L549" s="39"/>
      <c r="M549" s="203"/>
      <c r="N549" s="204"/>
      <c r="O549" s="64"/>
      <c r="P549" s="64"/>
      <c r="Q549" s="64"/>
      <c r="R549" s="64"/>
      <c r="S549" s="64"/>
      <c r="T549" s="65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165</v>
      </c>
      <c r="AU549" s="17" t="s">
        <v>82</v>
      </c>
    </row>
    <row r="550" spans="1:65" s="13" customFormat="1" ht="10.199999999999999">
      <c r="B550" s="205"/>
      <c r="C550" s="206"/>
      <c r="D550" s="201" t="s">
        <v>166</v>
      </c>
      <c r="E550" s="207" t="s">
        <v>19</v>
      </c>
      <c r="F550" s="208" t="s">
        <v>2105</v>
      </c>
      <c r="G550" s="206"/>
      <c r="H550" s="209">
        <v>7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166</v>
      </c>
      <c r="AU550" s="215" t="s">
        <v>82</v>
      </c>
      <c r="AV550" s="13" t="s">
        <v>85</v>
      </c>
      <c r="AW550" s="13" t="s">
        <v>34</v>
      </c>
      <c r="AX550" s="13" t="s">
        <v>82</v>
      </c>
      <c r="AY550" s="215" t="s">
        <v>158</v>
      </c>
    </row>
    <row r="551" spans="1:65" s="2" customFormat="1" ht="32.4" customHeight="1">
      <c r="A551" s="34"/>
      <c r="B551" s="35"/>
      <c r="C551" s="188" t="s">
        <v>942</v>
      </c>
      <c r="D551" s="188" t="s">
        <v>159</v>
      </c>
      <c r="E551" s="189" t="s">
        <v>918</v>
      </c>
      <c r="F551" s="190" t="s">
        <v>919</v>
      </c>
      <c r="G551" s="191" t="s">
        <v>202</v>
      </c>
      <c r="H551" s="192">
        <v>1</v>
      </c>
      <c r="I551" s="193"/>
      <c r="J551" s="194">
        <f>ROUND(I551*H551,2)</f>
        <v>0</v>
      </c>
      <c r="K551" s="190" t="s">
        <v>19</v>
      </c>
      <c r="L551" s="39"/>
      <c r="M551" s="195" t="s">
        <v>19</v>
      </c>
      <c r="N551" s="196" t="s">
        <v>45</v>
      </c>
      <c r="O551" s="64"/>
      <c r="P551" s="197">
        <f>O551*H551</f>
        <v>0</v>
      </c>
      <c r="Q551" s="197">
        <v>0</v>
      </c>
      <c r="R551" s="197">
        <f>Q551*H551</f>
        <v>0</v>
      </c>
      <c r="S551" s="197">
        <v>0</v>
      </c>
      <c r="T551" s="198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9" t="s">
        <v>236</v>
      </c>
      <c r="AT551" s="199" t="s">
        <v>159</v>
      </c>
      <c r="AU551" s="199" t="s">
        <v>82</v>
      </c>
      <c r="AY551" s="17" t="s">
        <v>158</v>
      </c>
      <c r="BE551" s="200">
        <f>IF(N551="základní",J551,0)</f>
        <v>0</v>
      </c>
      <c r="BF551" s="200">
        <f>IF(N551="snížená",J551,0)</f>
        <v>0</v>
      </c>
      <c r="BG551" s="200">
        <f>IF(N551="zákl. přenesená",J551,0)</f>
        <v>0</v>
      </c>
      <c r="BH551" s="200">
        <f>IF(N551="sníž. přenesená",J551,0)</f>
        <v>0</v>
      </c>
      <c r="BI551" s="200">
        <f>IF(N551="nulová",J551,0)</f>
        <v>0</v>
      </c>
      <c r="BJ551" s="17" t="s">
        <v>82</v>
      </c>
      <c r="BK551" s="200">
        <f>ROUND(I551*H551,2)</f>
        <v>0</v>
      </c>
      <c r="BL551" s="17" t="s">
        <v>236</v>
      </c>
      <c r="BM551" s="199" t="s">
        <v>920</v>
      </c>
    </row>
    <row r="552" spans="1:65" s="2" customFormat="1" ht="10.199999999999999">
      <c r="A552" s="34"/>
      <c r="B552" s="35"/>
      <c r="C552" s="36"/>
      <c r="D552" s="201" t="s">
        <v>165</v>
      </c>
      <c r="E552" s="36"/>
      <c r="F552" s="202" t="s">
        <v>919</v>
      </c>
      <c r="G552" s="36"/>
      <c r="H552" s="36"/>
      <c r="I552" s="108"/>
      <c r="J552" s="36"/>
      <c r="K552" s="36"/>
      <c r="L552" s="39"/>
      <c r="M552" s="203"/>
      <c r="N552" s="204"/>
      <c r="O552" s="64"/>
      <c r="P552" s="64"/>
      <c r="Q552" s="64"/>
      <c r="R552" s="64"/>
      <c r="S552" s="64"/>
      <c r="T552" s="65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165</v>
      </c>
      <c r="AU552" s="17" t="s">
        <v>82</v>
      </c>
    </row>
    <row r="553" spans="1:65" s="2" customFormat="1" ht="40.799999999999997" customHeight="1">
      <c r="A553" s="34"/>
      <c r="B553" s="35"/>
      <c r="C553" s="228" t="s">
        <v>947</v>
      </c>
      <c r="D553" s="228" t="s">
        <v>199</v>
      </c>
      <c r="E553" s="229" t="s">
        <v>922</v>
      </c>
      <c r="F553" s="230" t="s">
        <v>923</v>
      </c>
      <c r="G553" s="231" t="s">
        <v>202</v>
      </c>
      <c r="H553" s="232">
        <v>1</v>
      </c>
      <c r="I553" s="233"/>
      <c r="J553" s="234">
        <f>ROUND(I553*H553,2)</f>
        <v>0</v>
      </c>
      <c r="K553" s="230" t="s">
        <v>19</v>
      </c>
      <c r="L553" s="235"/>
      <c r="M553" s="236" t="s">
        <v>19</v>
      </c>
      <c r="N553" s="237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</v>
      </c>
      <c r="T553" s="19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241</v>
      </c>
      <c r="AT553" s="199" t="s">
        <v>199</v>
      </c>
      <c r="AU553" s="199" t="s">
        <v>82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236</v>
      </c>
      <c r="BM553" s="199" t="s">
        <v>924</v>
      </c>
    </row>
    <row r="554" spans="1:65" s="2" customFormat="1" ht="144" customHeight="1">
      <c r="A554" s="34"/>
      <c r="B554" s="35"/>
      <c r="C554" s="36"/>
      <c r="D554" s="201" t="s">
        <v>165</v>
      </c>
      <c r="E554" s="36"/>
      <c r="F554" s="202" t="s">
        <v>1418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82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2131</v>
      </c>
      <c r="G555" s="206"/>
      <c r="H555" s="209">
        <v>1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82</v>
      </c>
      <c r="AV555" s="13" t="s">
        <v>85</v>
      </c>
      <c r="AW555" s="13" t="s">
        <v>34</v>
      </c>
      <c r="AX555" s="13" t="s">
        <v>82</v>
      </c>
      <c r="AY555" s="215" t="s">
        <v>158</v>
      </c>
    </row>
    <row r="556" spans="1:65" s="2" customFormat="1" ht="16.5" customHeight="1">
      <c r="A556" s="34"/>
      <c r="B556" s="35"/>
      <c r="C556" s="228" t="s">
        <v>952</v>
      </c>
      <c r="D556" s="228" t="s">
        <v>199</v>
      </c>
      <c r="E556" s="229" t="s">
        <v>928</v>
      </c>
      <c r="F556" s="230" t="s">
        <v>929</v>
      </c>
      <c r="G556" s="231" t="s">
        <v>202</v>
      </c>
      <c r="H556" s="232">
        <v>1</v>
      </c>
      <c r="I556" s="233"/>
      <c r="J556" s="234">
        <f>ROUND(I556*H556,2)</f>
        <v>0</v>
      </c>
      <c r="K556" s="230" t="s">
        <v>19</v>
      </c>
      <c r="L556" s="235"/>
      <c r="M556" s="236" t="s">
        <v>19</v>
      </c>
      <c r="N556" s="237" t="s">
        <v>45</v>
      </c>
      <c r="O556" s="64"/>
      <c r="P556" s="197">
        <f>O556*H556</f>
        <v>0</v>
      </c>
      <c r="Q556" s="197">
        <v>0</v>
      </c>
      <c r="R556" s="197">
        <f>Q556*H556</f>
        <v>0</v>
      </c>
      <c r="S556" s="197">
        <v>0</v>
      </c>
      <c r="T556" s="19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9" t="s">
        <v>241</v>
      </c>
      <c r="AT556" s="199" t="s">
        <v>199</v>
      </c>
      <c r="AU556" s="199" t="s">
        <v>82</v>
      </c>
      <c r="AY556" s="17" t="s">
        <v>158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7" t="s">
        <v>82</v>
      </c>
      <c r="BK556" s="200">
        <f>ROUND(I556*H556,2)</f>
        <v>0</v>
      </c>
      <c r="BL556" s="17" t="s">
        <v>236</v>
      </c>
      <c r="BM556" s="199" t="s">
        <v>930</v>
      </c>
    </row>
    <row r="557" spans="1:65" s="2" customFormat="1" ht="10.199999999999999">
      <c r="A557" s="34"/>
      <c r="B557" s="35"/>
      <c r="C557" s="36"/>
      <c r="D557" s="201" t="s">
        <v>165</v>
      </c>
      <c r="E557" s="36"/>
      <c r="F557" s="202" t="s">
        <v>929</v>
      </c>
      <c r="G557" s="36"/>
      <c r="H557" s="36"/>
      <c r="I557" s="108"/>
      <c r="J557" s="36"/>
      <c r="K557" s="36"/>
      <c r="L557" s="39"/>
      <c r="M557" s="203"/>
      <c r="N557" s="204"/>
      <c r="O557" s="64"/>
      <c r="P557" s="64"/>
      <c r="Q557" s="64"/>
      <c r="R557" s="64"/>
      <c r="S557" s="64"/>
      <c r="T557" s="65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165</v>
      </c>
      <c r="AU557" s="17" t="s">
        <v>82</v>
      </c>
    </row>
    <row r="558" spans="1:65" s="13" customFormat="1" ht="10.199999999999999">
      <c r="B558" s="205"/>
      <c r="C558" s="206"/>
      <c r="D558" s="201" t="s">
        <v>166</v>
      </c>
      <c r="E558" s="207" t="s">
        <v>19</v>
      </c>
      <c r="F558" s="208" t="s">
        <v>2012</v>
      </c>
      <c r="G558" s="206"/>
      <c r="H558" s="209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166</v>
      </c>
      <c r="AU558" s="215" t="s">
        <v>82</v>
      </c>
      <c r="AV558" s="13" t="s">
        <v>85</v>
      </c>
      <c r="AW558" s="13" t="s">
        <v>34</v>
      </c>
      <c r="AX558" s="13" t="s">
        <v>82</v>
      </c>
      <c r="AY558" s="215" t="s">
        <v>158</v>
      </c>
    </row>
    <row r="559" spans="1:65" s="2" customFormat="1" ht="16.5" customHeight="1">
      <c r="A559" s="34"/>
      <c r="B559" s="35"/>
      <c r="C559" s="228" t="s">
        <v>957</v>
      </c>
      <c r="D559" s="228" t="s">
        <v>199</v>
      </c>
      <c r="E559" s="229" t="s">
        <v>932</v>
      </c>
      <c r="F559" s="230" t="s">
        <v>933</v>
      </c>
      <c r="G559" s="231" t="s">
        <v>202</v>
      </c>
      <c r="H559" s="232">
        <v>1</v>
      </c>
      <c r="I559" s="233"/>
      <c r="J559" s="234">
        <f>ROUND(I559*H559,2)</f>
        <v>0</v>
      </c>
      <c r="K559" s="230" t="s">
        <v>19</v>
      </c>
      <c r="L559" s="235"/>
      <c r="M559" s="236" t="s">
        <v>19</v>
      </c>
      <c r="N559" s="237" t="s">
        <v>45</v>
      </c>
      <c r="O559" s="64"/>
      <c r="P559" s="197">
        <f>O559*H559</f>
        <v>0</v>
      </c>
      <c r="Q559" s="197">
        <v>0</v>
      </c>
      <c r="R559" s="197">
        <f>Q559*H559</f>
        <v>0</v>
      </c>
      <c r="S559" s="197">
        <v>0</v>
      </c>
      <c r="T559" s="198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9" t="s">
        <v>241</v>
      </c>
      <c r="AT559" s="199" t="s">
        <v>199</v>
      </c>
      <c r="AU559" s="199" t="s">
        <v>82</v>
      </c>
      <c r="AY559" s="17" t="s">
        <v>158</v>
      </c>
      <c r="BE559" s="200">
        <f>IF(N559="základní",J559,0)</f>
        <v>0</v>
      </c>
      <c r="BF559" s="200">
        <f>IF(N559="snížená",J559,0)</f>
        <v>0</v>
      </c>
      <c r="BG559" s="200">
        <f>IF(N559="zákl. přenesená",J559,0)</f>
        <v>0</v>
      </c>
      <c r="BH559" s="200">
        <f>IF(N559="sníž. přenesená",J559,0)</f>
        <v>0</v>
      </c>
      <c r="BI559" s="200">
        <f>IF(N559="nulová",J559,0)</f>
        <v>0</v>
      </c>
      <c r="BJ559" s="17" t="s">
        <v>82</v>
      </c>
      <c r="BK559" s="200">
        <f>ROUND(I559*H559,2)</f>
        <v>0</v>
      </c>
      <c r="BL559" s="17" t="s">
        <v>236</v>
      </c>
      <c r="BM559" s="199" t="s">
        <v>934</v>
      </c>
    </row>
    <row r="560" spans="1:65" s="2" customFormat="1" ht="10.199999999999999">
      <c r="A560" s="34"/>
      <c r="B560" s="35"/>
      <c r="C560" s="36"/>
      <c r="D560" s="201" t="s">
        <v>165</v>
      </c>
      <c r="E560" s="36"/>
      <c r="F560" s="202" t="s">
        <v>933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165</v>
      </c>
      <c r="AU560" s="17" t="s">
        <v>82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2131</v>
      </c>
      <c r="G561" s="206"/>
      <c r="H561" s="209">
        <v>1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82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16.5" customHeight="1">
      <c r="A562" s="34"/>
      <c r="B562" s="35"/>
      <c r="C562" s="188" t="s">
        <v>961</v>
      </c>
      <c r="D562" s="188" t="s">
        <v>159</v>
      </c>
      <c r="E562" s="189" t="s">
        <v>937</v>
      </c>
      <c r="F562" s="190" t="s">
        <v>938</v>
      </c>
      <c r="G562" s="191" t="s">
        <v>202</v>
      </c>
      <c r="H562" s="192">
        <v>2</v>
      </c>
      <c r="I562" s="193"/>
      <c r="J562" s="194">
        <f>ROUND(I562*H562,2)</f>
        <v>0</v>
      </c>
      <c r="K562" s="190" t="s">
        <v>213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236</v>
      </c>
      <c r="AT562" s="199" t="s">
        <v>159</v>
      </c>
      <c r="AU562" s="199" t="s">
        <v>82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236</v>
      </c>
      <c r="BM562" s="199" t="s">
        <v>939</v>
      </c>
    </row>
    <row r="563" spans="1:65" s="2" customFormat="1" ht="28.8">
      <c r="A563" s="34"/>
      <c r="B563" s="35"/>
      <c r="C563" s="36"/>
      <c r="D563" s="201" t="s">
        <v>165</v>
      </c>
      <c r="E563" s="36"/>
      <c r="F563" s="202" t="s">
        <v>940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82</v>
      </c>
    </row>
    <row r="564" spans="1:65" s="13" customFormat="1" ht="10.199999999999999">
      <c r="B564" s="205"/>
      <c r="C564" s="206"/>
      <c r="D564" s="201" t="s">
        <v>166</v>
      </c>
      <c r="E564" s="207" t="s">
        <v>19</v>
      </c>
      <c r="F564" s="208" t="s">
        <v>2132</v>
      </c>
      <c r="G564" s="206"/>
      <c r="H564" s="209">
        <v>2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166</v>
      </c>
      <c r="AU564" s="215" t="s">
        <v>82</v>
      </c>
      <c r="AV564" s="13" t="s">
        <v>85</v>
      </c>
      <c r="AW564" s="13" t="s">
        <v>34</v>
      </c>
      <c r="AX564" s="13" t="s">
        <v>82</v>
      </c>
      <c r="AY564" s="215" t="s">
        <v>158</v>
      </c>
    </row>
    <row r="565" spans="1:65" s="2" customFormat="1" ht="30" customHeight="1">
      <c r="A565" s="34"/>
      <c r="B565" s="35"/>
      <c r="C565" s="188" t="s">
        <v>965</v>
      </c>
      <c r="D565" s="188" t="s">
        <v>159</v>
      </c>
      <c r="E565" s="189" t="s">
        <v>943</v>
      </c>
      <c r="F565" s="190" t="s">
        <v>944</v>
      </c>
      <c r="G565" s="191" t="s">
        <v>202</v>
      </c>
      <c r="H565" s="192">
        <v>1</v>
      </c>
      <c r="I565" s="193"/>
      <c r="J565" s="194">
        <f>ROUND(I565*H565,2)</f>
        <v>0</v>
      </c>
      <c r="K565" s="190" t="s">
        <v>213</v>
      </c>
      <c r="L565" s="39"/>
      <c r="M565" s="195" t="s">
        <v>19</v>
      </c>
      <c r="N565" s="196" t="s">
        <v>45</v>
      </c>
      <c r="O565" s="64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236</v>
      </c>
      <c r="AT565" s="199" t="s">
        <v>159</v>
      </c>
      <c r="AU565" s="199" t="s">
        <v>82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236</v>
      </c>
      <c r="BM565" s="199" t="s">
        <v>945</v>
      </c>
    </row>
    <row r="566" spans="1:65" s="2" customFormat="1" ht="19.2">
      <c r="A566" s="34"/>
      <c r="B566" s="35"/>
      <c r="C566" s="36"/>
      <c r="D566" s="201" t="s">
        <v>165</v>
      </c>
      <c r="E566" s="36"/>
      <c r="F566" s="202" t="s">
        <v>944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82</v>
      </c>
    </row>
    <row r="567" spans="1:65" s="13" customFormat="1" ht="10.199999999999999">
      <c r="B567" s="205"/>
      <c r="C567" s="206"/>
      <c r="D567" s="201" t="s">
        <v>166</v>
      </c>
      <c r="E567" s="207" t="s">
        <v>19</v>
      </c>
      <c r="F567" s="208" t="s">
        <v>2012</v>
      </c>
      <c r="G567" s="206"/>
      <c r="H567" s="209">
        <v>1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166</v>
      </c>
      <c r="AU567" s="215" t="s">
        <v>82</v>
      </c>
      <c r="AV567" s="13" t="s">
        <v>85</v>
      </c>
      <c r="AW567" s="13" t="s">
        <v>34</v>
      </c>
      <c r="AX567" s="13" t="s">
        <v>82</v>
      </c>
      <c r="AY567" s="215" t="s">
        <v>158</v>
      </c>
    </row>
    <row r="568" spans="1:65" s="2" customFormat="1" ht="30" customHeight="1">
      <c r="A568" s="34"/>
      <c r="B568" s="35"/>
      <c r="C568" s="188" t="s">
        <v>970</v>
      </c>
      <c r="D568" s="188" t="s">
        <v>159</v>
      </c>
      <c r="E568" s="189" t="s">
        <v>948</v>
      </c>
      <c r="F568" s="190" t="s">
        <v>949</v>
      </c>
      <c r="G568" s="191" t="s">
        <v>202</v>
      </c>
      <c r="H568" s="192">
        <v>9</v>
      </c>
      <c r="I568" s="193"/>
      <c r="J568" s="194">
        <f>ROUND(I568*H568,2)</f>
        <v>0</v>
      </c>
      <c r="K568" s="190" t="s">
        <v>213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0</v>
      </c>
      <c r="R568" s="197">
        <f>Q568*H568</f>
        <v>0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236</v>
      </c>
      <c r="AT568" s="199" t="s">
        <v>159</v>
      </c>
      <c r="AU568" s="199" t="s">
        <v>82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236</v>
      </c>
      <c r="BM568" s="199" t="s">
        <v>950</v>
      </c>
    </row>
    <row r="569" spans="1:65" s="2" customFormat="1" ht="19.2">
      <c r="A569" s="34"/>
      <c r="B569" s="35"/>
      <c r="C569" s="36"/>
      <c r="D569" s="201" t="s">
        <v>165</v>
      </c>
      <c r="E569" s="36"/>
      <c r="F569" s="202" t="s">
        <v>949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82</v>
      </c>
    </row>
    <row r="570" spans="1:65" s="13" customFormat="1" ht="10.199999999999999">
      <c r="B570" s="205"/>
      <c r="C570" s="206"/>
      <c r="D570" s="201" t="s">
        <v>166</v>
      </c>
      <c r="E570" s="207" t="s">
        <v>19</v>
      </c>
      <c r="F570" s="208" t="s">
        <v>2133</v>
      </c>
      <c r="G570" s="206"/>
      <c r="H570" s="209">
        <v>9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166</v>
      </c>
      <c r="AU570" s="215" t="s">
        <v>82</v>
      </c>
      <c r="AV570" s="13" t="s">
        <v>85</v>
      </c>
      <c r="AW570" s="13" t="s">
        <v>34</v>
      </c>
      <c r="AX570" s="13" t="s">
        <v>82</v>
      </c>
      <c r="AY570" s="215" t="s">
        <v>158</v>
      </c>
    </row>
    <row r="571" spans="1:65" s="2" customFormat="1" ht="30" customHeight="1">
      <c r="A571" s="34"/>
      <c r="B571" s="35"/>
      <c r="C571" s="188" t="s">
        <v>974</v>
      </c>
      <c r="D571" s="188" t="s">
        <v>159</v>
      </c>
      <c r="E571" s="189" t="s">
        <v>953</v>
      </c>
      <c r="F571" s="190" t="s">
        <v>954</v>
      </c>
      <c r="G571" s="191" t="s">
        <v>202</v>
      </c>
      <c r="H571" s="192">
        <v>1</v>
      </c>
      <c r="I571" s="193"/>
      <c r="J571" s="194">
        <f>ROUND(I571*H571,2)</f>
        <v>0</v>
      </c>
      <c r="K571" s="190" t="s">
        <v>213</v>
      </c>
      <c r="L571" s="39"/>
      <c r="M571" s="195" t="s">
        <v>19</v>
      </c>
      <c r="N571" s="196" t="s">
        <v>45</v>
      </c>
      <c r="O571" s="64"/>
      <c r="P571" s="197">
        <f>O571*H571</f>
        <v>0</v>
      </c>
      <c r="Q571" s="197">
        <v>0</v>
      </c>
      <c r="R571" s="197">
        <f>Q571*H571</f>
        <v>0</v>
      </c>
      <c r="S571" s="197">
        <v>0</v>
      </c>
      <c r="T571" s="19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9" t="s">
        <v>236</v>
      </c>
      <c r="AT571" s="199" t="s">
        <v>159</v>
      </c>
      <c r="AU571" s="199" t="s">
        <v>82</v>
      </c>
      <c r="AY571" s="17" t="s">
        <v>158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7" t="s">
        <v>82</v>
      </c>
      <c r="BK571" s="200">
        <f>ROUND(I571*H571,2)</f>
        <v>0</v>
      </c>
      <c r="BL571" s="17" t="s">
        <v>236</v>
      </c>
      <c r="BM571" s="199" t="s">
        <v>955</v>
      </c>
    </row>
    <row r="572" spans="1:65" s="2" customFormat="1" ht="19.2">
      <c r="A572" s="34"/>
      <c r="B572" s="35"/>
      <c r="C572" s="36"/>
      <c r="D572" s="201" t="s">
        <v>165</v>
      </c>
      <c r="E572" s="36"/>
      <c r="F572" s="202" t="s">
        <v>954</v>
      </c>
      <c r="G572" s="36"/>
      <c r="H572" s="36"/>
      <c r="I572" s="108"/>
      <c r="J572" s="36"/>
      <c r="K572" s="36"/>
      <c r="L572" s="39"/>
      <c r="M572" s="203"/>
      <c r="N572" s="204"/>
      <c r="O572" s="64"/>
      <c r="P572" s="64"/>
      <c r="Q572" s="64"/>
      <c r="R572" s="64"/>
      <c r="S572" s="64"/>
      <c r="T572" s="65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165</v>
      </c>
      <c r="AU572" s="17" t="s">
        <v>82</v>
      </c>
    </row>
    <row r="573" spans="1:65" s="13" customFormat="1" ht="10.199999999999999">
      <c r="B573" s="205"/>
      <c r="C573" s="206"/>
      <c r="D573" s="201" t="s">
        <v>166</v>
      </c>
      <c r="E573" s="207" t="s">
        <v>19</v>
      </c>
      <c r="F573" s="208" t="s">
        <v>2012</v>
      </c>
      <c r="G573" s="206"/>
      <c r="H573" s="209">
        <v>1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82</v>
      </c>
      <c r="AV573" s="13" t="s">
        <v>85</v>
      </c>
      <c r="AW573" s="13" t="s">
        <v>34</v>
      </c>
      <c r="AX573" s="13" t="s">
        <v>82</v>
      </c>
      <c r="AY573" s="215" t="s">
        <v>158</v>
      </c>
    </row>
    <row r="574" spans="1:65" s="2" customFormat="1" ht="30" customHeight="1">
      <c r="A574" s="34"/>
      <c r="B574" s="35"/>
      <c r="C574" s="188" t="s">
        <v>980</v>
      </c>
      <c r="D574" s="188" t="s">
        <v>159</v>
      </c>
      <c r="E574" s="189" t="s">
        <v>958</v>
      </c>
      <c r="F574" s="190" t="s">
        <v>959</v>
      </c>
      <c r="G574" s="191" t="s">
        <v>202</v>
      </c>
      <c r="H574" s="192">
        <v>1</v>
      </c>
      <c r="I574" s="193"/>
      <c r="J574" s="194">
        <f>ROUND(I574*H574,2)</f>
        <v>0</v>
      </c>
      <c r="K574" s="190" t="s">
        <v>213</v>
      </c>
      <c r="L574" s="39"/>
      <c r="M574" s="195" t="s">
        <v>19</v>
      </c>
      <c r="N574" s="196" t="s">
        <v>45</v>
      </c>
      <c r="O574" s="64"/>
      <c r="P574" s="197">
        <f>O574*H574</f>
        <v>0</v>
      </c>
      <c r="Q574" s="197">
        <v>0</v>
      </c>
      <c r="R574" s="197">
        <f>Q574*H574</f>
        <v>0</v>
      </c>
      <c r="S574" s="197">
        <v>0</v>
      </c>
      <c r="T574" s="198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9" t="s">
        <v>236</v>
      </c>
      <c r="AT574" s="199" t="s">
        <v>159</v>
      </c>
      <c r="AU574" s="199" t="s">
        <v>82</v>
      </c>
      <c r="AY574" s="17" t="s">
        <v>158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17" t="s">
        <v>82</v>
      </c>
      <c r="BK574" s="200">
        <f>ROUND(I574*H574,2)</f>
        <v>0</v>
      </c>
      <c r="BL574" s="17" t="s">
        <v>236</v>
      </c>
      <c r="BM574" s="199" t="s">
        <v>960</v>
      </c>
    </row>
    <row r="575" spans="1:65" s="2" customFormat="1" ht="19.2">
      <c r="A575" s="34"/>
      <c r="B575" s="35"/>
      <c r="C575" s="36"/>
      <c r="D575" s="201" t="s">
        <v>165</v>
      </c>
      <c r="E575" s="36"/>
      <c r="F575" s="202" t="s">
        <v>959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165</v>
      </c>
      <c r="AU575" s="17" t="s">
        <v>82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2012</v>
      </c>
      <c r="G576" s="206"/>
      <c r="H576" s="209">
        <v>1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82</v>
      </c>
      <c r="AV576" s="13" t="s">
        <v>85</v>
      </c>
      <c r="AW576" s="13" t="s">
        <v>34</v>
      </c>
      <c r="AX576" s="13" t="s">
        <v>82</v>
      </c>
      <c r="AY576" s="215" t="s">
        <v>158</v>
      </c>
    </row>
    <row r="577" spans="1:65" s="2" customFormat="1" ht="30" customHeight="1">
      <c r="A577" s="34"/>
      <c r="B577" s="35"/>
      <c r="C577" s="188" t="s">
        <v>986</v>
      </c>
      <c r="D577" s="188" t="s">
        <v>159</v>
      </c>
      <c r="E577" s="189" t="s">
        <v>962</v>
      </c>
      <c r="F577" s="190" t="s">
        <v>963</v>
      </c>
      <c r="G577" s="191" t="s">
        <v>202</v>
      </c>
      <c r="H577" s="192">
        <v>1</v>
      </c>
      <c r="I577" s="193"/>
      <c r="J577" s="194">
        <f>ROUND(I577*H577,2)</f>
        <v>0</v>
      </c>
      <c r="K577" s="190" t="s">
        <v>19</v>
      </c>
      <c r="L577" s="39"/>
      <c r="M577" s="195" t="s">
        <v>19</v>
      </c>
      <c r="N577" s="196" t="s">
        <v>45</v>
      </c>
      <c r="O577" s="64"/>
      <c r="P577" s="197">
        <f>O577*H577</f>
        <v>0</v>
      </c>
      <c r="Q577" s="197">
        <v>0</v>
      </c>
      <c r="R577" s="197">
        <f>Q577*H577</f>
        <v>0</v>
      </c>
      <c r="S577" s="197">
        <v>0</v>
      </c>
      <c r="T577" s="19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9" t="s">
        <v>236</v>
      </c>
      <c r="AT577" s="199" t="s">
        <v>159</v>
      </c>
      <c r="AU577" s="199" t="s">
        <v>82</v>
      </c>
      <c r="AY577" s="17" t="s">
        <v>158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17" t="s">
        <v>82</v>
      </c>
      <c r="BK577" s="200">
        <f>ROUND(I577*H577,2)</f>
        <v>0</v>
      </c>
      <c r="BL577" s="17" t="s">
        <v>236</v>
      </c>
      <c r="BM577" s="199" t="s">
        <v>964</v>
      </c>
    </row>
    <row r="578" spans="1:65" s="2" customFormat="1" ht="19.2">
      <c r="A578" s="34"/>
      <c r="B578" s="35"/>
      <c r="C578" s="36"/>
      <c r="D578" s="201" t="s">
        <v>165</v>
      </c>
      <c r="E578" s="36"/>
      <c r="F578" s="202" t="s">
        <v>963</v>
      </c>
      <c r="G578" s="36"/>
      <c r="H578" s="36"/>
      <c r="I578" s="108"/>
      <c r="J578" s="36"/>
      <c r="K578" s="36"/>
      <c r="L578" s="39"/>
      <c r="M578" s="203"/>
      <c r="N578" s="204"/>
      <c r="O578" s="64"/>
      <c r="P578" s="64"/>
      <c r="Q578" s="64"/>
      <c r="R578" s="64"/>
      <c r="S578" s="64"/>
      <c r="T578" s="65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165</v>
      </c>
      <c r="AU578" s="17" t="s">
        <v>82</v>
      </c>
    </row>
    <row r="579" spans="1:65" s="13" customFormat="1" ht="10.199999999999999">
      <c r="B579" s="205"/>
      <c r="C579" s="206"/>
      <c r="D579" s="201" t="s">
        <v>166</v>
      </c>
      <c r="E579" s="207" t="s">
        <v>19</v>
      </c>
      <c r="F579" s="208" t="s">
        <v>2012</v>
      </c>
      <c r="G579" s="206"/>
      <c r="H579" s="209">
        <v>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166</v>
      </c>
      <c r="AU579" s="215" t="s">
        <v>82</v>
      </c>
      <c r="AV579" s="13" t="s">
        <v>85</v>
      </c>
      <c r="AW579" s="13" t="s">
        <v>34</v>
      </c>
      <c r="AX579" s="13" t="s">
        <v>82</v>
      </c>
      <c r="AY579" s="215" t="s">
        <v>158</v>
      </c>
    </row>
    <row r="580" spans="1:65" s="2" customFormat="1" ht="30" customHeight="1">
      <c r="A580" s="34"/>
      <c r="B580" s="35"/>
      <c r="C580" s="188" t="s">
        <v>993</v>
      </c>
      <c r="D580" s="188" t="s">
        <v>159</v>
      </c>
      <c r="E580" s="189" t="s">
        <v>966</v>
      </c>
      <c r="F580" s="190" t="s">
        <v>967</v>
      </c>
      <c r="G580" s="191" t="s">
        <v>202</v>
      </c>
      <c r="H580" s="192">
        <v>1</v>
      </c>
      <c r="I580" s="193"/>
      <c r="J580" s="194">
        <f>ROUND(I580*H580,2)</f>
        <v>0</v>
      </c>
      <c r="K580" s="190" t="s">
        <v>19</v>
      </c>
      <c r="L580" s="39"/>
      <c r="M580" s="195" t="s">
        <v>19</v>
      </c>
      <c r="N580" s="196" t="s">
        <v>45</v>
      </c>
      <c r="O580" s="64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236</v>
      </c>
      <c r="AT580" s="199" t="s">
        <v>159</v>
      </c>
      <c r="AU580" s="199" t="s">
        <v>82</v>
      </c>
      <c r="AY580" s="17" t="s">
        <v>158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82</v>
      </c>
      <c r="BK580" s="200">
        <f>ROUND(I580*H580,2)</f>
        <v>0</v>
      </c>
      <c r="BL580" s="17" t="s">
        <v>236</v>
      </c>
      <c r="BM580" s="199" t="s">
        <v>968</v>
      </c>
    </row>
    <row r="581" spans="1:65" s="2" customFormat="1" ht="19.2">
      <c r="A581" s="34"/>
      <c r="B581" s="35"/>
      <c r="C581" s="36"/>
      <c r="D581" s="201" t="s">
        <v>165</v>
      </c>
      <c r="E581" s="36"/>
      <c r="F581" s="202" t="s">
        <v>967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165</v>
      </c>
      <c r="AU581" s="17" t="s">
        <v>82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2012</v>
      </c>
      <c r="G582" s="206"/>
      <c r="H582" s="209">
        <v>1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82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16.5" customHeight="1">
      <c r="A583" s="34"/>
      <c r="B583" s="35"/>
      <c r="C583" s="188" t="s">
        <v>998</v>
      </c>
      <c r="D583" s="188" t="s">
        <v>159</v>
      </c>
      <c r="E583" s="189" t="s">
        <v>971</v>
      </c>
      <c r="F583" s="190" t="s">
        <v>972</v>
      </c>
      <c r="G583" s="191" t="s">
        <v>202</v>
      </c>
      <c r="H583" s="192">
        <v>1</v>
      </c>
      <c r="I583" s="193"/>
      <c r="J583" s="194">
        <f>ROUND(I583*H583,2)</f>
        <v>0</v>
      </c>
      <c r="K583" s="190" t="s">
        <v>19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236</v>
      </c>
      <c r="AT583" s="199" t="s">
        <v>159</v>
      </c>
      <c r="AU583" s="199" t="s">
        <v>82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236</v>
      </c>
      <c r="BM583" s="199" t="s">
        <v>973</v>
      </c>
    </row>
    <row r="584" spans="1:65" s="2" customFormat="1" ht="10.199999999999999">
      <c r="A584" s="34"/>
      <c r="B584" s="35"/>
      <c r="C584" s="36"/>
      <c r="D584" s="201" t="s">
        <v>165</v>
      </c>
      <c r="E584" s="36"/>
      <c r="F584" s="202" t="s">
        <v>972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82</v>
      </c>
    </row>
    <row r="585" spans="1:65" s="13" customFormat="1" ht="10.199999999999999">
      <c r="B585" s="205"/>
      <c r="C585" s="206"/>
      <c r="D585" s="201" t="s">
        <v>166</v>
      </c>
      <c r="E585" s="207" t="s">
        <v>19</v>
      </c>
      <c r="F585" s="208" t="s">
        <v>2012</v>
      </c>
      <c r="G585" s="206"/>
      <c r="H585" s="209">
        <v>1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166</v>
      </c>
      <c r="AU585" s="215" t="s">
        <v>82</v>
      </c>
      <c r="AV585" s="13" t="s">
        <v>85</v>
      </c>
      <c r="AW585" s="13" t="s">
        <v>34</v>
      </c>
      <c r="AX585" s="13" t="s">
        <v>82</v>
      </c>
      <c r="AY585" s="215" t="s">
        <v>158</v>
      </c>
    </row>
    <row r="586" spans="1:65" s="2" customFormat="1" ht="16.5" customHeight="1">
      <c r="A586" s="34"/>
      <c r="B586" s="35"/>
      <c r="C586" s="188" t="s">
        <v>1003</v>
      </c>
      <c r="D586" s="188" t="s">
        <v>159</v>
      </c>
      <c r="E586" s="189" t="s">
        <v>975</v>
      </c>
      <c r="F586" s="190" t="s">
        <v>976</v>
      </c>
      <c r="G586" s="191" t="s">
        <v>977</v>
      </c>
      <c r="H586" s="192">
        <v>1</v>
      </c>
      <c r="I586" s="193"/>
      <c r="J586" s="194">
        <f>ROUND(I586*H586,2)</f>
        <v>0</v>
      </c>
      <c r="K586" s="190" t="s">
        <v>19</v>
      </c>
      <c r="L586" s="39"/>
      <c r="M586" s="195" t="s">
        <v>19</v>
      </c>
      <c r="N586" s="196" t="s">
        <v>45</v>
      </c>
      <c r="O586" s="64"/>
      <c r="P586" s="197">
        <f>O586*H586</f>
        <v>0</v>
      </c>
      <c r="Q586" s="197">
        <v>0</v>
      </c>
      <c r="R586" s="197">
        <f>Q586*H586</f>
        <v>0</v>
      </c>
      <c r="S586" s="197">
        <v>0</v>
      </c>
      <c r="T586" s="19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9" t="s">
        <v>236</v>
      </c>
      <c r="AT586" s="199" t="s">
        <v>159</v>
      </c>
      <c r="AU586" s="199" t="s">
        <v>82</v>
      </c>
      <c r="AY586" s="17" t="s">
        <v>158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7" t="s">
        <v>82</v>
      </c>
      <c r="BK586" s="200">
        <f>ROUND(I586*H586,2)</f>
        <v>0</v>
      </c>
      <c r="BL586" s="17" t="s">
        <v>236</v>
      </c>
      <c r="BM586" s="199" t="s">
        <v>978</v>
      </c>
    </row>
    <row r="587" spans="1:65" s="2" customFormat="1" ht="115.2">
      <c r="A587" s="34"/>
      <c r="B587" s="35"/>
      <c r="C587" s="36"/>
      <c r="D587" s="201" t="s">
        <v>165</v>
      </c>
      <c r="E587" s="36"/>
      <c r="F587" s="202" t="s">
        <v>979</v>
      </c>
      <c r="G587" s="36"/>
      <c r="H587" s="36"/>
      <c r="I587" s="108"/>
      <c r="J587" s="36"/>
      <c r="K587" s="36"/>
      <c r="L587" s="39"/>
      <c r="M587" s="203"/>
      <c r="N587" s="204"/>
      <c r="O587" s="64"/>
      <c r="P587" s="64"/>
      <c r="Q587" s="64"/>
      <c r="R587" s="64"/>
      <c r="S587" s="64"/>
      <c r="T587" s="65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165</v>
      </c>
      <c r="AU587" s="17" t="s">
        <v>82</v>
      </c>
    </row>
    <row r="588" spans="1:65" s="2" customFormat="1" ht="16.5" customHeight="1">
      <c r="A588" s="34"/>
      <c r="B588" s="35"/>
      <c r="C588" s="188" t="s">
        <v>1009</v>
      </c>
      <c r="D588" s="188" t="s">
        <v>159</v>
      </c>
      <c r="E588" s="189" t="s">
        <v>981</v>
      </c>
      <c r="F588" s="190" t="s">
        <v>982</v>
      </c>
      <c r="G588" s="191" t="s">
        <v>977</v>
      </c>
      <c r="H588" s="192">
        <v>1</v>
      </c>
      <c r="I588" s="193"/>
      <c r="J588" s="194">
        <f>ROUND(I588*H588,2)</f>
        <v>0</v>
      </c>
      <c r="K588" s="190" t="s">
        <v>19</v>
      </c>
      <c r="L588" s="39"/>
      <c r="M588" s="195" t="s">
        <v>19</v>
      </c>
      <c r="N588" s="196" t="s">
        <v>45</v>
      </c>
      <c r="O588" s="64"/>
      <c r="P588" s="197">
        <f>O588*H588</f>
        <v>0</v>
      </c>
      <c r="Q588" s="197">
        <v>0</v>
      </c>
      <c r="R588" s="197">
        <f>Q588*H588</f>
        <v>0</v>
      </c>
      <c r="S588" s="197">
        <v>0</v>
      </c>
      <c r="T588" s="198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9" t="s">
        <v>236</v>
      </c>
      <c r="AT588" s="199" t="s">
        <v>159</v>
      </c>
      <c r="AU588" s="199" t="s">
        <v>82</v>
      </c>
      <c r="AY588" s="17" t="s">
        <v>158</v>
      </c>
      <c r="BE588" s="200">
        <f>IF(N588="základní",J588,0)</f>
        <v>0</v>
      </c>
      <c r="BF588" s="200">
        <f>IF(N588="snížená",J588,0)</f>
        <v>0</v>
      </c>
      <c r="BG588" s="200">
        <f>IF(N588="zákl. přenesená",J588,0)</f>
        <v>0</v>
      </c>
      <c r="BH588" s="200">
        <f>IF(N588="sníž. přenesená",J588,0)</f>
        <v>0</v>
      </c>
      <c r="BI588" s="200">
        <f>IF(N588="nulová",J588,0)</f>
        <v>0</v>
      </c>
      <c r="BJ588" s="17" t="s">
        <v>82</v>
      </c>
      <c r="BK588" s="200">
        <f>ROUND(I588*H588,2)</f>
        <v>0</v>
      </c>
      <c r="BL588" s="17" t="s">
        <v>236</v>
      </c>
      <c r="BM588" s="199" t="s">
        <v>983</v>
      </c>
    </row>
    <row r="589" spans="1:65" s="2" customFormat="1" ht="136.19999999999999" customHeight="1">
      <c r="A589" s="34"/>
      <c r="B589" s="35"/>
      <c r="C589" s="36"/>
      <c r="D589" s="201" t="s">
        <v>165</v>
      </c>
      <c r="E589" s="36"/>
      <c r="F589" s="202" t="s">
        <v>984</v>
      </c>
      <c r="G589" s="36"/>
      <c r="H589" s="36"/>
      <c r="I589" s="108"/>
      <c r="J589" s="36"/>
      <c r="K589" s="36"/>
      <c r="L589" s="39"/>
      <c r="M589" s="203"/>
      <c r="N589" s="204"/>
      <c r="O589" s="64"/>
      <c r="P589" s="64"/>
      <c r="Q589" s="64"/>
      <c r="R589" s="64"/>
      <c r="S589" s="64"/>
      <c r="T589" s="65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165</v>
      </c>
      <c r="AU589" s="17" t="s">
        <v>82</v>
      </c>
    </row>
    <row r="590" spans="1:65" s="12" customFormat="1" ht="22.8" customHeight="1">
      <c r="B590" s="174"/>
      <c r="C590" s="175"/>
      <c r="D590" s="176" t="s">
        <v>73</v>
      </c>
      <c r="E590" s="238" t="s">
        <v>82</v>
      </c>
      <c r="F590" s="238" t="s">
        <v>985</v>
      </c>
      <c r="G590" s="175"/>
      <c r="H590" s="175"/>
      <c r="I590" s="178"/>
      <c r="J590" s="239">
        <f>BK590</f>
        <v>0</v>
      </c>
      <c r="K590" s="175"/>
      <c r="L590" s="180"/>
      <c r="M590" s="181"/>
      <c r="N590" s="182"/>
      <c r="O590" s="182"/>
      <c r="P590" s="183">
        <f>SUM(P591:P663)</f>
        <v>0</v>
      </c>
      <c r="Q590" s="182"/>
      <c r="R590" s="183">
        <f>SUM(R591:R663)</f>
        <v>31.638350000000003</v>
      </c>
      <c r="S590" s="182"/>
      <c r="T590" s="184">
        <f>SUM(T591:T663)</f>
        <v>21.12</v>
      </c>
      <c r="AR590" s="185" t="s">
        <v>82</v>
      </c>
      <c r="AT590" s="186" t="s">
        <v>73</v>
      </c>
      <c r="AU590" s="186" t="s">
        <v>82</v>
      </c>
      <c r="AY590" s="185" t="s">
        <v>158</v>
      </c>
      <c r="BK590" s="187">
        <f>SUM(BK591:BK663)</f>
        <v>0</v>
      </c>
    </row>
    <row r="591" spans="1:65" s="2" customFormat="1" ht="21.75" customHeight="1">
      <c r="A591" s="34"/>
      <c r="B591" s="35"/>
      <c r="C591" s="188" t="s">
        <v>1014</v>
      </c>
      <c r="D591" s="188" t="s">
        <v>159</v>
      </c>
      <c r="E591" s="189" t="s">
        <v>987</v>
      </c>
      <c r="F591" s="190" t="s">
        <v>988</v>
      </c>
      <c r="G591" s="191" t="s">
        <v>202</v>
      </c>
      <c r="H591" s="192">
        <v>4</v>
      </c>
      <c r="I591" s="193"/>
      <c r="J591" s="194">
        <f>ROUND(I591*H591,2)</f>
        <v>0</v>
      </c>
      <c r="K591" s="190" t="s">
        <v>213</v>
      </c>
      <c r="L591" s="39"/>
      <c r="M591" s="195" t="s">
        <v>19</v>
      </c>
      <c r="N591" s="196" t="s">
        <v>45</v>
      </c>
      <c r="O591" s="64"/>
      <c r="P591" s="197">
        <f>O591*H591</f>
        <v>0</v>
      </c>
      <c r="Q591" s="197">
        <v>6.4999999999999997E-4</v>
      </c>
      <c r="R591" s="197">
        <f>Q591*H591</f>
        <v>2.5999999999999999E-3</v>
      </c>
      <c r="S591" s="197">
        <v>0</v>
      </c>
      <c r="T591" s="198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99" t="s">
        <v>249</v>
      </c>
      <c r="AT591" s="199" t="s">
        <v>159</v>
      </c>
      <c r="AU591" s="199" t="s">
        <v>85</v>
      </c>
      <c r="AY591" s="17" t="s">
        <v>158</v>
      </c>
      <c r="BE591" s="200">
        <f>IF(N591="základní",J591,0)</f>
        <v>0</v>
      </c>
      <c r="BF591" s="200">
        <f>IF(N591="snížená",J591,0)</f>
        <v>0</v>
      </c>
      <c r="BG591" s="200">
        <f>IF(N591="zákl. přenesená",J591,0)</f>
        <v>0</v>
      </c>
      <c r="BH591" s="200">
        <f>IF(N591="sníž. přenesená",J591,0)</f>
        <v>0</v>
      </c>
      <c r="BI591" s="200">
        <f>IF(N591="nulová",J591,0)</f>
        <v>0</v>
      </c>
      <c r="BJ591" s="17" t="s">
        <v>82</v>
      </c>
      <c r="BK591" s="200">
        <f>ROUND(I591*H591,2)</f>
        <v>0</v>
      </c>
      <c r="BL591" s="17" t="s">
        <v>249</v>
      </c>
      <c r="BM591" s="199" t="s">
        <v>989</v>
      </c>
    </row>
    <row r="592" spans="1:65" s="2" customFormat="1" ht="19.2">
      <c r="A592" s="34"/>
      <c r="B592" s="35"/>
      <c r="C592" s="36"/>
      <c r="D592" s="201" t="s">
        <v>165</v>
      </c>
      <c r="E592" s="36"/>
      <c r="F592" s="202" t="s">
        <v>990</v>
      </c>
      <c r="G592" s="36"/>
      <c r="H592" s="36"/>
      <c r="I592" s="108"/>
      <c r="J592" s="36"/>
      <c r="K592" s="36"/>
      <c r="L592" s="39"/>
      <c r="M592" s="203"/>
      <c r="N592" s="204"/>
      <c r="O592" s="64"/>
      <c r="P592" s="64"/>
      <c r="Q592" s="64"/>
      <c r="R592" s="64"/>
      <c r="S592" s="64"/>
      <c r="T592" s="65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165</v>
      </c>
      <c r="AU592" s="17" t="s">
        <v>85</v>
      </c>
    </row>
    <row r="593" spans="1:65" s="2" customFormat="1" ht="168" customHeight="1">
      <c r="A593" s="34"/>
      <c r="B593" s="35"/>
      <c r="C593" s="36"/>
      <c r="D593" s="201" t="s">
        <v>216</v>
      </c>
      <c r="E593" s="36"/>
      <c r="F593" s="227" t="s">
        <v>991</v>
      </c>
      <c r="G593" s="36"/>
      <c r="H593" s="36"/>
      <c r="I593" s="108"/>
      <c r="J593" s="36"/>
      <c r="K593" s="36"/>
      <c r="L593" s="39"/>
      <c r="M593" s="203"/>
      <c r="N593" s="204"/>
      <c r="O593" s="64"/>
      <c r="P593" s="64"/>
      <c r="Q593" s="64"/>
      <c r="R593" s="64"/>
      <c r="S593" s="64"/>
      <c r="T593" s="65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216</v>
      </c>
      <c r="AU593" s="17" t="s">
        <v>85</v>
      </c>
    </row>
    <row r="594" spans="1:65" s="13" customFormat="1" ht="10.199999999999999">
      <c r="B594" s="205"/>
      <c r="C594" s="206"/>
      <c r="D594" s="201" t="s">
        <v>166</v>
      </c>
      <c r="E594" s="207" t="s">
        <v>19</v>
      </c>
      <c r="F594" s="208" t="s">
        <v>2134</v>
      </c>
      <c r="G594" s="206"/>
      <c r="H594" s="209">
        <v>4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166</v>
      </c>
      <c r="AU594" s="215" t="s">
        <v>85</v>
      </c>
      <c r="AV594" s="13" t="s">
        <v>85</v>
      </c>
      <c r="AW594" s="13" t="s">
        <v>34</v>
      </c>
      <c r="AX594" s="13" t="s">
        <v>82</v>
      </c>
      <c r="AY594" s="215" t="s">
        <v>158</v>
      </c>
    </row>
    <row r="595" spans="1:65" s="2" customFormat="1" ht="28.2" customHeight="1">
      <c r="A595" s="34"/>
      <c r="B595" s="35"/>
      <c r="C595" s="188" t="s">
        <v>1019</v>
      </c>
      <c r="D595" s="188" t="s">
        <v>159</v>
      </c>
      <c r="E595" s="189" t="s">
        <v>994</v>
      </c>
      <c r="F595" s="190" t="s">
        <v>995</v>
      </c>
      <c r="G595" s="191" t="s">
        <v>202</v>
      </c>
      <c r="H595" s="192">
        <v>4</v>
      </c>
      <c r="I595" s="193"/>
      <c r="J595" s="194">
        <f>ROUND(I595*H595,2)</f>
        <v>0</v>
      </c>
      <c r="K595" s="190" t="s">
        <v>213</v>
      </c>
      <c r="L595" s="39"/>
      <c r="M595" s="195" t="s">
        <v>19</v>
      </c>
      <c r="N595" s="196" t="s">
        <v>45</v>
      </c>
      <c r="O595" s="64"/>
      <c r="P595" s="197">
        <f>O595*H595</f>
        <v>0</v>
      </c>
      <c r="Q595" s="197">
        <v>0</v>
      </c>
      <c r="R595" s="197">
        <f>Q595*H595</f>
        <v>0</v>
      </c>
      <c r="S595" s="197">
        <v>0</v>
      </c>
      <c r="T595" s="198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9" t="s">
        <v>249</v>
      </c>
      <c r="AT595" s="199" t="s">
        <v>159</v>
      </c>
      <c r="AU595" s="199" t="s">
        <v>85</v>
      </c>
      <c r="AY595" s="17" t="s">
        <v>158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7" t="s">
        <v>82</v>
      </c>
      <c r="BK595" s="200">
        <f>ROUND(I595*H595,2)</f>
        <v>0</v>
      </c>
      <c r="BL595" s="17" t="s">
        <v>249</v>
      </c>
      <c r="BM595" s="199" t="s">
        <v>996</v>
      </c>
    </row>
    <row r="596" spans="1:65" s="2" customFormat="1" ht="28.8">
      <c r="A596" s="34"/>
      <c r="B596" s="35"/>
      <c r="C596" s="36"/>
      <c r="D596" s="201" t="s">
        <v>165</v>
      </c>
      <c r="E596" s="36"/>
      <c r="F596" s="202" t="s">
        <v>997</v>
      </c>
      <c r="G596" s="36"/>
      <c r="H596" s="36"/>
      <c r="I596" s="108"/>
      <c r="J596" s="36"/>
      <c r="K596" s="36"/>
      <c r="L596" s="39"/>
      <c r="M596" s="203"/>
      <c r="N596" s="204"/>
      <c r="O596" s="64"/>
      <c r="P596" s="64"/>
      <c r="Q596" s="64"/>
      <c r="R596" s="64"/>
      <c r="S596" s="64"/>
      <c r="T596" s="65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165</v>
      </c>
      <c r="AU596" s="17" t="s">
        <v>85</v>
      </c>
    </row>
    <row r="597" spans="1:65" s="2" customFormat="1" ht="165" customHeight="1">
      <c r="A597" s="34"/>
      <c r="B597" s="35"/>
      <c r="C597" s="36"/>
      <c r="D597" s="201" t="s">
        <v>216</v>
      </c>
      <c r="E597" s="36"/>
      <c r="F597" s="227" t="s">
        <v>991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216</v>
      </c>
      <c r="AU597" s="17" t="s">
        <v>85</v>
      </c>
    </row>
    <row r="598" spans="1:65" s="13" customFormat="1" ht="10.199999999999999">
      <c r="B598" s="205"/>
      <c r="C598" s="206"/>
      <c r="D598" s="201" t="s">
        <v>166</v>
      </c>
      <c r="E598" s="207" t="s">
        <v>19</v>
      </c>
      <c r="F598" s="208" t="s">
        <v>2134</v>
      </c>
      <c r="G598" s="206"/>
      <c r="H598" s="209">
        <v>4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166</v>
      </c>
      <c r="AU598" s="215" t="s">
        <v>85</v>
      </c>
      <c r="AV598" s="13" t="s">
        <v>85</v>
      </c>
      <c r="AW598" s="13" t="s">
        <v>34</v>
      </c>
      <c r="AX598" s="13" t="s">
        <v>82</v>
      </c>
      <c r="AY598" s="215" t="s">
        <v>158</v>
      </c>
    </row>
    <row r="599" spans="1:65" s="2" customFormat="1" ht="28.2" customHeight="1">
      <c r="A599" s="34"/>
      <c r="B599" s="35"/>
      <c r="C599" s="228" t="s">
        <v>1024</v>
      </c>
      <c r="D599" s="228" t="s">
        <v>199</v>
      </c>
      <c r="E599" s="229" t="s">
        <v>999</v>
      </c>
      <c r="F599" s="230" t="s">
        <v>1000</v>
      </c>
      <c r="G599" s="231" t="s">
        <v>202</v>
      </c>
      <c r="H599" s="232">
        <v>28</v>
      </c>
      <c r="I599" s="233"/>
      <c r="J599" s="234">
        <f>ROUND(I599*H599,2)</f>
        <v>0</v>
      </c>
      <c r="K599" s="230" t="s">
        <v>213</v>
      </c>
      <c r="L599" s="235"/>
      <c r="M599" s="236" t="s">
        <v>19</v>
      </c>
      <c r="N599" s="237" t="s">
        <v>45</v>
      </c>
      <c r="O599" s="64"/>
      <c r="P599" s="197">
        <f>O599*H599</f>
        <v>0</v>
      </c>
      <c r="Q599" s="197">
        <v>0</v>
      </c>
      <c r="R599" s="197">
        <f>Q599*H599</f>
        <v>0</v>
      </c>
      <c r="S599" s="197">
        <v>0</v>
      </c>
      <c r="T599" s="198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9" t="s">
        <v>249</v>
      </c>
      <c r="AT599" s="199" t="s">
        <v>199</v>
      </c>
      <c r="AU599" s="199" t="s">
        <v>85</v>
      </c>
      <c r="AY599" s="17" t="s">
        <v>158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17" t="s">
        <v>82</v>
      </c>
      <c r="BK599" s="200">
        <f>ROUND(I599*H599,2)</f>
        <v>0</v>
      </c>
      <c r="BL599" s="17" t="s">
        <v>249</v>
      </c>
      <c r="BM599" s="199" t="s">
        <v>1001</v>
      </c>
    </row>
    <row r="600" spans="1:65" s="2" customFormat="1" ht="19.2">
      <c r="A600" s="34"/>
      <c r="B600" s="35"/>
      <c r="C600" s="36"/>
      <c r="D600" s="201" t="s">
        <v>165</v>
      </c>
      <c r="E600" s="36"/>
      <c r="F600" s="202" t="s">
        <v>1000</v>
      </c>
      <c r="G600" s="36"/>
      <c r="H600" s="36"/>
      <c r="I600" s="108"/>
      <c r="J600" s="36"/>
      <c r="K600" s="36"/>
      <c r="L600" s="39"/>
      <c r="M600" s="203"/>
      <c r="N600" s="204"/>
      <c r="O600" s="64"/>
      <c r="P600" s="64"/>
      <c r="Q600" s="64"/>
      <c r="R600" s="64"/>
      <c r="S600" s="64"/>
      <c r="T600" s="65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7" t="s">
        <v>165</v>
      </c>
      <c r="AU600" s="17" t="s">
        <v>85</v>
      </c>
    </row>
    <row r="601" spans="1:65" s="13" customFormat="1" ht="10.199999999999999">
      <c r="B601" s="205"/>
      <c r="C601" s="206"/>
      <c r="D601" s="201" t="s">
        <v>166</v>
      </c>
      <c r="E601" s="207" t="s">
        <v>19</v>
      </c>
      <c r="F601" s="208" t="s">
        <v>2135</v>
      </c>
      <c r="G601" s="206"/>
      <c r="H601" s="209">
        <v>28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166</v>
      </c>
      <c r="AU601" s="215" t="s">
        <v>85</v>
      </c>
      <c r="AV601" s="13" t="s">
        <v>85</v>
      </c>
      <c r="AW601" s="13" t="s">
        <v>34</v>
      </c>
      <c r="AX601" s="13" t="s">
        <v>82</v>
      </c>
      <c r="AY601" s="215" t="s">
        <v>158</v>
      </c>
    </row>
    <row r="602" spans="1:65" s="2" customFormat="1" ht="28.2" customHeight="1">
      <c r="A602" s="34"/>
      <c r="B602" s="35"/>
      <c r="C602" s="188" t="s">
        <v>1032</v>
      </c>
      <c r="D602" s="188" t="s">
        <v>159</v>
      </c>
      <c r="E602" s="189" t="s">
        <v>1004</v>
      </c>
      <c r="F602" s="190" t="s">
        <v>1005</v>
      </c>
      <c r="G602" s="191" t="s">
        <v>162</v>
      </c>
      <c r="H602" s="192">
        <v>175</v>
      </c>
      <c r="I602" s="193"/>
      <c r="J602" s="194">
        <f>ROUND(I602*H602,2)</f>
        <v>0</v>
      </c>
      <c r="K602" s="190" t="s">
        <v>213</v>
      </c>
      <c r="L602" s="39"/>
      <c r="M602" s="195" t="s">
        <v>19</v>
      </c>
      <c r="N602" s="196" t="s">
        <v>45</v>
      </c>
      <c r="O602" s="64"/>
      <c r="P602" s="197">
        <f>O602*H602</f>
        <v>0</v>
      </c>
      <c r="Q602" s="197">
        <v>1.4999999999999999E-4</v>
      </c>
      <c r="R602" s="197">
        <f>Q602*H602</f>
        <v>2.6249999999999999E-2</v>
      </c>
      <c r="S602" s="197">
        <v>0</v>
      </c>
      <c r="T602" s="19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9" t="s">
        <v>195</v>
      </c>
      <c r="AT602" s="199" t="s">
        <v>159</v>
      </c>
      <c r="AU602" s="199" t="s">
        <v>85</v>
      </c>
      <c r="AY602" s="17" t="s">
        <v>158</v>
      </c>
      <c r="BE602" s="200">
        <f>IF(N602="základní",J602,0)</f>
        <v>0</v>
      </c>
      <c r="BF602" s="200">
        <f>IF(N602="snížená",J602,0)</f>
        <v>0</v>
      </c>
      <c r="BG602" s="200">
        <f>IF(N602="zákl. přenesená",J602,0)</f>
        <v>0</v>
      </c>
      <c r="BH602" s="200">
        <f>IF(N602="sníž. přenesená",J602,0)</f>
        <v>0</v>
      </c>
      <c r="BI602" s="200">
        <f>IF(N602="nulová",J602,0)</f>
        <v>0</v>
      </c>
      <c r="BJ602" s="17" t="s">
        <v>82</v>
      </c>
      <c r="BK602" s="200">
        <f>ROUND(I602*H602,2)</f>
        <v>0</v>
      </c>
      <c r="BL602" s="17" t="s">
        <v>195</v>
      </c>
      <c r="BM602" s="199" t="s">
        <v>1006</v>
      </c>
    </row>
    <row r="603" spans="1:65" s="2" customFormat="1" ht="19.2">
      <c r="A603" s="34"/>
      <c r="B603" s="35"/>
      <c r="C603" s="36"/>
      <c r="D603" s="201" t="s">
        <v>165</v>
      </c>
      <c r="E603" s="36"/>
      <c r="F603" s="202" t="s">
        <v>1007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165</v>
      </c>
      <c r="AU603" s="17" t="s">
        <v>85</v>
      </c>
    </row>
    <row r="604" spans="1:65" s="2" customFormat="1" ht="170.4" customHeight="1">
      <c r="A604" s="34"/>
      <c r="B604" s="35"/>
      <c r="C604" s="36"/>
      <c r="D604" s="201" t="s">
        <v>216</v>
      </c>
      <c r="E604" s="36"/>
      <c r="F604" s="227" t="s">
        <v>991</v>
      </c>
      <c r="G604" s="36"/>
      <c r="H604" s="36"/>
      <c r="I604" s="108"/>
      <c r="J604" s="36"/>
      <c r="K604" s="36"/>
      <c r="L604" s="39"/>
      <c r="M604" s="203"/>
      <c r="N604" s="204"/>
      <c r="O604" s="64"/>
      <c r="P604" s="64"/>
      <c r="Q604" s="64"/>
      <c r="R604" s="64"/>
      <c r="S604" s="64"/>
      <c r="T604" s="65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216</v>
      </c>
      <c r="AU604" s="17" t="s">
        <v>85</v>
      </c>
    </row>
    <row r="605" spans="1:65" s="13" customFormat="1" ht="10.199999999999999">
      <c r="B605" s="205"/>
      <c r="C605" s="206"/>
      <c r="D605" s="201" t="s">
        <v>166</v>
      </c>
      <c r="E605" s="207" t="s">
        <v>19</v>
      </c>
      <c r="F605" s="208" t="s">
        <v>2136</v>
      </c>
      <c r="G605" s="206"/>
      <c r="H605" s="209">
        <v>175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82</v>
      </c>
      <c r="AY605" s="215" t="s">
        <v>158</v>
      </c>
    </row>
    <row r="606" spans="1:65" s="2" customFormat="1" ht="29.4" customHeight="1">
      <c r="A606" s="34"/>
      <c r="B606" s="35"/>
      <c r="C606" s="188" t="s">
        <v>1042</v>
      </c>
      <c r="D606" s="188" t="s">
        <v>159</v>
      </c>
      <c r="E606" s="189" t="s">
        <v>1010</v>
      </c>
      <c r="F606" s="190" t="s">
        <v>1011</v>
      </c>
      <c r="G606" s="191" t="s">
        <v>162</v>
      </c>
      <c r="H606" s="192">
        <v>175</v>
      </c>
      <c r="I606" s="193"/>
      <c r="J606" s="194">
        <f>ROUND(I606*H606,2)</f>
        <v>0</v>
      </c>
      <c r="K606" s="190" t="s">
        <v>213</v>
      </c>
      <c r="L606" s="39"/>
      <c r="M606" s="195" t="s">
        <v>19</v>
      </c>
      <c r="N606" s="196" t="s">
        <v>45</v>
      </c>
      <c r="O606" s="64"/>
      <c r="P606" s="197">
        <f>O606*H606</f>
        <v>0</v>
      </c>
      <c r="Q606" s="197">
        <v>0</v>
      </c>
      <c r="R606" s="197">
        <f>Q606*H606</f>
        <v>0</v>
      </c>
      <c r="S606" s="197">
        <v>0</v>
      </c>
      <c r="T606" s="198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99" t="s">
        <v>249</v>
      </c>
      <c r="AT606" s="199" t="s">
        <v>159</v>
      </c>
      <c r="AU606" s="199" t="s">
        <v>85</v>
      </c>
      <c r="AY606" s="17" t="s">
        <v>158</v>
      </c>
      <c r="BE606" s="200">
        <f>IF(N606="základní",J606,0)</f>
        <v>0</v>
      </c>
      <c r="BF606" s="200">
        <f>IF(N606="snížená",J606,0)</f>
        <v>0</v>
      </c>
      <c r="BG606" s="200">
        <f>IF(N606="zákl. přenesená",J606,0)</f>
        <v>0</v>
      </c>
      <c r="BH606" s="200">
        <f>IF(N606="sníž. přenesená",J606,0)</f>
        <v>0</v>
      </c>
      <c r="BI606" s="200">
        <f>IF(N606="nulová",J606,0)</f>
        <v>0</v>
      </c>
      <c r="BJ606" s="17" t="s">
        <v>82</v>
      </c>
      <c r="BK606" s="200">
        <f>ROUND(I606*H606,2)</f>
        <v>0</v>
      </c>
      <c r="BL606" s="17" t="s">
        <v>249</v>
      </c>
      <c r="BM606" s="199" t="s">
        <v>1012</v>
      </c>
    </row>
    <row r="607" spans="1:65" s="2" customFormat="1" ht="28.8">
      <c r="A607" s="34"/>
      <c r="B607" s="35"/>
      <c r="C607" s="36"/>
      <c r="D607" s="201" t="s">
        <v>165</v>
      </c>
      <c r="E607" s="36"/>
      <c r="F607" s="202" t="s">
        <v>1013</v>
      </c>
      <c r="G607" s="36"/>
      <c r="H607" s="36"/>
      <c r="I607" s="108"/>
      <c r="J607" s="36"/>
      <c r="K607" s="36"/>
      <c r="L607" s="39"/>
      <c r="M607" s="203"/>
      <c r="N607" s="204"/>
      <c r="O607" s="64"/>
      <c r="P607" s="64"/>
      <c r="Q607" s="64"/>
      <c r="R607" s="64"/>
      <c r="S607" s="64"/>
      <c r="T607" s="65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165</v>
      </c>
      <c r="AU607" s="17" t="s">
        <v>85</v>
      </c>
    </row>
    <row r="608" spans="1:65" s="2" customFormat="1" ht="166.2" customHeight="1">
      <c r="A608" s="34"/>
      <c r="B608" s="35"/>
      <c r="C608" s="36"/>
      <c r="D608" s="201" t="s">
        <v>216</v>
      </c>
      <c r="E608" s="36"/>
      <c r="F608" s="227" t="s">
        <v>991</v>
      </c>
      <c r="G608" s="36"/>
      <c r="H608" s="36"/>
      <c r="I608" s="108"/>
      <c r="J608" s="36"/>
      <c r="K608" s="36"/>
      <c r="L608" s="39"/>
      <c r="M608" s="203"/>
      <c r="N608" s="204"/>
      <c r="O608" s="64"/>
      <c r="P608" s="64"/>
      <c r="Q608" s="64"/>
      <c r="R608" s="64"/>
      <c r="S608" s="64"/>
      <c r="T608" s="65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216</v>
      </c>
      <c r="AU608" s="17" t="s">
        <v>85</v>
      </c>
    </row>
    <row r="609" spans="1:65" s="13" customFormat="1" ht="10.199999999999999">
      <c r="B609" s="205"/>
      <c r="C609" s="206"/>
      <c r="D609" s="201" t="s">
        <v>166</v>
      </c>
      <c r="E609" s="207" t="s">
        <v>19</v>
      </c>
      <c r="F609" s="208" t="s">
        <v>2136</v>
      </c>
      <c r="G609" s="206"/>
      <c r="H609" s="209">
        <v>175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166</v>
      </c>
      <c r="AU609" s="215" t="s">
        <v>85</v>
      </c>
      <c r="AV609" s="13" t="s">
        <v>85</v>
      </c>
      <c r="AW609" s="13" t="s">
        <v>34</v>
      </c>
      <c r="AX609" s="13" t="s">
        <v>82</v>
      </c>
      <c r="AY609" s="215" t="s">
        <v>158</v>
      </c>
    </row>
    <row r="610" spans="1:65" s="2" customFormat="1" ht="28.2" customHeight="1">
      <c r="A610" s="34"/>
      <c r="B610" s="35"/>
      <c r="C610" s="228" t="s">
        <v>1047</v>
      </c>
      <c r="D610" s="228" t="s">
        <v>199</v>
      </c>
      <c r="E610" s="229" t="s">
        <v>1015</v>
      </c>
      <c r="F610" s="230" t="s">
        <v>1016</v>
      </c>
      <c r="G610" s="231" t="s">
        <v>202</v>
      </c>
      <c r="H610" s="232">
        <v>50</v>
      </c>
      <c r="I610" s="233"/>
      <c r="J610" s="234">
        <f>ROUND(I610*H610,2)</f>
        <v>0</v>
      </c>
      <c r="K610" s="230" t="s">
        <v>213</v>
      </c>
      <c r="L610" s="235"/>
      <c r="M610" s="236" t="s">
        <v>19</v>
      </c>
      <c r="N610" s="237" t="s">
        <v>45</v>
      </c>
      <c r="O610" s="64"/>
      <c r="P610" s="197">
        <f>O610*H610</f>
        <v>0</v>
      </c>
      <c r="Q610" s="197">
        <v>1.2500000000000001E-2</v>
      </c>
      <c r="R610" s="197">
        <f>Q610*H610</f>
        <v>0.625</v>
      </c>
      <c r="S610" s="197">
        <v>0</v>
      </c>
      <c r="T610" s="19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9" t="s">
        <v>249</v>
      </c>
      <c r="AT610" s="199" t="s">
        <v>199</v>
      </c>
      <c r="AU610" s="199" t="s">
        <v>85</v>
      </c>
      <c r="AY610" s="17" t="s">
        <v>158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7" t="s">
        <v>82</v>
      </c>
      <c r="BK610" s="200">
        <f>ROUND(I610*H610,2)</f>
        <v>0</v>
      </c>
      <c r="BL610" s="17" t="s">
        <v>249</v>
      </c>
      <c r="BM610" s="199" t="s">
        <v>1017</v>
      </c>
    </row>
    <row r="611" spans="1:65" s="2" customFormat="1" ht="19.2">
      <c r="A611" s="34"/>
      <c r="B611" s="35"/>
      <c r="C611" s="36"/>
      <c r="D611" s="201" t="s">
        <v>165</v>
      </c>
      <c r="E611" s="36"/>
      <c r="F611" s="202" t="s">
        <v>1016</v>
      </c>
      <c r="G611" s="36"/>
      <c r="H611" s="36"/>
      <c r="I611" s="108"/>
      <c r="J611" s="36"/>
      <c r="K611" s="36"/>
      <c r="L611" s="39"/>
      <c r="M611" s="203"/>
      <c r="N611" s="204"/>
      <c r="O611" s="64"/>
      <c r="P611" s="64"/>
      <c r="Q611" s="64"/>
      <c r="R611" s="64"/>
      <c r="S611" s="64"/>
      <c r="T611" s="65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165</v>
      </c>
      <c r="AU611" s="17" t="s">
        <v>85</v>
      </c>
    </row>
    <row r="612" spans="1:65" s="13" customFormat="1" ht="10.199999999999999">
      <c r="B612" s="205"/>
      <c r="C612" s="206"/>
      <c r="D612" s="201" t="s">
        <v>166</v>
      </c>
      <c r="E612" s="207" t="s">
        <v>19</v>
      </c>
      <c r="F612" s="208" t="s">
        <v>2137</v>
      </c>
      <c r="G612" s="206"/>
      <c r="H612" s="209">
        <v>50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82</v>
      </c>
      <c r="AY612" s="215" t="s">
        <v>158</v>
      </c>
    </row>
    <row r="613" spans="1:65" s="2" customFormat="1" ht="28.2" customHeight="1">
      <c r="A613" s="34"/>
      <c r="B613" s="35"/>
      <c r="C613" s="188" t="s">
        <v>1052</v>
      </c>
      <c r="D613" s="188" t="s">
        <v>159</v>
      </c>
      <c r="E613" s="189" t="s">
        <v>1020</v>
      </c>
      <c r="F613" s="190" t="s">
        <v>1021</v>
      </c>
      <c r="G613" s="191" t="s">
        <v>194</v>
      </c>
      <c r="H613" s="192">
        <v>132</v>
      </c>
      <c r="I613" s="193"/>
      <c r="J613" s="194">
        <f>ROUND(I613*H613,2)</f>
        <v>0</v>
      </c>
      <c r="K613" s="190" t="s">
        <v>213</v>
      </c>
      <c r="L613" s="39"/>
      <c r="M613" s="195" t="s">
        <v>19</v>
      </c>
      <c r="N613" s="196" t="s">
        <v>45</v>
      </c>
      <c r="O613" s="64"/>
      <c r="P613" s="197">
        <f>O613*H613</f>
        <v>0</v>
      </c>
      <c r="Q613" s="197">
        <v>0</v>
      </c>
      <c r="R613" s="197">
        <f>Q613*H613</f>
        <v>0</v>
      </c>
      <c r="S613" s="197">
        <v>0.16</v>
      </c>
      <c r="T613" s="198">
        <f>S613*H613</f>
        <v>21.12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9" t="s">
        <v>163</v>
      </c>
      <c r="AT613" s="199" t="s">
        <v>159</v>
      </c>
      <c r="AU613" s="199" t="s">
        <v>85</v>
      </c>
      <c r="AY613" s="17" t="s">
        <v>158</v>
      </c>
      <c r="BE613" s="200">
        <f>IF(N613="základní",J613,0)</f>
        <v>0</v>
      </c>
      <c r="BF613" s="200">
        <f>IF(N613="snížená",J613,0)</f>
        <v>0</v>
      </c>
      <c r="BG613" s="200">
        <f>IF(N613="zákl. přenesená",J613,0)</f>
        <v>0</v>
      </c>
      <c r="BH613" s="200">
        <f>IF(N613="sníž. přenesená",J613,0)</f>
        <v>0</v>
      </c>
      <c r="BI613" s="200">
        <f>IF(N613="nulová",J613,0)</f>
        <v>0</v>
      </c>
      <c r="BJ613" s="17" t="s">
        <v>82</v>
      </c>
      <c r="BK613" s="200">
        <f>ROUND(I613*H613,2)</f>
        <v>0</v>
      </c>
      <c r="BL613" s="17" t="s">
        <v>163</v>
      </c>
      <c r="BM613" s="199" t="s">
        <v>1022</v>
      </c>
    </row>
    <row r="614" spans="1:65" s="2" customFormat="1" ht="19.2">
      <c r="A614" s="34"/>
      <c r="B614" s="35"/>
      <c r="C614" s="36"/>
      <c r="D614" s="201" t="s">
        <v>165</v>
      </c>
      <c r="E614" s="36"/>
      <c r="F614" s="202" t="s">
        <v>1021</v>
      </c>
      <c r="G614" s="36"/>
      <c r="H614" s="36"/>
      <c r="I614" s="108"/>
      <c r="J614" s="36"/>
      <c r="K614" s="36"/>
      <c r="L614" s="39"/>
      <c r="M614" s="203"/>
      <c r="N614" s="204"/>
      <c r="O614" s="64"/>
      <c r="P614" s="64"/>
      <c r="Q614" s="64"/>
      <c r="R614" s="64"/>
      <c r="S614" s="64"/>
      <c r="T614" s="65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165</v>
      </c>
      <c r="AU614" s="17" t="s">
        <v>85</v>
      </c>
    </row>
    <row r="615" spans="1:65" s="13" customFormat="1" ht="10.199999999999999">
      <c r="B615" s="205"/>
      <c r="C615" s="206"/>
      <c r="D615" s="201" t="s">
        <v>166</v>
      </c>
      <c r="E615" s="207" t="s">
        <v>19</v>
      </c>
      <c r="F615" s="208" t="s">
        <v>2138</v>
      </c>
      <c r="G615" s="206"/>
      <c r="H615" s="209">
        <v>93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166</v>
      </c>
      <c r="AU615" s="215" t="s">
        <v>85</v>
      </c>
      <c r="AV615" s="13" t="s">
        <v>85</v>
      </c>
      <c r="AW615" s="13" t="s">
        <v>34</v>
      </c>
      <c r="AX615" s="13" t="s">
        <v>74</v>
      </c>
      <c r="AY615" s="215" t="s">
        <v>158</v>
      </c>
    </row>
    <row r="616" spans="1:65" s="13" customFormat="1" ht="10.199999999999999">
      <c r="B616" s="205"/>
      <c r="C616" s="206"/>
      <c r="D616" s="201" t="s">
        <v>166</v>
      </c>
      <c r="E616" s="207" t="s">
        <v>19</v>
      </c>
      <c r="F616" s="208" t="s">
        <v>2139</v>
      </c>
      <c r="G616" s="206"/>
      <c r="H616" s="209">
        <v>39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166</v>
      </c>
      <c r="AU616" s="215" t="s">
        <v>85</v>
      </c>
      <c r="AV616" s="13" t="s">
        <v>85</v>
      </c>
      <c r="AW616" s="13" t="s">
        <v>34</v>
      </c>
      <c r="AX616" s="13" t="s">
        <v>74</v>
      </c>
      <c r="AY616" s="215" t="s">
        <v>158</v>
      </c>
    </row>
    <row r="617" spans="1:65" s="14" customFormat="1" ht="10.199999999999999">
      <c r="B617" s="216"/>
      <c r="C617" s="217"/>
      <c r="D617" s="201" t="s">
        <v>166</v>
      </c>
      <c r="E617" s="218" t="s">
        <v>19</v>
      </c>
      <c r="F617" s="219" t="s">
        <v>175</v>
      </c>
      <c r="G617" s="217"/>
      <c r="H617" s="220">
        <v>132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166</v>
      </c>
      <c r="AU617" s="226" t="s">
        <v>85</v>
      </c>
      <c r="AV617" s="14" t="s">
        <v>163</v>
      </c>
      <c r="AW617" s="14" t="s">
        <v>34</v>
      </c>
      <c r="AX617" s="14" t="s">
        <v>82</v>
      </c>
      <c r="AY617" s="226" t="s">
        <v>158</v>
      </c>
    </row>
    <row r="618" spans="1:65" s="2" customFormat="1" ht="28.2" customHeight="1">
      <c r="A618" s="34"/>
      <c r="B618" s="35"/>
      <c r="C618" s="188" t="s">
        <v>1056</v>
      </c>
      <c r="D618" s="188" t="s">
        <v>159</v>
      </c>
      <c r="E618" s="189" t="s">
        <v>1025</v>
      </c>
      <c r="F618" s="190" t="s">
        <v>1026</v>
      </c>
      <c r="G618" s="191" t="s">
        <v>1027</v>
      </c>
      <c r="H618" s="192">
        <v>91.56</v>
      </c>
      <c r="I618" s="193"/>
      <c r="J618" s="194">
        <f>ROUND(I618*H618,2)</f>
        <v>0</v>
      </c>
      <c r="K618" s="190" t="s">
        <v>213</v>
      </c>
      <c r="L618" s="39"/>
      <c r="M618" s="195" t="s">
        <v>19</v>
      </c>
      <c r="N618" s="196" t="s">
        <v>45</v>
      </c>
      <c r="O618" s="64"/>
      <c r="P618" s="197">
        <f>O618*H618</f>
        <v>0</v>
      </c>
      <c r="Q618" s="197">
        <v>0</v>
      </c>
      <c r="R618" s="197">
        <f>Q618*H618</f>
        <v>0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163</v>
      </c>
      <c r="AT618" s="199" t="s">
        <v>159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163</v>
      </c>
      <c r="BM618" s="199" t="s">
        <v>1028</v>
      </c>
    </row>
    <row r="619" spans="1:65" s="2" customFormat="1" ht="28.8">
      <c r="A619" s="34"/>
      <c r="B619" s="35"/>
      <c r="C619" s="36"/>
      <c r="D619" s="201" t="s">
        <v>165</v>
      </c>
      <c r="E619" s="36"/>
      <c r="F619" s="202" t="s">
        <v>1029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2" customFormat="1" ht="409.6">
      <c r="A620" s="34"/>
      <c r="B620" s="35"/>
      <c r="C620" s="36"/>
      <c r="D620" s="201" t="s">
        <v>216</v>
      </c>
      <c r="E620" s="36"/>
      <c r="F620" s="227" t="s">
        <v>1030</v>
      </c>
      <c r="G620" s="36"/>
      <c r="H620" s="36"/>
      <c r="I620" s="108"/>
      <c r="J620" s="36"/>
      <c r="K620" s="36"/>
      <c r="L620" s="39"/>
      <c r="M620" s="203"/>
      <c r="N620" s="204"/>
      <c r="O620" s="64"/>
      <c r="P620" s="64"/>
      <c r="Q620" s="64"/>
      <c r="R620" s="64"/>
      <c r="S620" s="64"/>
      <c r="T620" s="65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216</v>
      </c>
      <c r="AU620" s="17" t="s">
        <v>85</v>
      </c>
    </row>
    <row r="621" spans="1:65" s="13" customFormat="1" ht="10.199999999999999">
      <c r="B621" s="205"/>
      <c r="C621" s="206"/>
      <c r="D621" s="201" t="s">
        <v>166</v>
      </c>
      <c r="E621" s="207" t="s">
        <v>19</v>
      </c>
      <c r="F621" s="208" t="s">
        <v>2140</v>
      </c>
      <c r="G621" s="206"/>
      <c r="H621" s="209">
        <v>32.76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166</v>
      </c>
      <c r="AU621" s="215" t="s">
        <v>85</v>
      </c>
      <c r="AV621" s="13" t="s">
        <v>85</v>
      </c>
      <c r="AW621" s="13" t="s">
        <v>34</v>
      </c>
      <c r="AX621" s="13" t="s">
        <v>74</v>
      </c>
      <c r="AY621" s="215" t="s">
        <v>158</v>
      </c>
    </row>
    <row r="622" spans="1:65" s="13" customFormat="1" ht="10.199999999999999">
      <c r="B622" s="205"/>
      <c r="C622" s="206"/>
      <c r="D622" s="201" t="s">
        <v>166</v>
      </c>
      <c r="E622" s="207" t="s">
        <v>19</v>
      </c>
      <c r="F622" s="208" t="s">
        <v>2141</v>
      </c>
      <c r="G622" s="206"/>
      <c r="H622" s="209">
        <v>58.8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166</v>
      </c>
      <c r="AU622" s="215" t="s">
        <v>85</v>
      </c>
      <c r="AV622" s="13" t="s">
        <v>85</v>
      </c>
      <c r="AW622" s="13" t="s">
        <v>34</v>
      </c>
      <c r="AX622" s="13" t="s">
        <v>74</v>
      </c>
      <c r="AY622" s="215" t="s">
        <v>158</v>
      </c>
    </row>
    <row r="623" spans="1:65" s="14" customFormat="1" ht="10.199999999999999">
      <c r="B623" s="216"/>
      <c r="C623" s="217"/>
      <c r="D623" s="201" t="s">
        <v>166</v>
      </c>
      <c r="E623" s="218" t="s">
        <v>19</v>
      </c>
      <c r="F623" s="219" t="s">
        <v>175</v>
      </c>
      <c r="G623" s="217"/>
      <c r="H623" s="220">
        <v>91.56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166</v>
      </c>
      <c r="AU623" s="226" t="s">
        <v>85</v>
      </c>
      <c r="AV623" s="14" t="s">
        <v>163</v>
      </c>
      <c r="AW623" s="14" t="s">
        <v>34</v>
      </c>
      <c r="AX623" s="14" t="s">
        <v>82</v>
      </c>
      <c r="AY623" s="226" t="s">
        <v>158</v>
      </c>
    </row>
    <row r="624" spans="1:65" s="2" customFormat="1" ht="27" customHeight="1">
      <c r="A624" s="34"/>
      <c r="B624" s="35"/>
      <c r="C624" s="188" t="s">
        <v>1065</v>
      </c>
      <c r="D624" s="188" t="s">
        <v>159</v>
      </c>
      <c r="E624" s="189" t="s">
        <v>1033</v>
      </c>
      <c r="F624" s="190" t="s">
        <v>1034</v>
      </c>
      <c r="G624" s="191" t="s">
        <v>1035</v>
      </c>
      <c r="H624" s="192">
        <v>34.44</v>
      </c>
      <c r="I624" s="193"/>
      <c r="J624" s="194">
        <f>ROUND(I624*H624,2)</f>
        <v>0</v>
      </c>
      <c r="K624" s="190" t="s">
        <v>213</v>
      </c>
      <c r="L624" s="39"/>
      <c r="M624" s="195" t="s">
        <v>19</v>
      </c>
      <c r="N624" s="196" t="s">
        <v>45</v>
      </c>
      <c r="O624" s="64"/>
      <c r="P624" s="197">
        <f>O624*H624</f>
        <v>0</v>
      </c>
      <c r="Q624" s="197">
        <v>0</v>
      </c>
      <c r="R624" s="197">
        <f>Q624*H624</f>
        <v>0</v>
      </c>
      <c r="S624" s="197">
        <v>0</v>
      </c>
      <c r="T624" s="198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9" t="s">
        <v>163</v>
      </c>
      <c r="AT624" s="199" t="s">
        <v>159</v>
      </c>
      <c r="AU624" s="199" t="s">
        <v>85</v>
      </c>
      <c r="AY624" s="17" t="s">
        <v>158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17" t="s">
        <v>82</v>
      </c>
      <c r="BK624" s="200">
        <f>ROUND(I624*H624,2)</f>
        <v>0</v>
      </c>
      <c r="BL624" s="17" t="s">
        <v>163</v>
      </c>
      <c r="BM624" s="199" t="s">
        <v>1036</v>
      </c>
    </row>
    <row r="625" spans="1:65" s="2" customFormat="1" ht="38.4">
      <c r="A625" s="34"/>
      <c r="B625" s="35"/>
      <c r="C625" s="36"/>
      <c r="D625" s="201" t="s">
        <v>165</v>
      </c>
      <c r="E625" s="36"/>
      <c r="F625" s="202" t="s">
        <v>1037</v>
      </c>
      <c r="G625" s="36"/>
      <c r="H625" s="36"/>
      <c r="I625" s="108"/>
      <c r="J625" s="36"/>
      <c r="K625" s="36"/>
      <c r="L625" s="39"/>
      <c r="M625" s="203"/>
      <c r="N625" s="204"/>
      <c r="O625" s="64"/>
      <c r="P625" s="64"/>
      <c r="Q625" s="64"/>
      <c r="R625" s="64"/>
      <c r="S625" s="64"/>
      <c r="T625" s="65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165</v>
      </c>
      <c r="AU625" s="17" t="s">
        <v>85</v>
      </c>
    </row>
    <row r="626" spans="1:65" s="2" customFormat="1" ht="76.8">
      <c r="A626" s="34"/>
      <c r="B626" s="35"/>
      <c r="C626" s="36"/>
      <c r="D626" s="201" t="s">
        <v>216</v>
      </c>
      <c r="E626" s="36"/>
      <c r="F626" s="227" t="s">
        <v>1038</v>
      </c>
      <c r="G626" s="36"/>
      <c r="H626" s="36"/>
      <c r="I626" s="108"/>
      <c r="J626" s="36"/>
      <c r="K626" s="36"/>
      <c r="L626" s="39"/>
      <c r="M626" s="203"/>
      <c r="N626" s="204"/>
      <c r="O626" s="64"/>
      <c r="P626" s="64"/>
      <c r="Q626" s="64"/>
      <c r="R626" s="64"/>
      <c r="S626" s="64"/>
      <c r="T626" s="65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216</v>
      </c>
      <c r="AU626" s="17" t="s">
        <v>85</v>
      </c>
    </row>
    <row r="627" spans="1:65" s="2" customFormat="1" ht="38.4">
      <c r="A627" s="34"/>
      <c r="B627" s="35"/>
      <c r="C627" s="36"/>
      <c r="D627" s="201" t="s">
        <v>181</v>
      </c>
      <c r="E627" s="36"/>
      <c r="F627" s="227" t="s">
        <v>1039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181</v>
      </c>
      <c r="AU627" s="17" t="s">
        <v>85</v>
      </c>
    </row>
    <row r="628" spans="1:65" s="13" customFormat="1" ht="20.399999999999999">
      <c r="B628" s="205"/>
      <c r="C628" s="206"/>
      <c r="D628" s="201" t="s">
        <v>166</v>
      </c>
      <c r="E628" s="207" t="s">
        <v>19</v>
      </c>
      <c r="F628" s="208" t="s">
        <v>2142</v>
      </c>
      <c r="G628" s="206"/>
      <c r="H628" s="209">
        <v>29.88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85</v>
      </c>
      <c r="AV628" s="13" t="s">
        <v>85</v>
      </c>
      <c r="AW628" s="13" t="s">
        <v>34</v>
      </c>
      <c r="AX628" s="13" t="s">
        <v>74</v>
      </c>
      <c r="AY628" s="215" t="s">
        <v>158</v>
      </c>
    </row>
    <row r="629" spans="1:65" s="13" customFormat="1" ht="20.399999999999999">
      <c r="B629" s="205"/>
      <c r="C629" s="206"/>
      <c r="D629" s="201" t="s">
        <v>166</v>
      </c>
      <c r="E629" s="207" t="s">
        <v>19</v>
      </c>
      <c r="F629" s="208" t="s">
        <v>1925</v>
      </c>
      <c r="G629" s="206"/>
      <c r="H629" s="209">
        <v>4.5599999999999996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166</v>
      </c>
      <c r="AU629" s="215" t="s">
        <v>85</v>
      </c>
      <c r="AV629" s="13" t="s">
        <v>85</v>
      </c>
      <c r="AW629" s="13" t="s">
        <v>34</v>
      </c>
      <c r="AX629" s="13" t="s">
        <v>74</v>
      </c>
      <c r="AY629" s="215" t="s">
        <v>158</v>
      </c>
    </row>
    <row r="630" spans="1:65" s="14" customFormat="1" ht="10.199999999999999">
      <c r="B630" s="216"/>
      <c r="C630" s="217"/>
      <c r="D630" s="201" t="s">
        <v>166</v>
      </c>
      <c r="E630" s="218" t="s">
        <v>19</v>
      </c>
      <c r="F630" s="219" t="s">
        <v>175</v>
      </c>
      <c r="G630" s="217"/>
      <c r="H630" s="220">
        <v>34.44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166</v>
      </c>
      <c r="AU630" s="226" t="s">
        <v>85</v>
      </c>
      <c r="AV630" s="14" t="s">
        <v>163</v>
      </c>
      <c r="AW630" s="14" t="s">
        <v>34</v>
      </c>
      <c r="AX630" s="14" t="s">
        <v>82</v>
      </c>
      <c r="AY630" s="226" t="s">
        <v>158</v>
      </c>
    </row>
    <row r="631" spans="1:65" s="2" customFormat="1" ht="31.2" customHeight="1">
      <c r="A631" s="34"/>
      <c r="B631" s="35"/>
      <c r="C631" s="188" t="s">
        <v>1071</v>
      </c>
      <c r="D631" s="188" t="s">
        <v>159</v>
      </c>
      <c r="E631" s="189" t="s">
        <v>1043</v>
      </c>
      <c r="F631" s="190" t="s">
        <v>1044</v>
      </c>
      <c r="G631" s="191" t="s">
        <v>194</v>
      </c>
      <c r="H631" s="192">
        <v>130</v>
      </c>
      <c r="I631" s="193"/>
      <c r="J631" s="194">
        <f>ROUND(I631*H631,2)</f>
        <v>0</v>
      </c>
      <c r="K631" s="190" t="s">
        <v>19</v>
      </c>
      <c r="L631" s="39"/>
      <c r="M631" s="195" t="s">
        <v>19</v>
      </c>
      <c r="N631" s="196" t="s">
        <v>45</v>
      </c>
      <c r="O631" s="64"/>
      <c r="P631" s="197">
        <f>O631*H631</f>
        <v>0</v>
      </c>
      <c r="Q631" s="197">
        <v>8.4250000000000005E-2</v>
      </c>
      <c r="R631" s="197">
        <f>Q631*H631</f>
        <v>10.952500000000001</v>
      </c>
      <c r="S631" s="197">
        <v>0</v>
      </c>
      <c r="T631" s="198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9" t="s">
        <v>163</v>
      </c>
      <c r="AT631" s="199" t="s">
        <v>159</v>
      </c>
      <c r="AU631" s="199" t="s">
        <v>85</v>
      </c>
      <c r="AY631" s="17" t="s">
        <v>158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7" t="s">
        <v>82</v>
      </c>
      <c r="BK631" s="200">
        <f>ROUND(I631*H631,2)</f>
        <v>0</v>
      </c>
      <c r="BL631" s="17" t="s">
        <v>163</v>
      </c>
      <c r="BM631" s="199" t="s">
        <v>1045</v>
      </c>
    </row>
    <row r="632" spans="1:65" s="2" customFormat="1" ht="19.2">
      <c r="A632" s="34"/>
      <c r="B632" s="35"/>
      <c r="C632" s="36"/>
      <c r="D632" s="201" t="s">
        <v>165</v>
      </c>
      <c r="E632" s="36"/>
      <c r="F632" s="202" t="s">
        <v>1044</v>
      </c>
      <c r="G632" s="36"/>
      <c r="H632" s="36"/>
      <c r="I632" s="108"/>
      <c r="J632" s="36"/>
      <c r="K632" s="36"/>
      <c r="L632" s="39"/>
      <c r="M632" s="203"/>
      <c r="N632" s="204"/>
      <c r="O632" s="64"/>
      <c r="P632" s="64"/>
      <c r="Q632" s="64"/>
      <c r="R632" s="64"/>
      <c r="S632" s="64"/>
      <c r="T632" s="65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165</v>
      </c>
      <c r="AU632" s="17" t="s">
        <v>85</v>
      </c>
    </row>
    <row r="633" spans="1:65" s="13" customFormat="1" ht="10.199999999999999">
      <c r="B633" s="205"/>
      <c r="C633" s="206"/>
      <c r="D633" s="201" t="s">
        <v>166</v>
      </c>
      <c r="E633" s="207" t="s">
        <v>19</v>
      </c>
      <c r="F633" s="208" t="s">
        <v>2143</v>
      </c>
      <c r="G633" s="206"/>
      <c r="H633" s="209">
        <v>130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166</v>
      </c>
      <c r="AU633" s="215" t="s">
        <v>85</v>
      </c>
      <c r="AV633" s="13" t="s">
        <v>85</v>
      </c>
      <c r="AW633" s="13" t="s">
        <v>34</v>
      </c>
      <c r="AX633" s="13" t="s">
        <v>82</v>
      </c>
      <c r="AY633" s="215" t="s">
        <v>158</v>
      </c>
    </row>
    <row r="634" spans="1:65" s="2" customFormat="1" ht="16.5" customHeight="1">
      <c r="A634" s="34"/>
      <c r="B634" s="35"/>
      <c r="C634" s="228" t="s">
        <v>1077</v>
      </c>
      <c r="D634" s="228" t="s">
        <v>199</v>
      </c>
      <c r="E634" s="229" t="s">
        <v>1048</v>
      </c>
      <c r="F634" s="230" t="s">
        <v>1049</v>
      </c>
      <c r="G634" s="231" t="s">
        <v>194</v>
      </c>
      <c r="H634" s="232">
        <v>26</v>
      </c>
      <c r="I634" s="233"/>
      <c r="J634" s="234">
        <f>ROUND(I634*H634,2)</f>
        <v>0</v>
      </c>
      <c r="K634" s="230" t="s">
        <v>19</v>
      </c>
      <c r="L634" s="235"/>
      <c r="M634" s="236" t="s">
        <v>19</v>
      </c>
      <c r="N634" s="237" t="s">
        <v>45</v>
      </c>
      <c r="O634" s="64"/>
      <c r="P634" s="197">
        <f>O634*H634</f>
        <v>0</v>
      </c>
      <c r="Q634" s="197">
        <v>0.14000000000000001</v>
      </c>
      <c r="R634" s="197">
        <f>Q634*H634</f>
        <v>3.6400000000000006</v>
      </c>
      <c r="S634" s="197">
        <v>0</v>
      </c>
      <c r="T634" s="198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9" t="s">
        <v>218</v>
      </c>
      <c r="AT634" s="199" t="s">
        <v>199</v>
      </c>
      <c r="AU634" s="199" t="s">
        <v>85</v>
      </c>
      <c r="AY634" s="17" t="s">
        <v>158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7" t="s">
        <v>82</v>
      </c>
      <c r="BK634" s="200">
        <f>ROUND(I634*H634,2)</f>
        <v>0</v>
      </c>
      <c r="BL634" s="17" t="s">
        <v>163</v>
      </c>
      <c r="BM634" s="199" t="s">
        <v>1050</v>
      </c>
    </row>
    <row r="635" spans="1:65" s="2" customFormat="1" ht="10.199999999999999">
      <c r="A635" s="34"/>
      <c r="B635" s="35"/>
      <c r="C635" s="36"/>
      <c r="D635" s="201" t="s">
        <v>165</v>
      </c>
      <c r="E635" s="36"/>
      <c r="F635" s="202" t="s">
        <v>1049</v>
      </c>
      <c r="G635" s="36"/>
      <c r="H635" s="36"/>
      <c r="I635" s="108"/>
      <c r="J635" s="36"/>
      <c r="K635" s="36"/>
      <c r="L635" s="39"/>
      <c r="M635" s="203"/>
      <c r="N635" s="204"/>
      <c r="O635" s="64"/>
      <c r="P635" s="64"/>
      <c r="Q635" s="64"/>
      <c r="R635" s="64"/>
      <c r="S635" s="64"/>
      <c r="T635" s="65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165</v>
      </c>
      <c r="AU635" s="17" t="s">
        <v>85</v>
      </c>
    </row>
    <row r="636" spans="1:65" s="13" customFormat="1" ht="10.199999999999999">
      <c r="B636" s="205"/>
      <c r="C636" s="206"/>
      <c r="D636" s="201" t="s">
        <v>166</v>
      </c>
      <c r="E636" s="207" t="s">
        <v>19</v>
      </c>
      <c r="F636" s="208" t="s">
        <v>2144</v>
      </c>
      <c r="G636" s="206"/>
      <c r="H636" s="209">
        <v>26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166</v>
      </c>
      <c r="AU636" s="215" t="s">
        <v>85</v>
      </c>
      <c r="AV636" s="13" t="s">
        <v>85</v>
      </c>
      <c r="AW636" s="13" t="s">
        <v>34</v>
      </c>
      <c r="AX636" s="13" t="s">
        <v>82</v>
      </c>
      <c r="AY636" s="215" t="s">
        <v>158</v>
      </c>
    </row>
    <row r="637" spans="1:65" s="2" customFormat="1" ht="31.2" customHeight="1">
      <c r="A637" s="34"/>
      <c r="B637" s="35"/>
      <c r="C637" s="188" t="s">
        <v>1082</v>
      </c>
      <c r="D637" s="188" t="s">
        <v>159</v>
      </c>
      <c r="E637" s="189" t="s">
        <v>2145</v>
      </c>
      <c r="F637" s="190" t="s">
        <v>2146</v>
      </c>
      <c r="G637" s="191" t="s">
        <v>194</v>
      </c>
      <c r="H637" s="192">
        <v>20</v>
      </c>
      <c r="I637" s="193"/>
      <c r="J637" s="194">
        <f>ROUND(I637*H637,2)</f>
        <v>0</v>
      </c>
      <c r="K637" s="190" t="s">
        <v>213</v>
      </c>
      <c r="L637" s="39"/>
      <c r="M637" s="195" t="s">
        <v>19</v>
      </c>
      <c r="N637" s="196" t="s">
        <v>45</v>
      </c>
      <c r="O637" s="64"/>
      <c r="P637" s="197">
        <f>O637*H637</f>
        <v>0</v>
      </c>
      <c r="Q637" s="197">
        <v>0.1837</v>
      </c>
      <c r="R637" s="197">
        <f>Q637*H637</f>
        <v>3.6739999999999999</v>
      </c>
      <c r="S637" s="197">
        <v>0</v>
      </c>
      <c r="T637" s="198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9" t="s">
        <v>236</v>
      </c>
      <c r="AT637" s="199" t="s">
        <v>159</v>
      </c>
      <c r="AU637" s="199" t="s">
        <v>85</v>
      </c>
      <c r="AY637" s="17" t="s">
        <v>158</v>
      </c>
      <c r="BE637" s="200">
        <f>IF(N637="základní",J637,0)</f>
        <v>0</v>
      </c>
      <c r="BF637" s="200">
        <f>IF(N637="snížená",J637,0)</f>
        <v>0</v>
      </c>
      <c r="BG637" s="200">
        <f>IF(N637="zákl. přenesená",J637,0)</f>
        <v>0</v>
      </c>
      <c r="BH637" s="200">
        <f>IF(N637="sníž. přenesená",J637,0)</f>
        <v>0</v>
      </c>
      <c r="BI637" s="200">
        <f>IF(N637="nulová",J637,0)</f>
        <v>0</v>
      </c>
      <c r="BJ637" s="17" t="s">
        <v>82</v>
      </c>
      <c r="BK637" s="200">
        <f>ROUND(I637*H637,2)</f>
        <v>0</v>
      </c>
      <c r="BL637" s="17" t="s">
        <v>236</v>
      </c>
      <c r="BM637" s="199" t="s">
        <v>2147</v>
      </c>
    </row>
    <row r="638" spans="1:65" s="2" customFormat="1" ht="19.2">
      <c r="A638" s="34"/>
      <c r="B638" s="35"/>
      <c r="C638" s="36"/>
      <c r="D638" s="201" t="s">
        <v>165</v>
      </c>
      <c r="E638" s="36"/>
      <c r="F638" s="202" t="s">
        <v>2148</v>
      </c>
      <c r="G638" s="36"/>
      <c r="H638" s="36"/>
      <c r="I638" s="108"/>
      <c r="J638" s="36"/>
      <c r="K638" s="36"/>
      <c r="L638" s="39"/>
      <c r="M638" s="203"/>
      <c r="N638" s="204"/>
      <c r="O638" s="64"/>
      <c r="P638" s="64"/>
      <c r="Q638" s="64"/>
      <c r="R638" s="64"/>
      <c r="S638" s="64"/>
      <c r="T638" s="65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165</v>
      </c>
      <c r="AU638" s="17" t="s">
        <v>85</v>
      </c>
    </row>
    <row r="639" spans="1:65" s="2" customFormat="1" ht="124.8">
      <c r="A639" s="34"/>
      <c r="B639" s="35"/>
      <c r="C639" s="36"/>
      <c r="D639" s="201" t="s">
        <v>216</v>
      </c>
      <c r="E639" s="36"/>
      <c r="F639" s="227" t="s">
        <v>1124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216</v>
      </c>
      <c r="AU639" s="17" t="s">
        <v>85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2149</v>
      </c>
      <c r="G640" s="206"/>
      <c r="H640" s="209">
        <v>20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85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16.5" customHeight="1">
      <c r="A641" s="34"/>
      <c r="B641" s="35"/>
      <c r="C641" s="228" t="s">
        <v>1087</v>
      </c>
      <c r="D641" s="228" t="s">
        <v>199</v>
      </c>
      <c r="E641" s="229" t="s">
        <v>2150</v>
      </c>
      <c r="F641" s="230" t="s">
        <v>2151</v>
      </c>
      <c r="G641" s="231" t="s">
        <v>1059</v>
      </c>
      <c r="H641" s="232">
        <v>2</v>
      </c>
      <c r="I641" s="233"/>
      <c r="J641" s="234">
        <f>ROUND(I641*H641,2)</f>
        <v>0</v>
      </c>
      <c r="K641" s="230" t="s">
        <v>213</v>
      </c>
      <c r="L641" s="235"/>
      <c r="M641" s="236" t="s">
        <v>19</v>
      </c>
      <c r="N641" s="237" t="s">
        <v>45</v>
      </c>
      <c r="O641" s="64"/>
      <c r="P641" s="197">
        <f>O641*H641</f>
        <v>0</v>
      </c>
      <c r="Q641" s="197">
        <v>1</v>
      </c>
      <c r="R641" s="197">
        <f>Q641*H641</f>
        <v>2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255</v>
      </c>
      <c r="AT641" s="199" t="s">
        <v>199</v>
      </c>
      <c r="AU641" s="199" t="s">
        <v>85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255</v>
      </c>
      <c r="BM641" s="199" t="s">
        <v>2152</v>
      </c>
    </row>
    <row r="642" spans="1:65" s="2" customFormat="1" ht="10.199999999999999">
      <c r="A642" s="34"/>
      <c r="B642" s="35"/>
      <c r="C642" s="36"/>
      <c r="D642" s="201" t="s">
        <v>165</v>
      </c>
      <c r="E642" s="36"/>
      <c r="F642" s="202" t="s">
        <v>2153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85</v>
      </c>
    </row>
    <row r="643" spans="1:65" s="2" customFormat="1" ht="31.2" customHeight="1">
      <c r="A643" s="34"/>
      <c r="B643" s="35"/>
      <c r="C643" s="188" t="s">
        <v>1091</v>
      </c>
      <c r="D643" s="188" t="s">
        <v>159</v>
      </c>
      <c r="E643" s="189" t="s">
        <v>2154</v>
      </c>
      <c r="F643" s="190" t="s">
        <v>2155</v>
      </c>
      <c r="G643" s="191" t="s">
        <v>194</v>
      </c>
      <c r="H643" s="192">
        <v>46</v>
      </c>
      <c r="I643" s="193"/>
      <c r="J643" s="194">
        <f>ROUND(I643*H643,2)</f>
        <v>0</v>
      </c>
      <c r="K643" s="190" t="s">
        <v>213</v>
      </c>
      <c r="L643" s="39"/>
      <c r="M643" s="195" t="s">
        <v>19</v>
      </c>
      <c r="N643" s="196" t="s">
        <v>45</v>
      </c>
      <c r="O643" s="64"/>
      <c r="P643" s="197">
        <f>O643*H643</f>
        <v>0</v>
      </c>
      <c r="Q643" s="197">
        <v>0.16700000000000001</v>
      </c>
      <c r="R643" s="197">
        <f>Q643*H643</f>
        <v>7.6820000000000004</v>
      </c>
      <c r="S643" s="197">
        <v>0</v>
      </c>
      <c r="T643" s="198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9" t="s">
        <v>236</v>
      </c>
      <c r="AT643" s="199" t="s">
        <v>159</v>
      </c>
      <c r="AU643" s="199" t="s">
        <v>85</v>
      </c>
      <c r="AY643" s="17" t="s">
        <v>158</v>
      </c>
      <c r="BE643" s="200">
        <f>IF(N643="základní",J643,0)</f>
        <v>0</v>
      </c>
      <c r="BF643" s="200">
        <f>IF(N643="snížená",J643,0)</f>
        <v>0</v>
      </c>
      <c r="BG643" s="200">
        <f>IF(N643="zákl. přenesená",J643,0)</f>
        <v>0</v>
      </c>
      <c r="BH643" s="200">
        <f>IF(N643="sníž. přenesená",J643,0)</f>
        <v>0</v>
      </c>
      <c r="BI643" s="200">
        <f>IF(N643="nulová",J643,0)</f>
        <v>0</v>
      </c>
      <c r="BJ643" s="17" t="s">
        <v>82</v>
      </c>
      <c r="BK643" s="200">
        <f>ROUND(I643*H643,2)</f>
        <v>0</v>
      </c>
      <c r="BL643" s="17" t="s">
        <v>236</v>
      </c>
      <c r="BM643" s="199" t="s">
        <v>2156</v>
      </c>
    </row>
    <row r="644" spans="1:65" s="2" customFormat="1" ht="19.2">
      <c r="A644" s="34"/>
      <c r="B644" s="35"/>
      <c r="C644" s="36"/>
      <c r="D644" s="201" t="s">
        <v>165</v>
      </c>
      <c r="E644" s="36"/>
      <c r="F644" s="202" t="s">
        <v>2157</v>
      </c>
      <c r="G644" s="36"/>
      <c r="H644" s="36"/>
      <c r="I644" s="108"/>
      <c r="J644" s="36"/>
      <c r="K644" s="36"/>
      <c r="L644" s="39"/>
      <c r="M644" s="203"/>
      <c r="N644" s="204"/>
      <c r="O644" s="64"/>
      <c r="P644" s="64"/>
      <c r="Q644" s="64"/>
      <c r="R644" s="64"/>
      <c r="S644" s="64"/>
      <c r="T644" s="65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165</v>
      </c>
      <c r="AU644" s="17" t="s">
        <v>85</v>
      </c>
    </row>
    <row r="645" spans="1:65" s="2" customFormat="1" ht="124.8">
      <c r="A645" s="34"/>
      <c r="B645" s="35"/>
      <c r="C645" s="36"/>
      <c r="D645" s="201" t="s">
        <v>216</v>
      </c>
      <c r="E645" s="36"/>
      <c r="F645" s="227" t="s">
        <v>1124</v>
      </c>
      <c r="G645" s="36"/>
      <c r="H645" s="36"/>
      <c r="I645" s="108"/>
      <c r="J645" s="36"/>
      <c r="K645" s="36"/>
      <c r="L645" s="39"/>
      <c r="M645" s="203"/>
      <c r="N645" s="204"/>
      <c r="O645" s="64"/>
      <c r="P645" s="64"/>
      <c r="Q645" s="64"/>
      <c r="R645" s="64"/>
      <c r="S645" s="64"/>
      <c r="T645" s="65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216</v>
      </c>
      <c r="AU645" s="17" t="s">
        <v>85</v>
      </c>
    </row>
    <row r="646" spans="1:65" s="13" customFormat="1" ht="10.199999999999999">
      <c r="B646" s="205"/>
      <c r="C646" s="206"/>
      <c r="D646" s="201" t="s">
        <v>166</v>
      </c>
      <c r="E646" s="207" t="s">
        <v>19</v>
      </c>
      <c r="F646" s="208" t="s">
        <v>2158</v>
      </c>
      <c r="G646" s="206"/>
      <c r="H646" s="209">
        <v>46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166</v>
      </c>
      <c r="AU646" s="215" t="s">
        <v>85</v>
      </c>
      <c r="AV646" s="13" t="s">
        <v>85</v>
      </c>
      <c r="AW646" s="13" t="s">
        <v>34</v>
      </c>
      <c r="AX646" s="13" t="s">
        <v>82</v>
      </c>
      <c r="AY646" s="215" t="s">
        <v>158</v>
      </c>
    </row>
    <row r="647" spans="1:65" s="2" customFormat="1" ht="16.5" customHeight="1">
      <c r="A647" s="34"/>
      <c r="B647" s="35"/>
      <c r="C647" s="228" t="s">
        <v>1098</v>
      </c>
      <c r="D647" s="228" t="s">
        <v>199</v>
      </c>
      <c r="E647" s="229" t="s">
        <v>2159</v>
      </c>
      <c r="F647" s="230" t="s">
        <v>2160</v>
      </c>
      <c r="G647" s="231" t="s">
        <v>194</v>
      </c>
      <c r="H647" s="232">
        <v>9.1999999999999993</v>
      </c>
      <c r="I647" s="233"/>
      <c r="J647" s="234">
        <f>ROUND(I647*H647,2)</f>
        <v>0</v>
      </c>
      <c r="K647" s="230" t="s">
        <v>213</v>
      </c>
      <c r="L647" s="235"/>
      <c r="M647" s="236" t="s">
        <v>19</v>
      </c>
      <c r="N647" s="237" t="s">
        <v>45</v>
      </c>
      <c r="O647" s="64"/>
      <c r="P647" s="197">
        <f>O647*H647</f>
        <v>0</v>
      </c>
      <c r="Q647" s="197">
        <v>0.33</v>
      </c>
      <c r="R647" s="197">
        <f>Q647*H647</f>
        <v>3.036</v>
      </c>
      <c r="S647" s="197">
        <v>0</v>
      </c>
      <c r="T647" s="198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9" t="s">
        <v>255</v>
      </c>
      <c r="AT647" s="199" t="s">
        <v>199</v>
      </c>
      <c r="AU647" s="199" t="s">
        <v>85</v>
      </c>
      <c r="AY647" s="17" t="s">
        <v>158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17" t="s">
        <v>82</v>
      </c>
      <c r="BK647" s="200">
        <f>ROUND(I647*H647,2)</f>
        <v>0</v>
      </c>
      <c r="BL647" s="17" t="s">
        <v>255</v>
      </c>
      <c r="BM647" s="199" t="s">
        <v>2161</v>
      </c>
    </row>
    <row r="648" spans="1:65" s="2" customFormat="1" ht="10.199999999999999">
      <c r="A648" s="34"/>
      <c r="B648" s="35"/>
      <c r="C648" s="36"/>
      <c r="D648" s="201" t="s">
        <v>165</v>
      </c>
      <c r="E648" s="36"/>
      <c r="F648" s="202" t="s">
        <v>2162</v>
      </c>
      <c r="G648" s="36"/>
      <c r="H648" s="36"/>
      <c r="I648" s="108"/>
      <c r="J648" s="36"/>
      <c r="K648" s="36"/>
      <c r="L648" s="39"/>
      <c r="M648" s="203"/>
      <c r="N648" s="204"/>
      <c r="O648" s="64"/>
      <c r="P648" s="64"/>
      <c r="Q648" s="64"/>
      <c r="R648" s="64"/>
      <c r="S648" s="64"/>
      <c r="T648" s="65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165</v>
      </c>
      <c r="AU648" s="17" t="s">
        <v>85</v>
      </c>
    </row>
    <row r="649" spans="1:65" s="13" customFormat="1" ht="10.199999999999999">
      <c r="B649" s="205"/>
      <c r="C649" s="206"/>
      <c r="D649" s="201" t="s">
        <v>166</v>
      </c>
      <c r="E649" s="207" t="s">
        <v>19</v>
      </c>
      <c r="F649" s="208" t="s">
        <v>2163</v>
      </c>
      <c r="G649" s="206"/>
      <c r="H649" s="209">
        <v>9.1999999999999993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166</v>
      </c>
      <c r="AU649" s="215" t="s">
        <v>85</v>
      </c>
      <c r="AV649" s="13" t="s">
        <v>85</v>
      </c>
      <c r="AW649" s="13" t="s">
        <v>34</v>
      </c>
      <c r="AX649" s="13" t="s">
        <v>82</v>
      </c>
      <c r="AY649" s="215" t="s">
        <v>158</v>
      </c>
    </row>
    <row r="650" spans="1:65" s="2" customFormat="1" ht="16.5" customHeight="1">
      <c r="A650" s="34"/>
      <c r="B650" s="35"/>
      <c r="C650" s="188" t="s">
        <v>1103</v>
      </c>
      <c r="D650" s="188" t="s">
        <v>159</v>
      </c>
      <c r="E650" s="189" t="s">
        <v>1053</v>
      </c>
      <c r="F650" s="190" t="s">
        <v>1054</v>
      </c>
      <c r="G650" s="191" t="s">
        <v>1035</v>
      </c>
      <c r="H650" s="192">
        <v>34.44</v>
      </c>
      <c r="I650" s="193"/>
      <c r="J650" s="194">
        <f>ROUND(I650*H650,2)</f>
        <v>0</v>
      </c>
      <c r="K650" s="190" t="s">
        <v>213</v>
      </c>
      <c r="L650" s="39"/>
      <c r="M650" s="195" t="s">
        <v>19</v>
      </c>
      <c r="N650" s="196" t="s">
        <v>45</v>
      </c>
      <c r="O650" s="64"/>
      <c r="P650" s="197">
        <f>O650*H650</f>
        <v>0</v>
      </c>
      <c r="Q650" s="197">
        <v>0</v>
      </c>
      <c r="R650" s="197">
        <f>Q650*H650</f>
        <v>0</v>
      </c>
      <c r="S650" s="197">
        <v>0</v>
      </c>
      <c r="T650" s="19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9" t="s">
        <v>163</v>
      </c>
      <c r="AT650" s="199" t="s">
        <v>159</v>
      </c>
      <c r="AU650" s="199" t="s">
        <v>85</v>
      </c>
      <c r="AY650" s="17" t="s">
        <v>158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7" t="s">
        <v>82</v>
      </c>
      <c r="BK650" s="200">
        <f>ROUND(I650*H650,2)</f>
        <v>0</v>
      </c>
      <c r="BL650" s="17" t="s">
        <v>163</v>
      </c>
      <c r="BM650" s="199" t="s">
        <v>1055</v>
      </c>
    </row>
    <row r="651" spans="1:65" s="2" customFormat="1" ht="10.199999999999999">
      <c r="A651" s="34"/>
      <c r="B651" s="35"/>
      <c r="C651" s="36"/>
      <c r="D651" s="201" t="s">
        <v>165</v>
      </c>
      <c r="E651" s="36"/>
      <c r="F651" s="202" t="s">
        <v>1054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165</v>
      </c>
      <c r="AU651" s="17" t="s">
        <v>85</v>
      </c>
    </row>
    <row r="652" spans="1:65" s="13" customFormat="1" ht="20.399999999999999">
      <c r="B652" s="205"/>
      <c r="C652" s="206"/>
      <c r="D652" s="201" t="s">
        <v>166</v>
      </c>
      <c r="E652" s="207" t="s">
        <v>19</v>
      </c>
      <c r="F652" s="208" t="s">
        <v>2142</v>
      </c>
      <c r="G652" s="206"/>
      <c r="H652" s="209">
        <v>29.88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85</v>
      </c>
      <c r="AV652" s="13" t="s">
        <v>85</v>
      </c>
      <c r="AW652" s="13" t="s">
        <v>34</v>
      </c>
      <c r="AX652" s="13" t="s">
        <v>74</v>
      </c>
      <c r="AY652" s="215" t="s">
        <v>158</v>
      </c>
    </row>
    <row r="653" spans="1:65" s="13" customFormat="1" ht="20.399999999999999">
      <c r="B653" s="205"/>
      <c r="C653" s="206"/>
      <c r="D653" s="201" t="s">
        <v>166</v>
      </c>
      <c r="E653" s="207" t="s">
        <v>19</v>
      </c>
      <c r="F653" s="208" t="s">
        <v>1925</v>
      </c>
      <c r="G653" s="206"/>
      <c r="H653" s="209">
        <v>4.5599999999999996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166</v>
      </c>
      <c r="AU653" s="215" t="s">
        <v>85</v>
      </c>
      <c r="AV653" s="13" t="s">
        <v>85</v>
      </c>
      <c r="AW653" s="13" t="s">
        <v>34</v>
      </c>
      <c r="AX653" s="13" t="s">
        <v>74</v>
      </c>
      <c r="AY653" s="215" t="s">
        <v>158</v>
      </c>
    </row>
    <row r="654" spans="1:65" s="14" customFormat="1" ht="10.199999999999999">
      <c r="B654" s="216"/>
      <c r="C654" s="217"/>
      <c r="D654" s="201" t="s">
        <v>166</v>
      </c>
      <c r="E654" s="218" t="s">
        <v>19</v>
      </c>
      <c r="F654" s="219" t="s">
        <v>175</v>
      </c>
      <c r="G654" s="217"/>
      <c r="H654" s="220">
        <v>34.44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166</v>
      </c>
      <c r="AU654" s="226" t="s">
        <v>85</v>
      </c>
      <c r="AV654" s="14" t="s">
        <v>163</v>
      </c>
      <c r="AW654" s="14" t="s">
        <v>34</v>
      </c>
      <c r="AX654" s="14" t="s">
        <v>82</v>
      </c>
      <c r="AY654" s="226" t="s">
        <v>158</v>
      </c>
    </row>
    <row r="655" spans="1:65" s="2" customFormat="1" ht="30.6" customHeight="1">
      <c r="A655" s="34"/>
      <c r="B655" s="35"/>
      <c r="C655" s="188" t="s">
        <v>1109</v>
      </c>
      <c r="D655" s="188" t="s">
        <v>159</v>
      </c>
      <c r="E655" s="189" t="s">
        <v>1057</v>
      </c>
      <c r="F655" s="190" t="s">
        <v>1058</v>
      </c>
      <c r="G655" s="191" t="s">
        <v>1059</v>
      </c>
      <c r="H655" s="192">
        <v>58.548000000000002</v>
      </c>
      <c r="I655" s="193"/>
      <c r="J655" s="194">
        <f>ROUND(I655*H655,2)</f>
        <v>0</v>
      </c>
      <c r="K655" s="190" t="s">
        <v>213</v>
      </c>
      <c r="L655" s="39"/>
      <c r="M655" s="195" t="s">
        <v>19</v>
      </c>
      <c r="N655" s="196" t="s">
        <v>45</v>
      </c>
      <c r="O655" s="64"/>
      <c r="P655" s="197">
        <f>O655*H655</f>
        <v>0</v>
      </c>
      <c r="Q655" s="197">
        <v>0</v>
      </c>
      <c r="R655" s="197">
        <f>Q655*H655</f>
        <v>0</v>
      </c>
      <c r="S655" s="197">
        <v>0</v>
      </c>
      <c r="T655" s="198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9" t="s">
        <v>163</v>
      </c>
      <c r="AT655" s="199" t="s">
        <v>159</v>
      </c>
      <c r="AU655" s="199" t="s">
        <v>85</v>
      </c>
      <c r="AY655" s="17" t="s">
        <v>158</v>
      </c>
      <c r="BE655" s="200">
        <f>IF(N655="základní",J655,0)</f>
        <v>0</v>
      </c>
      <c r="BF655" s="200">
        <f>IF(N655="snížená",J655,0)</f>
        <v>0</v>
      </c>
      <c r="BG655" s="200">
        <f>IF(N655="zákl. přenesená",J655,0)</f>
        <v>0</v>
      </c>
      <c r="BH655" s="200">
        <f>IF(N655="sníž. přenesená",J655,0)</f>
        <v>0</v>
      </c>
      <c r="BI655" s="200">
        <f>IF(N655="nulová",J655,0)</f>
        <v>0</v>
      </c>
      <c r="BJ655" s="17" t="s">
        <v>82</v>
      </c>
      <c r="BK655" s="200">
        <f>ROUND(I655*H655,2)</f>
        <v>0</v>
      </c>
      <c r="BL655" s="17" t="s">
        <v>163</v>
      </c>
      <c r="BM655" s="199" t="s">
        <v>1060</v>
      </c>
    </row>
    <row r="656" spans="1:65" s="2" customFormat="1" ht="28.8">
      <c r="A656" s="34"/>
      <c r="B656" s="35"/>
      <c r="C656" s="36"/>
      <c r="D656" s="201" t="s">
        <v>165</v>
      </c>
      <c r="E656" s="36"/>
      <c r="F656" s="202" t="s">
        <v>1061</v>
      </c>
      <c r="G656" s="36"/>
      <c r="H656" s="36"/>
      <c r="I656" s="108"/>
      <c r="J656" s="36"/>
      <c r="K656" s="36"/>
      <c r="L656" s="39"/>
      <c r="M656" s="203"/>
      <c r="N656" s="204"/>
      <c r="O656" s="64"/>
      <c r="P656" s="64"/>
      <c r="Q656" s="64"/>
      <c r="R656" s="64"/>
      <c r="S656" s="64"/>
      <c r="T656" s="65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165</v>
      </c>
      <c r="AU656" s="17" t="s">
        <v>85</v>
      </c>
    </row>
    <row r="657" spans="1:65" s="2" customFormat="1" ht="57.6">
      <c r="A657" s="34"/>
      <c r="B657" s="35"/>
      <c r="C657" s="36"/>
      <c r="D657" s="201" t="s">
        <v>216</v>
      </c>
      <c r="E657" s="36"/>
      <c r="F657" s="227" t="s">
        <v>1062</v>
      </c>
      <c r="G657" s="36"/>
      <c r="H657" s="36"/>
      <c r="I657" s="108"/>
      <c r="J657" s="36"/>
      <c r="K657" s="36"/>
      <c r="L657" s="39"/>
      <c r="M657" s="203"/>
      <c r="N657" s="204"/>
      <c r="O657" s="64"/>
      <c r="P657" s="64"/>
      <c r="Q657" s="64"/>
      <c r="R657" s="64"/>
      <c r="S657" s="64"/>
      <c r="T657" s="65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216</v>
      </c>
      <c r="AU657" s="17" t="s">
        <v>85</v>
      </c>
    </row>
    <row r="658" spans="1:65" s="13" customFormat="1" ht="20.399999999999999">
      <c r="B658" s="205"/>
      <c r="C658" s="206"/>
      <c r="D658" s="201" t="s">
        <v>166</v>
      </c>
      <c r="E658" s="207" t="s">
        <v>19</v>
      </c>
      <c r="F658" s="208" t="s">
        <v>2164</v>
      </c>
      <c r="G658" s="206"/>
      <c r="H658" s="209">
        <v>50.795999999999999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166</v>
      </c>
      <c r="AU658" s="215" t="s">
        <v>85</v>
      </c>
      <c r="AV658" s="13" t="s">
        <v>85</v>
      </c>
      <c r="AW658" s="13" t="s">
        <v>34</v>
      </c>
      <c r="AX658" s="13" t="s">
        <v>74</v>
      </c>
      <c r="AY658" s="215" t="s">
        <v>158</v>
      </c>
    </row>
    <row r="659" spans="1:65" s="13" customFormat="1" ht="20.399999999999999">
      <c r="B659" s="205"/>
      <c r="C659" s="206"/>
      <c r="D659" s="201" t="s">
        <v>166</v>
      </c>
      <c r="E659" s="207" t="s">
        <v>19</v>
      </c>
      <c r="F659" s="208" t="s">
        <v>1927</v>
      </c>
      <c r="G659" s="206"/>
      <c r="H659" s="209">
        <v>7.7519999999999998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85</v>
      </c>
      <c r="AV659" s="13" t="s">
        <v>85</v>
      </c>
      <c r="AW659" s="13" t="s">
        <v>34</v>
      </c>
      <c r="AX659" s="13" t="s">
        <v>74</v>
      </c>
      <c r="AY659" s="215" t="s">
        <v>158</v>
      </c>
    </row>
    <row r="660" spans="1:65" s="14" customFormat="1" ht="10.199999999999999">
      <c r="B660" s="216"/>
      <c r="C660" s="217"/>
      <c r="D660" s="201" t="s">
        <v>166</v>
      </c>
      <c r="E660" s="218" t="s">
        <v>19</v>
      </c>
      <c r="F660" s="219" t="s">
        <v>175</v>
      </c>
      <c r="G660" s="217"/>
      <c r="H660" s="220">
        <v>58.548000000000002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166</v>
      </c>
      <c r="AU660" s="226" t="s">
        <v>85</v>
      </c>
      <c r="AV660" s="14" t="s">
        <v>163</v>
      </c>
      <c r="AW660" s="14" t="s">
        <v>34</v>
      </c>
      <c r="AX660" s="14" t="s">
        <v>82</v>
      </c>
      <c r="AY660" s="226" t="s">
        <v>158</v>
      </c>
    </row>
    <row r="661" spans="1:65" s="2" customFormat="1" ht="16.5" customHeight="1">
      <c r="A661" s="34"/>
      <c r="B661" s="35"/>
      <c r="C661" s="188" t="s">
        <v>1113</v>
      </c>
      <c r="D661" s="188" t="s">
        <v>159</v>
      </c>
      <c r="E661" s="189" t="s">
        <v>1066</v>
      </c>
      <c r="F661" s="190" t="s">
        <v>1067</v>
      </c>
      <c r="G661" s="191" t="s">
        <v>194</v>
      </c>
      <c r="H661" s="192">
        <v>501.9</v>
      </c>
      <c r="I661" s="193"/>
      <c r="J661" s="194">
        <f>ROUND(I661*H661,2)</f>
        <v>0</v>
      </c>
      <c r="K661" s="190" t="s">
        <v>213</v>
      </c>
      <c r="L661" s="39"/>
      <c r="M661" s="195" t="s">
        <v>19</v>
      </c>
      <c r="N661" s="196" t="s">
        <v>45</v>
      </c>
      <c r="O661" s="64"/>
      <c r="P661" s="197">
        <f>O661*H661</f>
        <v>0</v>
      </c>
      <c r="Q661" s="197">
        <v>0</v>
      </c>
      <c r="R661" s="197">
        <f>Q661*H661</f>
        <v>0</v>
      </c>
      <c r="S661" s="197">
        <v>0</v>
      </c>
      <c r="T661" s="198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9" t="s">
        <v>163</v>
      </c>
      <c r="AT661" s="199" t="s">
        <v>159</v>
      </c>
      <c r="AU661" s="199" t="s">
        <v>85</v>
      </c>
      <c r="AY661" s="17" t="s">
        <v>158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7" t="s">
        <v>82</v>
      </c>
      <c r="BK661" s="200">
        <f>ROUND(I661*H661,2)</f>
        <v>0</v>
      </c>
      <c r="BL661" s="17" t="s">
        <v>163</v>
      </c>
      <c r="BM661" s="199" t="s">
        <v>1068</v>
      </c>
    </row>
    <row r="662" spans="1:65" s="2" customFormat="1" ht="10.199999999999999">
      <c r="A662" s="34"/>
      <c r="B662" s="35"/>
      <c r="C662" s="36"/>
      <c r="D662" s="201" t="s">
        <v>165</v>
      </c>
      <c r="E662" s="36"/>
      <c r="F662" s="202" t="s">
        <v>1067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165</v>
      </c>
      <c r="AU662" s="17" t="s">
        <v>85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2165</v>
      </c>
      <c r="G663" s="206"/>
      <c r="H663" s="209">
        <v>501.9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85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12" customFormat="1" ht="22.8" customHeight="1">
      <c r="B664" s="174"/>
      <c r="C664" s="175"/>
      <c r="D664" s="176" t="s">
        <v>73</v>
      </c>
      <c r="E664" s="238" t="s">
        <v>85</v>
      </c>
      <c r="F664" s="238" t="s">
        <v>1070</v>
      </c>
      <c r="G664" s="175"/>
      <c r="H664" s="175"/>
      <c r="I664" s="178"/>
      <c r="J664" s="239">
        <f>BK664</f>
        <v>0</v>
      </c>
      <c r="K664" s="175"/>
      <c r="L664" s="180"/>
      <c r="M664" s="181"/>
      <c r="N664" s="182"/>
      <c r="O664" s="182"/>
      <c r="P664" s="183">
        <f>SUM(P665:P667)</f>
        <v>0</v>
      </c>
      <c r="Q664" s="182"/>
      <c r="R664" s="183">
        <f>SUM(R665:R667)</f>
        <v>0</v>
      </c>
      <c r="S664" s="182"/>
      <c r="T664" s="184">
        <f>SUM(T665:T667)</f>
        <v>0</v>
      </c>
      <c r="AR664" s="185" t="s">
        <v>82</v>
      </c>
      <c r="AT664" s="186" t="s">
        <v>73</v>
      </c>
      <c r="AU664" s="186" t="s">
        <v>82</v>
      </c>
      <c r="AY664" s="185" t="s">
        <v>158</v>
      </c>
      <c r="BK664" s="187">
        <f>SUM(BK665:BK667)</f>
        <v>0</v>
      </c>
    </row>
    <row r="665" spans="1:65" s="2" customFormat="1" ht="30" customHeight="1">
      <c r="A665" s="34"/>
      <c r="B665" s="35"/>
      <c r="C665" s="188" t="s">
        <v>1119</v>
      </c>
      <c r="D665" s="188" t="s">
        <v>159</v>
      </c>
      <c r="E665" s="189" t="s">
        <v>1072</v>
      </c>
      <c r="F665" s="190" t="s">
        <v>1073</v>
      </c>
      <c r="G665" s="191" t="s">
        <v>194</v>
      </c>
      <c r="H665" s="192">
        <v>249</v>
      </c>
      <c r="I665" s="193"/>
      <c r="J665" s="194">
        <f>ROUND(I665*H665,2)</f>
        <v>0</v>
      </c>
      <c r="K665" s="190" t="s">
        <v>19</v>
      </c>
      <c r="L665" s="39"/>
      <c r="M665" s="195" t="s">
        <v>19</v>
      </c>
      <c r="N665" s="196" t="s">
        <v>45</v>
      </c>
      <c r="O665" s="64"/>
      <c r="P665" s="197">
        <f>O665*H665</f>
        <v>0</v>
      </c>
      <c r="Q665" s="197">
        <v>0</v>
      </c>
      <c r="R665" s="197">
        <f>Q665*H665</f>
        <v>0</v>
      </c>
      <c r="S665" s="197">
        <v>0</v>
      </c>
      <c r="T665" s="198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9" t="s">
        <v>163</v>
      </c>
      <c r="AT665" s="199" t="s">
        <v>159</v>
      </c>
      <c r="AU665" s="199" t="s">
        <v>85</v>
      </c>
      <c r="AY665" s="17" t="s">
        <v>158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7" t="s">
        <v>82</v>
      </c>
      <c r="BK665" s="200">
        <f>ROUND(I665*H665,2)</f>
        <v>0</v>
      </c>
      <c r="BL665" s="17" t="s">
        <v>163</v>
      </c>
      <c r="BM665" s="199" t="s">
        <v>1074</v>
      </c>
    </row>
    <row r="666" spans="1:65" s="2" customFormat="1" ht="19.2">
      <c r="A666" s="34"/>
      <c r="B666" s="35"/>
      <c r="C666" s="36"/>
      <c r="D666" s="201" t="s">
        <v>165</v>
      </c>
      <c r="E666" s="36"/>
      <c r="F666" s="202" t="s">
        <v>1073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165</v>
      </c>
      <c r="AU666" s="17" t="s">
        <v>85</v>
      </c>
    </row>
    <row r="667" spans="1:65" s="13" customFormat="1" ht="10.199999999999999">
      <c r="B667" s="205"/>
      <c r="C667" s="206"/>
      <c r="D667" s="201" t="s">
        <v>166</v>
      </c>
      <c r="E667" s="207" t="s">
        <v>19</v>
      </c>
      <c r="F667" s="208" t="s">
        <v>2166</v>
      </c>
      <c r="G667" s="206"/>
      <c r="H667" s="209">
        <v>249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166</v>
      </c>
      <c r="AU667" s="215" t="s">
        <v>85</v>
      </c>
      <c r="AV667" s="13" t="s">
        <v>85</v>
      </c>
      <c r="AW667" s="13" t="s">
        <v>34</v>
      </c>
      <c r="AX667" s="13" t="s">
        <v>82</v>
      </c>
      <c r="AY667" s="215" t="s">
        <v>158</v>
      </c>
    </row>
    <row r="668" spans="1:65" s="12" customFormat="1" ht="22.8" customHeight="1">
      <c r="B668" s="174"/>
      <c r="C668" s="175"/>
      <c r="D668" s="176" t="s">
        <v>73</v>
      </c>
      <c r="E668" s="238" t="s">
        <v>191</v>
      </c>
      <c r="F668" s="238" t="s">
        <v>1076</v>
      </c>
      <c r="G668" s="175"/>
      <c r="H668" s="175"/>
      <c r="I668" s="178"/>
      <c r="J668" s="239">
        <f>BK668</f>
        <v>0</v>
      </c>
      <c r="K668" s="175"/>
      <c r="L668" s="180"/>
      <c r="M668" s="181"/>
      <c r="N668" s="182"/>
      <c r="O668" s="182"/>
      <c r="P668" s="183">
        <f>SUM(P669:P684)</f>
        <v>0</v>
      </c>
      <c r="Q668" s="182"/>
      <c r="R668" s="183">
        <f>SUM(R669:R684)</f>
        <v>60.952999999999996</v>
      </c>
      <c r="S668" s="182"/>
      <c r="T668" s="184">
        <f>SUM(T669:T684)</f>
        <v>0</v>
      </c>
      <c r="AR668" s="185" t="s">
        <v>82</v>
      </c>
      <c r="AT668" s="186" t="s">
        <v>73</v>
      </c>
      <c r="AU668" s="186" t="s">
        <v>82</v>
      </c>
      <c r="AY668" s="185" t="s">
        <v>158</v>
      </c>
      <c r="BK668" s="187">
        <f>SUM(BK669:BK684)</f>
        <v>0</v>
      </c>
    </row>
    <row r="669" spans="1:65" s="2" customFormat="1" ht="30" customHeight="1">
      <c r="A669" s="34"/>
      <c r="B669" s="35"/>
      <c r="C669" s="188" t="s">
        <v>1125</v>
      </c>
      <c r="D669" s="188" t="s">
        <v>159</v>
      </c>
      <c r="E669" s="189" t="s">
        <v>1078</v>
      </c>
      <c r="F669" s="190" t="s">
        <v>1079</v>
      </c>
      <c r="G669" s="191" t="s">
        <v>194</v>
      </c>
      <c r="H669" s="192">
        <v>46.5</v>
      </c>
      <c r="I669" s="193"/>
      <c r="J669" s="194">
        <f>ROUND(I669*H669,2)</f>
        <v>0</v>
      </c>
      <c r="K669" s="190" t="s">
        <v>19</v>
      </c>
      <c r="L669" s="39"/>
      <c r="M669" s="195" t="s">
        <v>19</v>
      </c>
      <c r="N669" s="196" t="s">
        <v>45</v>
      </c>
      <c r="O669" s="64"/>
      <c r="P669" s="197">
        <f>O669*H669</f>
        <v>0</v>
      </c>
      <c r="Q669" s="197">
        <v>0</v>
      </c>
      <c r="R669" s="197">
        <f>Q669*H669</f>
        <v>0</v>
      </c>
      <c r="S669" s="197">
        <v>0</v>
      </c>
      <c r="T669" s="198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9" t="s">
        <v>163</v>
      </c>
      <c r="AT669" s="199" t="s">
        <v>159</v>
      </c>
      <c r="AU669" s="199" t="s">
        <v>85</v>
      </c>
      <c r="AY669" s="17" t="s">
        <v>158</v>
      </c>
      <c r="BE669" s="200">
        <f>IF(N669="základní",J669,0)</f>
        <v>0</v>
      </c>
      <c r="BF669" s="200">
        <f>IF(N669="snížená",J669,0)</f>
        <v>0</v>
      </c>
      <c r="BG669" s="200">
        <f>IF(N669="zákl. přenesená",J669,0)</f>
        <v>0</v>
      </c>
      <c r="BH669" s="200">
        <f>IF(N669="sníž. přenesená",J669,0)</f>
        <v>0</v>
      </c>
      <c r="BI669" s="200">
        <f>IF(N669="nulová",J669,0)</f>
        <v>0</v>
      </c>
      <c r="BJ669" s="17" t="s">
        <v>82</v>
      </c>
      <c r="BK669" s="200">
        <f>ROUND(I669*H669,2)</f>
        <v>0</v>
      </c>
      <c r="BL669" s="17" t="s">
        <v>163</v>
      </c>
      <c r="BM669" s="199" t="s">
        <v>1080</v>
      </c>
    </row>
    <row r="670" spans="1:65" s="2" customFormat="1" ht="10.199999999999999">
      <c r="A670" s="34"/>
      <c r="B670" s="35"/>
      <c r="C670" s="36"/>
      <c r="D670" s="201" t="s">
        <v>165</v>
      </c>
      <c r="E670" s="36"/>
      <c r="F670" s="202" t="s">
        <v>1079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165</v>
      </c>
      <c r="AU670" s="17" t="s">
        <v>85</v>
      </c>
    </row>
    <row r="671" spans="1:65" s="13" customFormat="1" ht="10.199999999999999">
      <c r="B671" s="205"/>
      <c r="C671" s="206"/>
      <c r="D671" s="201" t="s">
        <v>166</v>
      </c>
      <c r="E671" s="207" t="s">
        <v>19</v>
      </c>
      <c r="F671" s="208" t="s">
        <v>2167</v>
      </c>
      <c r="G671" s="206"/>
      <c r="H671" s="209">
        <v>46.5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166</v>
      </c>
      <c r="AU671" s="215" t="s">
        <v>85</v>
      </c>
      <c r="AV671" s="13" t="s">
        <v>85</v>
      </c>
      <c r="AW671" s="13" t="s">
        <v>34</v>
      </c>
      <c r="AX671" s="13" t="s">
        <v>82</v>
      </c>
      <c r="AY671" s="215" t="s">
        <v>158</v>
      </c>
    </row>
    <row r="672" spans="1:65" s="2" customFormat="1" ht="16.5" customHeight="1">
      <c r="A672" s="34"/>
      <c r="B672" s="35"/>
      <c r="C672" s="228" t="s">
        <v>1131</v>
      </c>
      <c r="D672" s="228" t="s">
        <v>199</v>
      </c>
      <c r="E672" s="229" t="s">
        <v>1083</v>
      </c>
      <c r="F672" s="230" t="s">
        <v>1084</v>
      </c>
      <c r="G672" s="231" t="s">
        <v>1059</v>
      </c>
      <c r="H672" s="232">
        <v>6.2779999999999996</v>
      </c>
      <c r="I672" s="233"/>
      <c r="J672" s="234">
        <f>ROUND(I672*H672,2)</f>
        <v>0</v>
      </c>
      <c r="K672" s="230" t="s">
        <v>213</v>
      </c>
      <c r="L672" s="235"/>
      <c r="M672" s="236" t="s">
        <v>19</v>
      </c>
      <c r="N672" s="237" t="s">
        <v>45</v>
      </c>
      <c r="O672" s="64"/>
      <c r="P672" s="197">
        <f>O672*H672</f>
        <v>0</v>
      </c>
      <c r="Q672" s="197">
        <v>1</v>
      </c>
      <c r="R672" s="197">
        <f>Q672*H672</f>
        <v>6.2779999999999996</v>
      </c>
      <c r="S672" s="197">
        <v>0</v>
      </c>
      <c r="T672" s="19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9" t="s">
        <v>241</v>
      </c>
      <c r="AT672" s="199" t="s">
        <v>199</v>
      </c>
      <c r="AU672" s="199" t="s">
        <v>85</v>
      </c>
      <c r="AY672" s="17" t="s">
        <v>158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7" t="s">
        <v>82</v>
      </c>
      <c r="BK672" s="200">
        <f>ROUND(I672*H672,2)</f>
        <v>0</v>
      </c>
      <c r="BL672" s="17" t="s">
        <v>236</v>
      </c>
      <c r="BM672" s="199" t="s">
        <v>1085</v>
      </c>
    </row>
    <row r="673" spans="1:65" s="2" customFormat="1" ht="10.199999999999999">
      <c r="A673" s="34"/>
      <c r="B673" s="35"/>
      <c r="C673" s="36"/>
      <c r="D673" s="201" t="s">
        <v>165</v>
      </c>
      <c r="E673" s="36"/>
      <c r="F673" s="202" t="s">
        <v>1084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165</v>
      </c>
      <c r="AU673" s="17" t="s">
        <v>85</v>
      </c>
    </row>
    <row r="674" spans="1:65" s="13" customFormat="1" ht="10.199999999999999">
      <c r="B674" s="205"/>
      <c r="C674" s="206"/>
      <c r="D674" s="201" t="s">
        <v>166</v>
      </c>
      <c r="E674" s="207" t="s">
        <v>19</v>
      </c>
      <c r="F674" s="208" t="s">
        <v>2168</v>
      </c>
      <c r="G674" s="206"/>
      <c r="H674" s="209">
        <v>6.2779999999999996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85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16.5" customHeight="1">
      <c r="A675" s="34"/>
      <c r="B675" s="35"/>
      <c r="C675" s="188" t="s">
        <v>1136</v>
      </c>
      <c r="D675" s="188" t="s">
        <v>159</v>
      </c>
      <c r="E675" s="189" t="s">
        <v>1088</v>
      </c>
      <c r="F675" s="190" t="s">
        <v>1089</v>
      </c>
      <c r="G675" s="191" t="s">
        <v>194</v>
      </c>
      <c r="H675" s="192">
        <v>57</v>
      </c>
      <c r="I675" s="193"/>
      <c r="J675" s="194">
        <f>ROUND(I675*H675,2)</f>
        <v>0</v>
      </c>
      <c r="K675" s="190" t="s">
        <v>19</v>
      </c>
      <c r="L675" s="39"/>
      <c r="M675" s="195" t="s">
        <v>19</v>
      </c>
      <c r="N675" s="196" t="s">
        <v>45</v>
      </c>
      <c r="O675" s="64"/>
      <c r="P675" s="197">
        <f>O675*H675</f>
        <v>0</v>
      </c>
      <c r="Q675" s="197">
        <v>0</v>
      </c>
      <c r="R675" s="197">
        <f>Q675*H675</f>
        <v>0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163</v>
      </c>
      <c r="AT675" s="199" t="s">
        <v>159</v>
      </c>
      <c r="AU675" s="199" t="s">
        <v>85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163</v>
      </c>
      <c r="BM675" s="199" t="s">
        <v>1090</v>
      </c>
    </row>
    <row r="676" spans="1:65" s="2" customFormat="1" ht="10.199999999999999">
      <c r="A676" s="34"/>
      <c r="B676" s="35"/>
      <c r="C676" s="36"/>
      <c r="D676" s="201" t="s">
        <v>165</v>
      </c>
      <c r="E676" s="36"/>
      <c r="F676" s="202" t="s">
        <v>1089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85</v>
      </c>
    </row>
    <row r="677" spans="1:65" s="13" customFormat="1" ht="10.199999999999999">
      <c r="B677" s="205"/>
      <c r="C677" s="206"/>
      <c r="D677" s="201" t="s">
        <v>166</v>
      </c>
      <c r="E677" s="207" t="s">
        <v>19</v>
      </c>
      <c r="F677" s="208" t="s">
        <v>2169</v>
      </c>
      <c r="G677" s="206"/>
      <c r="H677" s="209">
        <v>78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166</v>
      </c>
      <c r="AU677" s="215" t="s">
        <v>85</v>
      </c>
      <c r="AV677" s="13" t="s">
        <v>85</v>
      </c>
      <c r="AW677" s="13" t="s">
        <v>34</v>
      </c>
      <c r="AX677" s="13" t="s">
        <v>74</v>
      </c>
      <c r="AY677" s="215" t="s">
        <v>158</v>
      </c>
    </row>
    <row r="678" spans="1:65" s="13" customFormat="1" ht="10.199999999999999">
      <c r="B678" s="205"/>
      <c r="C678" s="206"/>
      <c r="D678" s="201" t="s">
        <v>166</v>
      </c>
      <c r="E678" s="207" t="s">
        <v>19</v>
      </c>
      <c r="F678" s="208" t="s">
        <v>2170</v>
      </c>
      <c r="G678" s="206"/>
      <c r="H678" s="209">
        <v>-21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166</v>
      </c>
      <c r="AU678" s="215" t="s">
        <v>85</v>
      </c>
      <c r="AV678" s="13" t="s">
        <v>85</v>
      </c>
      <c r="AW678" s="13" t="s">
        <v>34</v>
      </c>
      <c r="AX678" s="13" t="s">
        <v>74</v>
      </c>
      <c r="AY678" s="215" t="s">
        <v>158</v>
      </c>
    </row>
    <row r="679" spans="1:65" s="14" customFormat="1" ht="10.199999999999999">
      <c r="B679" s="216"/>
      <c r="C679" s="217"/>
      <c r="D679" s="201" t="s">
        <v>166</v>
      </c>
      <c r="E679" s="218" t="s">
        <v>19</v>
      </c>
      <c r="F679" s="219" t="s">
        <v>175</v>
      </c>
      <c r="G679" s="217"/>
      <c r="H679" s="220">
        <v>57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166</v>
      </c>
      <c r="AU679" s="226" t="s">
        <v>85</v>
      </c>
      <c r="AV679" s="14" t="s">
        <v>163</v>
      </c>
      <c r="AW679" s="14" t="s">
        <v>34</v>
      </c>
      <c r="AX679" s="14" t="s">
        <v>82</v>
      </c>
      <c r="AY679" s="226" t="s">
        <v>158</v>
      </c>
    </row>
    <row r="680" spans="1:65" s="2" customFormat="1" ht="16.5" customHeight="1">
      <c r="A680" s="34"/>
      <c r="B680" s="35"/>
      <c r="C680" s="228" t="s">
        <v>1140</v>
      </c>
      <c r="D680" s="228" t="s">
        <v>199</v>
      </c>
      <c r="E680" s="229" t="s">
        <v>1092</v>
      </c>
      <c r="F680" s="230" t="s">
        <v>1093</v>
      </c>
      <c r="G680" s="231" t="s">
        <v>1059</v>
      </c>
      <c r="H680" s="232">
        <v>54.674999999999997</v>
      </c>
      <c r="I680" s="233"/>
      <c r="J680" s="234">
        <f>ROUND(I680*H680,2)</f>
        <v>0</v>
      </c>
      <c r="K680" s="230" t="s">
        <v>213</v>
      </c>
      <c r="L680" s="235"/>
      <c r="M680" s="236" t="s">
        <v>19</v>
      </c>
      <c r="N680" s="237" t="s">
        <v>45</v>
      </c>
      <c r="O680" s="64"/>
      <c r="P680" s="197">
        <f>O680*H680</f>
        <v>0</v>
      </c>
      <c r="Q680" s="197">
        <v>1</v>
      </c>
      <c r="R680" s="197">
        <f>Q680*H680</f>
        <v>54.674999999999997</v>
      </c>
      <c r="S680" s="197">
        <v>0</v>
      </c>
      <c r="T680" s="198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9" t="s">
        <v>241</v>
      </c>
      <c r="AT680" s="199" t="s">
        <v>199</v>
      </c>
      <c r="AU680" s="199" t="s">
        <v>85</v>
      </c>
      <c r="AY680" s="17" t="s">
        <v>158</v>
      </c>
      <c r="BE680" s="200">
        <f>IF(N680="základní",J680,0)</f>
        <v>0</v>
      </c>
      <c r="BF680" s="200">
        <f>IF(N680="snížená",J680,0)</f>
        <v>0</v>
      </c>
      <c r="BG680" s="200">
        <f>IF(N680="zákl. přenesená",J680,0)</f>
        <v>0</v>
      </c>
      <c r="BH680" s="200">
        <f>IF(N680="sníž. přenesená",J680,0)</f>
        <v>0</v>
      </c>
      <c r="BI680" s="200">
        <f>IF(N680="nulová",J680,0)</f>
        <v>0</v>
      </c>
      <c r="BJ680" s="17" t="s">
        <v>82</v>
      </c>
      <c r="BK680" s="200">
        <f>ROUND(I680*H680,2)</f>
        <v>0</v>
      </c>
      <c r="BL680" s="17" t="s">
        <v>236</v>
      </c>
      <c r="BM680" s="199" t="s">
        <v>1094</v>
      </c>
    </row>
    <row r="681" spans="1:65" s="2" customFormat="1" ht="10.199999999999999">
      <c r="A681" s="34"/>
      <c r="B681" s="35"/>
      <c r="C681" s="36"/>
      <c r="D681" s="201" t="s">
        <v>165</v>
      </c>
      <c r="E681" s="36"/>
      <c r="F681" s="202" t="s">
        <v>1093</v>
      </c>
      <c r="G681" s="36"/>
      <c r="H681" s="36"/>
      <c r="I681" s="108"/>
      <c r="J681" s="36"/>
      <c r="K681" s="36"/>
      <c r="L681" s="39"/>
      <c r="M681" s="203"/>
      <c r="N681" s="204"/>
      <c r="O681" s="64"/>
      <c r="P681" s="64"/>
      <c r="Q681" s="64"/>
      <c r="R681" s="64"/>
      <c r="S681" s="64"/>
      <c r="T681" s="65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165</v>
      </c>
      <c r="AU681" s="17" t="s">
        <v>85</v>
      </c>
    </row>
    <row r="682" spans="1:65" s="13" customFormat="1" ht="10.199999999999999">
      <c r="B682" s="205"/>
      <c r="C682" s="206"/>
      <c r="D682" s="201" t="s">
        <v>166</v>
      </c>
      <c r="E682" s="207" t="s">
        <v>19</v>
      </c>
      <c r="F682" s="208" t="s">
        <v>2171</v>
      </c>
      <c r="G682" s="206"/>
      <c r="H682" s="209">
        <v>46.17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166</v>
      </c>
      <c r="AU682" s="215" t="s">
        <v>85</v>
      </c>
      <c r="AV682" s="13" t="s">
        <v>85</v>
      </c>
      <c r="AW682" s="13" t="s">
        <v>34</v>
      </c>
      <c r="AX682" s="13" t="s">
        <v>74</v>
      </c>
      <c r="AY682" s="215" t="s">
        <v>158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2172</v>
      </c>
      <c r="G683" s="206"/>
      <c r="H683" s="209">
        <v>8.5050000000000008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85</v>
      </c>
      <c r="AV683" s="13" t="s">
        <v>85</v>
      </c>
      <c r="AW683" s="13" t="s">
        <v>34</v>
      </c>
      <c r="AX683" s="13" t="s">
        <v>74</v>
      </c>
      <c r="AY683" s="215" t="s">
        <v>158</v>
      </c>
    </row>
    <row r="684" spans="1:65" s="14" customFormat="1" ht="10.199999999999999">
      <c r="B684" s="216"/>
      <c r="C684" s="217"/>
      <c r="D684" s="201" t="s">
        <v>166</v>
      </c>
      <c r="E684" s="218" t="s">
        <v>19</v>
      </c>
      <c r="F684" s="219" t="s">
        <v>175</v>
      </c>
      <c r="G684" s="217"/>
      <c r="H684" s="220">
        <v>54.675000000000004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166</v>
      </c>
      <c r="AU684" s="226" t="s">
        <v>85</v>
      </c>
      <c r="AV684" s="14" t="s">
        <v>163</v>
      </c>
      <c r="AW684" s="14" t="s">
        <v>34</v>
      </c>
      <c r="AX684" s="14" t="s">
        <v>82</v>
      </c>
      <c r="AY684" s="226" t="s">
        <v>158</v>
      </c>
    </row>
    <row r="685" spans="1:65" s="12" customFormat="1" ht="25.95" customHeight="1">
      <c r="B685" s="174"/>
      <c r="C685" s="175"/>
      <c r="D685" s="176" t="s">
        <v>73</v>
      </c>
      <c r="E685" s="177" t="s">
        <v>1096</v>
      </c>
      <c r="F685" s="177" t="s">
        <v>1097</v>
      </c>
      <c r="G685" s="175"/>
      <c r="H685" s="175"/>
      <c r="I685" s="178"/>
      <c r="J685" s="179">
        <f>BK685</f>
        <v>0</v>
      </c>
      <c r="K685" s="175"/>
      <c r="L685" s="180"/>
      <c r="M685" s="181"/>
      <c r="N685" s="182"/>
      <c r="O685" s="182"/>
      <c r="P685" s="183">
        <f>SUM(P686:P816)</f>
        <v>0</v>
      </c>
      <c r="Q685" s="182"/>
      <c r="R685" s="183">
        <f>SUM(R686:R816)</f>
        <v>40.471868869999994</v>
      </c>
      <c r="S685" s="182"/>
      <c r="T685" s="184">
        <f>SUM(T686:T816)</f>
        <v>0</v>
      </c>
      <c r="AR685" s="185" t="s">
        <v>176</v>
      </c>
      <c r="AT685" s="186" t="s">
        <v>73</v>
      </c>
      <c r="AU685" s="186" t="s">
        <v>74</v>
      </c>
      <c r="AY685" s="185" t="s">
        <v>158</v>
      </c>
      <c r="BK685" s="187">
        <f>SUM(BK686:BK816)</f>
        <v>0</v>
      </c>
    </row>
    <row r="686" spans="1:65" s="2" customFormat="1" ht="30" customHeight="1">
      <c r="A686" s="34"/>
      <c r="B686" s="35"/>
      <c r="C686" s="188" t="s">
        <v>1146</v>
      </c>
      <c r="D686" s="188" t="s">
        <v>159</v>
      </c>
      <c r="E686" s="189" t="s">
        <v>1104</v>
      </c>
      <c r="F686" s="190" t="s">
        <v>1105</v>
      </c>
      <c r="G686" s="191" t="s">
        <v>1106</v>
      </c>
      <c r="H686" s="192">
        <v>0.4</v>
      </c>
      <c r="I686" s="193"/>
      <c r="J686" s="194">
        <f>ROUND(I686*H686,2)</f>
        <v>0</v>
      </c>
      <c r="K686" s="190" t="s">
        <v>19</v>
      </c>
      <c r="L686" s="39"/>
      <c r="M686" s="195" t="s">
        <v>19</v>
      </c>
      <c r="N686" s="196" t="s">
        <v>45</v>
      </c>
      <c r="O686" s="64"/>
      <c r="P686" s="197">
        <f>O686*H686</f>
        <v>0</v>
      </c>
      <c r="Q686" s="197">
        <v>8.8000000000000005E-3</v>
      </c>
      <c r="R686" s="197">
        <f>Q686*H686</f>
        <v>3.5200000000000006E-3</v>
      </c>
      <c r="S686" s="197">
        <v>0</v>
      </c>
      <c r="T686" s="198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99" t="s">
        <v>236</v>
      </c>
      <c r="AT686" s="199" t="s">
        <v>159</v>
      </c>
      <c r="AU686" s="199" t="s">
        <v>82</v>
      </c>
      <c r="AY686" s="17" t="s">
        <v>158</v>
      </c>
      <c r="BE686" s="200">
        <f>IF(N686="základní",J686,0)</f>
        <v>0</v>
      </c>
      <c r="BF686" s="200">
        <f>IF(N686="snížená",J686,0)</f>
        <v>0</v>
      </c>
      <c r="BG686" s="200">
        <f>IF(N686="zákl. přenesená",J686,0)</f>
        <v>0</v>
      </c>
      <c r="BH686" s="200">
        <f>IF(N686="sníž. přenesená",J686,0)</f>
        <v>0</v>
      </c>
      <c r="BI686" s="200">
        <f>IF(N686="nulová",J686,0)</f>
        <v>0</v>
      </c>
      <c r="BJ686" s="17" t="s">
        <v>82</v>
      </c>
      <c r="BK686" s="200">
        <f>ROUND(I686*H686,2)</f>
        <v>0</v>
      </c>
      <c r="BL686" s="17" t="s">
        <v>236</v>
      </c>
      <c r="BM686" s="199" t="s">
        <v>1107</v>
      </c>
    </row>
    <row r="687" spans="1:65" s="2" customFormat="1" ht="19.2">
      <c r="A687" s="34"/>
      <c r="B687" s="35"/>
      <c r="C687" s="36"/>
      <c r="D687" s="201" t="s">
        <v>165</v>
      </c>
      <c r="E687" s="36"/>
      <c r="F687" s="202" t="s">
        <v>1105</v>
      </c>
      <c r="G687" s="36"/>
      <c r="H687" s="36"/>
      <c r="I687" s="108"/>
      <c r="J687" s="36"/>
      <c r="K687" s="36"/>
      <c r="L687" s="39"/>
      <c r="M687" s="203"/>
      <c r="N687" s="204"/>
      <c r="O687" s="64"/>
      <c r="P687" s="64"/>
      <c r="Q687" s="64"/>
      <c r="R687" s="64"/>
      <c r="S687" s="64"/>
      <c r="T687" s="65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165</v>
      </c>
      <c r="AU687" s="17" t="s">
        <v>82</v>
      </c>
    </row>
    <row r="688" spans="1:65" s="13" customFormat="1" ht="10.199999999999999">
      <c r="B688" s="205"/>
      <c r="C688" s="206"/>
      <c r="D688" s="201" t="s">
        <v>166</v>
      </c>
      <c r="E688" s="207" t="s">
        <v>19</v>
      </c>
      <c r="F688" s="208" t="s">
        <v>2173</v>
      </c>
      <c r="G688" s="206"/>
      <c r="H688" s="209">
        <v>0.4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166</v>
      </c>
      <c r="AU688" s="215" t="s">
        <v>82</v>
      </c>
      <c r="AV688" s="13" t="s">
        <v>85</v>
      </c>
      <c r="AW688" s="13" t="s">
        <v>34</v>
      </c>
      <c r="AX688" s="13" t="s">
        <v>82</v>
      </c>
      <c r="AY688" s="215" t="s">
        <v>158</v>
      </c>
    </row>
    <row r="689" spans="1:65" s="2" customFormat="1" ht="30" customHeight="1">
      <c r="A689" s="34"/>
      <c r="B689" s="35"/>
      <c r="C689" s="188" t="s">
        <v>1151</v>
      </c>
      <c r="D689" s="188" t="s">
        <v>159</v>
      </c>
      <c r="E689" s="189" t="s">
        <v>1110</v>
      </c>
      <c r="F689" s="190" t="s">
        <v>1111</v>
      </c>
      <c r="G689" s="191" t="s">
        <v>1106</v>
      </c>
      <c r="H689" s="192">
        <v>0.4</v>
      </c>
      <c r="I689" s="193"/>
      <c r="J689" s="194">
        <f>ROUND(I689*H689,2)</f>
        <v>0</v>
      </c>
      <c r="K689" s="190" t="s">
        <v>19</v>
      </c>
      <c r="L689" s="39"/>
      <c r="M689" s="195" t="s">
        <v>19</v>
      </c>
      <c r="N689" s="196" t="s">
        <v>45</v>
      </c>
      <c r="O689" s="64"/>
      <c r="P689" s="197">
        <f>O689*H689</f>
        <v>0</v>
      </c>
      <c r="Q689" s="197">
        <v>9.9000000000000008E-3</v>
      </c>
      <c r="R689" s="197">
        <f>Q689*H689</f>
        <v>3.9600000000000008E-3</v>
      </c>
      <c r="S689" s="197">
        <v>0</v>
      </c>
      <c r="T689" s="198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9" t="s">
        <v>236</v>
      </c>
      <c r="AT689" s="199" t="s">
        <v>159</v>
      </c>
      <c r="AU689" s="199" t="s">
        <v>82</v>
      </c>
      <c r="AY689" s="17" t="s">
        <v>158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7" t="s">
        <v>82</v>
      </c>
      <c r="BK689" s="200">
        <f>ROUND(I689*H689,2)</f>
        <v>0</v>
      </c>
      <c r="BL689" s="17" t="s">
        <v>236</v>
      </c>
      <c r="BM689" s="199" t="s">
        <v>1112</v>
      </c>
    </row>
    <row r="690" spans="1:65" s="2" customFormat="1" ht="10.199999999999999">
      <c r="A690" s="34"/>
      <c r="B690" s="35"/>
      <c r="C690" s="36"/>
      <c r="D690" s="201" t="s">
        <v>165</v>
      </c>
      <c r="E690" s="36"/>
      <c r="F690" s="202" t="s">
        <v>1111</v>
      </c>
      <c r="G690" s="36"/>
      <c r="H690" s="36"/>
      <c r="I690" s="108"/>
      <c r="J690" s="36"/>
      <c r="K690" s="36"/>
      <c r="L690" s="39"/>
      <c r="M690" s="203"/>
      <c r="N690" s="204"/>
      <c r="O690" s="64"/>
      <c r="P690" s="64"/>
      <c r="Q690" s="64"/>
      <c r="R690" s="64"/>
      <c r="S690" s="64"/>
      <c r="T690" s="65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165</v>
      </c>
      <c r="AU690" s="17" t="s">
        <v>82</v>
      </c>
    </row>
    <row r="691" spans="1:65" s="13" customFormat="1" ht="10.199999999999999">
      <c r="B691" s="205"/>
      <c r="C691" s="206"/>
      <c r="D691" s="201" t="s">
        <v>166</v>
      </c>
      <c r="E691" s="207" t="s">
        <v>19</v>
      </c>
      <c r="F691" s="208" t="s">
        <v>2173</v>
      </c>
      <c r="G691" s="206"/>
      <c r="H691" s="209">
        <v>0.4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166</v>
      </c>
      <c r="AU691" s="215" t="s">
        <v>82</v>
      </c>
      <c r="AV691" s="13" t="s">
        <v>85</v>
      </c>
      <c r="AW691" s="13" t="s">
        <v>34</v>
      </c>
      <c r="AX691" s="13" t="s">
        <v>82</v>
      </c>
      <c r="AY691" s="215" t="s">
        <v>158</v>
      </c>
    </row>
    <row r="692" spans="1:65" s="2" customFormat="1" ht="30" customHeight="1">
      <c r="A692" s="34"/>
      <c r="B692" s="35"/>
      <c r="C692" s="188" t="s">
        <v>1156</v>
      </c>
      <c r="D692" s="188" t="s">
        <v>159</v>
      </c>
      <c r="E692" s="189" t="s">
        <v>2174</v>
      </c>
      <c r="F692" s="190" t="s">
        <v>2175</v>
      </c>
      <c r="G692" s="191" t="s">
        <v>194</v>
      </c>
      <c r="H692" s="192">
        <v>20</v>
      </c>
      <c r="I692" s="193"/>
      <c r="J692" s="194">
        <f>ROUND(I692*H692,2)</f>
        <v>0</v>
      </c>
      <c r="K692" s="190" t="s">
        <v>213</v>
      </c>
      <c r="L692" s="39"/>
      <c r="M692" s="195" t="s">
        <v>19</v>
      </c>
      <c r="N692" s="196" t="s">
        <v>45</v>
      </c>
      <c r="O692" s="64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9" t="s">
        <v>236</v>
      </c>
      <c r="AT692" s="199" t="s">
        <v>159</v>
      </c>
      <c r="AU692" s="199" t="s">
        <v>82</v>
      </c>
      <c r="AY692" s="17" t="s">
        <v>158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7" t="s">
        <v>82</v>
      </c>
      <c r="BK692" s="200">
        <f>ROUND(I692*H692,2)</f>
        <v>0</v>
      </c>
      <c r="BL692" s="17" t="s">
        <v>236</v>
      </c>
      <c r="BM692" s="199" t="s">
        <v>2176</v>
      </c>
    </row>
    <row r="693" spans="1:65" s="2" customFormat="1" ht="38.4">
      <c r="A693" s="34"/>
      <c r="B693" s="35"/>
      <c r="C693" s="36"/>
      <c r="D693" s="201" t="s">
        <v>165</v>
      </c>
      <c r="E693" s="36"/>
      <c r="F693" s="202" t="s">
        <v>2177</v>
      </c>
      <c r="G693" s="36"/>
      <c r="H693" s="36"/>
      <c r="I693" s="108"/>
      <c r="J693" s="36"/>
      <c r="K693" s="36"/>
      <c r="L693" s="39"/>
      <c r="M693" s="203"/>
      <c r="N693" s="204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165</v>
      </c>
      <c r="AU693" s="17" t="s">
        <v>82</v>
      </c>
    </row>
    <row r="694" spans="1:65" s="2" customFormat="1" ht="96">
      <c r="A694" s="34"/>
      <c r="B694" s="35"/>
      <c r="C694" s="36"/>
      <c r="D694" s="201" t="s">
        <v>216</v>
      </c>
      <c r="E694" s="36"/>
      <c r="F694" s="227" t="s">
        <v>1118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216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2178</v>
      </c>
      <c r="G695" s="206"/>
      <c r="H695" s="209">
        <v>20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2" customFormat="1" ht="29.4" customHeight="1">
      <c r="A696" s="34"/>
      <c r="B696" s="35"/>
      <c r="C696" s="188" t="s">
        <v>1161</v>
      </c>
      <c r="D696" s="188" t="s">
        <v>159</v>
      </c>
      <c r="E696" s="189" t="s">
        <v>2179</v>
      </c>
      <c r="F696" s="190" t="s">
        <v>2180</v>
      </c>
      <c r="G696" s="191" t="s">
        <v>194</v>
      </c>
      <c r="H696" s="192">
        <v>46</v>
      </c>
      <c r="I696" s="193"/>
      <c r="J696" s="194">
        <f>ROUND(I696*H696,2)</f>
        <v>0</v>
      </c>
      <c r="K696" s="190" t="s">
        <v>213</v>
      </c>
      <c r="L696" s="39"/>
      <c r="M696" s="195" t="s">
        <v>19</v>
      </c>
      <c r="N696" s="196" t="s">
        <v>45</v>
      </c>
      <c r="O696" s="64"/>
      <c r="P696" s="197">
        <f>O696*H696</f>
        <v>0</v>
      </c>
      <c r="Q696" s="197">
        <v>0</v>
      </c>
      <c r="R696" s="197">
        <f>Q696*H696</f>
        <v>0</v>
      </c>
      <c r="S696" s="197">
        <v>0</v>
      </c>
      <c r="T696" s="198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9" t="s">
        <v>236</v>
      </c>
      <c r="AT696" s="199" t="s">
        <v>159</v>
      </c>
      <c r="AU696" s="199" t="s">
        <v>82</v>
      </c>
      <c r="AY696" s="17" t="s">
        <v>158</v>
      </c>
      <c r="BE696" s="200">
        <f>IF(N696="základní",J696,0)</f>
        <v>0</v>
      </c>
      <c r="BF696" s="200">
        <f>IF(N696="snížená",J696,0)</f>
        <v>0</v>
      </c>
      <c r="BG696" s="200">
        <f>IF(N696="zákl. přenesená",J696,0)</f>
        <v>0</v>
      </c>
      <c r="BH696" s="200">
        <f>IF(N696="sníž. přenesená",J696,0)</f>
        <v>0</v>
      </c>
      <c r="BI696" s="200">
        <f>IF(N696="nulová",J696,0)</f>
        <v>0</v>
      </c>
      <c r="BJ696" s="17" t="s">
        <v>82</v>
      </c>
      <c r="BK696" s="200">
        <f>ROUND(I696*H696,2)</f>
        <v>0</v>
      </c>
      <c r="BL696" s="17" t="s">
        <v>236</v>
      </c>
      <c r="BM696" s="199" t="s">
        <v>2181</v>
      </c>
    </row>
    <row r="697" spans="1:65" s="2" customFormat="1" ht="38.4">
      <c r="A697" s="34"/>
      <c r="B697" s="35"/>
      <c r="C697" s="36"/>
      <c r="D697" s="201" t="s">
        <v>165</v>
      </c>
      <c r="E697" s="36"/>
      <c r="F697" s="202" t="s">
        <v>2182</v>
      </c>
      <c r="G697" s="36"/>
      <c r="H697" s="36"/>
      <c r="I697" s="108"/>
      <c r="J697" s="36"/>
      <c r="K697" s="36"/>
      <c r="L697" s="39"/>
      <c r="M697" s="203"/>
      <c r="N697" s="204"/>
      <c r="O697" s="64"/>
      <c r="P697" s="64"/>
      <c r="Q697" s="64"/>
      <c r="R697" s="64"/>
      <c r="S697" s="64"/>
      <c r="T697" s="65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165</v>
      </c>
      <c r="AU697" s="17" t="s">
        <v>82</v>
      </c>
    </row>
    <row r="698" spans="1:65" s="2" customFormat="1" ht="96">
      <c r="A698" s="34"/>
      <c r="B698" s="35"/>
      <c r="C698" s="36"/>
      <c r="D698" s="201" t="s">
        <v>216</v>
      </c>
      <c r="E698" s="36"/>
      <c r="F698" s="227" t="s">
        <v>1118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216</v>
      </c>
      <c r="AU698" s="17" t="s">
        <v>82</v>
      </c>
    </row>
    <row r="699" spans="1:65" s="13" customFormat="1" ht="10.199999999999999">
      <c r="B699" s="205"/>
      <c r="C699" s="206"/>
      <c r="D699" s="201" t="s">
        <v>166</v>
      </c>
      <c r="E699" s="207" t="s">
        <v>19</v>
      </c>
      <c r="F699" s="208" t="s">
        <v>2183</v>
      </c>
      <c r="G699" s="206"/>
      <c r="H699" s="209">
        <v>46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166</v>
      </c>
      <c r="AU699" s="215" t="s">
        <v>82</v>
      </c>
      <c r="AV699" s="13" t="s">
        <v>85</v>
      </c>
      <c r="AW699" s="13" t="s">
        <v>34</v>
      </c>
      <c r="AX699" s="13" t="s">
        <v>82</v>
      </c>
      <c r="AY699" s="215" t="s">
        <v>158</v>
      </c>
    </row>
    <row r="700" spans="1:65" s="2" customFormat="1" ht="29.4" customHeight="1">
      <c r="A700" s="34"/>
      <c r="B700" s="35"/>
      <c r="C700" s="188" t="s">
        <v>1165</v>
      </c>
      <c r="D700" s="188" t="s">
        <v>159</v>
      </c>
      <c r="E700" s="189" t="s">
        <v>1114</v>
      </c>
      <c r="F700" s="190" t="s">
        <v>1115</v>
      </c>
      <c r="G700" s="191" t="s">
        <v>194</v>
      </c>
      <c r="H700" s="192">
        <v>130</v>
      </c>
      <c r="I700" s="193"/>
      <c r="J700" s="194">
        <f>ROUND(I700*H700,2)</f>
        <v>0</v>
      </c>
      <c r="K700" s="190" t="s">
        <v>213</v>
      </c>
      <c r="L700" s="39"/>
      <c r="M700" s="195" t="s">
        <v>19</v>
      </c>
      <c r="N700" s="196" t="s">
        <v>45</v>
      </c>
      <c r="O700" s="64"/>
      <c r="P700" s="197">
        <f>O700*H700</f>
        <v>0</v>
      </c>
      <c r="Q700" s="197">
        <v>0</v>
      </c>
      <c r="R700" s="197">
        <f>Q700*H700</f>
        <v>0</v>
      </c>
      <c r="S700" s="197">
        <v>0</v>
      </c>
      <c r="T700" s="198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9" t="s">
        <v>236</v>
      </c>
      <c r="AT700" s="199" t="s">
        <v>159</v>
      </c>
      <c r="AU700" s="199" t="s">
        <v>82</v>
      </c>
      <c r="AY700" s="17" t="s">
        <v>158</v>
      </c>
      <c r="BE700" s="200">
        <f>IF(N700="základní",J700,0)</f>
        <v>0</v>
      </c>
      <c r="BF700" s="200">
        <f>IF(N700="snížená",J700,0)</f>
        <v>0</v>
      </c>
      <c r="BG700" s="200">
        <f>IF(N700="zákl. přenesená",J700,0)</f>
        <v>0</v>
      </c>
      <c r="BH700" s="200">
        <f>IF(N700="sníž. přenesená",J700,0)</f>
        <v>0</v>
      </c>
      <c r="BI700" s="200">
        <f>IF(N700="nulová",J700,0)</f>
        <v>0</v>
      </c>
      <c r="BJ700" s="17" t="s">
        <v>82</v>
      </c>
      <c r="BK700" s="200">
        <f>ROUND(I700*H700,2)</f>
        <v>0</v>
      </c>
      <c r="BL700" s="17" t="s">
        <v>236</v>
      </c>
      <c r="BM700" s="199" t="s">
        <v>1116</v>
      </c>
    </row>
    <row r="701" spans="1:65" s="2" customFormat="1" ht="38.4">
      <c r="A701" s="34"/>
      <c r="B701" s="35"/>
      <c r="C701" s="36"/>
      <c r="D701" s="201" t="s">
        <v>165</v>
      </c>
      <c r="E701" s="36"/>
      <c r="F701" s="202" t="s">
        <v>1117</v>
      </c>
      <c r="G701" s="36"/>
      <c r="H701" s="36"/>
      <c r="I701" s="108"/>
      <c r="J701" s="36"/>
      <c r="K701" s="36"/>
      <c r="L701" s="39"/>
      <c r="M701" s="203"/>
      <c r="N701" s="204"/>
      <c r="O701" s="64"/>
      <c r="P701" s="64"/>
      <c r="Q701" s="64"/>
      <c r="R701" s="64"/>
      <c r="S701" s="64"/>
      <c r="T701" s="65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165</v>
      </c>
      <c r="AU701" s="17" t="s">
        <v>82</v>
      </c>
    </row>
    <row r="702" spans="1:65" s="2" customFormat="1" ht="96">
      <c r="A702" s="34"/>
      <c r="B702" s="35"/>
      <c r="C702" s="36"/>
      <c r="D702" s="201" t="s">
        <v>216</v>
      </c>
      <c r="E702" s="36"/>
      <c r="F702" s="227" t="s">
        <v>1118</v>
      </c>
      <c r="G702" s="36"/>
      <c r="H702" s="36"/>
      <c r="I702" s="108"/>
      <c r="J702" s="36"/>
      <c r="K702" s="36"/>
      <c r="L702" s="39"/>
      <c r="M702" s="203"/>
      <c r="N702" s="204"/>
      <c r="O702" s="64"/>
      <c r="P702" s="64"/>
      <c r="Q702" s="64"/>
      <c r="R702" s="64"/>
      <c r="S702" s="64"/>
      <c r="T702" s="65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216</v>
      </c>
      <c r="AU702" s="17" t="s">
        <v>82</v>
      </c>
    </row>
    <row r="703" spans="1:65" s="13" customFormat="1" ht="20.399999999999999">
      <c r="B703" s="205"/>
      <c r="C703" s="206"/>
      <c r="D703" s="201" t="s">
        <v>166</v>
      </c>
      <c r="E703" s="207" t="s">
        <v>19</v>
      </c>
      <c r="F703" s="208" t="s">
        <v>2184</v>
      </c>
      <c r="G703" s="206"/>
      <c r="H703" s="209">
        <v>130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166</v>
      </c>
      <c r="AU703" s="215" t="s">
        <v>82</v>
      </c>
      <c r="AV703" s="13" t="s">
        <v>85</v>
      </c>
      <c r="AW703" s="13" t="s">
        <v>34</v>
      </c>
      <c r="AX703" s="13" t="s">
        <v>82</v>
      </c>
      <c r="AY703" s="215" t="s">
        <v>158</v>
      </c>
    </row>
    <row r="704" spans="1:65" s="2" customFormat="1" ht="30" customHeight="1">
      <c r="A704" s="34"/>
      <c r="B704" s="35"/>
      <c r="C704" s="188" t="s">
        <v>1169</v>
      </c>
      <c r="D704" s="188" t="s">
        <v>159</v>
      </c>
      <c r="E704" s="189" t="s">
        <v>1120</v>
      </c>
      <c r="F704" s="190" t="s">
        <v>1121</v>
      </c>
      <c r="G704" s="191" t="s">
        <v>194</v>
      </c>
      <c r="H704" s="192">
        <v>196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236</v>
      </c>
      <c r="AT704" s="199" t="s">
        <v>159</v>
      </c>
      <c r="AU704" s="199" t="s">
        <v>82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236</v>
      </c>
      <c r="BM704" s="199" t="s">
        <v>1122</v>
      </c>
    </row>
    <row r="705" spans="1:65" s="2" customFormat="1" ht="38.4">
      <c r="A705" s="34"/>
      <c r="B705" s="35"/>
      <c r="C705" s="36"/>
      <c r="D705" s="201" t="s">
        <v>165</v>
      </c>
      <c r="E705" s="36"/>
      <c r="F705" s="202" t="s">
        <v>1123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82</v>
      </c>
    </row>
    <row r="706" spans="1:65" s="2" customFormat="1" ht="124.8">
      <c r="A706" s="34"/>
      <c r="B706" s="35"/>
      <c r="C706" s="36"/>
      <c r="D706" s="201" t="s">
        <v>216</v>
      </c>
      <c r="E706" s="36"/>
      <c r="F706" s="227" t="s">
        <v>1124</v>
      </c>
      <c r="G706" s="36"/>
      <c r="H706" s="36"/>
      <c r="I706" s="108"/>
      <c r="J706" s="36"/>
      <c r="K706" s="36"/>
      <c r="L706" s="39"/>
      <c r="M706" s="203"/>
      <c r="N706" s="204"/>
      <c r="O706" s="64"/>
      <c r="P706" s="64"/>
      <c r="Q706" s="64"/>
      <c r="R706" s="64"/>
      <c r="S706" s="64"/>
      <c r="T706" s="65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7" t="s">
        <v>216</v>
      </c>
      <c r="AU706" s="17" t="s">
        <v>82</v>
      </c>
    </row>
    <row r="707" spans="1:65" s="13" customFormat="1" ht="10.199999999999999">
      <c r="B707" s="205"/>
      <c r="C707" s="206"/>
      <c r="D707" s="201" t="s">
        <v>166</v>
      </c>
      <c r="E707" s="207" t="s">
        <v>19</v>
      </c>
      <c r="F707" s="208" t="s">
        <v>2185</v>
      </c>
      <c r="G707" s="206"/>
      <c r="H707" s="209">
        <v>196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166</v>
      </c>
      <c r="AU707" s="215" t="s">
        <v>82</v>
      </c>
      <c r="AV707" s="13" t="s">
        <v>85</v>
      </c>
      <c r="AW707" s="13" t="s">
        <v>34</v>
      </c>
      <c r="AX707" s="13" t="s">
        <v>82</v>
      </c>
      <c r="AY707" s="215" t="s">
        <v>158</v>
      </c>
    </row>
    <row r="708" spans="1:65" s="2" customFormat="1" ht="33" customHeight="1">
      <c r="A708" s="34"/>
      <c r="B708" s="35"/>
      <c r="C708" s="188" t="s">
        <v>1174</v>
      </c>
      <c r="D708" s="188" t="s">
        <v>159</v>
      </c>
      <c r="E708" s="189" t="s">
        <v>1126</v>
      </c>
      <c r="F708" s="190" t="s">
        <v>1127</v>
      </c>
      <c r="G708" s="191" t="s">
        <v>162</v>
      </c>
      <c r="H708" s="192">
        <v>18</v>
      </c>
      <c r="I708" s="193"/>
      <c r="J708" s="194">
        <f>ROUND(I708*H708,2)</f>
        <v>0</v>
      </c>
      <c r="K708" s="190" t="s">
        <v>213</v>
      </c>
      <c r="L708" s="39"/>
      <c r="M708" s="195" t="s">
        <v>19</v>
      </c>
      <c r="N708" s="196" t="s">
        <v>45</v>
      </c>
      <c r="O708" s="64"/>
      <c r="P708" s="197">
        <f>O708*H708</f>
        <v>0</v>
      </c>
      <c r="Q708" s="197">
        <v>0</v>
      </c>
      <c r="R708" s="197">
        <f>Q708*H708</f>
        <v>0</v>
      </c>
      <c r="S708" s="197">
        <v>0</v>
      </c>
      <c r="T708" s="198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99" t="s">
        <v>236</v>
      </c>
      <c r="AT708" s="199" t="s">
        <v>159</v>
      </c>
      <c r="AU708" s="199" t="s">
        <v>82</v>
      </c>
      <c r="AY708" s="17" t="s">
        <v>158</v>
      </c>
      <c r="BE708" s="200">
        <f>IF(N708="základní",J708,0)</f>
        <v>0</v>
      </c>
      <c r="BF708" s="200">
        <f>IF(N708="snížená",J708,0)</f>
        <v>0</v>
      </c>
      <c r="BG708" s="200">
        <f>IF(N708="zákl. přenesená",J708,0)</f>
        <v>0</v>
      </c>
      <c r="BH708" s="200">
        <f>IF(N708="sníž. přenesená",J708,0)</f>
        <v>0</v>
      </c>
      <c r="BI708" s="200">
        <f>IF(N708="nulová",J708,0)</f>
        <v>0</v>
      </c>
      <c r="BJ708" s="17" t="s">
        <v>82</v>
      </c>
      <c r="BK708" s="200">
        <f>ROUND(I708*H708,2)</f>
        <v>0</v>
      </c>
      <c r="BL708" s="17" t="s">
        <v>236</v>
      </c>
      <c r="BM708" s="199" t="s">
        <v>1128</v>
      </c>
    </row>
    <row r="709" spans="1:65" s="2" customFormat="1" ht="28.8">
      <c r="A709" s="34"/>
      <c r="B709" s="35"/>
      <c r="C709" s="36"/>
      <c r="D709" s="201" t="s">
        <v>165</v>
      </c>
      <c r="E709" s="36"/>
      <c r="F709" s="202" t="s">
        <v>1129</v>
      </c>
      <c r="G709" s="36"/>
      <c r="H709" s="36"/>
      <c r="I709" s="108"/>
      <c r="J709" s="36"/>
      <c r="K709" s="36"/>
      <c r="L709" s="39"/>
      <c r="M709" s="203"/>
      <c r="N709" s="204"/>
      <c r="O709" s="64"/>
      <c r="P709" s="64"/>
      <c r="Q709" s="64"/>
      <c r="R709" s="64"/>
      <c r="S709" s="64"/>
      <c r="T709" s="65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165</v>
      </c>
      <c r="AU709" s="17" t="s">
        <v>82</v>
      </c>
    </row>
    <row r="710" spans="1:65" s="2" customFormat="1" ht="96">
      <c r="A710" s="34"/>
      <c r="B710" s="35"/>
      <c r="C710" s="36"/>
      <c r="D710" s="201" t="s">
        <v>216</v>
      </c>
      <c r="E710" s="36"/>
      <c r="F710" s="227" t="s">
        <v>1118</v>
      </c>
      <c r="G710" s="36"/>
      <c r="H710" s="36"/>
      <c r="I710" s="108"/>
      <c r="J710" s="36"/>
      <c r="K710" s="36"/>
      <c r="L710" s="39"/>
      <c r="M710" s="203"/>
      <c r="N710" s="204"/>
      <c r="O710" s="64"/>
      <c r="P710" s="64"/>
      <c r="Q710" s="64"/>
      <c r="R710" s="64"/>
      <c r="S710" s="64"/>
      <c r="T710" s="65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216</v>
      </c>
      <c r="AU710" s="17" t="s">
        <v>82</v>
      </c>
    </row>
    <row r="711" spans="1:65" s="13" customFormat="1" ht="10.199999999999999">
      <c r="B711" s="205"/>
      <c r="C711" s="206"/>
      <c r="D711" s="201" t="s">
        <v>166</v>
      </c>
      <c r="E711" s="207" t="s">
        <v>19</v>
      </c>
      <c r="F711" s="208" t="s">
        <v>2186</v>
      </c>
      <c r="G711" s="206"/>
      <c r="H711" s="209">
        <v>18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166</v>
      </c>
      <c r="AU711" s="215" t="s">
        <v>82</v>
      </c>
      <c r="AV711" s="13" t="s">
        <v>85</v>
      </c>
      <c r="AW711" s="13" t="s">
        <v>34</v>
      </c>
      <c r="AX711" s="13" t="s">
        <v>82</v>
      </c>
      <c r="AY711" s="215" t="s">
        <v>158</v>
      </c>
    </row>
    <row r="712" spans="1:65" s="2" customFormat="1" ht="31.2" customHeight="1">
      <c r="A712" s="34"/>
      <c r="B712" s="35"/>
      <c r="C712" s="188" t="s">
        <v>1181</v>
      </c>
      <c r="D712" s="188" t="s">
        <v>159</v>
      </c>
      <c r="E712" s="189" t="s">
        <v>1132</v>
      </c>
      <c r="F712" s="190" t="s">
        <v>1133</v>
      </c>
      <c r="G712" s="191" t="s">
        <v>162</v>
      </c>
      <c r="H712" s="192">
        <v>18</v>
      </c>
      <c r="I712" s="193"/>
      <c r="J712" s="194">
        <f>ROUND(I712*H712,2)</f>
        <v>0</v>
      </c>
      <c r="K712" s="190" t="s">
        <v>213</v>
      </c>
      <c r="L712" s="39"/>
      <c r="M712" s="195" t="s">
        <v>19</v>
      </c>
      <c r="N712" s="196" t="s">
        <v>45</v>
      </c>
      <c r="O712" s="64"/>
      <c r="P712" s="197">
        <f>O712*H712</f>
        <v>0</v>
      </c>
      <c r="Q712" s="197">
        <v>0</v>
      </c>
      <c r="R712" s="197">
        <f>Q712*H712</f>
        <v>0</v>
      </c>
      <c r="S712" s="197">
        <v>0</v>
      </c>
      <c r="T712" s="198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99" t="s">
        <v>236</v>
      </c>
      <c r="AT712" s="199" t="s">
        <v>159</v>
      </c>
      <c r="AU712" s="199" t="s">
        <v>82</v>
      </c>
      <c r="AY712" s="17" t="s">
        <v>158</v>
      </c>
      <c r="BE712" s="200">
        <f>IF(N712="základní",J712,0)</f>
        <v>0</v>
      </c>
      <c r="BF712" s="200">
        <f>IF(N712="snížená",J712,0)</f>
        <v>0</v>
      </c>
      <c r="BG712" s="200">
        <f>IF(N712="zákl. přenesená",J712,0)</f>
        <v>0</v>
      </c>
      <c r="BH712" s="200">
        <f>IF(N712="sníž. přenesená",J712,0)</f>
        <v>0</v>
      </c>
      <c r="BI712" s="200">
        <f>IF(N712="nulová",J712,0)</f>
        <v>0</v>
      </c>
      <c r="BJ712" s="17" t="s">
        <v>82</v>
      </c>
      <c r="BK712" s="200">
        <f>ROUND(I712*H712,2)</f>
        <v>0</v>
      </c>
      <c r="BL712" s="17" t="s">
        <v>236</v>
      </c>
      <c r="BM712" s="199" t="s">
        <v>1134</v>
      </c>
    </row>
    <row r="713" spans="1:65" s="2" customFormat="1" ht="38.4">
      <c r="A713" s="34"/>
      <c r="B713" s="35"/>
      <c r="C713" s="36"/>
      <c r="D713" s="201" t="s">
        <v>165</v>
      </c>
      <c r="E713" s="36"/>
      <c r="F713" s="202" t="s">
        <v>1135</v>
      </c>
      <c r="G713" s="36"/>
      <c r="H713" s="36"/>
      <c r="I713" s="108"/>
      <c r="J713" s="36"/>
      <c r="K713" s="36"/>
      <c r="L713" s="39"/>
      <c r="M713" s="203"/>
      <c r="N713" s="204"/>
      <c r="O713" s="64"/>
      <c r="P713" s="64"/>
      <c r="Q713" s="64"/>
      <c r="R713" s="64"/>
      <c r="S713" s="64"/>
      <c r="T713" s="65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165</v>
      </c>
      <c r="AU713" s="17" t="s">
        <v>82</v>
      </c>
    </row>
    <row r="714" spans="1:65" s="2" customFormat="1" ht="124.8">
      <c r="A714" s="34"/>
      <c r="B714" s="35"/>
      <c r="C714" s="36"/>
      <c r="D714" s="201" t="s">
        <v>216</v>
      </c>
      <c r="E714" s="36"/>
      <c r="F714" s="227" t="s">
        <v>1124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216</v>
      </c>
      <c r="AU714" s="17" t="s">
        <v>82</v>
      </c>
    </row>
    <row r="715" spans="1:65" s="13" customFormat="1" ht="10.199999999999999">
      <c r="B715" s="205"/>
      <c r="C715" s="206"/>
      <c r="D715" s="201" t="s">
        <v>166</v>
      </c>
      <c r="E715" s="207" t="s">
        <v>19</v>
      </c>
      <c r="F715" s="208" t="s">
        <v>2186</v>
      </c>
      <c r="G715" s="206"/>
      <c r="H715" s="209">
        <v>18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166</v>
      </c>
      <c r="AU715" s="215" t="s">
        <v>82</v>
      </c>
      <c r="AV715" s="13" t="s">
        <v>85</v>
      </c>
      <c r="AW715" s="13" t="s">
        <v>34</v>
      </c>
      <c r="AX715" s="13" t="s">
        <v>82</v>
      </c>
      <c r="AY715" s="215" t="s">
        <v>158</v>
      </c>
    </row>
    <row r="716" spans="1:65" s="2" customFormat="1" ht="16.5" customHeight="1">
      <c r="A716" s="34"/>
      <c r="B716" s="35"/>
      <c r="C716" s="228" t="s">
        <v>1186</v>
      </c>
      <c r="D716" s="228" t="s">
        <v>199</v>
      </c>
      <c r="E716" s="229" t="s">
        <v>1137</v>
      </c>
      <c r="F716" s="230" t="s">
        <v>1138</v>
      </c>
      <c r="G716" s="231" t="s">
        <v>162</v>
      </c>
      <c r="H716" s="232">
        <v>18</v>
      </c>
      <c r="I716" s="233"/>
      <c r="J716" s="234">
        <f>ROUND(I716*H716,2)</f>
        <v>0</v>
      </c>
      <c r="K716" s="230" t="s">
        <v>213</v>
      </c>
      <c r="L716" s="235"/>
      <c r="M716" s="236" t="s">
        <v>19</v>
      </c>
      <c r="N716" s="237" t="s">
        <v>45</v>
      </c>
      <c r="O716" s="64"/>
      <c r="P716" s="197">
        <f>O716*H716</f>
        <v>0</v>
      </c>
      <c r="Q716" s="197">
        <v>4.5999999999999999E-2</v>
      </c>
      <c r="R716" s="197">
        <f>Q716*H716</f>
        <v>0.82799999999999996</v>
      </c>
      <c r="S716" s="197">
        <v>0</v>
      </c>
      <c r="T716" s="198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99" t="s">
        <v>255</v>
      </c>
      <c r="AT716" s="199" t="s">
        <v>199</v>
      </c>
      <c r="AU716" s="199" t="s">
        <v>82</v>
      </c>
      <c r="AY716" s="17" t="s">
        <v>158</v>
      </c>
      <c r="BE716" s="200">
        <f>IF(N716="základní",J716,0)</f>
        <v>0</v>
      </c>
      <c r="BF716" s="200">
        <f>IF(N716="snížená",J716,0)</f>
        <v>0</v>
      </c>
      <c r="BG716" s="200">
        <f>IF(N716="zákl. přenesená",J716,0)</f>
        <v>0</v>
      </c>
      <c r="BH716" s="200">
        <f>IF(N716="sníž. přenesená",J716,0)</f>
        <v>0</v>
      </c>
      <c r="BI716" s="200">
        <f>IF(N716="nulová",J716,0)</f>
        <v>0</v>
      </c>
      <c r="BJ716" s="17" t="s">
        <v>82</v>
      </c>
      <c r="BK716" s="200">
        <f>ROUND(I716*H716,2)</f>
        <v>0</v>
      </c>
      <c r="BL716" s="17" t="s">
        <v>255</v>
      </c>
      <c r="BM716" s="199" t="s">
        <v>2187</v>
      </c>
    </row>
    <row r="717" spans="1:65" s="2" customFormat="1" ht="10.199999999999999">
      <c r="A717" s="34"/>
      <c r="B717" s="35"/>
      <c r="C717" s="36"/>
      <c r="D717" s="201" t="s">
        <v>165</v>
      </c>
      <c r="E717" s="36"/>
      <c r="F717" s="202" t="s">
        <v>1138</v>
      </c>
      <c r="G717" s="36"/>
      <c r="H717" s="36"/>
      <c r="I717" s="108"/>
      <c r="J717" s="36"/>
      <c r="K717" s="36"/>
      <c r="L717" s="39"/>
      <c r="M717" s="203"/>
      <c r="N717" s="204"/>
      <c r="O717" s="64"/>
      <c r="P717" s="64"/>
      <c r="Q717" s="64"/>
      <c r="R717" s="64"/>
      <c r="S717" s="64"/>
      <c r="T717" s="65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7" t="s">
        <v>165</v>
      </c>
      <c r="AU717" s="17" t="s">
        <v>82</v>
      </c>
    </row>
    <row r="718" spans="1:65" s="13" customFormat="1" ht="10.199999999999999">
      <c r="B718" s="205"/>
      <c r="C718" s="206"/>
      <c r="D718" s="201" t="s">
        <v>166</v>
      </c>
      <c r="E718" s="207" t="s">
        <v>19</v>
      </c>
      <c r="F718" s="208" t="s">
        <v>2186</v>
      </c>
      <c r="G718" s="206"/>
      <c r="H718" s="209">
        <v>18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166</v>
      </c>
      <c r="AU718" s="215" t="s">
        <v>82</v>
      </c>
      <c r="AV718" s="13" t="s">
        <v>85</v>
      </c>
      <c r="AW718" s="13" t="s">
        <v>34</v>
      </c>
      <c r="AX718" s="13" t="s">
        <v>82</v>
      </c>
      <c r="AY718" s="215" t="s">
        <v>158</v>
      </c>
    </row>
    <row r="719" spans="1:65" s="2" customFormat="1" ht="30" customHeight="1">
      <c r="A719" s="34"/>
      <c r="B719" s="35"/>
      <c r="C719" s="188" t="s">
        <v>1192</v>
      </c>
      <c r="D719" s="188" t="s">
        <v>159</v>
      </c>
      <c r="E719" s="189" t="s">
        <v>1141</v>
      </c>
      <c r="F719" s="190" t="s">
        <v>1142</v>
      </c>
      <c r="G719" s="191" t="s">
        <v>162</v>
      </c>
      <c r="H719" s="192">
        <v>16</v>
      </c>
      <c r="I719" s="193"/>
      <c r="J719" s="194">
        <f>ROUND(I719*H719,2)</f>
        <v>0</v>
      </c>
      <c r="K719" s="190" t="s">
        <v>213</v>
      </c>
      <c r="L719" s="39"/>
      <c r="M719" s="195" t="s">
        <v>19</v>
      </c>
      <c r="N719" s="196" t="s">
        <v>45</v>
      </c>
      <c r="O719" s="64"/>
      <c r="P719" s="197">
        <f>O719*H719</f>
        <v>0</v>
      </c>
      <c r="Q719" s="197">
        <v>0</v>
      </c>
      <c r="R719" s="197">
        <f>Q719*H719</f>
        <v>0</v>
      </c>
      <c r="S719" s="197">
        <v>0</v>
      </c>
      <c r="T719" s="198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99" t="s">
        <v>236</v>
      </c>
      <c r="AT719" s="199" t="s">
        <v>159</v>
      </c>
      <c r="AU719" s="199" t="s">
        <v>82</v>
      </c>
      <c r="AY719" s="17" t="s">
        <v>158</v>
      </c>
      <c r="BE719" s="200">
        <f>IF(N719="základní",J719,0)</f>
        <v>0</v>
      </c>
      <c r="BF719" s="200">
        <f>IF(N719="snížená",J719,0)</f>
        <v>0</v>
      </c>
      <c r="BG719" s="200">
        <f>IF(N719="zákl. přenesená",J719,0)</f>
        <v>0</v>
      </c>
      <c r="BH719" s="200">
        <f>IF(N719="sníž. přenesená",J719,0)</f>
        <v>0</v>
      </c>
      <c r="BI719" s="200">
        <f>IF(N719="nulová",J719,0)</f>
        <v>0</v>
      </c>
      <c r="BJ719" s="17" t="s">
        <v>82</v>
      </c>
      <c r="BK719" s="200">
        <f>ROUND(I719*H719,2)</f>
        <v>0</v>
      </c>
      <c r="BL719" s="17" t="s">
        <v>236</v>
      </c>
      <c r="BM719" s="199" t="s">
        <v>2188</v>
      </c>
    </row>
    <row r="720" spans="1:65" s="2" customFormat="1" ht="28.8">
      <c r="A720" s="34"/>
      <c r="B720" s="35"/>
      <c r="C720" s="36"/>
      <c r="D720" s="201" t="s">
        <v>165</v>
      </c>
      <c r="E720" s="36"/>
      <c r="F720" s="202" t="s">
        <v>1144</v>
      </c>
      <c r="G720" s="36"/>
      <c r="H720" s="36"/>
      <c r="I720" s="108"/>
      <c r="J720" s="36"/>
      <c r="K720" s="36"/>
      <c r="L720" s="39"/>
      <c r="M720" s="203"/>
      <c r="N720" s="204"/>
      <c r="O720" s="64"/>
      <c r="P720" s="64"/>
      <c r="Q720" s="64"/>
      <c r="R720" s="64"/>
      <c r="S720" s="64"/>
      <c r="T720" s="65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7" t="s">
        <v>165</v>
      </c>
      <c r="AU720" s="17" t="s">
        <v>82</v>
      </c>
    </row>
    <row r="721" spans="1:65" s="2" customFormat="1" ht="96">
      <c r="A721" s="34"/>
      <c r="B721" s="35"/>
      <c r="C721" s="36"/>
      <c r="D721" s="201" t="s">
        <v>216</v>
      </c>
      <c r="E721" s="36"/>
      <c r="F721" s="227" t="s">
        <v>1118</v>
      </c>
      <c r="G721" s="36"/>
      <c r="H721" s="36"/>
      <c r="I721" s="108"/>
      <c r="J721" s="36"/>
      <c r="K721" s="36"/>
      <c r="L721" s="39"/>
      <c r="M721" s="203"/>
      <c r="N721" s="204"/>
      <c r="O721" s="64"/>
      <c r="P721" s="64"/>
      <c r="Q721" s="64"/>
      <c r="R721" s="64"/>
      <c r="S721" s="64"/>
      <c r="T721" s="65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216</v>
      </c>
      <c r="AU721" s="17" t="s">
        <v>82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2189</v>
      </c>
      <c r="G722" s="206"/>
      <c r="H722" s="209">
        <v>16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82</v>
      </c>
      <c r="AY722" s="215" t="s">
        <v>158</v>
      </c>
    </row>
    <row r="723" spans="1:65" s="2" customFormat="1" ht="27.6" customHeight="1">
      <c r="A723" s="34"/>
      <c r="B723" s="35"/>
      <c r="C723" s="188" t="s">
        <v>1197</v>
      </c>
      <c r="D723" s="188" t="s">
        <v>159</v>
      </c>
      <c r="E723" s="189" t="s">
        <v>1147</v>
      </c>
      <c r="F723" s="190" t="s">
        <v>1148</v>
      </c>
      <c r="G723" s="191" t="s">
        <v>162</v>
      </c>
      <c r="H723" s="192">
        <v>16</v>
      </c>
      <c r="I723" s="193"/>
      <c r="J723" s="194">
        <f>ROUND(I723*H723,2)</f>
        <v>0</v>
      </c>
      <c r="K723" s="190" t="s">
        <v>213</v>
      </c>
      <c r="L723" s="39"/>
      <c r="M723" s="195" t="s">
        <v>19</v>
      </c>
      <c r="N723" s="196" t="s">
        <v>45</v>
      </c>
      <c r="O723" s="64"/>
      <c r="P723" s="197">
        <f>O723*H723</f>
        <v>0</v>
      </c>
      <c r="Q723" s="197">
        <v>0</v>
      </c>
      <c r="R723" s="197">
        <f>Q723*H723</f>
        <v>0</v>
      </c>
      <c r="S723" s="197">
        <v>0</v>
      </c>
      <c r="T723" s="198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9" t="s">
        <v>236</v>
      </c>
      <c r="AT723" s="199" t="s">
        <v>159</v>
      </c>
      <c r="AU723" s="199" t="s">
        <v>82</v>
      </c>
      <c r="AY723" s="17" t="s">
        <v>158</v>
      </c>
      <c r="BE723" s="200">
        <f>IF(N723="základní",J723,0)</f>
        <v>0</v>
      </c>
      <c r="BF723" s="200">
        <f>IF(N723="snížená",J723,0)</f>
        <v>0</v>
      </c>
      <c r="BG723" s="200">
        <f>IF(N723="zákl. přenesená",J723,0)</f>
        <v>0</v>
      </c>
      <c r="BH723" s="200">
        <f>IF(N723="sníž. přenesená",J723,0)</f>
        <v>0</v>
      </c>
      <c r="BI723" s="200">
        <f>IF(N723="nulová",J723,0)</f>
        <v>0</v>
      </c>
      <c r="BJ723" s="17" t="s">
        <v>82</v>
      </c>
      <c r="BK723" s="200">
        <f>ROUND(I723*H723,2)</f>
        <v>0</v>
      </c>
      <c r="BL723" s="17" t="s">
        <v>236</v>
      </c>
      <c r="BM723" s="199" t="s">
        <v>2190</v>
      </c>
    </row>
    <row r="724" spans="1:65" s="2" customFormat="1" ht="28.8">
      <c r="A724" s="34"/>
      <c r="B724" s="35"/>
      <c r="C724" s="36"/>
      <c r="D724" s="201" t="s">
        <v>165</v>
      </c>
      <c r="E724" s="36"/>
      <c r="F724" s="202" t="s">
        <v>1150</v>
      </c>
      <c r="G724" s="36"/>
      <c r="H724" s="36"/>
      <c r="I724" s="108"/>
      <c r="J724" s="36"/>
      <c r="K724" s="36"/>
      <c r="L724" s="39"/>
      <c r="M724" s="203"/>
      <c r="N724" s="204"/>
      <c r="O724" s="64"/>
      <c r="P724" s="64"/>
      <c r="Q724" s="64"/>
      <c r="R724" s="64"/>
      <c r="S724" s="64"/>
      <c r="T724" s="65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165</v>
      </c>
      <c r="AU724" s="17" t="s">
        <v>82</v>
      </c>
    </row>
    <row r="725" spans="1:65" s="2" customFormat="1" ht="124.8">
      <c r="A725" s="34"/>
      <c r="B725" s="35"/>
      <c r="C725" s="36"/>
      <c r="D725" s="201" t="s">
        <v>216</v>
      </c>
      <c r="E725" s="36"/>
      <c r="F725" s="227" t="s">
        <v>1124</v>
      </c>
      <c r="G725" s="36"/>
      <c r="H725" s="36"/>
      <c r="I725" s="108"/>
      <c r="J725" s="36"/>
      <c r="K725" s="36"/>
      <c r="L725" s="39"/>
      <c r="M725" s="203"/>
      <c r="N725" s="204"/>
      <c r="O725" s="64"/>
      <c r="P725" s="64"/>
      <c r="Q725" s="64"/>
      <c r="R725" s="64"/>
      <c r="S725" s="64"/>
      <c r="T725" s="65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216</v>
      </c>
      <c r="AU725" s="17" t="s">
        <v>82</v>
      </c>
    </row>
    <row r="726" spans="1:65" s="13" customFormat="1" ht="10.199999999999999">
      <c r="B726" s="205"/>
      <c r="C726" s="206"/>
      <c r="D726" s="201" t="s">
        <v>166</v>
      </c>
      <c r="E726" s="207" t="s">
        <v>19</v>
      </c>
      <c r="F726" s="208" t="s">
        <v>2189</v>
      </c>
      <c r="G726" s="206"/>
      <c r="H726" s="209">
        <v>16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166</v>
      </c>
      <c r="AU726" s="215" t="s">
        <v>82</v>
      </c>
      <c r="AV726" s="13" t="s">
        <v>85</v>
      </c>
      <c r="AW726" s="13" t="s">
        <v>34</v>
      </c>
      <c r="AX726" s="13" t="s">
        <v>82</v>
      </c>
      <c r="AY726" s="215" t="s">
        <v>158</v>
      </c>
    </row>
    <row r="727" spans="1:65" s="2" customFormat="1" ht="16.5" customHeight="1">
      <c r="A727" s="34"/>
      <c r="B727" s="35"/>
      <c r="C727" s="228" t="s">
        <v>1203</v>
      </c>
      <c r="D727" s="228" t="s">
        <v>199</v>
      </c>
      <c r="E727" s="229" t="s">
        <v>1152</v>
      </c>
      <c r="F727" s="230" t="s">
        <v>1153</v>
      </c>
      <c r="G727" s="231" t="s">
        <v>162</v>
      </c>
      <c r="H727" s="232">
        <v>16</v>
      </c>
      <c r="I727" s="233"/>
      <c r="J727" s="234">
        <f>ROUND(I727*H727,2)</f>
        <v>0</v>
      </c>
      <c r="K727" s="230" t="s">
        <v>213</v>
      </c>
      <c r="L727" s="235"/>
      <c r="M727" s="236" t="s">
        <v>19</v>
      </c>
      <c r="N727" s="237" t="s">
        <v>45</v>
      </c>
      <c r="O727" s="64"/>
      <c r="P727" s="197">
        <f>O727*H727</f>
        <v>0</v>
      </c>
      <c r="Q727" s="197">
        <v>0.08</v>
      </c>
      <c r="R727" s="197">
        <f>Q727*H727</f>
        <v>1.28</v>
      </c>
      <c r="S727" s="197">
        <v>0</v>
      </c>
      <c r="T727" s="198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99" t="s">
        <v>255</v>
      </c>
      <c r="AT727" s="199" t="s">
        <v>199</v>
      </c>
      <c r="AU727" s="199" t="s">
        <v>82</v>
      </c>
      <c r="AY727" s="17" t="s">
        <v>158</v>
      </c>
      <c r="BE727" s="200">
        <f>IF(N727="základní",J727,0)</f>
        <v>0</v>
      </c>
      <c r="BF727" s="200">
        <f>IF(N727="snížená",J727,0)</f>
        <v>0</v>
      </c>
      <c r="BG727" s="200">
        <f>IF(N727="zákl. přenesená",J727,0)</f>
        <v>0</v>
      </c>
      <c r="BH727" s="200">
        <f>IF(N727="sníž. přenesená",J727,0)</f>
        <v>0</v>
      </c>
      <c r="BI727" s="200">
        <f>IF(N727="nulová",J727,0)</f>
        <v>0</v>
      </c>
      <c r="BJ727" s="17" t="s">
        <v>82</v>
      </c>
      <c r="BK727" s="200">
        <f>ROUND(I727*H727,2)</f>
        <v>0</v>
      </c>
      <c r="BL727" s="17" t="s">
        <v>255</v>
      </c>
      <c r="BM727" s="199" t="s">
        <v>2191</v>
      </c>
    </row>
    <row r="728" spans="1:65" s="2" customFormat="1" ht="10.199999999999999">
      <c r="A728" s="34"/>
      <c r="B728" s="35"/>
      <c r="C728" s="36"/>
      <c r="D728" s="201" t="s">
        <v>165</v>
      </c>
      <c r="E728" s="36"/>
      <c r="F728" s="202" t="s">
        <v>1153</v>
      </c>
      <c r="G728" s="36"/>
      <c r="H728" s="36"/>
      <c r="I728" s="108"/>
      <c r="J728" s="36"/>
      <c r="K728" s="36"/>
      <c r="L728" s="39"/>
      <c r="M728" s="203"/>
      <c r="N728" s="204"/>
      <c r="O728" s="64"/>
      <c r="P728" s="64"/>
      <c r="Q728" s="64"/>
      <c r="R728" s="64"/>
      <c r="S728" s="64"/>
      <c r="T728" s="65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7" t="s">
        <v>165</v>
      </c>
      <c r="AU728" s="17" t="s">
        <v>82</v>
      </c>
    </row>
    <row r="729" spans="1:65" s="13" customFormat="1" ht="10.199999999999999">
      <c r="B729" s="205"/>
      <c r="C729" s="206"/>
      <c r="D729" s="201" t="s">
        <v>166</v>
      </c>
      <c r="E729" s="207" t="s">
        <v>19</v>
      </c>
      <c r="F729" s="208" t="s">
        <v>2189</v>
      </c>
      <c r="G729" s="206"/>
      <c r="H729" s="209">
        <v>16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166</v>
      </c>
      <c r="AU729" s="215" t="s">
        <v>82</v>
      </c>
      <c r="AV729" s="13" t="s">
        <v>85</v>
      </c>
      <c r="AW729" s="13" t="s">
        <v>34</v>
      </c>
      <c r="AX729" s="13" t="s">
        <v>82</v>
      </c>
      <c r="AY729" s="215" t="s">
        <v>158</v>
      </c>
    </row>
    <row r="730" spans="1:65" s="2" customFormat="1" ht="30.6" customHeight="1">
      <c r="A730" s="34"/>
      <c r="B730" s="35"/>
      <c r="C730" s="188" t="s">
        <v>1208</v>
      </c>
      <c r="D730" s="188" t="s">
        <v>159</v>
      </c>
      <c r="E730" s="189" t="s">
        <v>1157</v>
      </c>
      <c r="F730" s="190" t="s">
        <v>1158</v>
      </c>
      <c r="G730" s="191" t="s">
        <v>1035</v>
      </c>
      <c r="H730" s="192">
        <v>4.5599999999999996</v>
      </c>
      <c r="I730" s="193"/>
      <c r="J730" s="194">
        <f>ROUND(I730*H730,2)</f>
        <v>0</v>
      </c>
      <c r="K730" s="190" t="s">
        <v>19</v>
      </c>
      <c r="L730" s="39"/>
      <c r="M730" s="195" t="s">
        <v>19</v>
      </c>
      <c r="N730" s="196" t="s">
        <v>45</v>
      </c>
      <c r="O730" s="64"/>
      <c r="P730" s="197">
        <f>O730*H730</f>
        <v>0</v>
      </c>
      <c r="Q730" s="197">
        <v>0</v>
      </c>
      <c r="R730" s="197">
        <f>Q730*H730</f>
        <v>0</v>
      </c>
      <c r="S730" s="197">
        <v>0</v>
      </c>
      <c r="T730" s="198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99" t="s">
        <v>236</v>
      </c>
      <c r="AT730" s="199" t="s">
        <v>159</v>
      </c>
      <c r="AU730" s="199" t="s">
        <v>82</v>
      </c>
      <c r="AY730" s="17" t="s">
        <v>158</v>
      </c>
      <c r="BE730" s="200">
        <f>IF(N730="základní",J730,0)</f>
        <v>0</v>
      </c>
      <c r="BF730" s="200">
        <f>IF(N730="snížená",J730,0)</f>
        <v>0</v>
      </c>
      <c r="BG730" s="200">
        <f>IF(N730="zákl. přenesená",J730,0)</f>
        <v>0</v>
      </c>
      <c r="BH730" s="200">
        <f>IF(N730="sníž. přenesená",J730,0)</f>
        <v>0</v>
      </c>
      <c r="BI730" s="200">
        <f>IF(N730="nulová",J730,0)</f>
        <v>0</v>
      </c>
      <c r="BJ730" s="17" t="s">
        <v>82</v>
      </c>
      <c r="BK730" s="200">
        <f>ROUND(I730*H730,2)</f>
        <v>0</v>
      </c>
      <c r="BL730" s="17" t="s">
        <v>236</v>
      </c>
      <c r="BM730" s="199" t="s">
        <v>1159</v>
      </c>
    </row>
    <row r="731" spans="1:65" s="2" customFormat="1" ht="19.2">
      <c r="A731" s="34"/>
      <c r="B731" s="35"/>
      <c r="C731" s="36"/>
      <c r="D731" s="201" t="s">
        <v>165</v>
      </c>
      <c r="E731" s="36"/>
      <c r="F731" s="202" t="s">
        <v>1158</v>
      </c>
      <c r="G731" s="36"/>
      <c r="H731" s="36"/>
      <c r="I731" s="108"/>
      <c r="J731" s="36"/>
      <c r="K731" s="36"/>
      <c r="L731" s="39"/>
      <c r="M731" s="203"/>
      <c r="N731" s="204"/>
      <c r="O731" s="64"/>
      <c r="P731" s="64"/>
      <c r="Q731" s="64"/>
      <c r="R731" s="64"/>
      <c r="S731" s="64"/>
      <c r="T731" s="65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165</v>
      </c>
      <c r="AU731" s="17" t="s">
        <v>82</v>
      </c>
    </row>
    <row r="732" spans="1:65" s="13" customFormat="1" ht="10.199999999999999">
      <c r="B732" s="205"/>
      <c r="C732" s="206"/>
      <c r="D732" s="201" t="s">
        <v>166</v>
      </c>
      <c r="E732" s="207" t="s">
        <v>19</v>
      </c>
      <c r="F732" s="208" t="s">
        <v>2192</v>
      </c>
      <c r="G732" s="206"/>
      <c r="H732" s="209">
        <v>4.5599999999999996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166</v>
      </c>
      <c r="AU732" s="215" t="s">
        <v>82</v>
      </c>
      <c r="AV732" s="13" t="s">
        <v>85</v>
      </c>
      <c r="AW732" s="13" t="s">
        <v>34</v>
      </c>
      <c r="AX732" s="13" t="s">
        <v>82</v>
      </c>
      <c r="AY732" s="215" t="s">
        <v>158</v>
      </c>
    </row>
    <row r="733" spans="1:65" s="2" customFormat="1" ht="28.2" customHeight="1">
      <c r="A733" s="34"/>
      <c r="B733" s="35"/>
      <c r="C733" s="188" t="s">
        <v>1213</v>
      </c>
      <c r="D733" s="188" t="s">
        <v>159</v>
      </c>
      <c r="E733" s="189" t="s">
        <v>1162</v>
      </c>
      <c r="F733" s="190" t="s">
        <v>1163</v>
      </c>
      <c r="G733" s="191" t="s">
        <v>1035</v>
      </c>
      <c r="H733" s="192">
        <v>4.5599999999999996</v>
      </c>
      <c r="I733" s="193"/>
      <c r="J733" s="194">
        <f>ROUND(I733*H733,2)</f>
        <v>0</v>
      </c>
      <c r="K733" s="190" t="s">
        <v>19</v>
      </c>
      <c r="L733" s="39"/>
      <c r="M733" s="195" t="s">
        <v>19</v>
      </c>
      <c r="N733" s="196" t="s">
        <v>45</v>
      </c>
      <c r="O733" s="64"/>
      <c r="P733" s="197">
        <f>O733*H733</f>
        <v>0</v>
      </c>
      <c r="Q733" s="197">
        <v>2.2563399999999998</v>
      </c>
      <c r="R733" s="197">
        <f>Q733*H733</f>
        <v>10.288910399999999</v>
      </c>
      <c r="S733" s="197">
        <v>0</v>
      </c>
      <c r="T733" s="198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9" t="s">
        <v>236</v>
      </c>
      <c r="AT733" s="199" t="s">
        <v>159</v>
      </c>
      <c r="AU733" s="199" t="s">
        <v>82</v>
      </c>
      <c r="AY733" s="17" t="s">
        <v>158</v>
      </c>
      <c r="BE733" s="200">
        <f>IF(N733="základní",J733,0)</f>
        <v>0</v>
      </c>
      <c r="BF733" s="200">
        <f>IF(N733="snížená",J733,0)</f>
        <v>0</v>
      </c>
      <c r="BG733" s="200">
        <f>IF(N733="zákl. přenesená",J733,0)</f>
        <v>0</v>
      </c>
      <c r="BH733" s="200">
        <f>IF(N733="sníž. přenesená",J733,0)</f>
        <v>0</v>
      </c>
      <c r="BI733" s="200">
        <f>IF(N733="nulová",J733,0)</f>
        <v>0</v>
      </c>
      <c r="BJ733" s="17" t="s">
        <v>82</v>
      </c>
      <c r="BK733" s="200">
        <f>ROUND(I733*H733,2)</f>
        <v>0</v>
      </c>
      <c r="BL733" s="17" t="s">
        <v>236</v>
      </c>
      <c r="BM733" s="199" t="s">
        <v>1164</v>
      </c>
    </row>
    <row r="734" spans="1:65" s="2" customFormat="1" ht="19.2">
      <c r="A734" s="34"/>
      <c r="B734" s="35"/>
      <c r="C734" s="36"/>
      <c r="D734" s="201" t="s">
        <v>165</v>
      </c>
      <c r="E734" s="36"/>
      <c r="F734" s="202" t="s">
        <v>1163</v>
      </c>
      <c r="G734" s="36"/>
      <c r="H734" s="36"/>
      <c r="I734" s="108"/>
      <c r="J734" s="36"/>
      <c r="K734" s="36"/>
      <c r="L734" s="39"/>
      <c r="M734" s="203"/>
      <c r="N734" s="204"/>
      <c r="O734" s="64"/>
      <c r="P734" s="64"/>
      <c r="Q734" s="64"/>
      <c r="R734" s="64"/>
      <c r="S734" s="64"/>
      <c r="T734" s="65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165</v>
      </c>
      <c r="AU734" s="17" t="s">
        <v>82</v>
      </c>
    </row>
    <row r="735" spans="1:65" s="13" customFormat="1" ht="10.199999999999999">
      <c r="B735" s="205"/>
      <c r="C735" s="206"/>
      <c r="D735" s="201" t="s">
        <v>166</v>
      </c>
      <c r="E735" s="207" t="s">
        <v>19</v>
      </c>
      <c r="F735" s="208" t="s">
        <v>2193</v>
      </c>
      <c r="G735" s="206"/>
      <c r="H735" s="209">
        <v>4.5599999999999996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166</v>
      </c>
      <c r="AU735" s="215" t="s">
        <v>82</v>
      </c>
      <c r="AV735" s="13" t="s">
        <v>85</v>
      </c>
      <c r="AW735" s="13" t="s">
        <v>34</v>
      </c>
      <c r="AX735" s="13" t="s">
        <v>82</v>
      </c>
      <c r="AY735" s="215" t="s">
        <v>158</v>
      </c>
    </row>
    <row r="736" spans="1:65" s="2" customFormat="1" ht="29.4" customHeight="1">
      <c r="A736" s="34"/>
      <c r="B736" s="35"/>
      <c r="C736" s="188" t="s">
        <v>1217</v>
      </c>
      <c r="D736" s="188" t="s">
        <v>159</v>
      </c>
      <c r="E736" s="189" t="s">
        <v>1166</v>
      </c>
      <c r="F736" s="190" t="s">
        <v>1167</v>
      </c>
      <c r="G736" s="191" t="s">
        <v>202</v>
      </c>
      <c r="H736" s="192">
        <v>1</v>
      </c>
      <c r="I736" s="193"/>
      <c r="J736" s="194">
        <f>ROUND(I736*H736,2)</f>
        <v>0</v>
      </c>
      <c r="K736" s="190" t="s">
        <v>19</v>
      </c>
      <c r="L736" s="39"/>
      <c r="M736" s="195" t="s">
        <v>19</v>
      </c>
      <c r="N736" s="196" t="s">
        <v>45</v>
      </c>
      <c r="O736" s="64"/>
      <c r="P736" s="197">
        <f>O736*H736</f>
        <v>0</v>
      </c>
      <c r="Q736" s="197">
        <v>0</v>
      </c>
      <c r="R736" s="197">
        <f>Q736*H736</f>
        <v>0</v>
      </c>
      <c r="S736" s="197">
        <v>0</v>
      </c>
      <c r="T736" s="198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9" t="s">
        <v>236</v>
      </c>
      <c r="AT736" s="199" t="s">
        <v>159</v>
      </c>
      <c r="AU736" s="199" t="s">
        <v>82</v>
      </c>
      <c r="AY736" s="17" t="s">
        <v>158</v>
      </c>
      <c r="BE736" s="200">
        <f>IF(N736="základní",J736,0)</f>
        <v>0</v>
      </c>
      <c r="BF736" s="200">
        <f>IF(N736="snížená",J736,0)</f>
        <v>0</v>
      </c>
      <c r="BG736" s="200">
        <f>IF(N736="zákl. přenesená",J736,0)</f>
        <v>0</v>
      </c>
      <c r="BH736" s="200">
        <f>IF(N736="sníž. přenesená",J736,0)</f>
        <v>0</v>
      </c>
      <c r="BI736" s="200">
        <f>IF(N736="nulová",J736,0)</f>
        <v>0</v>
      </c>
      <c r="BJ736" s="17" t="s">
        <v>82</v>
      </c>
      <c r="BK736" s="200">
        <f>ROUND(I736*H736,2)</f>
        <v>0</v>
      </c>
      <c r="BL736" s="17" t="s">
        <v>236</v>
      </c>
      <c r="BM736" s="199" t="s">
        <v>1168</v>
      </c>
    </row>
    <row r="737" spans="1:65" s="2" customFormat="1" ht="19.2">
      <c r="A737" s="34"/>
      <c r="B737" s="35"/>
      <c r="C737" s="36"/>
      <c r="D737" s="201" t="s">
        <v>165</v>
      </c>
      <c r="E737" s="36"/>
      <c r="F737" s="202" t="s">
        <v>1167</v>
      </c>
      <c r="G737" s="36"/>
      <c r="H737" s="36"/>
      <c r="I737" s="108"/>
      <c r="J737" s="36"/>
      <c r="K737" s="36"/>
      <c r="L737" s="39"/>
      <c r="M737" s="203"/>
      <c r="N737" s="204"/>
      <c r="O737" s="64"/>
      <c r="P737" s="64"/>
      <c r="Q737" s="64"/>
      <c r="R737" s="64"/>
      <c r="S737" s="64"/>
      <c r="T737" s="65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165</v>
      </c>
      <c r="AU737" s="17" t="s">
        <v>82</v>
      </c>
    </row>
    <row r="738" spans="1:65" s="13" customFormat="1" ht="10.199999999999999">
      <c r="B738" s="205"/>
      <c r="C738" s="206"/>
      <c r="D738" s="201" t="s">
        <v>166</v>
      </c>
      <c r="E738" s="207" t="s">
        <v>19</v>
      </c>
      <c r="F738" s="208" t="s">
        <v>82</v>
      </c>
      <c r="G738" s="206"/>
      <c r="H738" s="209">
        <v>1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166</v>
      </c>
      <c r="AU738" s="215" t="s">
        <v>82</v>
      </c>
      <c r="AV738" s="13" t="s">
        <v>85</v>
      </c>
      <c r="AW738" s="13" t="s">
        <v>34</v>
      </c>
      <c r="AX738" s="13" t="s">
        <v>82</v>
      </c>
      <c r="AY738" s="215" t="s">
        <v>158</v>
      </c>
    </row>
    <row r="739" spans="1:65" s="2" customFormat="1" ht="27.6" customHeight="1">
      <c r="A739" s="34"/>
      <c r="B739" s="35"/>
      <c r="C739" s="188" t="s">
        <v>1223</v>
      </c>
      <c r="D739" s="188" t="s">
        <v>159</v>
      </c>
      <c r="E739" s="189" t="s">
        <v>1229</v>
      </c>
      <c r="F739" s="190" t="s">
        <v>1230</v>
      </c>
      <c r="G739" s="191" t="s">
        <v>1035</v>
      </c>
      <c r="H739" s="192">
        <v>2.1760000000000002</v>
      </c>
      <c r="I739" s="193"/>
      <c r="J739" s="194">
        <f>ROUND(I739*H739,2)</f>
        <v>0</v>
      </c>
      <c r="K739" s="190" t="s">
        <v>19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2.2563399999999998</v>
      </c>
      <c r="R739" s="197">
        <f>Q739*H739</f>
        <v>4.9097958400000001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236</v>
      </c>
      <c r="AT739" s="199" t="s">
        <v>159</v>
      </c>
      <c r="AU739" s="199" t="s">
        <v>82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236</v>
      </c>
      <c r="BM739" s="199" t="s">
        <v>1231</v>
      </c>
    </row>
    <row r="740" spans="1:65" s="2" customFormat="1" ht="19.2">
      <c r="A740" s="34"/>
      <c r="B740" s="35"/>
      <c r="C740" s="36"/>
      <c r="D740" s="201" t="s">
        <v>165</v>
      </c>
      <c r="E740" s="36"/>
      <c r="F740" s="202" t="s">
        <v>1230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82</v>
      </c>
    </row>
    <row r="741" spans="1:65" s="13" customFormat="1" ht="10.199999999999999">
      <c r="B741" s="205"/>
      <c r="C741" s="206"/>
      <c r="D741" s="201" t="s">
        <v>166</v>
      </c>
      <c r="E741" s="207" t="s">
        <v>19</v>
      </c>
      <c r="F741" s="208" t="s">
        <v>2194</v>
      </c>
      <c r="G741" s="206"/>
      <c r="H741" s="209">
        <v>2.1760000000000002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166</v>
      </c>
      <c r="AU741" s="215" t="s">
        <v>82</v>
      </c>
      <c r="AV741" s="13" t="s">
        <v>85</v>
      </c>
      <c r="AW741" s="13" t="s">
        <v>34</v>
      </c>
      <c r="AX741" s="13" t="s">
        <v>82</v>
      </c>
      <c r="AY741" s="215" t="s">
        <v>158</v>
      </c>
    </row>
    <row r="742" spans="1:65" s="2" customFormat="1" ht="29.4" customHeight="1">
      <c r="A742" s="34"/>
      <c r="B742" s="35"/>
      <c r="C742" s="188" t="s">
        <v>1228</v>
      </c>
      <c r="D742" s="188" t="s">
        <v>159</v>
      </c>
      <c r="E742" s="189" t="s">
        <v>1170</v>
      </c>
      <c r="F742" s="190" t="s">
        <v>1171</v>
      </c>
      <c r="G742" s="191" t="s">
        <v>1059</v>
      </c>
      <c r="H742" s="192">
        <v>3.9E-2</v>
      </c>
      <c r="I742" s="193"/>
      <c r="J742" s="194">
        <f>ROUND(I742*H742,2)</f>
        <v>0</v>
      </c>
      <c r="K742" s="190" t="s">
        <v>19</v>
      </c>
      <c r="L742" s="39"/>
      <c r="M742" s="195" t="s">
        <v>19</v>
      </c>
      <c r="N742" s="196" t="s">
        <v>45</v>
      </c>
      <c r="O742" s="64"/>
      <c r="P742" s="197">
        <f>O742*H742</f>
        <v>0</v>
      </c>
      <c r="Q742" s="197">
        <v>1.0601700000000001</v>
      </c>
      <c r="R742" s="197">
        <f>Q742*H742</f>
        <v>4.1346630000000002E-2</v>
      </c>
      <c r="S742" s="197">
        <v>0</v>
      </c>
      <c r="T742" s="198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9" t="s">
        <v>236</v>
      </c>
      <c r="AT742" s="199" t="s">
        <v>159</v>
      </c>
      <c r="AU742" s="199" t="s">
        <v>82</v>
      </c>
      <c r="AY742" s="17" t="s">
        <v>158</v>
      </c>
      <c r="BE742" s="200">
        <f>IF(N742="základní",J742,0)</f>
        <v>0</v>
      </c>
      <c r="BF742" s="200">
        <f>IF(N742="snížená",J742,0)</f>
        <v>0</v>
      </c>
      <c r="BG742" s="200">
        <f>IF(N742="zákl. přenesená",J742,0)</f>
        <v>0</v>
      </c>
      <c r="BH742" s="200">
        <f>IF(N742="sníž. přenesená",J742,0)</f>
        <v>0</v>
      </c>
      <c r="BI742" s="200">
        <f>IF(N742="nulová",J742,0)</f>
        <v>0</v>
      </c>
      <c r="BJ742" s="17" t="s">
        <v>82</v>
      </c>
      <c r="BK742" s="200">
        <f>ROUND(I742*H742,2)</f>
        <v>0</v>
      </c>
      <c r="BL742" s="17" t="s">
        <v>236</v>
      </c>
      <c r="BM742" s="199" t="s">
        <v>1172</v>
      </c>
    </row>
    <row r="743" spans="1:65" s="2" customFormat="1" ht="10.199999999999999">
      <c r="A743" s="34"/>
      <c r="B743" s="35"/>
      <c r="C743" s="36"/>
      <c r="D743" s="201" t="s">
        <v>165</v>
      </c>
      <c r="E743" s="36"/>
      <c r="F743" s="202" t="s">
        <v>1171</v>
      </c>
      <c r="G743" s="36"/>
      <c r="H743" s="36"/>
      <c r="I743" s="108"/>
      <c r="J743" s="36"/>
      <c r="K743" s="36"/>
      <c r="L743" s="39"/>
      <c r="M743" s="203"/>
      <c r="N743" s="204"/>
      <c r="O743" s="64"/>
      <c r="P743" s="64"/>
      <c r="Q743" s="64"/>
      <c r="R743" s="64"/>
      <c r="S743" s="64"/>
      <c r="T743" s="65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165</v>
      </c>
      <c r="AU743" s="17" t="s">
        <v>82</v>
      </c>
    </row>
    <row r="744" spans="1:65" s="13" customFormat="1" ht="10.199999999999999">
      <c r="B744" s="205"/>
      <c r="C744" s="206"/>
      <c r="D744" s="201" t="s">
        <v>166</v>
      </c>
      <c r="E744" s="207" t="s">
        <v>19</v>
      </c>
      <c r="F744" s="208" t="s">
        <v>2195</v>
      </c>
      <c r="G744" s="206"/>
      <c r="H744" s="209">
        <v>3.9E-2</v>
      </c>
      <c r="I744" s="210"/>
      <c r="J744" s="206"/>
      <c r="K744" s="206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166</v>
      </c>
      <c r="AU744" s="215" t="s">
        <v>82</v>
      </c>
      <c r="AV744" s="13" t="s">
        <v>85</v>
      </c>
      <c r="AW744" s="13" t="s">
        <v>34</v>
      </c>
      <c r="AX744" s="13" t="s">
        <v>82</v>
      </c>
      <c r="AY744" s="215" t="s">
        <v>158</v>
      </c>
    </row>
    <row r="745" spans="1:65" s="2" customFormat="1" ht="29.4" customHeight="1">
      <c r="A745" s="34"/>
      <c r="B745" s="35"/>
      <c r="C745" s="188" t="s">
        <v>1233</v>
      </c>
      <c r="D745" s="188" t="s">
        <v>159</v>
      </c>
      <c r="E745" s="189" t="s">
        <v>1175</v>
      </c>
      <c r="F745" s="190" t="s">
        <v>1176</v>
      </c>
      <c r="G745" s="191" t="s">
        <v>162</v>
      </c>
      <c r="H745" s="192">
        <v>160</v>
      </c>
      <c r="I745" s="193"/>
      <c r="J745" s="194">
        <f>ROUND(I745*H745,2)</f>
        <v>0</v>
      </c>
      <c r="K745" s="190" t="s">
        <v>213</v>
      </c>
      <c r="L745" s="39"/>
      <c r="M745" s="195" t="s">
        <v>19</v>
      </c>
      <c r="N745" s="196" t="s">
        <v>45</v>
      </c>
      <c r="O745" s="64"/>
      <c r="P745" s="197">
        <f>O745*H745</f>
        <v>0</v>
      </c>
      <c r="Q745" s="197">
        <v>0</v>
      </c>
      <c r="R745" s="197">
        <f>Q745*H745</f>
        <v>0</v>
      </c>
      <c r="S745" s="197">
        <v>0</v>
      </c>
      <c r="T745" s="198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9" t="s">
        <v>236</v>
      </c>
      <c r="AT745" s="199" t="s">
        <v>159</v>
      </c>
      <c r="AU745" s="199" t="s">
        <v>82</v>
      </c>
      <c r="AY745" s="17" t="s">
        <v>158</v>
      </c>
      <c r="BE745" s="200">
        <f>IF(N745="základní",J745,0)</f>
        <v>0</v>
      </c>
      <c r="BF745" s="200">
        <f>IF(N745="snížená",J745,0)</f>
        <v>0</v>
      </c>
      <c r="BG745" s="200">
        <f>IF(N745="zákl. přenesená",J745,0)</f>
        <v>0</v>
      </c>
      <c r="BH745" s="200">
        <f>IF(N745="sníž. přenesená",J745,0)</f>
        <v>0</v>
      </c>
      <c r="BI745" s="200">
        <f>IF(N745="nulová",J745,0)</f>
        <v>0</v>
      </c>
      <c r="BJ745" s="17" t="s">
        <v>82</v>
      </c>
      <c r="BK745" s="200">
        <f>ROUND(I745*H745,2)</f>
        <v>0</v>
      </c>
      <c r="BL745" s="17" t="s">
        <v>236</v>
      </c>
      <c r="BM745" s="199" t="s">
        <v>1177</v>
      </c>
    </row>
    <row r="746" spans="1:65" s="2" customFormat="1" ht="38.4">
      <c r="A746" s="34"/>
      <c r="B746" s="35"/>
      <c r="C746" s="36"/>
      <c r="D746" s="201" t="s">
        <v>165</v>
      </c>
      <c r="E746" s="36"/>
      <c r="F746" s="202" t="s">
        <v>1178</v>
      </c>
      <c r="G746" s="36"/>
      <c r="H746" s="36"/>
      <c r="I746" s="108"/>
      <c r="J746" s="36"/>
      <c r="K746" s="36"/>
      <c r="L746" s="39"/>
      <c r="M746" s="203"/>
      <c r="N746" s="204"/>
      <c r="O746" s="64"/>
      <c r="P746" s="64"/>
      <c r="Q746" s="64"/>
      <c r="R746" s="64"/>
      <c r="S746" s="64"/>
      <c r="T746" s="65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165</v>
      </c>
      <c r="AU746" s="17" t="s">
        <v>82</v>
      </c>
    </row>
    <row r="747" spans="1:65" s="2" customFormat="1" ht="48">
      <c r="A747" s="34"/>
      <c r="B747" s="35"/>
      <c r="C747" s="36"/>
      <c r="D747" s="201" t="s">
        <v>216</v>
      </c>
      <c r="E747" s="36"/>
      <c r="F747" s="227" t="s">
        <v>1179</v>
      </c>
      <c r="G747" s="36"/>
      <c r="H747" s="36"/>
      <c r="I747" s="108"/>
      <c r="J747" s="36"/>
      <c r="K747" s="36"/>
      <c r="L747" s="39"/>
      <c r="M747" s="203"/>
      <c r="N747" s="204"/>
      <c r="O747" s="64"/>
      <c r="P747" s="64"/>
      <c r="Q747" s="64"/>
      <c r="R747" s="64"/>
      <c r="S747" s="64"/>
      <c r="T747" s="65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216</v>
      </c>
      <c r="AU747" s="17" t="s">
        <v>82</v>
      </c>
    </row>
    <row r="748" spans="1:65" s="13" customFormat="1" ht="10.199999999999999">
      <c r="B748" s="205"/>
      <c r="C748" s="206"/>
      <c r="D748" s="201" t="s">
        <v>166</v>
      </c>
      <c r="E748" s="207" t="s">
        <v>19</v>
      </c>
      <c r="F748" s="208" t="s">
        <v>2196</v>
      </c>
      <c r="G748" s="206"/>
      <c r="H748" s="209">
        <v>160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166</v>
      </c>
      <c r="AU748" s="215" t="s">
        <v>82</v>
      </c>
      <c r="AV748" s="13" t="s">
        <v>85</v>
      </c>
      <c r="AW748" s="13" t="s">
        <v>34</v>
      </c>
      <c r="AX748" s="13" t="s">
        <v>82</v>
      </c>
      <c r="AY748" s="215" t="s">
        <v>158</v>
      </c>
    </row>
    <row r="749" spans="1:65" s="2" customFormat="1" ht="29.4" customHeight="1">
      <c r="A749" s="34"/>
      <c r="B749" s="35"/>
      <c r="C749" s="188" t="s">
        <v>1238</v>
      </c>
      <c r="D749" s="188" t="s">
        <v>159</v>
      </c>
      <c r="E749" s="189" t="s">
        <v>1182</v>
      </c>
      <c r="F749" s="190" t="s">
        <v>1183</v>
      </c>
      <c r="G749" s="191" t="s">
        <v>162</v>
      </c>
      <c r="H749" s="192">
        <v>160</v>
      </c>
      <c r="I749" s="193"/>
      <c r="J749" s="194">
        <f>ROUND(I749*H749,2)</f>
        <v>0</v>
      </c>
      <c r="K749" s="190" t="s">
        <v>213</v>
      </c>
      <c r="L749" s="39"/>
      <c r="M749" s="195" t="s">
        <v>19</v>
      </c>
      <c r="N749" s="196" t="s">
        <v>45</v>
      </c>
      <c r="O749" s="64"/>
      <c r="P749" s="197">
        <f>O749*H749</f>
        <v>0</v>
      </c>
      <c r="Q749" s="197">
        <v>0</v>
      </c>
      <c r="R749" s="197">
        <f>Q749*H749</f>
        <v>0</v>
      </c>
      <c r="S749" s="197">
        <v>0</v>
      </c>
      <c r="T749" s="198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9" t="s">
        <v>236</v>
      </c>
      <c r="AT749" s="199" t="s">
        <v>159</v>
      </c>
      <c r="AU749" s="199" t="s">
        <v>82</v>
      </c>
      <c r="AY749" s="17" t="s">
        <v>158</v>
      </c>
      <c r="BE749" s="200">
        <f>IF(N749="základní",J749,0)</f>
        <v>0</v>
      </c>
      <c r="BF749" s="200">
        <f>IF(N749="snížená",J749,0)</f>
        <v>0</v>
      </c>
      <c r="BG749" s="200">
        <f>IF(N749="zákl. přenesená",J749,0)</f>
        <v>0</v>
      </c>
      <c r="BH749" s="200">
        <f>IF(N749="sníž. přenesená",J749,0)</f>
        <v>0</v>
      </c>
      <c r="BI749" s="200">
        <f>IF(N749="nulová",J749,0)</f>
        <v>0</v>
      </c>
      <c r="BJ749" s="17" t="s">
        <v>82</v>
      </c>
      <c r="BK749" s="200">
        <f>ROUND(I749*H749,2)</f>
        <v>0</v>
      </c>
      <c r="BL749" s="17" t="s">
        <v>236</v>
      </c>
      <c r="BM749" s="199" t="s">
        <v>1184</v>
      </c>
    </row>
    <row r="750" spans="1:65" s="2" customFormat="1" ht="28.8">
      <c r="A750" s="34"/>
      <c r="B750" s="35"/>
      <c r="C750" s="36"/>
      <c r="D750" s="201" t="s">
        <v>165</v>
      </c>
      <c r="E750" s="36"/>
      <c r="F750" s="202" t="s">
        <v>1185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165</v>
      </c>
      <c r="AU750" s="17" t="s">
        <v>82</v>
      </c>
    </row>
    <row r="751" spans="1:65" s="13" customFormat="1" ht="10.199999999999999">
      <c r="B751" s="205"/>
      <c r="C751" s="206"/>
      <c r="D751" s="201" t="s">
        <v>166</v>
      </c>
      <c r="E751" s="207" t="s">
        <v>19</v>
      </c>
      <c r="F751" s="208" t="s">
        <v>2196</v>
      </c>
      <c r="G751" s="206"/>
      <c r="H751" s="209">
        <v>160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2" customFormat="1" ht="29.4" customHeight="1">
      <c r="A752" s="34"/>
      <c r="B752" s="35"/>
      <c r="C752" s="188" t="s">
        <v>1242</v>
      </c>
      <c r="D752" s="188" t="s">
        <v>159</v>
      </c>
      <c r="E752" s="189" t="s">
        <v>1187</v>
      </c>
      <c r="F752" s="190" t="s">
        <v>1188</v>
      </c>
      <c r="G752" s="191" t="s">
        <v>162</v>
      </c>
      <c r="H752" s="192">
        <v>45</v>
      </c>
      <c r="I752" s="193"/>
      <c r="J752" s="194">
        <f>ROUND(I752*H752,2)</f>
        <v>0</v>
      </c>
      <c r="K752" s="190" t="s">
        <v>213</v>
      </c>
      <c r="L752" s="39"/>
      <c r="M752" s="195" t="s">
        <v>19</v>
      </c>
      <c r="N752" s="196" t="s">
        <v>45</v>
      </c>
      <c r="O752" s="64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9" t="s">
        <v>236</v>
      </c>
      <c r="AT752" s="199" t="s">
        <v>159</v>
      </c>
      <c r="AU752" s="199" t="s">
        <v>82</v>
      </c>
      <c r="AY752" s="17" t="s">
        <v>158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7" t="s">
        <v>82</v>
      </c>
      <c r="BK752" s="200">
        <f>ROUND(I752*H752,2)</f>
        <v>0</v>
      </c>
      <c r="BL752" s="17" t="s">
        <v>236</v>
      </c>
      <c r="BM752" s="199" t="s">
        <v>1189</v>
      </c>
    </row>
    <row r="753" spans="1:65" s="2" customFormat="1" ht="38.4">
      <c r="A753" s="34"/>
      <c r="B753" s="35"/>
      <c r="C753" s="36"/>
      <c r="D753" s="201" t="s">
        <v>165</v>
      </c>
      <c r="E753" s="36"/>
      <c r="F753" s="202" t="s">
        <v>1190</v>
      </c>
      <c r="G753" s="36"/>
      <c r="H753" s="36"/>
      <c r="I753" s="108"/>
      <c r="J753" s="36"/>
      <c r="K753" s="36"/>
      <c r="L753" s="39"/>
      <c r="M753" s="203"/>
      <c r="N753" s="204"/>
      <c r="O753" s="64"/>
      <c r="P753" s="64"/>
      <c r="Q753" s="64"/>
      <c r="R753" s="64"/>
      <c r="S753" s="64"/>
      <c r="T753" s="65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165</v>
      </c>
      <c r="AU753" s="17" t="s">
        <v>82</v>
      </c>
    </row>
    <row r="754" spans="1:65" s="2" customFormat="1" ht="48">
      <c r="A754" s="34"/>
      <c r="B754" s="35"/>
      <c r="C754" s="36"/>
      <c r="D754" s="201" t="s">
        <v>216</v>
      </c>
      <c r="E754" s="36"/>
      <c r="F754" s="227" t="s">
        <v>1179</v>
      </c>
      <c r="G754" s="36"/>
      <c r="H754" s="36"/>
      <c r="I754" s="108"/>
      <c r="J754" s="36"/>
      <c r="K754" s="36"/>
      <c r="L754" s="39"/>
      <c r="M754" s="203"/>
      <c r="N754" s="204"/>
      <c r="O754" s="64"/>
      <c r="P754" s="64"/>
      <c r="Q754" s="64"/>
      <c r="R754" s="64"/>
      <c r="S754" s="64"/>
      <c r="T754" s="65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T754" s="17" t="s">
        <v>216</v>
      </c>
      <c r="AU754" s="17" t="s">
        <v>82</v>
      </c>
    </row>
    <row r="755" spans="1:65" s="13" customFormat="1" ht="10.199999999999999">
      <c r="B755" s="205"/>
      <c r="C755" s="206"/>
      <c r="D755" s="201" t="s">
        <v>166</v>
      </c>
      <c r="E755" s="207" t="s">
        <v>19</v>
      </c>
      <c r="F755" s="208" t="s">
        <v>2197</v>
      </c>
      <c r="G755" s="206"/>
      <c r="H755" s="209">
        <v>45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166</v>
      </c>
      <c r="AU755" s="215" t="s">
        <v>82</v>
      </c>
      <c r="AV755" s="13" t="s">
        <v>85</v>
      </c>
      <c r="AW755" s="13" t="s">
        <v>34</v>
      </c>
      <c r="AX755" s="13" t="s">
        <v>82</v>
      </c>
      <c r="AY755" s="215" t="s">
        <v>158</v>
      </c>
    </row>
    <row r="756" spans="1:65" s="2" customFormat="1" ht="29.4" customHeight="1">
      <c r="A756" s="34"/>
      <c r="B756" s="35"/>
      <c r="C756" s="188" t="s">
        <v>1249</v>
      </c>
      <c r="D756" s="188" t="s">
        <v>159</v>
      </c>
      <c r="E756" s="189" t="s">
        <v>1193</v>
      </c>
      <c r="F756" s="190" t="s">
        <v>1194</v>
      </c>
      <c r="G756" s="191" t="s">
        <v>162</v>
      </c>
      <c r="H756" s="192">
        <v>45</v>
      </c>
      <c r="I756" s="193"/>
      <c r="J756" s="194">
        <f>ROUND(I756*H756,2)</f>
        <v>0</v>
      </c>
      <c r="K756" s="190" t="s">
        <v>213</v>
      </c>
      <c r="L756" s="39"/>
      <c r="M756" s="195" t="s">
        <v>19</v>
      </c>
      <c r="N756" s="196" t="s">
        <v>45</v>
      </c>
      <c r="O756" s="64"/>
      <c r="P756" s="197">
        <f>O756*H756</f>
        <v>0</v>
      </c>
      <c r="Q756" s="197">
        <v>0</v>
      </c>
      <c r="R756" s="197">
        <f>Q756*H756</f>
        <v>0</v>
      </c>
      <c r="S756" s="197">
        <v>0</v>
      </c>
      <c r="T756" s="198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9" t="s">
        <v>236</v>
      </c>
      <c r="AT756" s="199" t="s">
        <v>159</v>
      </c>
      <c r="AU756" s="199" t="s">
        <v>82</v>
      </c>
      <c r="AY756" s="17" t="s">
        <v>158</v>
      </c>
      <c r="BE756" s="200">
        <f>IF(N756="základní",J756,0)</f>
        <v>0</v>
      </c>
      <c r="BF756" s="200">
        <f>IF(N756="snížená",J756,0)</f>
        <v>0</v>
      </c>
      <c r="BG756" s="200">
        <f>IF(N756="zákl. přenesená",J756,0)</f>
        <v>0</v>
      </c>
      <c r="BH756" s="200">
        <f>IF(N756="sníž. přenesená",J756,0)</f>
        <v>0</v>
      </c>
      <c r="BI756" s="200">
        <f>IF(N756="nulová",J756,0)</f>
        <v>0</v>
      </c>
      <c r="BJ756" s="17" t="s">
        <v>82</v>
      </c>
      <c r="BK756" s="200">
        <f>ROUND(I756*H756,2)</f>
        <v>0</v>
      </c>
      <c r="BL756" s="17" t="s">
        <v>236</v>
      </c>
      <c r="BM756" s="199" t="s">
        <v>1195</v>
      </c>
    </row>
    <row r="757" spans="1:65" s="2" customFormat="1" ht="28.8">
      <c r="A757" s="34"/>
      <c r="B757" s="35"/>
      <c r="C757" s="36"/>
      <c r="D757" s="201" t="s">
        <v>165</v>
      </c>
      <c r="E757" s="36"/>
      <c r="F757" s="202" t="s">
        <v>1196</v>
      </c>
      <c r="G757" s="36"/>
      <c r="H757" s="36"/>
      <c r="I757" s="108"/>
      <c r="J757" s="36"/>
      <c r="K757" s="36"/>
      <c r="L757" s="39"/>
      <c r="M757" s="203"/>
      <c r="N757" s="204"/>
      <c r="O757" s="64"/>
      <c r="P757" s="64"/>
      <c r="Q757" s="64"/>
      <c r="R757" s="64"/>
      <c r="S757" s="64"/>
      <c r="T757" s="65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165</v>
      </c>
      <c r="AU757" s="17" t="s">
        <v>82</v>
      </c>
    </row>
    <row r="758" spans="1:65" s="13" customFormat="1" ht="10.199999999999999">
      <c r="B758" s="205"/>
      <c r="C758" s="206"/>
      <c r="D758" s="201" t="s">
        <v>166</v>
      </c>
      <c r="E758" s="207" t="s">
        <v>19</v>
      </c>
      <c r="F758" s="208" t="s">
        <v>2197</v>
      </c>
      <c r="G758" s="206"/>
      <c r="H758" s="209">
        <v>45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166</v>
      </c>
      <c r="AU758" s="215" t="s">
        <v>82</v>
      </c>
      <c r="AV758" s="13" t="s">
        <v>85</v>
      </c>
      <c r="AW758" s="13" t="s">
        <v>34</v>
      </c>
      <c r="AX758" s="13" t="s">
        <v>82</v>
      </c>
      <c r="AY758" s="215" t="s">
        <v>158</v>
      </c>
    </row>
    <row r="759" spans="1:65" s="2" customFormat="1" ht="29.4" customHeight="1">
      <c r="A759" s="34"/>
      <c r="B759" s="35"/>
      <c r="C759" s="188" t="s">
        <v>1257</v>
      </c>
      <c r="D759" s="188" t="s">
        <v>159</v>
      </c>
      <c r="E759" s="189" t="s">
        <v>1464</v>
      </c>
      <c r="F759" s="190" t="s">
        <v>1465</v>
      </c>
      <c r="G759" s="191" t="s">
        <v>1035</v>
      </c>
      <c r="H759" s="192">
        <v>32.76</v>
      </c>
      <c r="I759" s="193"/>
      <c r="J759" s="194">
        <f>ROUND(I759*H759,2)</f>
        <v>0</v>
      </c>
      <c r="K759" s="190" t="s">
        <v>213</v>
      </c>
      <c r="L759" s="39"/>
      <c r="M759" s="195" t="s">
        <v>19</v>
      </c>
      <c r="N759" s="196" t="s">
        <v>45</v>
      </c>
      <c r="O759" s="64"/>
      <c r="P759" s="197">
        <f>O759*H759</f>
        <v>0</v>
      </c>
      <c r="Q759" s="197">
        <v>0</v>
      </c>
      <c r="R759" s="197">
        <f>Q759*H759</f>
        <v>0</v>
      </c>
      <c r="S759" s="197">
        <v>0</v>
      </c>
      <c r="T759" s="198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199" t="s">
        <v>236</v>
      </c>
      <c r="AT759" s="199" t="s">
        <v>159</v>
      </c>
      <c r="AU759" s="199" t="s">
        <v>82</v>
      </c>
      <c r="AY759" s="17" t="s">
        <v>158</v>
      </c>
      <c r="BE759" s="200">
        <f>IF(N759="základní",J759,0)</f>
        <v>0</v>
      </c>
      <c r="BF759" s="200">
        <f>IF(N759="snížená",J759,0)</f>
        <v>0</v>
      </c>
      <c r="BG759" s="200">
        <f>IF(N759="zákl. přenesená",J759,0)</f>
        <v>0</v>
      </c>
      <c r="BH759" s="200">
        <f>IF(N759="sníž. přenesená",J759,0)</f>
        <v>0</v>
      </c>
      <c r="BI759" s="200">
        <f>IF(N759="nulová",J759,0)</f>
        <v>0</v>
      </c>
      <c r="BJ759" s="17" t="s">
        <v>82</v>
      </c>
      <c r="BK759" s="200">
        <f>ROUND(I759*H759,2)</f>
        <v>0</v>
      </c>
      <c r="BL759" s="17" t="s">
        <v>236</v>
      </c>
      <c r="BM759" s="199" t="s">
        <v>1466</v>
      </c>
    </row>
    <row r="760" spans="1:65" s="2" customFormat="1" ht="19.2">
      <c r="A760" s="34"/>
      <c r="B760" s="35"/>
      <c r="C760" s="36"/>
      <c r="D760" s="201" t="s">
        <v>165</v>
      </c>
      <c r="E760" s="36"/>
      <c r="F760" s="202" t="s">
        <v>1465</v>
      </c>
      <c r="G760" s="36"/>
      <c r="H760" s="36"/>
      <c r="I760" s="108"/>
      <c r="J760" s="36"/>
      <c r="K760" s="36"/>
      <c r="L760" s="39"/>
      <c r="M760" s="203"/>
      <c r="N760" s="204"/>
      <c r="O760" s="64"/>
      <c r="P760" s="64"/>
      <c r="Q760" s="64"/>
      <c r="R760" s="64"/>
      <c r="S760" s="64"/>
      <c r="T760" s="65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T760" s="17" t="s">
        <v>165</v>
      </c>
      <c r="AU760" s="17" t="s">
        <v>82</v>
      </c>
    </row>
    <row r="761" spans="1:65" s="13" customFormat="1" ht="10.199999999999999">
      <c r="B761" s="205"/>
      <c r="C761" s="206"/>
      <c r="D761" s="201" t="s">
        <v>166</v>
      </c>
      <c r="E761" s="207" t="s">
        <v>19</v>
      </c>
      <c r="F761" s="208" t="s">
        <v>2198</v>
      </c>
      <c r="G761" s="206"/>
      <c r="H761" s="209">
        <v>32.76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166</v>
      </c>
      <c r="AU761" s="215" t="s">
        <v>82</v>
      </c>
      <c r="AV761" s="13" t="s">
        <v>85</v>
      </c>
      <c r="AW761" s="13" t="s">
        <v>34</v>
      </c>
      <c r="AX761" s="13" t="s">
        <v>82</v>
      </c>
      <c r="AY761" s="215" t="s">
        <v>158</v>
      </c>
    </row>
    <row r="762" spans="1:65" s="2" customFormat="1" ht="29.4" customHeight="1">
      <c r="A762" s="34"/>
      <c r="B762" s="35"/>
      <c r="C762" s="188" t="s">
        <v>1266</v>
      </c>
      <c r="D762" s="188" t="s">
        <v>159</v>
      </c>
      <c r="E762" s="189" t="s">
        <v>1468</v>
      </c>
      <c r="F762" s="190" t="s">
        <v>1469</v>
      </c>
      <c r="G762" s="191" t="s">
        <v>1035</v>
      </c>
      <c r="H762" s="192">
        <v>32.76</v>
      </c>
      <c r="I762" s="193"/>
      <c r="J762" s="194">
        <f>ROUND(I762*H762,2)</f>
        <v>0</v>
      </c>
      <c r="K762" s="190" t="s">
        <v>213</v>
      </c>
      <c r="L762" s="39"/>
      <c r="M762" s="195" t="s">
        <v>19</v>
      </c>
      <c r="N762" s="196" t="s">
        <v>45</v>
      </c>
      <c r="O762" s="64"/>
      <c r="P762" s="197">
        <f>O762*H762</f>
        <v>0</v>
      </c>
      <c r="Q762" s="197">
        <v>0</v>
      </c>
      <c r="R762" s="197">
        <f>Q762*H762</f>
        <v>0</v>
      </c>
      <c r="S762" s="197">
        <v>0</v>
      </c>
      <c r="T762" s="198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9" t="s">
        <v>236</v>
      </c>
      <c r="AT762" s="199" t="s">
        <v>159</v>
      </c>
      <c r="AU762" s="199" t="s">
        <v>82</v>
      </c>
      <c r="AY762" s="17" t="s">
        <v>158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7" t="s">
        <v>82</v>
      </c>
      <c r="BK762" s="200">
        <f>ROUND(I762*H762,2)</f>
        <v>0</v>
      </c>
      <c r="BL762" s="17" t="s">
        <v>236</v>
      </c>
      <c r="BM762" s="199" t="s">
        <v>1961</v>
      </c>
    </row>
    <row r="763" spans="1:65" s="2" customFormat="1" ht="19.2">
      <c r="A763" s="34"/>
      <c r="B763" s="35"/>
      <c r="C763" s="36"/>
      <c r="D763" s="201" t="s">
        <v>165</v>
      </c>
      <c r="E763" s="36"/>
      <c r="F763" s="202" t="s">
        <v>1471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165</v>
      </c>
      <c r="AU763" s="17" t="s">
        <v>82</v>
      </c>
    </row>
    <row r="764" spans="1:65" s="2" customFormat="1" ht="124.8">
      <c r="A764" s="34"/>
      <c r="B764" s="35"/>
      <c r="C764" s="36"/>
      <c r="D764" s="201" t="s">
        <v>216</v>
      </c>
      <c r="E764" s="36"/>
      <c r="F764" s="227" t="s">
        <v>1472</v>
      </c>
      <c r="G764" s="36"/>
      <c r="H764" s="36"/>
      <c r="I764" s="108"/>
      <c r="J764" s="36"/>
      <c r="K764" s="36"/>
      <c r="L764" s="39"/>
      <c r="M764" s="203"/>
      <c r="N764" s="204"/>
      <c r="O764" s="64"/>
      <c r="P764" s="64"/>
      <c r="Q764" s="64"/>
      <c r="R764" s="64"/>
      <c r="S764" s="64"/>
      <c r="T764" s="65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216</v>
      </c>
      <c r="AU764" s="17" t="s">
        <v>82</v>
      </c>
    </row>
    <row r="765" spans="1:65" s="13" customFormat="1" ht="10.199999999999999">
      <c r="B765" s="205"/>
      <c r="C765" s="206"/>
      <c r="D765" s="201" t="s">
        <v>166</v>
      </c>
      <c r="E765" s="207" t="s">
        <v>19</v>
      </c>
      <c r="F765" s="208" t="s">
        <v>2198</v>
      </c>
      <c r="G765" s="206"/>
      <c r="H765" s="209">
        <v>32.76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166</v>
      </c>
      <c r="AU765" s="215" t="s">
        <v>82</v>
      </c>
      <c r="AV765" s="13" t="s">
        <v>85</v>
      </c>
      <c r="AW765" s="13" t="s">
        <v>34</v>
      </c>
      <c r="AX765" s="13" t="s">
        <v>82</v>
      </c>
      <c r="AY765" s="215" t="s">
        <v>158</v>
      </c>
    </row>
    <row r="766" spans="1:65" s="2" customFormat="1" ht="29.4" customHeight="1">
      <c r="A766" s="34"/>
      <c r="B766" s="35"/>
      <c r="C766" s="188" t="s">
        <v>1273</v>
      </c>
      <c r="D766" s="188" t="s">
        <v>159</v>
      </c>
      <c r="E766" s="189" t="s">
        <v>1473</v>
      </c>
      <c r="F766" s="190" t="s">
        <v>1474</v>
      </c>
      <c r="G766" s="191" t="s">
        <v>162</v>
      </c>
      <c r="H766" s="192">
        <v>39</v>
      </c>
      <c r="I766" s="193"/>
      <c r="J766" s="194">
        <f>ROUND(I766*H766,2)</f>
        <v>0</v>
      </c>
      <c r="K766" s="190" t="s">
        <v>213</v>
      </c>
      <c r="L766" s="39"/>
      <c r="M766" s="195" t="s">
        <v>19</v>
      </c>
      <c r="N766" s="196" t="s">
        <v>45</v>
      </c>
      <c r="O766" s="64"/>
      <c r="P766" s="197">
        <f>O766*H766</f>
        <v>0</v>
      </c>
      <c r="Q766" s="197">
        <v>0</v>
      </c>
      <c r="R766" s="197">
        <f>Q766*H766</f>
        <v>0</v>
      </c>
      <c r="S766" s="197">
        <v>0</v>
      </c>
      <c r="T766" s="198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9" t="s">
        <v>236</v>
      </c>
      <c r="AT766" s="199" t="s">
        <v>159</v>
      </c>
      <c r="AU766" s="199" t="s">
        <v>82</v>
      </c>
      <c r="AY766" s="17" t="s">
        <v>158</v>
      </c>
      <c r="BE766" s="200">
        <f>IF(N766="základní",J766,0)</f>
        <v>0</v>
      </c>
      <c r="BF766" s="200">
        <f>IF(N766="snížená",J766,0)</f>
        <v>0</v>
      </c>
      <c r="BG766" s="200">
        <f>IF(N766="zákl. přenesená",J766,0)</f>
        <v>0</v>
      </c>
      <c r="BH766" s="200">
        <f>IF(N766="sníž. přenesená",J766,0)</f>
        <v>0</v>
      </c>
      <c r="BI766" s="200">
        <f>IF(N766="nulová",J766,0)</f>
        <v>0</v>
      </c>
      <c r="BJ766" s="17" t="s">
        <v>82</v>
      </c>
      <c r="BK766" s="200">
        <f>ROUND(I766*H766,2)</f>
        <v>0</v>
      </c>
      <c r="BL766" s="17" t="s">
        <v>236</v>
      </c>
      <c r="BM766" s="199" t="s">
        <v>1475</v>
      </c>
    </row>
    <row r="767" spans="1:65" s="2" customFormat="1" ht="10.199999999999999">
      <c r="A767" s="34"/>
      <c r="B767" s="35"/>
      <c r="C767" s="36"/>
      <c r="D767" s="201" t="s">
        <v>165</v>
      </c>
      <c r="E767" s="36"/>
      <c r="F767" s="202" t="s">
        <v>1474</v>
      </c>
      <c r="G767" s="36"/>
      <c r="H767" s="36"/>
      <c r="I767" s="108"/>
      <c r="J767" s="36"/>
      <c r="K767" s="36"/>
      <c r="L767" s="39"/>
      <c r="M767" s="203"/>
      <c r="N767" s="204"/>
      <c r="O767" s="64"/>
      <c r="P767" s="64"/>
      <c r="Q767" s="64"/>
      <c r="R767" s="64"/>
      <c r="S767" s="64"/>
      <c r="T767" s="65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165</v>
      </c>
      <c r="AU767" s="17" t="s">
        <v>82</v>
      </c>
    </row>
    <row r="768" spans="1:65" s="13" customFormat="1" ht="10.199999999999999">
      <c r="B768" s="205"/>
      <c r="C768" s="206"/>
      <c r="D768" s="201" t="s">
        <v>166</v>
      </c>
      <c r="E768" s="207" t="s">
        <v>19</v>
      </c>
      <c r="F768" s="208" t="s">
        <v>2199</v>
      </c>
      <c r="G768" s="206"/>
      <c r="H768" s="209">
        <v>39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166</v>
      </c>
      <c r="AU768" s="215" t="s">
        <v>82</v>
      </c>
      <c r="AV768" s="13" t="s">
        <v>85</v>
      </c>
      <c r="AW768" s="13" t="s">
        <v>34</v>
      </c>
      <c r="AX768" s="13" t="s">
        <v>82</v>
      </c>
      <c r="AY768" s="215" t="s">
        <v>158</v>
      </c>
    </row>
    <row r="769" spans="1:65" s="2" customFormat="1" ht="29.4" customHeight="1">
      <c r="A769" s="34"/>
      <c r="B769" s="35"/>
      <c r="C769" s="188" t="s">
        <v>1277</v>
      </c>
      <c r="D769" s="188" t="s">
        <v>159</v>
      </c>
      <c r="E769" s="189" t="s">
        <v>1209</v>
      </c>
      <c r="F769" s="190" t="s">
        <v>1210</v>
      </c>
      <c r="G769" s="191" t="s">
        <v>162</v>
      </c>
      <c r="H769" s="192">
        <v>244</v>
      </c>
      <c r="I769" s="193"/>
      <c r="J769" s="194">
        <f>ROUND(I769*H769,2)</f>
        <v>0</v>
      </c>
      <c r="K769" s="190" t="s">
        <v>213</v>
      </c>
      <c r="L769" s="39"/>
      <c r="M769" s="195" t="s">
        <v>19</v>
      </c>
      <c r="N769" s="196" t="s">
        <v>45</v>
      </c>
      <c r="O769" s="64"/>
      <c r="P769" s="197">
        <f>O769*H769</f>
        <v>0</v>
      </c>
      <c r="Q769" s="197">
        <v>1.3999999999999999E-4</v>
      </c>
      <c r="R769" s="197">
        <f>Q769*H769</f>
        <v>3.4159999999999996E-2</v>
      </c>
      <c r="S769" s="197">
        <v>0</v>
      </c>
      <c r="T769" s="198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9" t="s">
        <v>236</v>
      </c>
      <c r="AT769" s="199" t="s">
        <v>159</v>
      </c>
      <c r="AU769" s="199" t="s">
        <v>82</v>
      </c>
      <c r="AY769" s="17" t="s">
        <v>158</v>
      </c>
      <c r="BE769" s="200">
        <f>IF(N769="základní",J769,0)</f>
        <v>0</v>
      </c>
      <c r="BF769" s="200">
        <f>IF(N769="snížená",J769,0)</f>
        <v>0</v>
      </c>
      <c r="BG769" s="200">
        <f>IF(N769="zákl. přenesená",J769,0)</f>
        <v>0</v>
      </c>
      <c r="BH769" s="200">
        <f>IF(N769="sníž. přenesená",J769,0)</f>
        <v>0</v>
      </c>
      <c r="BI769" s="200">
        <f>IF(N769="nulová",J769,0)</f>
        <v>0</v>
      </c>
      <c r="BJ769" s="17" t="s">
        <v>82</v>
      </c>
      <c r="BK769" s="200">
        <f>ROUND(I769*H769,2)</f>
        <v>0</v>
      </c>
      <c r="BL769" s="17" t="s">
        <v>236</v>
      </c>
      <c r="BM769" s="199" t="s">
        <v>1211</v>
      </c>
    </row>
    <row r="770" spans="1:65" s="2" customFormat="1" ht="19.2">
      <c r="A770" s="34"/>
      <c r="B770" s="35"/>
      <c r="C770" s="36"/>
      <c r="D770" s="201" t="s">
        <v>165</v>
      </c>
      <c r="E770" s="36"/>
      <c r="F770" s="202" t="s">
        <v>1210</v>
      </c>
      <c r="G770" s="36"/>
      <c r="H770" s="36"/>
      <c r="I770" s="108"/>
      <c r="J770" s="36"/>
      <c r="K770" s="36"/>
      <c r="L770" s="39"/>
      <c r="M770" s="203"/>
      <c r="N770" s="204"/>
      <c r="O770" s="64"/>
      <c r="P770" s="64"/>
      <c r="Q770" s="64"/>
      <c r="R770" s="64"/>
      <c r="S770" s="64"/>
      <c r="T770" s="65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165</v>
      </c>
      <c r="AU770" s="17" t="s">
        <v>82</v>
      </c>
    </row>
    <row r="771" spans="1:65" s="13" customFormat="1" ht="10.199999999999999">
      <c r="B771" s="205"/>
      <c r="C771" s="206"/>
      <c r="D771" s="201" t="s">
        <v>166</v>
      </c>
      <c r="E771" s="207" t="s">
        <v>19</v>
      </c>
      <c r="F771" s="208" t="s">
        <v>2200</v>
      </c>
      <c r="G771" s="206"/>
      <c r="H771" s="209">
        <v>345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166</v>
      </c>
      <c r="AU771" s="215" t="s">
        <v>82</v>
      </c>
      <c r="AV771" s="13" t="s">
        <v>85</v>
      </c>
      <c r="AW771" s="13" t="s">
        <v>34</v>
      </c>
      <c r="AX771" s="13" t="s">
        <v>74</v>
      </c>
      <c r="AY771" s="215" t="s">
        <v>158</v>
      </c>
    </row>
    <row r="772" spans="1:65" s="13" customFormat="1" ht="10.199999999999999">
      <c r="B772" s="205"/>
      <c r="C772" s="206"/>
      <c r="D772" s="201" t="s">
        <v>166</v>
      </c>
      <c r="E772" s="207" t="s">
        <v>19</v>
      </c>
      <c r="F772" s="208" t="s">
        <v>2199</v>
      </c>
      <c r="G772" s="206"/>
      <c r="H772" s="209">
        <v>39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166</v>
      </c>
      <c r="AU772" s="215" t="s">
        <v>82</v>
      </c>
      <c r="AV772" s="13" t="s">
        <v>85</v>
      </c>
      <c r="AW772" s="13" t="s">
        <v>34</v>
      </c>
      <c r="AX772" s="13" t="s">
        <v>74</v>
      </c>
      <c r="AY772" s="215" t="s">
        <v>158</v>
      </c>
    </row>
    <row r="773" spans="1:65" s="13" customFormat="1" ht="10.199999999999999">
      <c r="B773" s="205"/>
      <c r="C773" s="206"/>
      <c r="D773" s="201" t="s">
        <v>166</v>
      </c>
      <c r="E773" s="207" t="s">
        <v>19</v>
      </c>
      <c r="F773" s="208" t="s">
        <v>2201</v>
      </c>
      <c r="G773" s="206"/>
      <c r="H773" s="209">
        <v>-140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166</v>
      </c>
      <c r="AU773" s="215" t="s">
        <v>82</v>
      </c>
      <c r="AV773" s="13" t="s">
        <v>85</v>
      </c>
      <c r="AW773" s="13" t="s">
        <v>34</v>
      </c>
      <c r="AX773" s="13" t="s">
        <v>74</v>
      </c>
      <c r="AY773" s="215" t="s">
        <v>158</v>
      </c>
    </row>
    <row r="774" spans="1:65" s="14" customFormat="1" ht="10.199999999999999">
      <c r="B774" s="216"/>
      <c r="C774" s="217"/>
      <c r="D774" s="201" t="s">
        <v>166</v>
      </c>
      <c r="E774" s="218" t="s">
        <v>19</v>
      </c>
      <c r="F774" s="219" t="s">
        <v>175</v>
      </c>
      <c r="G774" s="217"/>
      <c r="H774" s="220">
        <v>244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166</v>
      </c>
      <c r="AU774" s="226" t="s">
        <v>82</v>
      </c>
      <c r="AV774" s="14" t="s">
        <v>163</v>
      </c>
      <c r="AW774" s="14" t="s">
        <v>34</v>
      </c>
      <c r="AX774" s="14" t="s">
        <v>82</v>
      </c>
      <c r="AY774" s="226" t="s">
        <v>158</v>
      </c>
    </row>
    <row r="775" spans="1:65" s="2" customFormat="1" ht="16.5" customHeight="1">
      <c r="A775" s="34"/>
      <c r="B775" s="35"/>
      <c r="C775" s="188" t="s">
        <v>1281</v>
      </c>
      <c r="D775" s="188" t="s">
        <v>159</v>
      </c>
      <c r="E775" s="189" t="s">
        <v>1214</v>
      </c>
      <c r="F775" s="190" t="s">
        <v>1215</v>
      </c>
      <c r="G775" s="191" t="s">
        <v>162</v>
      </c>
      <c r="H775" s="192">
        <v>300</v>
      </c>
      <c r="I775" s="193"/>
      <c r="J775" s="194">
        <f>ROUND(I775*H775,2)</f>
        <v>0</v>
      </c>
      <c r="K775" s="190" t="s">
        <v>213</v>
      </c>
      <c r="L775" s="39"/>
      <c r="M775" s="195" t="s">
        <v>19</v>
      </c>
      <c r="N775" s="196" t="s">
        <v>45</v>
      </c>
      <c r="O775" s="64"/>
      <c r="P775" s="197">
        <f>O775*H775</f>
        <v>0</v>
      </c>
      <c r="Q775" s="197">
        <v>9.0000000000000006E-5</v>
      </c>
      <c r="R775" s="197">
        <f>Q775*H775</f>
        <v>2.7000000000000003E-2</v>
      </c>
      <c r="S775" s="197">
        <v>0</v>
      </c>
      <c r="T775" s="198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99" t="s">
        <v>236</v>
      </c>
      <c r="AT775" s="199" t="s">
        <v>159</v>
      </c>
      <c r="AU775" s="199" t="s">
        <v>82</v>
      </c>
      <c r="AY775" s="17" t="s">
        <v>158</v>
      </c>
      <c r="BE775" s="200">
        <f>IF(N775="základní",J775,0)</f>
        <v>0</v>
      </c>
      <c r="BF775" s="200">
        <f>IF(N775="snížená",J775,0)</f>
        <v>0</v>
      </c>
      <c r="BG775" s="200">
        <f>IF(N775="zákl. přenesená",J775,0)</f>
        <v>0</v>
      </c>
      <c r="BH775" s="200">
        <f>IF(N775="sníž. přenesená",J775,0)</f>
        <v>0</v>
      </c>
      <c r="BI775" s="200">
        <f>IF(N775="nulová",J775,0)</f>
        <v>0</v>
      </c>
      <c r="BJ775" s="17" t="s">
        <v>82</v>
      </c>
      <c r="BK775" s="200">
        <f>ROUND(I775*H775,2)</f>
        <v>0</v>
      </c>
      <c r="BL775" s="17" t="s">
        <v>236</v>
      </c>
      <c r="BM775" s="199" t="s">
        <v>1216</v>
      </c>
    </row>
    <row r="776" spans="1:65" s="2" customFormat="1" ht="10.199999999999999">
      <c r="A776" s="34"/>
      <c r="B776" s="35"/>
      <c r="C776" s="36"/>
      <c r="D776" s="201" t="s">
        <v>165</v>
      </c>
      <c r="E776" s="36"/>
      <c r="F776" s="202" t="s">
        <v>1215</v>
      </c>
      <c r="G776" s="36"/>
      <c r="H776" s="36"/>
      <c r="I776" s="108"/>
      <c r="J776" s="36"/>
      <c r="K776" s="36"/>
      <c r="L776" s="39"/>
      <c r="M776" s="203"/>
      <c r="N776" s="204"/>
      <c r="O776" s="64"/>
      <c r="P776" s="64"/>
      <c r="Q776" s="64"/>
      <c r="R776" s="64"/>
      <c r="S776" s="64"/>
      <c r="T776" s="65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7" t="s">
        <v>165</v>
      </c>
      <c r="AU776" s="17" t="s">
        <v>82</v>
      </c>
    </row>
    <row r="777" spans="1:65" s="2" customFormat="1" ht="29.4" customHeight="1">
      <c r="A777" s="34"/>
      <c r="B777" s="35"/>
      <c r="C777" s="228" t="s">
        <v>1285</v>
      </c>
      <c r="D777" s="228" t="s">
        <v>199</v>
      </c>
      <c r="E777" s="229" t="s">
        <v>1218</v>
      </c>
      <c r="F777" s="230" t="s">
        <v>1219</v>
      </c>
      <c r="G777" s="231" t="s">
        <v>1220</v>
      </c>
      <c r="H777" s="232">
        <v>300</v>
      </c>
      <c r="I777" s="233"/>
      <c r="J777" s="234">
        <f>ROUND(I777*H777,2)</f>
        <v>0</v>
      </c>
      <c r="K777" s="230" t="s">
        <v>213</v>
      </c>
      <c r="L777" s="235"/>
      <c r="M777" s="236" t="s">
        <v>19</v>
      </c>
      <c r="N777" s="237" t="s">
        <v>45</v>
      </c>
      <c r="O777" s="64"/>
      <c r="P777" s="197">
        <f>O777*H777</f>
        <v>0</v>
      </c>
      <c r="Q777" s="197">
        <v>4.2999999999999999E-4</v>
      </c>
      <c r="R777" s="197">
        <f>Q777*H777</f>
        <v>0.129</v>
      </c>
      <c r="S777" s="197">
        <v>0</v>
      </c>
      <c r="T777" s="198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9" t="s">
        <v>241</v>
      </c>
      <c r="AT777" s="199" t="s">
        <v>199</v>
      </c>
      <c r="AU777" s="199" t="s">
        <v>82</v>
      </c>
      <c r="AY777" s="17" t="s">
        <v>158</v>
      </c>
      <c r="BE777" s="200">
        <f>IF(N777="základní",J777,0)</f>
        <v>0</v>
      </c>
      <c r="BF777" s="200">
        <f>IF(N777="snížená",J777,0)</f>
        <v>0</v>
      </c>
      <c r="BG777" s="200">
        <f>IF(N777="zákl. přenesená",J777,0)</f>
        <v>0</v>
      </c>
      <c r="BH777" s="200">
        <f>IF(N777="sníž. přenesená",J777,0)</f>
        <v>0</v>
      </c>
      <c r="BI777" s="200">
        <f>IF(N777="nulová",J777,0)</f>
        <v>0</v>
      </c>
      <c r="BJ777" s="17" t="s">
        <v>82</v>
      </c>
      <c r="BK777" s="200">
        <f>ROUND(I777*H777,2)</f>
        <v>0</v>
      </c>
      <c r="BL777" s="17" t="s">
        <v>236</v>
      </c>
      <c r="BM777" s="199" t="s">
        <v>1221</v>
      </c>
    </row>
    <row r="778" spans="1:65" s="2" customFormat="1" ht="10.199999999999999">
      <c r="A778" s="34"/>
      <c r="B778" s="35"/>
      <c r="C778" s="36"/>
      <c r="D778" s="201" t="s">
        <v>165</v>
      </c>
      <c r="E778" s="36"/>
      <c r="F778" s="202" t="s">
        <v>1219</v>
      </c>
      <c r="G778" s="36"/>
      <c r="H778" s="36"/>
      <c r="I778" s="108"/>
      <c r="J778" s="36"/>
      <c r="K778" s="36"/>
      <c r="L778" s="39"/>
      <c r="M778" s="203"/>
      <c r="N778" s="204"/>
      <c r="O778" s="64"/>
      <c r="P778" s="64"/>
      <c r="Q778" s="64"/>
      <c r="R778" s="64"/>
      <c r="S778" s="64"/>
      <c r="T778" s="65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165</v>
      </c>
      <c r="AU778" s="17" t="s">
        <v>82</v>
      </c>
    </row>
    <row r="779" spans="1:65" s="2" customFormat="1" ht="21.75" customHeight="1">
      <c r="A779" s="34"/>
      <c r="B779" s="35"/>
      <c r="C779" s="188" t="s">
        <v>1289</v>
      </c>
      <c r="D779" s="188" t="s">
        <v>159</v>
      </c>
      <c r="E779" s="189" t="s">
        <v>1224</v>
      </c>
      <c r="F779" s="190" t="s">
        <v>1225</v>
      </c>
      <c r="G779" s="191" t="s">
        <v>202</v>
      </c>
      <c r="H779" s="192">
        <v>12</v>
      </c>
      <c r="I779" s="193"/>
      <c r="J779" s="194">
        <f>ROUND(I779*H779,2)</f>
        <v>0</v>
      </c>
      <c r="K779" s="190" t="s">
        <v>213</v>
      </c>
      <c r="L779" s="39"/>
      <c r="M779" s="195" t="s">
        <v>19</v>
      </c>
      <c r="N779" s="196" t="s">
        <v>45</v>
      </c>
      <c r="O779" s="64"/>
      <c r="P779" s="197">
        <f>O779*H779</f>
        <v>0</v>
      </c>
      <c r="Q779" s="197">
        <v>0.37640000000000001</v>
      </c>
      <c r="R779" s="197">
        <f>Q779*H779</f>
        <v>4.5167999999999999</v>
      </c>
      <c r="S779" s="197">
        <v>0</v>
      </c>
      <c r="T779" s="198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99" t="s">
        <v>236</v>
      </c>
      <c r="AT779" s="199" t="s">
        <v>159</v>
      </c>
      <c r="AU779" s="199" t="s">
        <v>82</v>
      </c>
      <c r="AY779" s="17" t="s">
        <v>158</v>
      </c>
      <c r="BE779" s="200">
        <f>IF(N779="základní",J779,0)</f>
        <v>0</v>
      </c>
      <c r="BF779" s="200">
        <f>IF(N779="snížená",J779,0)</f>
        <v>0</v>
      </c>
      <c r="BG779" s="200">
        <f>IF(N779="zákl. přenesená",J779,0)</f>
        <v>0</v>
      </c>
      <c r="BH779" s="200">
        <f>IF(N779="sníž. přenesená",J779,0)</f>
        <v>0</v>
      </c>
      <c r="BI779" s="200">
        <f>IF(N779="nulová",J779,0)</f>
        <v>0</v>
      </c>
      <c r="BJ779" s="17" t="s">
        <v>82</v>
      </c>
      <c r="BK779" s="200">
        <f>ROUND(I779*H779,2)</f>
        <v>0</v>
      </c>
      <c r="BL779" s="17" t="s">
        <v>236</v>
      </c>
      <c r="BM779" s="199" t="s">
        <v>1226</v>
      </c>
    </row>
    <row r="780" spans="1:65" s="2" customFormat="1" ht="19.2">
      <c r="A780" s="34"/>
      <c r="B780" s="35"/>
      <c r="C780" s="36"/>
      <c r="D780" s="201" t="s">
        <v>165</v>
      </c>
      <c r="E780" s="36"/>
      <c r="F780" s="202" t="s">
        <v>1225</v>
      </c>
      <c r="G780" s="36"/>
      <c r="H780" s="36"/>
      <c r="I780" s="108"/>
      <c r="J780" s="36"/>
      <c r="K780" s="36"/>
      <c r="L780" s="39"/>
      <c r="M780" s="203"/>
      <c r="N780" s="204"/>
      <c r="O780" s="64"/>
      <c r="P780" s="64"/>
      <c r="Q780" s="64"/>
      <c r="R780" s="64"/>
      <c r="S780" s="64"/>
      <c r="T780" s="65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7" t="s">
        <v>165</v>
      </c>
      <c r="AU780" s="17" t="s">
        <v>82</v>
      </c>
    </row>
    <row r="781" spans="1:65" s="13" customFormat="1" ht="10.199999999999999">
      <c r="B781" s="205"/>
      <c r="C781" s="206"/>
      <c r="D781" s="201" t="s">
        <v>166</v>
      </c>
      <c r="E781" s="207" t="s">
        <v>19</v>
      </c>
      <c r="F781" s="208" t="s">
        <v>2202</v>
      </c>
      <c r="G781" s="206"/>
      <c r="H781" s="209">
        <v>12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166</v>
      </c>
      <c r="AU781" s="215" t="s">
        <v>82</v>
      </c>
      <c r="AV781" s="13" t="s">
        <v>85</v>
      </c>
      <c r="AW781" s="13" t="s">
        <v>34</v>
      </c>
      <c r="AX781" s="13" t="s">
        <v>82</v>
      </c>
      <c r="AY781" s="215" t="s">
        <v>158</v>
      </c>
    </row>
    <row r="782" spans="1:65" s="2" customFormat="1" ht="29.4" customHeight="1">
      <c r="A782" s="34"/>
      <c r="B782" s="35"/>
      <c r="C782" s="188" t="s">
        <v>1986</v>
      </c>
      <c r="D782" s="188" t="s">
        <v>159</v>
      </c>
      <c r="E782" s="189" t="s">
        <v>1234</v>
      </c>
      <c r="F782" s="190" t="s">
        <v>1235</v>
      </c>
      <c r="G782" s="191" t="s">
        <v>1059</v>
      </c>
      <c r="H782" s="192">
        <v>2.1760000000000002</v>
      </c>
      <c r="I782" s="193"/>
      <c r="J782" s="194">
        <f>ROUND(I782*H782,2)</f>
        <v>0</v>
      </c>
      <c r="K782" s="190" t="s">
        <v>213</v>
      </c>
      <c r="L782" s="39"/>
      <c r="M782" s="195" t="s">
        <v>19</v>
      </c>
      <c r="N782" s="196" t="s">
        <v>45</v>
      </c>
      <c r="O782" s="64"/>
      <c r="P782" s="197">
        <f>O782*H782</f>
        <v>0</v>
      </c>
      <c r="Q782" s="197">
        <v>0</v>
      </c>
      <c r="R782" s="197">
        <f>Q782*H782</f>
        <v>0</v>
      </c>
      <c r="S782" s="197">
        <v>0</v>
      </c>
      <c r="T782" s="198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99" t="s">
        <v>236</v>
      </c>
      <c r="AT782" s="199" t="s">
        <v>159</v>
      </c>
      <c r="AU782" s="199" t="s">
        <v>82</v>
      </c>
      <c r="AY782" s="17" t="s">
        <v>158</v>
      </c>
      <c r="BE782" s="200">
        <f>IF(N782="základní",J782,0)</f>
        <v>0</v>
      </c>
      <c r="BF782" s="200">
        <f>IF(N782="snížená",J782,0)</f>
        <v>0</v>
      </c>
      <c r="BG782" s="200">
        <f>IF(N782="zákl. přenesená",J782,0)</f>
        <v>0</v>
      </c>
      <c r="BH782" s="200">
        <f>IF(N782="sníž. přenesená",J782,0)</f>
        <v>0</v>
      </c>
      <c r="BI782" s="200">
        <f>IF(N782="nulová",J782,0)</f>
        <v>0</v>
      </c>
      <c r="BJ782" s="17" t="s">
        <v>82</v>
      </c>
      <c r="BK782" s="200">
        <f>ROUND(I782*H782,2)</f>
        <v>0</v>
      </c>
      <c r="BL782" s="17" t="s">
        <v>236</v>
      </c>
      <c r="BM782" s="199" t="s">
        <v>1236</v>
      </c>
    </row>
    <row r="783" spans="1:65" s="2" customFormat="1" ht="19.2">
      <c r="A783" s="34"/>
      <c r="B783" s="35"/>
      <c r="C783" s="36"/>
      <c r="D783" s="201" t="s">
        <v>165</v>
      </c>
      <c r="E783" s="36"/>
      <c r="F783" s="202" t="s">
        <v>1235</v>
      </c>
      <c r="G783" s="36"/>
      <c r="H783" s="36"/>
      <c r="I783" s="108"/>
      <c r="J783" s="36"/>
      <c r="K783" s="36"/>
      <c r="L783" s="39"/>
      <c r="M783" s="203"/>
      <c r="N783" s="204"/>
      <c r="O783" s="64"/>
      <c r="P783" s="64"/>
      <c r="Q783" s="64"/>
      <c r="R783" s="64"/>
      <c r="S783" s="64"/>
      <c r="T783" s="65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7" t="s">
        <v>165</v>
      </c>
      <c r="AU783" s="17" t="s">
        <v>82</v>
      </c>
    </row>
    <row r="784" spans="1:65" s="13" customFormat="1" ht="10.199999999999999">
      <c r="B784" s="205"/>
      <c r="C784" s="206"/>
      <c r="D784" s="201" t="s">
        <v>166</v>
      </c>
      <c r="E784" s="207" t="s">
        <v>19</v>
      </c>
      <c r="F784" s="208" t="s">
        <v>2194</v>
      </c>
      <c r="G784" s="206"/>
      <c r="H784" s="209">
        <v>2.1760000000000002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166</v>
      </c>
      <c r="AU784" s="215" t="s">
        <v>82</v>
      </c>
      <c r="AV784" s="13" t="s">
        <v>85</v>
      </c>
      <c r="AW784" s="13" t="s">
        <v>34</v>
      </c>
      <c r="AX784" s="13" t="s">
        <v>82</v>
      </c>
      <c r="AY784" s="215" t="s">
        <v>158</v>
      </c>
    </row>
    <row r="785" spans="1:65" s="2" customFormat="1" ht="29.4" customHeight="1">
      <c r="A785" s="34"/>
      <c r="B785" s="35"/>
      <c r="C785" s="188" t="s">
        <v>1987</v>
      </c>
      <c r="D785" s="188" t="s">
        <v>159</v>
      </c>
      <c r="E785" s="189" t="s">
        <v>1239</v>
      </c>
      <c r="F785" s="190" t="s">
        <v>1240</v>
      </c>
      <c r="G785" s="191" t="s">
        <v>1059</v>
      </c>
      <c r="H785" s="192">
        <v>2.2000000000000002</v>
      </c>
      <c r="I785" s="193"/>
      <c r="J785" s="194">
        <f>ROUND(I785*H785,2)</f>
        <v>0</v>
      </c>
      <c r="K785" s="190" t="s">
        <v>213</v>
      </c>
      <c r="L785" s="39"/>
      <c r="M785" s="195" t="s">
        <v>19</v>
      </c>
      <c r="N785" s="196" t="s">
        <v>45</v>
      </c>
      <c r="O785" s="64"/>
      <c r="P785" s="197">
        <f>O785*H785</f>
        <v>0</v>
      </c>
      <c r="Q785" s="197">
        <v>0</v>
      </c>
      <c r="R785" s="197">
        <f>Q785*H785</f>
        <v>0</v>
      </c>
      <c r="S785" s="197">
        <v>0</v>
      </c>
      <c r="T785" s="198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99" t="s">
        <v>236</v>
      </c>
      <c r="AT785" s="199" t="s">
        <v>159</v>
      </c>
      <c r="AU785" s="199" t="s">
        <v>82</v>
      </c>
      <c r="AY785" s="17" t="s">
        <v>158</v>
      </c>
      <c r="BE785" s="200">
        <f>IF(N785="základní",J785,0)</f>
        <v>0</v>
      </c>
      <c r="BF785" s="200">
        <f>IF(N785="snížená",J785,0)</f>
        <v>0</v>
      </c>
      <c r="BG785" s="200">
        <f>IF(N785="zákl. přenesená",J785,0)</f>
        <v>0</v>
      </c>
      <c r="BH785" s="200">
        <f>IF(N785="sníž. přenesená",J785,0)</f>
        <v>0</v>
      </c>
      <c r="BI785" s="200">
        <f>IF(N785="nulová",J785,0)</f>
        <v>0</v>
      </c>
      <c r="BJ785" s="17" t="s">
        <v>82</v>
      </c>
      <c r="BK785" s="200">
        <f>ROUND(I785*H785,2)</f>
        <v>0</v>
      </c>
      <c r="BL785" s="17" t="s">
        <v>236</v>
      </c>
      <c r="BM785" s="199" t="s">
        <v>1241</v>
      </c>
    </row>
    <row r="786" spans="1:65" s="2" customFormat="1" ht="19.2">
      <c r="A786" s="34"/>
      <c r="B786" s="35"/>
      <c r="C786" s="36"/>
      <c r="D786" s="201" t="s">
        <v>165</v>
      </c>
      <c r="E786" s="36"/>
      <c r="F786" s="202" t="s">
        <v>1240</v>
      </c>
      <c r="G786" s="36"/>
      <c r="H786" s="36"/>
      <c r="I786" s="108"/>
      <c r="J786" s="36"/>
      <c r="K786" s="36"/>
      <c r="L786" s="39"/>
      <c r="M786" s="203"/>
      <c r="N786" s="204"/>
      <c r="O786" s="64"/>
      <c r="P786" s="64"/>
      <c r="Q786" s="64"/>
      <c r="R786" s="64"/>
      <c r="S786" s="64"/>
      <c r="T786" s="65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165</v>
      </c>
      <c r="AU786" s="17" t="s">
        <v>82</v>
      </c>
    </row>
    <row r="787" spans="1:65" s="2" customFormat="1" ht="29.4" customHeight="1">
      <c r="A787" s="34"/>
      <c r="B787" s="35"/>
      <c r="C787" s="188" t="s">
        <v>1988</v>
      </c>
      <c r="D787" s="188" t="s">
        <v>159</v>
      </c>
      <c r="E787" s="189" t="s">
        <v>1243</v>
      </c>
      <c r="F787" s="190" t="s">
        <v>1244</v>
      </c>
      <c r="G787" s="191" t="s">
        <v>194</v>
      </c>
      <c r="H787" s="192">
        <v>439.2</v>
      </c>
      <c r="I787" s="193"/>
      <c r="J787" s="194">
        <f>ROUND(I787*H787,2)</f>
        <v>0</v>
      </c>
      <c r="K787" s="190" t="s">
        <v>213</v>
      </c>
      <c r="L787" s="39"/>
      <c r="M787" s="195" t="s">
        <v>19</v>
      </c>
      <c r="N787" s="196" t="s">
        <v>45</v>
      </c>
      <c r="O787" s="64"/>
      <c r="P787" s="197">
        <f>O787*H787</f>
        <v>0</v>
      </c>
      <c r="Q787" s="197">
        <v>0</v>
      </c>
      <c r="R787" s="197">
        <f>Q787*H787</f>
        <v>0</v>
      </c>
      <c r="S787" s="197">
        <v>0</v>
      </c>
      <c r="T787" s="198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99" t="s">
        <v>236</v>
      </c>
      <c r="AT787" s="199" t="s">
        <v>159</v>
      </c>
      <c r="AU787" s="199" t="s">
        <v>82</v>
      </c>
      <c r="AY787" s="17" t="s">
        <v>158</v>
      </c>
      <c r="BE787" s="200">
        <f>IF(N787="základní",J787,0)</f>
        <v>0</v>
      </c>
      <c r="BF787" s="200">
        <f>IF(N787="snížená",J787,0)</f>
        <v>0</v>
      </c>
      <c r="BG787" s="200">
        <f>IF(N787="zákl. přenesená",J787,0)</f>
        <v>0</v>
      </c>
      <c r="BH787" s="200">
        <f>IF(N787="sníž. přenesená",J787,0)</f>
        <v>0</v>
      </c>
      <c r="BI787" s="200">
        <f>IF(N787="nulová",J787,0)</f>
        <v>0</v>
      </c>
      <c r="BJ787" s="17" t="s">
        <v>82</v>
      </c>
      <c r="BK787" s="200">
        <f>ROUND(I787*H787,2)</f>
        <v>0</v>
      </c>
      <c r="BL787" s="17" t="s">
        <v>236</v>
      </c>
      <c r="BM787" s="199" t="s">
        <v>1245</v>
      </c>
    </row>
    <row r="788" spans="1:65" s="2" customFormat="1" ht="10.199999999999999">
      <c r="A788" s="34"/>
      <c r="B788" s="35"/>
      <c r="C788" s="36"/>
      <c r="D788" s="201" t="s">
        <v>165</v>
      </c>
      <c r="E788" s="36"/>
      <c r="F788" s="202" t="s">
        <v>1244</v>
      </c>
      <c r="G788" s="36"/>
      <c r="H788" s="36"/>
      <c r="I788" s="108"/>
      <c r="J788" s="36"/>
      <c r="K788" s="36"/>
      <c r="L788" s="39"/>
      <c r="M788" s="203"/>
      <c r="N788" s="204"/>
      <c r="O788" s="64"/>
      <c r="P788" s="64"/>
      <c r="Q788" s="64"/>
      <c r="R788" s="64"/>
      <c r="S788" s="64"/>
      <c r="T788" s="65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7" t="s">
        <v>165</v>
      </c>
      <c r="AU788" s="17" t="s">
        <v>82</v>
      </c>
    </row>
    <row r="789" spans="1:65" s="13" customFormat="1" ht="10.199999999999999">
      <c r="B789" s="205"/>
      <c r="C789" s="206"/>
      <c r="D789" s="201" t="s">
        <v>166</v>
      </c>
      <c r="E789" s="207" t="s">
        <v>19</v>
      </c>
      <c r="F789" s="208" t="s">
        <v>2203</v>
      </c>
      <c r="G789" s="206"/>
      <c r="H789" s="209">
        <v>439.2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166</v>
      </c>
      <c r="AU789" s="215" t="s">
        <v>82</v>
      </c>
      <c r="AV789" s="13" t="s">
        <v>85</v>
      </c>
      <c r="AW789" s="13" t="s">
        <v>34</v>
      </c>
      <c r="AX789" s="13" t="s">
        <v>82</v>
      </c>
      <c r="AY789" s="215" t="s">
        <v>158</v>
      </c>
    </row>
    <row r="790" spans="1:65" s="2" customFormat="1" ht="29.4" customHeight="1">
      <c r="A790" s="34"/>
      <c r="B790" s="35"/>
      <c r="C790" s="188" t="s">
        <v>1989</v>
      </c>
      <c r="D790" s="188" t="s">
        <v>159</v>
      </c>
      <c r="E790" s="189" t="s">
        <v>1968</v>
      </c>
      <c r="F790" s="190" t="s">
        <v>1969</v>
      </c>
      <c r="G790" s="191" t="s">
        <v>162</v>
      </c>
      <c r="H790" s="192">
        <v>44</v>
      </c>
      <c r="I790" s="193"/>
      <c r="J790" s="194">
        <f>ROUND(I790*H790,2)</f>
        <v>0</v>
      </c>
      <c r="K790" s="190" t="s">
        <v>213</v>
      </c>
      <c r="L790" s="39"/>
      <c r="M790" s="195" t="s">
        <v>19</v>
      </c>
      <c r="N790" s="196" t="s">
        <v>45</v>
      </c>
      <c r="O790" s="64"/>
      <c r="P790" s="197">
        <f>O790*H790</f>
        <v>0</v>
      </c>
      <c r="Q790" s="197">
        <v>0</v>
      </c>
      <c r="R790" s="197">
        <f>Q790*H790</f>
        <v>0</v>
      </c>
      <c r="S790" s="197">
        <v>0</v>
      </c>
      <c r="T790" s="198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9" t="s">
        <v>236</v>
      </c>
      <c r="AT790" s="199" t="s">
        <v>159</v>
      </c>
      <c r="AU790" s="199" t="s">
        <v>82</v>
      </c>
      <c r="AY790" s="17" t="s">
        <v>158</v>
      </c>
      <c r="BE790" s="200">
        <f>IF(N790="základní",J790,0)</f>
        <v>0</v>
      </c>
      <c r="BF790" s="200">
        <f>IF(N790="snížená",J790,0)</f>
        <v>0</v>
      </c>
      <c r="BG790" s="200">
        <f>IF(N790="zákl. přenesená",J790,0)</f>
        <v>0</v>
      </c>
      <c r="BH790" s="200">
        <f>IF(N790="sníž. přenesená",J790,0)</f>
        <v>0</v>
      </c>
      <c r="BI790" s="200">
        <f>IF(N790="nulová",J790,0)</f>
        <v>0</v>
      </c>
      <c r="BJ790" s="17" t="s">
        <v>82</v>
      </c>
      <c r="BK790" s="200">
        <f>ROUND(I790*H790,2)</f>
        <v>0</v>
      </c>
      <c r="BL790" s="17" t="s">
        <v>236</v>
      </c>
      <c r="BM790" s="199" t="s">
        <v>1970</v>
      </c>
    </row>
    <row r="791" spans="1:65" s="2" customFormat="1" ht="19.2">
      <c r="A791" s="34"/>
      <c r="B791" s="35"/>
      <c r="C791" s="36"/>
      <c r="D791" s="201" t="s">
        <v>165</v>
      </c>
      <c r="E791" s="36"/>
      <c r="F791" s="202" t="s">
        <v>1971</v>
      </c>
      <c r="G791" s="36"/>
      <c r="H791" s="36"/>
      <c r="I791" s="108"/>
      <c r="J791" s="36"/>
      <c r="K791" s="36"/>
      <c r="L791" s="39"/>
      <c r="M791" s="203"/>
      <c r="N791" s="204"/>
      <c r="O791" s="64"/>
      <c r="P791" s="64"/>
      <c r="Q791" s="64"/>
      <c r="R791" s="64"/>
      <c r="S791" s="64"/>
      <c r="T791" s="65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T791" s="17" t="s">
        <v>165</v>
      </c>
      <c r="AU791" s="17" t="s">
        <v>82</v>
      </c>
    </row>
    <row r="792" spans="1:65" s="2" customFormat="1" ht="96">
      <c r="A792" s="34"/>
      <c r="B792" s="35"/>
      <c r="C792" s="36"/>
      <c r="D792" s="201" t="s">
        <v>216</v>
      </c>
      <c r="E792" s="36"/>
      <c r="F792" s="227" t="s">
        <v>1118</v>
      </c>
      <c r="G792" s="36"/>
      <c r="H792" s="36"/>
      <c r="I792" s="108"/>
      <c r="J792" s="36"/>
      <c r="K792" s="36"/>
      <c r="L792" s="39"/>
      <c r="M792" s="203"/>
      <c r="N792" s="204"/>
      <c r="O792" s="64"/>
      <c r="P792" s="64"/>
      <c r="Q792" s="64"/>
      <c r="R792" s="64"/>
      <c r="S792" s="64"/>
      <c r="T792" s="65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216</v>
      </c>
      <c r="AU792" s="17" t="s">
        <v>82</v>
      </c>
    </row>
    <row r="793" spans="1:65" s="13" customFormat="1" ht="10.199999999999999">
      <c r="B793" s="205"/>
      <c r="C793" s="206"/>
      <c r="D793" s="201" t="s">
        <v>166</v>
      </c>
      <c r="E793" s="207" t="s">
        <v>19</v>
      </c>
      <c r="F793" s="208" t="s">
        <v>2204</v>
      </c>
      <c r="G793" s="206"/>
      <c r="H793" s="209">
        <v>44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166</v>
      </c>
      <c r="AU793" s="215" t="s">
        <v>82</v>
      </c>
      <c r="AV793" s="13" t="s">
        <v>85</v>
      </c>
      <c r="AW793" s="13" t="s">
        <v>34</v>
      </c>
      <c r="AX793" s="13" t="s">
        <v>82</v>
      </c>
      <c r="AY793" s="215" t="s">
        <v>158</v>
      </c>
    </row>
    <row r="794" spans="1:65" s="2" customFormat="1" ht="29.4" customHeight="1">
      <c r="A794" s="34"/>
      <c r="B794" s="35"/>
      <c r="C794" s="188" t="s">
        <v>1990</v>
      </c>
      <c r="D794" s="188" t="s">
        <v>159</v>
      </c>
      <c r="E794" s="189" t="s">
        <v>1789</v>
      </c>
      <c r="F794" s="190" t="s">
        <v>1790</v>
      </c>
      <c r="G794" s="191" t="s">
        <v>194</v>
      </c>
      <c r="H794" s="192">
        <v>17.600000000000001</v>
      </c>
      <c r="I794" s="193"/>
      <c r="J794" s="194">
        <f>ROUND(I794*H794,2)</f>
        <v>0</v>
      </c>
      <c r="K794" s="190" t="s">
        <v>213</v>
      </c>
      <c r="L794" s="39"/>
      <c r="M794" s="195" t="s">
        <v>19</v>
      </c>
      <c r="N794" s="196" t="s">
        <v>45</v>
      </c>
      <c r="O794" s="64"/>
      <c r="P794" s="197">
        <f>O794*H794</f>
        <v>0</v>
      </c>
      <c r="Q794" s="197">
        <v>0.15192</v>
      </c>
      <c r="R794" s="197">
        <f>Q794*H794</f>
        <v>2.6737920000000002</v>
      </c>
      <c r="S794" s="197">
        <v>0</v>
      </c>
      <c r="T794" s="198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9" t="s">
        <v>236</v>
      </c>
      <c r="AT794" s="199" t="s">
        <v>159</v>
      </c>
      <c r="AU794" s="199" t="s">
        <v>82</v>
      </c>
      <c r="AY794" s="17" t="s">
        <v>158</v>
      </c>
      <c r="BE794" s="200">
        <f>IF(N794="základní",J794,0)</f>
        <v>0</v>
      </c>
      <c r="BF794" s="200">
        <f>IF(N794="snížená",J794,0)</f>
        <v>0</v>
      </c>
      <c r="BG794" s="200">
        <f>IF(N794="zákl. přenesená",J794,0)</f>
        <v>0</v>
      </c>
      <c r="BH794" s="200">
        <f>IF(N794="sníž. přenesená",J794,0)</f>
        <v>0</v>
      </c>
      <c r="BI794" s="200">
        <f>IF(N794="nulová",J794,0)</f>
        <v>0</v>
      </c>
      <c r="BJ794" s="17" t="s">
        <v>82</v>
      </c>
      <c r="BK794" s="200">
        <f>ROUND(I794*H794,2)</f>
        <v>0</v>
      </c>
      <c r="BL794" s="17" t="s">
        <v>236</v>
      </c>
      <c r="BM794" s="199" t="s">
        <v>2205</v>
      </c>
    </row>
    <row r="795" spans="1:65" s="2" customFormat="1" ht="38.4">
      <c r="A795" s="34"/>
      <c r="B795" s="35"/>
      <c r="C795" s="36"/>
      <c r="D795" s="201" t="s">
        <v>165</v>
      </c>
      <c r="E795" s="36"/>
      <c r="F795" s="202" t="s">
        <v>1792</v>
      </c>
      <c r="G795" s="36"/>
      <c r="H795" s="36"/>
      <c r="I795" s="108"/>
      <c r="J795" s="36"/>
      <c r="K795" s="36"/>
      <c r="L795" s="39"/>
      <c r="M795" s="203"/>
      <c r="N795" s="204"/>
      <c r="O795" s="64"/>
      <c r="P795" s="64"/>
      <c r="Q795" s="64"/>
      <c r="R795" s="64"/>
      <c r="S795" s="64"/>
      <c r="T795" s="65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7" t="s">
        <v>165</v>
      </c>
      <c r="AU795" s="17" t="s">
        <v>82</v>
      </c>
    </row>
    <row r="796" spans="1:65" s="2" customFormat="1" ht="124.8">
      <c r="A796" s="34"/>
      <c r="B796" s="35"/>
      <c r="C796" s="36"/>
      <c r="D796" s="201" t="s">
        <v>216</v>
      </c>
      <c r="E796" s="36"/>
      <c r="F796" s="227" t="s">
        <v>1124</v>
      </c>
      <c r="G796" s="36"/>
      <c r="H796" s="36"/>
      <c r="I796" s="108"/>
      <c r="J796" s="36"/>
      <c r="K796" s="36"/>
      <c r="L796" s="39"/>
      <c r="M796" s="203"/>
      <c r="N796" s="204"/>
      <c r="O796" s="64"/>
      <c r="P796" s="64"/>
      <c r="Q796" s="64"/>
      <c r="R796" s="64"/>
      <c r="S796" s="64"/>
      <c r="T796" s="65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216</v>
      </c>
      <c r="AU796" s="17" t="s">
        <v>82</v>
      </c>
    </row>
    <row r="797" spans="1:65" s="13" customFormat="1" ht="10.199999999999999">
      <c r="B797" s="205"/>
      <c r="C797" s="206"/>
      <c r="D797" s="201" t="s">
        <v>166</v>
      </c>
      <c r="E797" s="207" t="s">
        <v>19</v>
      </c>
      <c r="F797" s="208" t="s">
        <v>2206</v>
      </c>
      <c r="G797" s="206"/>
      <c r="H797" s="209">
        <v>17.600000000000001</v>
      </c>
      <c r="I797" s="210"/>
      <c r="J797" s="206"/>
      <c r="K797" s="206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166</v>
      </c>
      <c r="AU797" s="215" t="s">
        <v>82</v>
      </c>
      <c r="AV797" s="13" t="s">
        <v>85</v>
      </c>
      <c r="AW797" s="13" t="s">
        <v>34</v>
      </c>
      <c r="AX797" s="13" t="s">
        <v>82</v>
      </c>
      <c r="AY797" s="215" t="s">
        <v>158</v>
      </c>
    </row>
    <row r="798" spans="1:65" s="2" customFormat="1" ht="30.6" customHeight="1">
      <c r="A798" s="34"/>
      <c r="B798" s="35"/>
      <c r="C798" s="228" t="s">
        <v>2207</v>
      </c>
      <c r="D798" s="228" t="s">
        <v>199</v>
      </c>
      <c r="E798" s="229" t="s">
        <v>1794</v>
      </c>
      <c r="F798" s="230" t="s">
        <v>1795</v>
      </c>
      <c r="G798" s="231" t="s">
        <v>1059</v>
      </c>
      <c r="H798" s="232">
        <v>2.464</v>
      </c>
      <c r="I798" s="233"/>
      <c r="J798" s="234">
        <f>ROUND(I798*H798,2)</f>
        <v>0</v>
      </c>
      <c r="K798" s="230" t="s">
        <v>213</v>
      </c>
      <c r="L798" s="235"/>
      <c r="M798" s="236" t="s">
        <v>19</v>
      </c>
      <c r="N798" s="237" t="s">
        <v>45</v>
      </c>
      <c r="O798" s="64"/>
      <c r="P798" s="197">
        <f>O798*H798</f>
        <v>0</v>
      </c>
      <c r="Q798" s="197">
        <v>1</v>
      </c>
      <c r="R798" s="197">
        <f>Q798*H798</f>
        <v>2.464</v>
      </c>
      <c r="S798" s="197">
        <v>0</v>
      </c>
      <c r="T798" s="198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9" t="s">
        <v>255</v>
      </c>
      <c r="AT798" s="199" t="s">
        <v>199</v>
      </c>
      <c r="AU798" s="199" t="s">
        <v>82</v>
      </c>
      <c r="AY798" s="17" t="s">
        <v>158</v>
      </c>
      <c r="BE798" s="200">
        <f>IF(N798="základní",J798,0)</f>
        <v>0</v>
      </c>
      <c r="BF798" s="200">
        <f>IF(N798="snížená",J798,0)</f>
        <v>0</v>
      </c>
      <c r="BG798" s="200">
        <f>IF(N798="zákl. přenesená",J798,0)</f>
        <v>0</v>
      </c>
      <c r="BH798" s="200">
        <f>IF(N798="sníž. přenesená",J798,0)</f>
        <v>0</v>
      </c>
      <c r="BI798" s="200">
        <f>IF(N798="nulová",J798,0)</f>
        <v>0</v>
      </c>
      <c r="BJ798" s="17" t="s">
        <v>82</v>
      </c>
      <c r="BK798" s="200">
        <f>ROUND(I798*H798,2)</f>
        <v>0</v>
      </c>
      <c r="BL798" s="17" t="s">
        <v>255</v>
      </c>
      <c r="BM798" s="199" t="s">
        <v>2208</v>
      </c>
    </row>
    <row r="799" spans="1:65" s="2" customFormat="1" ht="10.199999999999999">
      <c r="A799" s="34"/>
      <c r="B799" s="35"/>
      <c r="C799" s="36"/>
      <c r="D799" s="201" t="s">
        <v>165</v>
      </c>
      <c r="E799" s="36"/>
      <c r="F799" s="202" t="s">
        <v>1795</v>
      </c>
      <c r="G799" s="36"/>
      <c r="H799" s="36"/>
      <c r="I799" s="108"/>
      <c r="J799" s="36"/>
      <c r="K799" s="36"/>
      <c r="L799" s="39"/>
      <c r="M799" s="203"/>
      <c r="N799" s="204"/>
      <c r="O799" s="64"/>
      <c r="P799" s="64"/>
      <c r="Q799" s="64"/>
      <c r="R799" s="64"/>
      <c r="S799" s="64"/>
      <c r="T799" s="65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7" t="s">
        <v>165</v>
      </c>
      <c r="AU799" s="17" t="s">
        <v>82</v>
      </c>
    </row>
    <row r="800" spans="1:65" s="13" customFormat="1" ht="20.399999999999999">
      <c r="B800" s="205"/>
      <c r="C800" s="206"/>
      <c r="D800" s="201" t="s">
        <v>166</v>
      </c>
      <c r="E800" s="207" t="s">
        <v>19</v>
      </c>
      <c r="F800" s="208" t="s">
        <v>2209</v>
      </c>
      <c r="G800" s="206"/>
      <c r="H800" s="209">
        <v>2.464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166</v>
      </c>
      <c r="AU800" s="215" t="s">
        <v>82</v>
      </c>
      <c r="AV800" s="13" t="s">
        <v>85</v>
      </c>
      <c r="AW800" s="13" t="s">
        <v>34</v>
      </c>
      <c r="AX800" s="13" t="s">
        <v>82</v>
      </c>
      <c r="AY800" s="215" t="s">
        <v>158</v>
      </c>
    </row>
    <row r="801" spans="1:65" s="2" customFormat="1" ht="30.6" customHeight="1">
      <c r="A801" s="34"/>
      <c r="B801" s="35"/>
      <c r="C801" s="188" t="s">
        <v>2210</v>
      </c>
      <c r="D801" s="188" t="s">
        <v>159</v>
      </c>
      <c r="E801" s="189" t="s">
        <v>1798</v>
      </c>
      <c r="F801" s="190" t="s">
        <v>1790</v>
      </c>
      <c r="G801" s="191" t="s">
        <v>194</v>
      </c>
      <c r="H801" s="192">
        <v>35.200000000000003</v>
      </c>
      <c r="I801" s="193"/>
      <c r="J801" s="194">
        <f>ROUND(I801*H801,2)</f>
        <v>0</v>
      </c>
      <c r="K801" s="190" t="s">
        <v>19</v>
      </c>
      <c r="L801" s="39"/>
      <c r="M801" s="195" t="s">
        <v>19</v>
      </c>
      <c r="N801" s="196" t="s">
        <v>45</v>
      </c>
      <c r="O801" s="64"/>
      <c r="P801" s="197">
        <f>O801*H801</f>
        <v>0</v>
      </c>
      <c r="Q801" s="197">
        <v>0.15192</v>
      </c>
      <c r="R801" s="197">
        <f>Q801*H801</f>
        <v>5.3475840000000003</v>
      </c>
      <c r="S801" s="197">
        <v>0</v>
      </c>
      <c r="T801" s="198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99" t="s">
        <v>236</v>
      </c>
      <c r="AT801" s="199" t="s">
        <v>159</v>
      </c>
      <c r="AU801" s="199" t="s">
        <v>82</v>
      </c>
      <c r="AY801" s="17" t="s">
        <v>158</v>
      </c>
      <c r="BE801" s="200">
        <f>IF(N801="základní",J801,0)</f>
        <v>0</v>
      </c>
      <c r="BF801" s="200">
        <f>IF(N801="snížená",J801,0)</f>
        <v>0</v>
      </c>
      <c r="BG801" s="200">
        <f>IF(N801="zákl. přenesená",J801,0)</f>
        <v>0</v>
      </c>
      <c r="BH801" s="200">
        <f>IF(N801="sníž. přenesená",J801,0)</f>
        <v>0</v>
      </c>
      <c r="BI801" s="200">
        <f>IF(N801="nulová",J801,0)</f>
        <v>0</v>
      </c>
      <c r="BJ801" s="17" t="s">
        <v>82</v>
      </c>
      <c r="BK801" s="200">
        <f>ROUND(I801*H801,2)</f>
        <v>0</v>
      </c>
      <c r="BL801" s="17" t="s">
        <v>236</v>
      </c>
      <c r="BM801" s="199" t="s">
        <v>2211</v>
      </c>
    </row>
    <row r="802" spans="1:65" s="2" customFormat="1" ht="38.4">
      <c r="A802" s="34"/>
      <c r="B802" s="35"/>
      <c r="C802" s="36"/>
      <c r="D802" s="201" t="s">
        <v>165</v>
      </c>
      <c r="E802" s="36"/>
      <c r="F802" s="202" t="s">
        <v>1800</v>
      </c>
      <c r="G802" s="36"/>
      <c r="H802" s="36"/>
      <c r="I802" s="108"/>
      <c r="J802" s="36"/>
      <c r="K802" s="36"/>
      <c r="L802" s="39"/>
      <c r="M802" s="203"/>
      <c r="N802" s="204"/>
      <c r="O802" s="64"/>
      <c r="P802" s="64"/>
      <c r="Q802" s="64"/>
      <c r="R802" s="64"/>
      <c r="S802" s="64"/>
      <c r="T802" s="65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165</v>
      </c>
      <c r="AU802" s="17" t="s">
        <v>82</v>
      </c>
    </row>
    <row r="803" spans="1:65" s="2" customFormat="1" ht="124.8">
      <c r="A803" s="34"/>
      <c r="B803" s="35"/>
      <c r="C803" s="36"/>
      <c r="D803" s="201" t="s">
        <v>216</v>
      </c>
      <c r="E803" s="36"/>
      <c r="F803" s="227" t="s">
        <v>1124</v>
      </c>
      <c r="G803" s="36"/>
      <c r="H803" s="36"/>
      <c r="I803" s="108"/>
      <c r="J803" s="36"/>
      <c r="K803" s="36"/>
      <c r="L803" s="39"/>
      <c r="M803" s="203"/>
      <c r="N803" s="204"/>
      <c r="O803" s="64"/>
      <c r="P803" s="64"/>
      <c r="Q803" s="64"/>
      <c r="R803" s="64"/>
      <c r="S803" s="64"/>
      <c r="T803" s="65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216</v>
      </c>
      <c r="AU803" s="17" t="s">
        <v>82</v>
      </c>
    </row>
    <row r="804" spans="1:65" s="13" customFormat="1" ht="10.199999999999999">
      <c r="B804" s="205"/>
      <c r="C804" s="206"/>
      <c r="D804" s="201" t="s">
        <v>166</v>
      </c>
      <c r="E804" s="207" t="s">
        <v>19</v>
      </c>
      <c r="F804" s="208" t="s">
        <v>2212</v>
      </c>
      <c r="G804" s="206"/>
      <c r="H804" s="209">
        <v>35.200000000000003</v>
      </c>
      <c r="I804" s="210"/>
      <c r="J804" s="206"/>
      <c r="K804" s="206"/>
      <c r="L804" s="211"/>
      <c r="M804" s="212"/>
      <c r="N804" s="213"/>
      <c r="O804" s="213"/>
      <c r="P804" s="213"/>
      <c r="Q804" s="213"/>
      <c r="R804" s="213"/>
      <c r="S804" s="213"/>
      <c r="T804" s="214"/>
      <c r="AT804" s="215" t="s">
        <v>166</v>
      </c>
      <c r="AU804" s="215" t="s">
        <v>82</v>
      </c>
      <c r="AV804" s="13" t="s">
        <v>85</v>
      </c>
      <c r="AW804" s="13" t="s">
        <v>34</v>
      </c>
      <c r="AX804" s="13" t="s">
        <v>82</v>
      </c>
      <c r="AY804" s="215" t="s">
        <v>158</v>
      </c>
    </row>
    <row r="805" spans="1:65" s="2" customFormat="1" ht="30.6" customHeight="1">
      <c r="A805" s="34"/>
      <c r="B805" s="35"/>
      <c r="C805" s="228" t="s">
        <v>2213</v>
      </c>
      <c r="D805" s="228" t="s">
        <v>199</v>
      </c>
      <c r="E805" s="229" t="s">
        <v>1802</v>
      </c>
      <c r="F805" s="230" t="s">
        <v>1803</v>
      </c>
      <c r="G805" s="231" t="s">
        <v>1059</v>
      </c>
      <c r="H805" s="232">
        <v>3.9420000000000002</v>
      </c>
      <c r="I805" s="233"/>
      <c r="J805" s="234">
        <f>ROUND(I805*H805,2)</f>
        <v>0</v>
      </c>
      <c r="K805" s="230" t="s">
        <v>213</v>
      </c>
      <c r="L805" s="235"/>
      <c r="M805" s="236" t="s">
        <v>19</v>
      </c>
      <c r="N805" s="237" t="s">
        <v>45</v>
      </c>
      <c r="O805" s="64"/>
      <c r="P805" s="197">
        <f>O805*H805</f>
        <v>0</v>
      </c>
      <c r="Q805" s="197">
        <v>1</v>
      </c>
      <c r="R805" s="197">
        <f>Q805*H805</f>
        <v>3.9420000000000002</v>
      </c>
      <c r="S805" s="197">
        <v>0</v>
      </c>
      <c r="T805" s="198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99" t="s">
        <v>255</v>
      </c>
      <c r="AT805" s="199" t="s">
        <v>199</v>
      </c>
      <c r="AU805" s="199" t="s">
        <v>82</v>
      </c>
      <c r="AY805" s="17" t="s">
        <v>158</v>
      </c>
      <c r="BE805" s="200">
        <f>IF(N805="základní",J805,0)</f>
        <v>0</v>
      </c>
      <c r="BF805" s="200">
        <f>IF(N805="snížená",J805,0)</f>
        <v>0</v>
      </c>
      <c r="BG805" s="200">
        <f>IF(N805="zákl. přenesená",J805,0)</f>
        <v>0</v>
      </c>
      <c r="BH805" s="200">
        <f>IF(N805="sníž. přenesená",J805,0)</f>
        <v>0</v>
      </c>
      <c r="BI805" s="200">
        <f>IF(N805="nulová",J805,0)</f>
        <v>0</v>
      </c>
      <c r="BJ805" s="17" t="s">
        <v>82</v>
      </c>
      <c r="BK805" s="200">
        <f>ROUND(I805*H805,2)</f>
        <v>0</v>
      </c>
      <c r="BL805" s="17" t="s">
        <v>255</v>
      </c>
      <c r="BM805" s="199" t="s">
        <v>2214</v>
      </c>
    </row>
    <row r="806" spans="1:65" s="2" customFormat="1" ht="10.199999999999999">
      <c r="A806" s="34"/>
      <c r="B806" s="35"/>
      <c r="C806" s="36"/>
      <c r="D806" s="201" t="s">
        <v>165</v>
      </c>
      <c r="E806" s="36"/>
      <c r="F806" s="202" t="s">
        <v>1803</v>
      </c>
      <c r="G806" s="36"/>
      <c r="H806" s="36"/>
      <c r="I806" s="108"/>
      <c r="J806" s="36"/>
      <c r="K806" s="36"/>
      <c r="L806" s="39"/>
      <c r="M806" s="203"/>
      <c r="N806" s="204"/>
      <c r="O806" s="64"/>
      <c r="P806" s="64"/>
      <c r="Q806" s="64"/>
      <c r="R806" s="64"/>
      <c r="S806" s="64"/>
      <c r="T806" s="65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165</v>
      </c>
      <c r="AU806" s="17" t="s">
        <v>82</v>
      </c>
    </row>
    <row r="807" spans="1:65" s="13" customFormat="1" ht="20.399999999999999">
      <c r="B807" s="205"/>
      <c r="C807" s="206"/>
      <c r="D807" s="201" t="s">
        <v>166</v>
      </c>
      <c r="E807" s="207" t="s">
        <v>19</v>
      </c>
      <c r="F807" s="208" t="s">
        <v>2215</v>
      </c>
      <c r="G807" s="206"/>
      <c r="H807" s="209">
        <v>3.9420000000000002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166</v>
      </c>
      <c r="AU807" s="215" t="s">
        <v>82</v>
      </c>
      <c r="AV807" s="13" t="s">
        <v>85</v>
      </c>
      <c r="AW807" s="13" t="s">
        <v>34</v>
      </c>
      <c r="AX807" s="13" t="s">
        <v>82</v>
      </c>
      <c r="AY807" s="215" t="s">
        <v>158</v>
      </c>
    </row>
    <row r="808" spans="1:65" s="2" customFormat="1" ht="16.5" customHeight="1">
      <c r="A808" s="34"/>
      <c r="B808" s="35"/>
      <c r="C808" s="228" t="s">
        <v>2216</v>
      </c>
      <c r="D808" s="228" t="s">
        <v>199</v>
      </c>
      <c r="E808" s="229" t="s">
        <v>1806</v>
      </c>
      <c r="F808" s="230" t="s">
        <v>1807</v>
      </c>
      <c r="G808" s="231" t="s">
        <v>531</v>
      </c>
      <c r="H808" s="232">
        <v>40</v>
      </c>
      <c r="I808" s="233"/>
      <c r="J808" s="234">
        <f>ROUND(I808*H808,2)</f>
        <v>0</v>
      </c>
      <c r="K808" s="230" t="s">
        <v>213</v>
      </c>
      <c r="L808" s="235"/>
      <c r="M808" s="236" t="s">
        <v>19</v>
      </c>
      <c r="N808" s="237" t="s">
        <v>45</v>
      </c>
      <c r="O808" s="64"/>
      <c r="P808" s="197">
        <f>O808*H808</f>
        <v>0</v>
      </c>
      <c r="Q808" s="197">
        <v>1E-3</v>
      </c>
      <c r="R808" s="197">
        <f>Q808*H808</f>
        <v>0.04</v>
      </c>
      <c r="S808" s="197">
        <v>0</v>
      </c>
      <c r="T808" s="198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99" t="s">
        <v>255</v>
      </c>
      <c r="AT808" s="199" t="s">
        <v>199</v>
      </c>
      <c r="AU808" s="199" t="s">
        <v>82</v>
      </c>
      <c r="AY808" s="17" t="s">
        <v>158</v>
      </c>
      <c r="BE808" s="200">
        <f>IF(N808="základní",J808,0)</f>
        <v>0</v>
      </c>
      <c r="BF808" s="200">
        <f>IF(N808="snížená",J808,0)</f>
        <v>0</v>
      </c>
      <c r="BG808" s="200">
        <f>IF(N808="zákl. přenesená",J808,0)</f>
        <v>0</v>
      </c>
      <c r="BH808" s="200">
        <f>IF(N808="sníž. přenesená",J808,0)</f>
        <v>0</v>
      </c>
      <c r="BI808" s="200">
        <f>IF(N808="nulová",J808,0)</f>
        <v>0</v>
      </c>
      <c r="BJ808" s="17" t="s">
        <v>82</v>
      </c>
      <c r="BK808" s="200">
        <f>ROUND(I808*H808,2)</f>
        <v>0</v>
      </c>
      <c r="BL808" s="17" t="s">
        <v>255</v>
      </c>
      <c r="BM808" s="199" t="s">
        <v>2217</v>
      </c>
    </row>
    <row r="809" spans="1:65" s="2" customFormat="1" ht="10.199999999999999">
      <c r="A809" s="34"/>
      <c r="B809" s="35"/>
      <c r="C809" s="36"/>
      <c r="D809" s="201" t="s">
        <v>165</v>
      </c>
      <c r="E809" s="36"/>
      <c r="F809" s="202" t="s">
        <v>1807</v>
      </c>
      <c r="G809" s="36"/>
      <c r="H809" s="36"/>
      <c r="I809" s="108"/>
      <c r="J809" s="36"/>
      <c r="K809" s="36"/>
      <c r="L809" s="39"/>
      <c r="M809" s="203"/>
      <c r="N809" s="204"/>
      <c r="O809" s="64"/>
      <c r="P809" s="64"/>
      <c r="Q809" s="64"/>
      <c r="R809" s="64"/>
      <c r="S809" s="64"/>
      <c r="T809" s="65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T809" s="17" t="s">
        <v>165</v>
      </c>
      <c r="AU809" s="17" t="s">
        <v>82</v>
      </c>
    </row>
    <row r="810" spans="1:65" s="2" customFormat="1" ht="30.6" customHeight="1">
      <c r="A810" s="34"/>
      <c r="B810" s="35"/>
      <c r="C810" s="228" t="s">
        <v>2218</v>
      </c>
      <c r="D810" s="228" t="s">
        <v>199</v>
      </c>
      <c r="E810" s="229" t="s">
        <v>1810</v>
      </c>
      <c r="F810" s="230" t="s">
        <v>1811</v>
      </c>
      <c r="G810" s="231" t="s">
        <v>1059</v>
      </c>
      <c r="H810" s="232">
        <v>3.9420000000000002</v>
      </c>
      <c r="I810" s="233"/>
      <c r="J810" s="234">
        <f>ROUND(I810*H810,2)</f>
        <v>0</v>
      </c>
      <c r="K810" s="230" t="s">
        <v>213</v>
      </c>
      <c r="L810" s="235"/>
      <c r="M810" s="236" t="s">
        <v>19</v>
      </c>
      <c r="N810" s="237" t="s">
        <v>45</v>
      </c>
      <c r="O810" s="64"/>
      <c r="P810" s="197">
        <f>O810*H810</f>
        <v>0</v>
      </c>
      <c r="Q810" s="197">
        <v>1</v>
      </c>
      <c r="R810" s="197">
        <f>Q810*H810</f>
        <v>3.9420000000000002</v>
      </c>
      <c r="S810" s="197">
        <v>0</v>
      </c>
      <c r="T810" s="198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99" t="s">
        <v>255</v>
      </c>
      <c r="AT810" s="199" t="s">
        <v>199</v>
      </c>
      <c r="AU810" s="199" t="s">
        <v>82</v>
      </c>
      <c r="AY810" s="17" t="s">
        <v>158</v>
      </c>
      <c r="BE810" s="200">
        <f>IF(N810="základní",J810,0)</f>
        <v>0</v>
      </c>
      <c r="BF810" s="200">
        <f>IF(N810="snížená",J810,0)</f>
        <v>0</v>
      </c>
      <c r="BG810" s="200">
        <f>IF(N810="zákl. přenesená",J810,0)</f>
        <v>0</v>
      </c>
      <c r="BH810" s="200">
        <f>IF(N810="sníž. přenesená",J810,0)</f>
        <v>0</v>
      </c>
      <c r="BI810" s="200">
        <f>IF(N810="nulová",J810,0)</f>
        <v>0</v>
      </c>
      <c r="BJ810" s="17" t="s">
        <v>82</v>
      </c>
      <c r="BK810" s="200">
        <f>ROUND(I810*H810,2)</f>
        <v>0</v>
      </c>
      <c r="BL810" s="17" t="s">
        <v>255</v>
      </c>
      <c r="BM810" s="199" t="s">
        <v>2219</v>
      </c>
    </row>
    <row r="811" spans="1:65" s="2" customFormat="1" ht="10.199999999999999">
      <c r="A811" s="34"/>
      <c r="B811" s="35"/>
      <c r="C811" s="36"/>
      <c r="D811" s="201" t="s">
        <v>165</v>
      </c>
      <c r="E811" s="36"/>
      <c r="F811" s="202" t="s">
        <v>1811</v>
      </c>
      <c r="G811" s="36"/>
      <c r="H811" s="36"/>
      <c r="I811" s="108"/>
      <c r="J811" s="36"/>
      <c r="K811" s="36"/>
      <c r="L811" s="39"/>
      <c r="M811" s="203"/>
      <c r="N811" s="204"/>
      <c r="O811" s="64"/>
      <c r="P811" s="64"/>
      <c r="Q811" s="64"/>
      <c r="R811" s="64"/>
      <c r="S811" s="64"/>
      <c r="T811" s="65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T811" s="17" t="s">
        <v>165</v>
      </c>
      <c r="AU811" s="17" t="s">
        <v>82</v>
      </c>
    </row>
    <row r="812" spans="1:65" s="13" customFormat="1" ht="20.399999999999999">
      <c r="B812" s="205"/>
      <c r="C812" s="206"/>
      <c r="D812" s="201" t="s">
        <v>166</v>
      </c>
      <c r="E812" s="207" t="s">
        <v>19</v>
      </c>
      <c r="F812" s="208" t="s">
        <v>2215</v>
      </c>
      <c r="G812" s="206"/>
      <c r="H812" s="209">
        <v>3.9420000000000002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166</v>
      </c>
      <c r="AU812" s="215" t="s">
        <v>82</v>
      </c>
      <c r="AV812" s="13" t="s">
        <v>85</v>
      </c>
      <c r="AW812" s="13" t="s">
        <v>34</v>
      </c>
      <c r="AX812" s="13" t="s">
        <v>82</v>
      </c>
      <c r="AY812" s="215" t="s">
        <v>158</v>
      </c>
    </row>
    <row r="813" spans="1:65" s="2" customFormat="1" ht="30.6" customHeight="1">
      <c r="A813" s="34"/>
      <c r="B813" s="35"/>
      <c r="C813" s="188" t="s">
        <v>2220</v>
      </c>
      <c r="D813" s="188" t="s">
        <v>159</v>
      </c>
      <c r="E813" s="189" t="s">
        <v>1813</v>
      </c>
      <c r="F813" s="190" t="s">
        <v>1814</v>
      </c>
      <c r="G813" s="191" t="s">
        <v>162</v>
      </c>
      <c r="H813" s="192">
        <v>44</v>
      </c>
      <c r="I813" s="193"/>
      <c r="J813" s="194">
        <f>ROUND(I813*H813,2)</f>
        <v>0</v>
      </c>
      <c r="K813" s="190" t="s">
        <v>19</v>
      </c>
      <c r="L813" s="39"/>
      <c r="M813" s="195" t="s">
        <v>19</v>
      </c>
      <c r="N813" s="196" t="s">
        <v>45</v>
      </c>
      <c r="O813" s="64"/>
      <c r="P813" s="197">
        <f>O813*H813</f>
        <v>0</v>
      </c>
      <c r="Q813" s="197">
        <v>0</v>
      </c>
      <c r="R813" s="197">
        <f>Q813*H813</f>
        <v>0</v>
      </c>
      <c r="S813" s="197">
        <v>0</v>
      </c>
      <c r="T813" s="198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99" t="s">
        <v>236</v>
      </c>
      <c r="AT813" s="199" t="s">
        <v>159</v>
      </c>
      <c r="AU813" s="199" t="s">
        <v>82</v>
      </c>
      <c r="AY813" s="17" t="s">
        <v>158</v>
      </c>
      <c r="BE813" s="200">
        <f>IF(N813="základní",J813,0)</f>
        <v>0</v>
      </c>
      <c r="BF813" s="200">
        <f>IF(N813="snížená",J813,0)</f>
        <v>0</v>
      </c>
      <c r="BG813" s="200">
        <f>IF(N813="zákl. přenesená",J813,0)</f>
        <v>0</v>
      </c>
      <c r="BH813" s="200">
        <f>IF(N813="sníž. přenesená",J813,0)</f>
        <v>0</v>
      </c>
      <c r="BI813" s="200">
        <f>IF(N813="nulová",J813,0)</f>
        <v>0</v>
      </c>
      <c r="BJ813" s="17" t="s">
        <v>82</v>
      </c>
      <c r="BK813" s="200">
        <f>ROUND(I813*H813,2)</f>
        <v>0</v>
      </c>
      <c r="BL813" s="17" t="s">
        <v>236</v>
      </c>
      <c r="BM813" s="199" t="s">
        <v>2221</v>
      </c>
    </row>
    <row r="814" spans="1:65" s="2" customFormat="1" ht="19.2">
      <c r="A814" s="34"/>
      <c r="B814" s="35"/>
      <c r="C814" s="36"/>
      <c r="D814" s="201" t="s">
        <v>165</v>
      </c>
      <c r="E814" s="36"/>
      <c r="F814" s="202" t="s">
        <v>1814</v>
      </c>
      <c r="G814" s="36"/>
      <c r="H814" s="36"/>
      <c r="I814" s="108"/>
      <c r="J814" s="36"/>
      <c r="K814" s="36"/>
      <c r="L814" s="39"/>
      <c r="M814" s="203"/>
      <c r="N814" s="204"/>
      <c r="O814" s="64"/>
      <c r="P814" s="64"/>
      <c r="Q814" s="64"/>
      <c r="R814" s="64"/>
      <c r="S814" s="64"/>
      <c r="T814" s="65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T814" s="17" t="s">
        <v>165</v>
      </c>
      <c r="AU814" s="17" t="s">
        <v>82</v>
      </c>
    </row>
    <row r="815" spans="1:65" s="2" customFormat="1" ht="96">
      <c r="A815" s="34"/>
      <c r="B815" s="35"/>
      <c r="C815" s="36"/>
      <c r="D815" s="201" t="s">
        <v>216</v>
      </c>
      <c r="E815" s="36"/>
      <c r="F815" s="227" t="s">
        <v>1118</v>
      </c>
      <c r="G815" s="36"/>
      <c r="H815" s="36"/>
      <c r="I815" s="108"/>
      <c r="J815" s="36"/>
      <c r="K815" s="36"/>
      <c r="L815" s="39"/>
      <c r="M815" s="203"/>
      <c r="N815" s="204"/>
      <c r="O815" s="64"/>
      <c r="P815" s="64"/>
      <c r="Q815" s="64"/>
      <c r="R815" s="64"/>
      <c r="S815" s="64"/>
      <c r="T815" s="65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T815" s="17" t="s">
        <v>216</v>
      </c>
      <c r="AU815" s="17" t="s">
        <v>82</v>
      </c>
    </row>
    <row r="816" spans="1:65" s="13" customFormat="1" ht="10.199999999999999">
      <c r="B816" s="205"/>
      <c r="C816" s="206"/>
      <c r="D816" s="201" t="s">
        <v>166</v>
      </c>
      <c r="E816" s="207" t="s">
        <v>19</v>
      </c>
      <c r="F816" s="208" t="s">
        <v>2222</v>
      </c>
      <c r="G816" s="206"/>
      <c r="H816" s="209">
        <v>44</v>
      </c>
      <c r="I816" s="210"/>
      <c r="J816" s="206"/>
      <c r="K816" s="206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166</v>
      </c>
      <c r="AU816" s="215" t="s">
        <v>82</v>
      </c>
      <c r="AV816" s="13" t="s">
        <v>85</v>
      </c>
      <c r="AW816" s="13" t="s">
        <v>34</v>
      </c>
      <c r="AX816" s="13" t="s">
        <v>82</v>
      </c>
      <c r="AY816" s="215" t="s">
        <v>158</v>
      </c>
    </row>
    <row r="817" spans="1:65" s="12" customFormat="1" ht="25.95" customHeight="1">
      <c r="B817" s="174"/>
      <c r="C817" s="175"/>
      <c r="D817" s="176" t="s">
        <v>73</v>
      </c>
      <c r="E817" s="177" t="s">
        <v>1262</v>
      </c>
      <c r="F817" s="177" t="s">
        <v>1263</v>
      </c>
      <c r="G817" s="175"/>
      <c r="H817" s="175"/>
      <c r="I817" s="178"/>
      <c r="J817" s="179">
        <f>BK817</f>
        <v>0</v>
      </c>
      <c r="K817" s="175"/>
      <c r="L817" s="180"/>
      <c r="M817" s="181"/>
      <c r="N817" s="182"/>
      <c r="O817" s="182"/>
      <c r="P817" s="183">
        <f>P818</f>
        <v>0</v>
      </c>
      <c r="Q817" s="182"/>
      <c r="R817" s="183">
        <f>R818</f>
        <v>0</v>
      </c>
      <c r="S817" s="182"/>
      <c r="T817" s="184">
        <f>T818</f>
        <v>0</v>
      </c>
      <c r="AR817" s="185" t="s">
        <v>191</v>
      </c>
      <c r="AT817" s="186" t="s">
        <v>73</v>
      </c>
      <c r="AU817" s="186" t="s">
        <v>74</v>
      </c>
      <c r="AY817" s="185" t="s">
        <v>158</v>
      </c>
      <c r="BK817" s="187">
        <f>BK818</f>
        <v>0</v>
      </c>
    </row>
    <row r="818" spans="1:65" s="12" customFormat="1" ht="22.8" customHeight="1">
      <c r="B818" s="174"/>
      <c r="C818" s="175"/>
      <c r="D818" s="176" t="s">
        <v>73</v>
      </c>
      <c r="E818" s="238" t="s">
        <v>1264</v>
      </c>
      <c r="F818" s="238" t="s">
        <v>1265</v>
      </c>
      <c r="G818" s="175"/>
      <c r="H818" s="175"/>
      <c r="I818" s="178"/>
      <c r="J818" s="239">
        <f>BK818</f>
        <v>0</v>
      </c>
      <c r="K818" s="175"/>
      <c r="L818" s="180"/>
      <c r="M818" s="181"/>
      <c r="N818" s="182"/>
      <c r="O818" s="182"/>
      <c r="P818" s="183">
        <f>SUM(P819:P830)</f>
        <v>0</v>
      </c>
      <c r="Q818" s="182"/>
      <c r="R818" s="183">
        <f>SUM(R819:R830)</f>
        <v>0</v>
      </c>
      <c r="S818" s="182"/>
      <c r="T818" s="184">
        <f>SUM(T819:T830)</f>
        <v>0</v>
      </c>
      <c r="AR818" s="185" t="s">
        <v>191</v>
      </c>
      <c r="AT818" s="186" t="s">
        <v>73</v>
      </c>
      <c r="AU818" s="186" t="s">
        <v>82</v>
      </c>
      <c r="AY818" s="185" t="s">
        <v>158</v>
      </c>
      <c r="BK818" s="187">
        <f>SUM(BK819:BK830)</f>
        <v>0</v>
      </c>
    </row>
    <row r="819" spans="1:65" s="2" customFormat="1" ht="16.5" customHeight="1">
      <c r="A819" s="34"/>
      <c r="B819" s="35"/>
      <c r="C819" s="188" t="s">
        <v>2223</v>
      </c>
      <c r="D819" s="188" t="s">
        <v>159</v>
      </c>
      <c r="E819" s="189" t="s">
        <v>1267</v>
      </c>
      <c r="F819" s="190" t="s">
        <v>1268</v>
      </c>
      <c r="G819" s="191" t="s">
        <v>1269</v>
      </c>
      <c r="H819" s="192">
        <v>1</v>
      </c>
      <c r="I819" s="193"/>
      <c r="J819" s="194">
        <f>ROUND(I819*H819,2)</f>
        <v>0</v>
      </c>
      <c r="K819" s="190" t="s">
        <v>213</v>
      </c>
      <c r="L819" s="39"/>
      <c r="M819" s="195" t="s">
        <v>19</v>
      </c>
      <c r="N819" s="196" t="s">
        <v>45</v>
      </c>
      <c r="O819" s="64"/>
      <c r="P819" s="197">
        <f>O819*H819</f>
        <v>0</v>
      </c>
      <c r="Q819" s="197">
        <v>0</v>
      </c>
      <c r="R819" s="197">
        <f>Q819*H819</f>
        <v>0</v>
      </c>
      <c r="S819" s="197">
        <v>0</v>
      </c>
      <c r="T819" s="198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99" t="s">
        <v>1270</v>
      </c>
      <c r="AT819" s="199" t="s">
        <v>159</v>
      </c>
      <c r="AU819" s="199" t="s">
        <v>85</v>
      </c>
      <c r="AY819" s="17" t="s">
        <v>158</v>
      </c>
      <c r="BE819" s="200">
        <f>IF(N819="základní",J819,0)</f>
        <v>0</v>
      </c>
      <c r="BF819" s="200">
        <f>IF(N819="snížená",J819,0)</f>
        <v>0</v>
      </c>
      <c r="BG819" s="200">
        <f>IF(N819="zákl. přenesená",J819,0)</f>
        <v>0</v>
      </c>
      <c r="BH819" s="200">
        <f>IF(N819="sníž. přenesená",J819,0)</f>
        <v>0</v>
      </c>
      <c r="BI819" s="200">
        <f>IF(N819="nulová",J819,0)</f>
        <v>0</v>
      </c>
      <c r="BJ819" s="17" t="s">
        <v>82</v>
      </c>
      <c r="BK819" s="200">
        <f>ROUND(I819*H819,2)</f>
        <v>0</v>
      </c>
      <c r="BL819" s="17" t="s">
        <v>1270</v>
      </c>
      <c r="BM819" s="199" t="s">
        <v>2224</v>
      </c>
    </row>
    <row r="820" spans="1:65" s="2" customFormat="1" ht="19.2">
      <c r="A820" s="34"/>
      <c r="B820" s="35"/>
      <c r="C820" s="36"/>
      <c r="D820" s="201" t="s">
        <v>165</v>
      </c>
      <c r="E820" s="36"/>
      <c r="F820" s="202" t="s">
        <v>1272</v>
      </c>
      <c r="G820" s="36"/>
      <c r="H820" s="36"/>
      <c r="I820" s="108"/>
      <c r="J820" s="36"/>
      <c r="K820" s="36"/>
      <c r="L820" s="39"/>
      <c r="M820" s="203"/>
      <c r="N820" s="204"/>
      <c r="O820" s="64"/>
      <c r="P820" s="64"/>
      <c r="Q820" s="64"/>
      <c r="R820" s="64"/>
      <c r="S820" s="64"/>
      <c r="T820" s="65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165</v>
      </c>
      <c r="AU820" s="17" t="s">
        <v>85</v>
      </c>
    </row>
    <row r="821" spans="1:65" s="2" customFormat="1" ht="16.5" customHeight="1">
      <c r="A821" s="34"/>
      <c r="B821" s="35"/>
      <c r="C821" s="188" t="s">
        <v>2225</v>
      </c>
      <c r="D821" s="188" t="s">
        <v>159</v>
      </c>
      <c r="E821" s="189" t="s">
        <v>1274</v>
      </c>
      <c r="F821" s="190" t="s">
        <v>1275</v>
      </c>
      <c r="G821" s="191" t="s">
        <v>1269</v>
      </c>
      <c r="H821" s="192">
        <v>1</v>
      </c>
      <c r="I821" s="193"/>
      <c r="J821" s="194">
        <f>ROUND(I821*H821,2)</f>
        <v>0</v>
      </c>
      <c r="K821" s="190" t="s">
        <v>213</v>
      </c>
      <c r="L821" s="39"/>
      <c r="M821" s="195" t="s">
        <v>19</v>
      </c>
      <c r="N821" s="196" t="s">
        <v>45</v>
      </c>
      <c r="O821" s="64"/>
      <c r="P821" s="197">
        <f>O821*H821</f>
        <v>0</v>
      </c>
      <c r="Q821" s="197">
        <v>0</v>
      </c>
      <c r="R821" s="197">
        <f>Q821*H821</f>
        <v>0</v>
      </c>
      <c r="S821" s="197">
        <v>0</v>
      </c>
      <c r="T821" s="198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99" t="s">
        <v>1270</v>
      </c>
      <c r="AT821" s="199" t="s">
        <v>159</v>
      </c>
      <c r="AU821" s="199" t="s">
        <v>85</v>
      </c>
      <c r="AY821" s="17" t="s">
        <v>158</v>
      </c>
      <c r="BE821" s="200">
        <f>IF(N821="základní",J821,0)</f>
        <v>0</v>
      </c>
      <c r="BF821" s="200">
        <f>IF(N821="snížená",J821,0)</f>
        <v>0</v>
      </c>
      <c r="BG821" s="200">
        <f>IF(N821="zákl. přenesená",J821,0)</f>
        <v>0</v>
      </c>
      <c r="BH821" s="200">
        <f>IF(N821="sníž. přenesená",J821,0)</f>
        <v>0</v>
      </c>
      <c r="BI821" s="200">
        <f>IF(N821="nulová",J821,0)</f>
        <v>0</v>
      </c>
      <c r="BJ821" s="17" t="s">
        <v>82</v>
      </c>
      <c r="BK821" s="200">
        <f>ROUND(I821*H821,2)</f>
        <v>0</v>
      </c>
      <c r="BL821" s="17" t="s">
        <v>1270</v>
      </c>
      <c r="BM821" s="199" t="s">
        <v>2226</v>
      </c>
    </row>
    <row r="822" spans="1:65" s="2" customFormat="1" ht="10.199999999999999">
      <c r="A822" s="34"/>
      <c r="B822" s="35"/>
      <c r="C822" s="36"/>
      <c r="D822" s="201" t="s">
        <v>165</v>
      </c>
      <c r="E822" s="36"/>
      <c r="F822" s="202" t="s">
        <v>1275</v>
      </c>
      <c r="G822" s="36"/>
      <c r="H822" s="36"/>
      <c r="I822" s="108"/>
      <c r="J822" s="36"/>
      <c r="K822" s="36"/>
      <c r="L822" s="39"/>
      <c r="M822" s="203"/>
      <c r="N822" s="204"/>
      <c r="O822" s="64"/>
      <c r="P822" s="64"/>
      <c r="Q822" s="64"/>
      <c r="R822" s="64"/>
      <c r="S822" s="64"/>
      <c r="T822" s="65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165</v>
      </c>
      <c r="AU822" s="17" t="s">
        <v>85</v>
      </c>
    </row>
    <row r="823" spans="1:65" s="2" customFormat="1" ht="16.5" customHeight="1">
      <c r="A823" s="34"/>
      <c r="B823" s="35"/>
      <c r="C823" s="188" t="s">
        <v>2227</v>
      </c>
      <c r="D823" s="188" t="s">
        <v>159</v>
      </c>
      <c r="E823" s="189" t="s">
        <v>1278</v>
      </c>
      <c r="F823" s="190" t="s">
        <v>1279</v>
      </c>
      <c r="G823" s="191" t="s">
        <v>1269</v>
      </c>
      <c r="H823" s="192">
        <v>1</v>
      </c>
      <c r="I823" s="193"/>
      <c r="J823" s="194">
        <f>ROUND(I823*H823,2)</f>
        <v>0</v>
      </c>
      <c r="K823" s="190" t="s">
        <v>213</v>
      </c>
      <c r="L823" s="39"/>
      <c r="M823" s="195" t="s">
        <v>19</v>
      </c>
      <c r="N823" s="196" t="s">
        <v>45</v>
      </c>
      <c r="O823" s="64"/>
      <c r="P823" s="197">
        <f>O823*H823</f>
        <v>0</v>
      </c>
      <c r="Q823" s="197">
        <v>0</v>
      </c>
      <c r="R823" s="197">
        <f>Q823*H823</f>
        <v>0</v>
      </c>
      <c r="S823" s="197">
        <v>0</v>
      </c>
      <c r="T823" s="198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9" t="s">
        <v>1270</v>
      </c>
      <c r="AT823" s="199" t="s">
        <v>159</v>
      </c>
      <c r="AU823" s="199" t="s">
        <v>85</v>
      </c>
      <c r="AY823" s="17" t="s">
        <v>158</v>
      </c>
      <c r="BE823" s="200">
        <f>IF(N823="základní",J823,0)</f>
        <v>0</v>
      </c>
      <c r="BF823" s="200">
        <f>IF(N823="snížená",J823,0)</f>
        <v>0</v>
      </c>
      <c r="BG823" s="200">
        <f>IF(N823="zákl. přenesená",J823,0)</f>
        <v>0</v>
      </c>
      <c r="BH823" s="200">
        <f>IF(N823="sníž. přenesená",J823,0)</f>
        <v>0</v>
      </c>
      <c r="BI823" s="200">
        <f>IF(N823="nulová",J823,0)</f>
        <v>0</v>
      </c>
      <c r="BJ823" s="17" t="s">
        <v>82</v>
      </c>
      <c r="BK823" s="200">
        <f>ROUND(I823*H823,2)</f>
        <v>0</v>
      </c>
      <c r="BL823" s="17" t="s">
        <v>1270</v>
      </c>
      <c r="BM823" s="199" t="s">
        <v>2228</v>
      </c>
    </row>
    <row r="824" spans="1:65" s="2" customFormat="1" ht="10.199999999999999">
      <c r="A824" s="34"/>
      <c r="B824" s="35"/>
      <c r="C824" s="36"/>
      <c r="D824" s="201" t="s">
        <v>165</v>
      </c>
      <c r="E824" s="36"/>
      <c r="F824" s="202" t="s">
        <v>1279</v>
      </c>
      <c r="G824" s="36"/>
      <c r="H824" s="36"/>
      <c r="I824" s="108"/>
      <c r="J824" s="36"/>
      <c r="K824" s="36"/>
      <c r="L824" s="39"/>
      <c r="M824" s="203"/>
      <c r="N824" s="204"/>
      <c r="O824" s="64"/>
      <c r="P824" s="64"/>
      <c r="Q824" s="64"/>
      <c r="R824" s="64"/>
      <c r="S824" s="64"/>
      <c r="T824" s="65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165</v>
      </c>
      <c r="AU824" s="17" t="s">
        <v>85</v>
      </c>
    </row>
    <row r="825" spans="1:65" s="2" customFormat="1" ht="30.6" customHeight="1">
      <c r="A825" s="34"/>
      <c r="B825" s="35"/>
      <c r="C825" s="188" t="s">
        <v>2229</v>
      </c>
      <c r="D825" s="188" t="s">
        <v>159</v>
      </c>
      <c r="E825" s="189" t="s">
        <v>1282</v>
      </c>
      <c r="F825" s="190" t="s">
        <v>1283</v>
      </c>
      <c r="G825" s="191" t="s">
        <v>1269</v>
      </c>
      <c r="H825" s="192">
        <v>1</v>
      </c>
      <c r="I825" s="193"/>
      <c r="J825" s="194">
        <f>ROUND(I825*H825,2)</f>
        <v>0</v>
      </c>
      <c r="K825" s="190" t="s">
        <v>213</v>
      </c>
      <c r="L825" s="39"/>
      <c r="M825" s="195" t="s">
        <v>19</v>
      </c>
      <c r="N825" s="196" t="s">
        <v>45</v>
      </c>
      <c r="O825" s="64"/>
      <c r="P825" s="197">
        <f>O825*H825</f>
        <v>0</v>
      </c>
      <c r="Q825" s="197">
        <v>0</v>
      </c>
      <c r="R825" s="197">
        <f>Q825*H825</f>
        <v>0</v>
      </c>
      <c r="S825" s="197">
        <v>0</v>
      </c>
      <c r="T825" s="198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99" t="s">
        <v>1270</v>
      </c>
      <c r="AT825" s="199" t="s">
        <v>159</v>
      </c>
      <c r="AU825" s="199" t="s">
        <v>85</v>
      </c>
      <c r="AY825" s="17" t="s">
        <v>158</v>
      </c>
      <c r="BE825" s="200">
        <f>IF(N825="základní",J825,0)</f>
        <v>0</v>
      </c>
      <c r="BF825" s="200">
        <f>IF(N825="snížená",J825,0)</f>
        <v>0</v>
      </c>
      <c r="BG825" s="200">
        <f>IF(N825="zákl. přenesená",J825,0)</f>
        <v>0</v>
      </c>
      <c r="BH825" s="200">
        <f>IF(N825="sníž. přenesená",J825,0)</f>
        <v>0</v>
      </c>
      <c r="BI825" s="200">
        <f>IF(N825="nulová",J825,0)</f>
        <v>0</v>
      </c>
      <c r="BJ825" s="17" t="s">
        <v>82</v>
      </c>
      <c r="BK825" s="200">
        <f>ROUND(I825*H825,2)</f>
        <v>0</v>
      </c>
      <c r="BL825" s="17" t="s">
        <v>1270</v>
      </c>
      <c r="BM825" s="199" t="s">
        <v>2230</v>
      </c>
    </row>
    <row r="826" spans="1:65" s="2" customFormat="1" ht="19.2">
      <c r="A826" s="34"/>
      <c r="B826" s="35"/>
      <c r="C826" s="36"/>
      <c r="D826" s="201" t="s">
        <v>165</v>
      </c>
      <c r="E826" s="36"/>
      <c r="F826" s="202" t="s">
        <v>1283</v>
      </c>
      <c r="G826" s="36"/>
      <c r="H826" s="36"/>
      <c r="I826" s="108"/>
      <c r="J826" s="36"/>
      <c r="K826" s="36"/>
      <c r="L826" s="39"/>
      <c r="M826" s="203"/>
      <c r="N826" s="204"/>
      <c r="O826" s="64"/>
      <c r="P826" s="64"/>
      <c r="Q826" s="64"/>
      <c r="R826" s="64"/>
      <c r="S826" s="64"/>
      <c r="T826" s="65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T826" s="17" t="s">
        <v>165</v>
      </c>
      <c r="AU826" s="17" t="s">
        <v>85</v>
      </c>
    </row>
    <row r="827" spans="1:65" s="2" customFormat="1" ht="16.5" customHeight="1">
      <c r="A827" s="34"/>
      <c r="B827" s="35"/>
      <c r="C827" s="188" t="s">
        <v>2231</v>
      </c>
      <c r="D827" s="188" t="s">
        <v>159</v>
      </c>
      <c r="E827" s="189" t="s">
        <v>1286</v>
      </c>
      <c r="F827" s="190" t="s">
        <v>1287</v>
      </c>
      <c r="G827" s="191" t="s">
        <v>1269</v>
      </c>
      <c r="H827" s="192">
        <v>1</v>
      </c>
      <c r="I827" s="193"/>
      <c r="J827" s="194">
        <f>ROUND(I827*H827,2)</f>
        <v>0</v>
      </c>
      <c r="K827" s="190" t="s">
        <v>213</v>
      </c>
      <c r="L827" s="39"/>
      <c r="M827" s="195" t="s">
        <v>19</v>
      </c>
      <c r="N827" s="196" t="s">
        <v>45</v>
      </c>
      <c r="O827" s="64"/>
      <c r="P827" s="197">
        <f>O827*H827</f>
        <v>0</v>
      </c>
      <c r="Q827" s="197">
        <v>0</v>
      </c>
      <c r="R827" s="197">
        <f>Q827*H827</f>
        <v>0</v>
      </c>
      <c r="S827" s="197">
        <v>0</v>
      </c>
      <c r="T827" s="198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99" t="s">
        <v>1270</v>
      </c>
      <c r="AT827" s="199" t="s">
        <v>159</v>
      </c>
      <c r="AU827" s="199" t="s">
        <v>85</v>
      </c>
      <c r="AY827" s="17" t="s">
        <v>158</v>
      </c>
      <c r="BE827" s="200">
        <f>IF(N827="základní",J827,0)</f>
        <v>0</v>
      </c>
      <c r="BF827" s="200">
        <f>IF(N827="snížená",J827,0)</f>
        <v>0</v>
      </c>
      <c r="BG827" s="200">
        <f>IF(N827="zákl. přenesená",J827,0)</f>
        <v>0</v>
      </c>
      <c r="BH827" s="200">
        <f>IF(N827="sníž. přenesená",J827,0)</f>
        <v>0</v>
      </c>
      <c r="BI827" s="200">
        <f>IF(N827="nulová",J827,0)</f>
        <v>0</v>
      </c>
      <c r="BJ827" s="17" t="s">
        <v>82</v>
      </c>
      <c r="BK827" s="200">
        <f>ROUND(I827*H827,2)</f>
        <v>0</v>
      </c>
      <c r="BL827" s="17" t="s">
        <v>1270</v>
      </c>
      <c r="BM827" s="199" t="s">
        <v>2232</v>
      </c>
    </row>
    <row r="828" spans="1:65" s="2" customFormat="1" ht="10.199999999999999">
      <c r="A828" s="34"/>
      <c r="B828" s="35"/>
      <c r="C828" s="36"/>
      <c r="D828" s="201" t="s">
        <v>165</v>
      </c>
      <c r="E828" s="36"/>
      <c r="F828" s="202" t="s">
        <v>1287</v>
      </c>
      <c r="G828" s="36"/>
      <c r="H828" s="36"/>
      <c r="I828" s="108"/>
      <c r="J828" s="36"/>
      <c r="K828" s="36"/>
      <c r="L828" s="39"/>
      <c r="M828" s="203"/>
      <c r="N828" s="204"/>
      <c r="O828" s="64"/>
      <c r="P828" s="64"/>
      <c r="Q828" s="64"/>
      <c r="R828" s="64"/>
      <c r="S828" s="64"/>
      <c r="T828" s="65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T828" s="17" t="s">
        <v>165</v>
      </c>
      <c r="AU828" s="17" t="s">
        <v>85</v>
      </c>
    </row>
    <row r="829" spans="1:65" s="2" customFormat="1" ht="16.5" customHeight="1">
      <c r="A829" s="34"/>
      <c r="B829" s="35"/>
      <c r="C829" s="188" t="s">
        <v>2233</v>
      </c>
      <c r="D829" s="188" t="s">
        <v>159</v>
      </c>
      <c r="E829" s="189" t="s">
        <v>1290</v>
      </c>
      <c r="F829" s="190" t="s">
        <v>1291</v>
      </c>
      <c r="G829" s="191" t="s">
        <v>1269</v>
      </c>
      <c r="H829" s="192">
        <v>1</v>
      </c>
      <c r="I829" s="193"/>
      <c r="J829" s="194">
        <f>ROUND(I829*H829,2)</f>
        <v>0</v>
      </c>
      <c r="K829" s="190" t="s">
        <v>213</v>
      </c>
      <c r="L829" s="39"/>
      <c r="M829" s="195" t="s">
        <v>19</v>
      </c>
      <c r="N829" s="196" t="s">
        <v>45</v>
      </c>
      <c r="O829" s="64"/>
      <c r="P829" s="197">
        <f>O829*H829</f>
        <v>0</v>
      </c>
      <c r="Q829" s="197">
        <v>0</v>
      </c>
      <c r="R829" s="197">
        <f>Q829*H829</f>
        <v>0</v>
      </c>
      <c r="S829" s="197">
        <v>0</v>
      </c>
      <c r="T829" s="198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9" t="s">
        <v>1270</v>
      </c>
      <c r="AT829" s="199" t="s">
        <v>159</v>
      </c>
      <c r="AU829" s="199" t="s">
        <v>85</v>
      </c>
      <c r="AY829" s="17" t="s">
        <v>158</v>
      </c>
      <c r="BE829" s="200">
        <f>IF(N829="základní",J829,0)</f>
        <v>0</v>
      </c>
      <c r="BF829" s="200">
        <f>IF(N829="snížená",J829,0)</f>
        <v>0</v>
      </c>
      <c r="BG829" s="200">
        <f>IF(N829="zákl. přenesená",J829,0)</f>
        <v>0</v>
      </c>
      <c r="BH829" s="200">
        <f>IF(N829="sníž. přenesená",J829,0)</f>
        <v>0</v>
      </c>
      <c r="BI829" s="200">
        <f>IF(N829="nulová",J829,0)</f>
        <v>0</v>
      </c>
      <c r="BJ829" s="17" t="s">
        <v>82</v>
      </c>
      <c r="BK829" s="200">
        <f>ROUND(I829*H829,2)</f>
        <v>0</v>
      </c>
      <c r="BL829" s="17" t="s">
        <v>1270</v>
      </c>
      <c r="BM829" s="199" t="s">
        <v>2234</v>
      </c>
    </row>
    <row r="830" spans="1:65" s="2" customFormat="1" ht="10.199999999999999">
      <c r="A830" s="34"/>
      <c r="B830" s="35"/>
      <c r="C830" s="36"/>
      <c r="D830" s="201" t="s">
        <v>165</v>
      </c>
      <c r="E830" s="36"/>
      <c r="F830" s="202" t="s">
        <v>1291</v>
      </c>
      <c r="G830" s="36"/>
      <c r="H830" s="36"/>
      <c r="I830" s="108"/>
      <c r="J830" s="36"/>
      <c r="K830" s="36"/>
      <c r="L830" s="39"/>
      <c r="M830" s="240"/>
      <c r="N830" s="241"/>
      <c r="O830" s="242"/>
      <c r="P830" s="242"/>
      <c r="Q830" s="242"/>
      <c r="R830" s="242"/>
      <c r="S830" s="242"/>
      <c r="T830" s="243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165</v>
      </c>
      <c r="AU830" s="17" t="s">
        <v>85</v>
      </c>
    </row>
    <row r="831" spans="1:65" s="2" customFormat="1" ht="6.9" customHeight="1">
      <c r="A831" s="34"/>
      <c r="B831" s="47"/>
      <c r="C831" s="48"/>
      <c r="D831" s="48"/>
      <c r="E831" s="48"/>
      <c r="F831" s="48"/>
      <c r="G831" s="48"/>
      <c r="H831" s="48"/>
      <c r="I831" s="139"/>
      <c r="J831" s="48"/>
      <c r="K831" s="48"/>
      <c r="L831" s="39"/>
      <c r="M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</sheetData>
  <sheetProtection algorithmName="SHA-512" hashValue="Wc83FshdcWSjmPz+ycU13ULhxpJ9qt1omn8TwjZi1mkFCZ2VdcjxSglZ0bqhzlNKVV0gsBdfQahd2Hsj9lZoVg==" saltValue="1GGqUJb0fg5GpDsGgOCo8tsgmyCFieaGr32z6eoc2UFIeyd4MeF7rWB5ai6shFXUNZOwsqEP5nLyYKjh3raLjg==" spinCount="100000" sheet="1" objects="1" scenarios="1" formatColumns="0" formatRows="0" autoFilter="0"/>
  <autoFilter ref="C91:K830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804"/>
  <sheetViews>
    <sheetView showGridLines="0" workbookViewId="0">
      <selection activeCell="D2" sqref="D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2235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ROUND(J91,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ROUND((SUM(BE91:BE803)),  2)</f>
        <v>0</v>
      </c>
      <c r="G33" s="34"/>
      <c r="H33" s="34"/>
      <c r="I33" s="128">
        <v>0.21</v>
      </c>
      <c r="J33" s="127">
        <f>ROUND(((SUM(BE91:BE803))*I33),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ROUND((SUM(BF91:BF803)),  2)</f>
        <v>0</v>
      </c>
      <c r="G34" s="34"/>
      <c r="H34" s="34"/>
      <c r="I34" s="128">
        <v>0.15</v>
      </c>
      <c r="J34" s="127">
        <f>ROUND(((SUM(BF91:BF803))*I34),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ROUND((SUM(BG91:BG803)),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ROUND((SUM(BH91:BH803)),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ROUND((SUM(BI91:BI803)),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II.a - Znojemská x Okrajová x Demlova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J91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J92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J110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J117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J118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J137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J229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J530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J589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J593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J628</f>
        <v>0</v>
      </c>
      <c r="K69" s="149"/>
      <c r="L69" s="154"/>
    </row>
    <row r="70" spans="1:31" s="9" customFormat="1" ht="24.9" customHeight="1">
      <c r="B70" s="148"/>
      <c r="C70" s="149"/>
      <c r="D70" s="150" t="s">
        <v>141</v>
      </c>
      <c r="E70" s="151"/>
      <c r="F70" s="151"/>
      <c r="G70" s="151"/>
      <c r="H70" s="151"/>
      <c r="I70" s="152"/>
      <c r="J70" s="153">
        <f>J788</f>
        <v>0</v>
      </c>
      <c r="K70" s="149"/>
      <c r="L70" s="154"/>
    </row>
    <row r="71" spans="1:31" s="10" customFormat="1" ht="19.95" customHeight="1">
      <c r="B71" s="155"/>
      <c r="C71" s="156"/>
      <c r="D71" s="157" t="s">
        <v>142</v>
      </c>
      <c r="E71" s="158"/>
      <c r="F71" s="158"/>
      <c r="G71" s="158"/>
      <c r="H71" s="158"/>
      <c r="I71" s="159"/>
      <c r="J71" s="160">
        <f>J789</f>
        <v>0</v>
      </c>
      <c r="K71" s="156"/>
      <c r="L71" s="161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7"/>
      <c r="C73" s="48"/>
      <c r="D73" s="48"/>
      <c r="E73" s="48"/>
      <c r="F73" s="48"/>
      <c r="G73" s="48"/>
      <c r="H73" s="48"/>
      <c r="I73" s="139"/>
      <c r="J73" s="48"/>
      <c r="K73" s="48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9"/>
      <c r="C77" s="50"/>
      <c r="D77" s="50"/>
      <c r="E77" s="50"/>
      <c r="F77" s="50"/>
      <c r="G77" s="50"/>
      <c r="H77" s="50"/>
      <c r="I77" s="142"/>
      <c r="J77" s="50"/>
      <c r="K77" s="50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143</v>
      </c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6"/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69" t="str">
        <f>E7</f>
        <v>Preference veřejné dopravy města Třebíč</v>
      </c>
      <c r="F81" s="370"/>
      <c r="G81" s="370"/>
      <c r="H81" s="370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119</v>
      </c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326" t="str">
        <f>E9</f>
        <v>II.a - Znojemská x Okrajová x Demlova - SSZ</v>
      </c>
      <c r="F83" s="371"/>
      <c r="G83" s="371"/>
      <c r="H83" s="371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6"/>
      <c r="D84" s="36"/>
      <c r="E84" s="36"/>
      <c r="F84" s="36"/>
      <c r="G84" s="36"/>
      <c r="H84" s="36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>Město Třebíč</v>
      </c>
      <c r="G85" s="36"/>
      <c r="H85" s="36"/>
      <c r="I85" s="111" t="s">
        <v>23</v>
      </c>
      <c r="J85" s="59" t="str">
        <f>IF(J12="","",J12)</f>
        <v>25. 5. 2021</v>
      </c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108"/>
      <c r="J86" s="36"/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15" customHeight="1">
      <c r="A87" s="34"/>
      <c r="B87" s="35"/>
      <c r="C87" s="29" t="s">
        <v>25</v>
      </c>
      <c r="D87" s="36"/>
      <c r="E87" s="36"/>
      <c r="F87" s="27" t="str">
        <f>E15</f>
        <v>Město Třebíč</v>
      </c>
      <c r="G87" s="36"/>
      <c r="H87" s="36"/>
      <c r="I87" s="111" t="s">
        <v>32</v>
      </c>
      <c r="J87" s="32" t="str">
        <f>E21</f>
        <v>Ing. Karel Tomek</v>
      </c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65" customHeight="1">
      <c r="A88" s="34"/>
      <c r="B88" s="35"/>
      <c r="C88" s="29" t="s">
        <v>30</v>
      </c>
      <c r="D88" s="36"/>
      <c r="E88" s="36"/>
      <c r="F88" s="27" t="str">
        <f>IF(E18="","",E18)</f>
        <v>Vyplň údaj</v>
      </c>
      <c r="G88" s="36"/>
      <c r="H88" s="36"/>
      <c r="I88" s="111" t="s">
        <v>35</v>
      </c>
      <c r="J88" s="32" t="str">
        <f>E24</f>
        <v>Ivalú Macarena Ávila Herrera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108"/>
      <c r="J89" s="36"/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62"/>
      <c r="B90" s="163"/>
      <c r="C90" s="164" t="s">
        <v>144</v>
      </c>
      <c r="D90" s="165" t="s">
        <v>59</v>
      </c>
      <c r="E90" s="165" t="s">
        <v>55</v>
      </c>
      <c r="F90" s="165" t="s">
        <v>56</v>
      </c>
      <c r="G90" s="165" t="s">
        <v>145</v>
      </c>
      <c r="H90" s="165" t="s">
        <v>146</v>
      </c>
      <c r="I90" s="166" t="s">
        <v>147</v>
      </c>
      <c r="J90" s="165" t="s">
        <v>128</v>
      </c>
      <c r="K90" s="167" t="s">
        <v>148</v>
      </c>
      <c r="L90" s="168"/>
      <c r="M90" s="68" t="s">
        <v>19</v>
      </c>
      <c r="N90" s="69" t="s">
        <v>44</v>
      </c>
      <c r="O90" s="69" t="s">
        <v>149</v>
      </c>
      <c r="P90" s="69" t="s">
        <v>150</v>
      </c>
      <c r="Q90" s="69" t="s">
        <v>151</v>
      </c>
      <c r="R90" s="69" t="s">
        <v>152</v>
      </c>
      <c r="S90" s="69" t="s">
        <v>153</v>
      </c>
      <c r="T90" s="70" t="s">
        <v>154</v>
      </c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</row>
    <row r="91" spans="1:65" s="2" customFormat="1" ht="22.8" customHeight="1">
      <c r="A91" s="34"/>
      <c r="B91" s="35"/>
      <c r="C91" s="75" t="s">
        <v>155</v>
      </c>
      <c r="D91" s="36"/>
      <c r="E91" s="36"/>
      <c r="F91" s="36"/>
      <c r="G91" s="36"/>
      <c r="H91" s="36"/>
      <c r="I91" s="108"/>
      <c r="J91" s="169">
        <f>BK91</f>
        <v>0</v>
      </c>
      <c r="K91" s="36"/>
      <c r="L91" s="39"/>
      <c r="M91" s="71"/>
      <c r="N91" s="170"/>
      <c r="O91" s="72"/>
      <c r="P91" s="171">
        <f>P92+P110+P117+P137+P229+P628+P788</f>
        <v>0</v>
      </c>
      <c r="Q91" s="72"/>
      <c r="R91" s="171">
        <f>R92+R110+R117+R137+R229+R628+R788</f>
        <v>142.79689013000001</v>
      </c>
      <c r="S91" s="72"/>
      <c r="T91" s="172">
        <f>T92+T110+T117+T137+T229+T628+T788</f>
        <v>23.2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73</v>
      </c>
      <c r="AU91" s="17" t="s">
        <v>129</v>
      </c>
      <c r="BK91" s="173">
        <f>BK92+BK110+BK117+BK137+BK229+BK628+BK788</f>
        <v>0</v>
      </c>
    </row>
    <row r="92" spans="1:65" s="12" customFormat="1" ht="25.95" customHeight="1">
      <c r="B92" s="174"/>
      <c r="C92" s="175"/>
      <c r="D92" s="176" t="s">
        <v>73</v>
      </c>
      <c r="E92" s="177" t="s">
        <v>156</v>
      </c>
      <c r="F92" s="177" t="s">
        <v>157</v>
      </c>
      <c r="G92" s="175"/>
      <c r="H92" s="175"/>
      <c r="I92" s="178"/>
      <c r="J92" s="179">
        <f>BK92</f>
        <v>0</v>
      </c>
      <c r="K92" s="175"/>
      <c r="L92" s="180"/>
      <c r="M92" s="181"/>
      <c r="N92" s="182"/>
      <c r="O92" s="182"/>
      <c r="P92" s="183">
        <f>SUM(P93:P109)</f>
        <v>0</v>
      </c>
      <c r="Q92" s="182"/>
      <c r="R92" s="183">
        <f>SUM(R93:R109)</f>
        <v>0</v>
      </c>
      <c r="S92" s="182"/>
      <c r="T92" s="184">
        <f>SUM(T93:T109)</f>
        <v>0</v>
      </c>
      <c r="AR92" s="185" t="s">
        <v>82</v>
      </c>
      <c r="AT92" s="186" t="s">
        <v>73</v>
      </c>
      <c r="AU92" s="186" t="s">
        <v>74</v>
      </c>
      <c r="AY92" s="185" t="s">
        <v>158</v>
      </c>
      <c r="BK92" s="187">
        <f>SUM(BK93:BK109)</f>
        <v>0</v>
      </c>
    </row>
    <row r="93" spans="1:65" s="2" customFormat="1" ht="16.5" customHeight="1">
      <c r="A93" s="34"/>
      <c r="B93" s="35"/>
      <c r="C93" s="188" t="s">
        <v>82</v>
      </c>
      <c r="D93" s="188" t="s">
        <v>159</v>
      </c>
      <c r="E93" s="189" t="s">
        <v>160</v>
      </c>
      <c r="F93" s="190" t="s">
        <v>161</v>
      </c>
      <c r="G93" s="191" t="s">
        <v>162</v>
      </c>
      <c r="H93" s="192">
        <v>48.4</v>
      </c>
      <c r="I93" s="193"/>
      <c r="J93" s="194">
        <f>ROUND(I93*H93,2)</f>
        <v>0</v>
      </c>
      <c r="K93" s="190" t="s">
        <v>19</v>
      </c>
      <c r="L93" s="39"/>
      <c r="M93" s="195" t="s">
        <v>19</v>
      </c>
      <c r="N93" s="196" t="s">
        <v>45</v>
      </c>
      <c r="O93" s="64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163</v>
      </c>
      <c r="AT93" s="199" t="s">
        <v>159</v>
      </c>
      <c r="AU93" s="199" t="s">
        <v>82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163</v>
      </c>
      <c r="BM93" s="199" t="s">
        <v>164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161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82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2236</v>
      </c>
      <c r="G95" s="206"/>
      <c r="H95" s="209">
        <v>44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82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2237</v>
      </c>
      <c r="G96" s="206"/>
      <c r="H96" s="209">
        <v>48.4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2" customFormat="1" ht="28.2" customHeight="1">
      <c r="A97" s="34"/>
      <c r="B97" s="35"/>
      <c r="C97" s="188" t="s">
        <v>85</v>
      </c>
      <c r="D97" s="188" t="s">
        <v>159</v>
      </c>
      <c r="E97" s="189" t="s">
        <v>169</v>
      </c>
      <c r="F97" s="190" t="s">
        <v>170</v>
      </c>
      <c r="G97" s="191" t="s">
        <v>171</v>
      </c>
      <c r="H97" s="192">
        <v>4</v>
      </c>
      <c r="I97" s="193"/>
      <c r="J97" s="194">
        <f>ROUND(I97*H97,2)</f>
        <v>0</v>
      </c>
      <c r="K97" s="190" t="s">
        <v>19</v>
      </c>
      <c r="L97" s="39"/>
      <c r="M97" s="195" t="s">
        <v>19</v>
      </c>
      <c r="N97" s="196" t="s">
        <v>45</v>
      </c>
      <c r="O97" s="64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9" t="s">
        <v>163</v>
      </c>
      <c r="AT97" s="199" t="s">
        <v>159</v>
      </c>
      <c r="AU97" s="199" t="s">
        <v>82</v>
      </c>
      <c r="AY97" s="17" t="s">
        <v>158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82</v>
      </c>
      <c r="BK97" s="200">
        <f>ROUND(I97*H97,2)</f>
        <v>0</v>
      </c>
      <c r="BL97" s="17" t="s">
        <v>163</v>
      </c>
      <c r="BM97" s="199" t="s">
        <v>172</v>
      </c>
    </row>
    <row r="98" spans="1:65" s="2" customFormat="1" ht="10.199999999999999">
      <c r="A98" s="34"/>
      <c r="B98" s="35"/>
      <c r="C98" s="36"/>
      <c r="D98" s="201" t="s">
        <v>165</v>
      </c>
      <c r="E98" s="36"/>
      <c r="F98" s="202" t="s">
        <v>170</v>
      </c>
      <c r="G98" s="36"/>
      <c r="H98" s="36"/>
      <c r="I98" s="108"/>
      <c r="J98" s="36"/>
      <c r="K98" s="36"/>
      <c r="L98" s="39"/>
      <c r="M98" s="203"/>
      <c r="N98" s="204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165</v>
      </c>
      <c r="AU98" s="17" t="s">
        <v>82</v>
      </c>
    </row>
    <row r="99" spans="1:65" s="13" customFormat="1" ht="10.199999999999999">
      <c r="B99" s="205"/>
      <c r="C99" s="206"/>
      <c r="D99" s="201" t="s">
        <v>166</v>
      </c>
      <c r="E99" s="207" t="s">
        <v>19</v>
      </c>
      <c r="F99" s="208" t="s">
        <v>174</v>
      </c>
      <c r="G99" s="206"/>
      <c r="H99" s="209">
        <v>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166</v>
      </c>
      <c r="AU99" s="215" t="s">
        <v>82</v>
      </c>
      <c r="AV99" s="13" t="s">
        <v>85</v>
      </c>
      <c r="AW99" s="13" t="s">
        <v>34</v>
      </c>
      <c r="AX99" s="13" t="s">
        <v>74</v>
      </c>
      <c r="AY99" s="215" t="s">
        <v>158</v>
      </c>
    </row>
    <row r="100" spans="1:65" s="14" customFormat="1" ht="10.199999999999999">
      <c r="B100" s="216"/>
      <c r="C100" s="217"/>
      <c r="D100" s="201" t="s">
        <v>166</v>
      </c>
      <c r="E100" s="218" t="s">
        <v>19</v>
      </c>
      <c r="F100" s="219" t="s">
        <v>175</v>
      </c>
      <c r="G100" s="217"/>
      <c r="H100" s="220">
        <v>4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166</v>
      </c>
      <c r="AU100" s="226" t="s">
        <v>82</v>
      </c>
      <c r="AV100" s="14" t="s">
        <v>163</v>
      </c>
      <c r="AW100" s="14" t="s">
        <v>34</v>
      </c>
      <c r="AX100" s="14" t="s">
        <v>82</v>
      </c>
      <c r="AY100" s="226" t="s">
        <v>158</v>
      </c>
    </row>
    <row r="101" spans="1:65" s="2" customFormat="1" ht="16.5" customHeight="1">
      <c r="A101" s="34"/>
      <c r="B101" s="35"/>
      <c r="C101" s="188" t="s">
        <v>176</v>
      </c>
      <c r="D101" s="188" t="s">
        <v>159</v>
      </c>
      <c r="E101" s="189" t="s">
        <v>177</v>
      </c>
      <c r="F101" s="190" t="s">
        <v>178</v>
      </c>
      <c r="G101" s="191" t="s">
        <v>179</v>
      </c>
      <c r="H101" s="192">
        <v>1</v>
      </c>
      <c r="I101" s="193"/>
      <c r="J101" s="194">
        <f>ROUND(I101*H101,2)</f>
        <v>0</v>
      </c>
      <c r="K101" s="190" t="s">
        <v>19</v>
      </c>
      <c r="L101" s="39"/>
      <c r="M101" s="195" t="s">
        <v>19</v>
      </c>
      <c r="N101" s="196" t="s">
        <v>45</v>
      </c>
      <c r="O101" s="64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163</v>
      </c>
      <c r="AT101" s="199" t="s">
        <v>159</v>
      </c>
      <c r="AU101" s="199" t="s">
        <v>82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163</v>
      </c>
      <c r="BM101" s="199" t="s">
        <v>180</v>
      </c>
    </row>
    <row r="102" spans="1:65" s="2" customFormat="1" ht="10.199999999999999">
      <c r="A102" s="34"/>
      <c r="B102" s="35"/>
      <c r="C102" s="36"/>
      <c r="D102" s="201" t="s">
        <v>165</v>
      </c>
      <c r="E102" s="36"/>
      <c r="F102" s="202" t="s">
        <v>178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82</v>
      </c>
    </row>
    <row r="103" spans="1:65" s="2" customFormat="1" ht="19.2">
      <c r="A103" s="34"/>
      <c r="B103" s="35"/>
      <c r="C103" s="36"/>
      <c r="D103" s="201" t="s">
        <v>181</v>
      </c>
      <c r="E103" s="36"/>
      <c r="F103" s="227" t="s">
        <v>182</v>
      </c>
      <c r="G103" s="36"/>
      <c r="H103" s="36"/>
      <c r="I103" s="108"/>
      <c r="J103" s="36"/>
      <c r="K103" s="36"/>
      <c r="L103" s="39"/>
      <c r="M103" s="203"/>
      <c r="N103" s="204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181</v>
      </c>
      <c r="AU103" s="17" t="s">
        <v>82</v>
      </c>
    </row>
    <row r="104" spans="1:65" s="13" customFormat="1" ht="10.199999999999999">
      <c r="B104" s="205"/>
      <c r="C104" s="206"/>
      <c r="D104" s="201" t="s">
        <v>166</v>
      </c>
      <c r="E104" s="207" t="s">
        <v>19</v>
      </c>
      <c r="F104" s="208" t="s">
        <v>1641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166</v>
      </c>
      <c r="AU104" s="215" t="s">
        <v>82</v>
      </c>
      <c r="AV104" s="13" t="s">
        <v>85</v>
      </c>
      <c r="AW104" s="13" t="s">
        <v>34</v>
      </c>
      <c r="AX104" s="13" t="s">
        <v>74</v>
      </c>
      <c r="AY104" s="215" t="s">
        <v>158</v>
      </c>
    </row>
    <row r="105" spans="1:65" s="14" customFormat="1" ht="10.199999999999999">
      <c r="B105" s="216"/>
      <c r="C105" s="217"/>
      <c r="D105" s="201" t="s">
        <v>166</v>
      </c>
      <c r="E105" s="218" t="s">
        <v>19</v>
      </c>
      <c r="F105" s="219" t="s">
        <v>175</v>
      </c>
      <c r="G105" s="217"/>
      <c r="H105" s="220">
        <v>1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166</v>
      </c>
      <c r="AU105" s="226" t="s">
        <v>82</v>
      </c>
      <c r="AV105" s="14" t="s">
        <v>163</v>
      </c>
      <c r="AW105" s="14" t="s">
        <v>34</v>
      </c>
      <c r="AX105" s="14" t="s">
        <v>82</v>
      </c>
      <c r="AY105" s="226" t="s">
        <v>158</v>
      </c>
    </row>
    <row r="106" spans="1:65" s="2" customFormat="1" ht="16.5" customHeight="1">
      <c r="A106" s="34"/>
      <c r="B106" s="35"/>
      <c r="C106" s="188" t="s">
        <v>163</v>
      </c>
      <c r="D106" s="188" t="s">
        <v>159</v>
      </c>
      <c r="E106" s="189" t="s">
        <v>184</v>
      </c>
      <c r="F106" s="190" t="s">
        <v>185</v>
      </c>
      <c r="G106" s="191" t="s">
        <v>179</v>
      </c>
      <c r="H106" s="192">
        <v>2</v>
      </c>
      <c r="I106" s="193"/>
      <c r="J106" s="194">
        <f>ROUND(I106*H106,2)</f>
        <v>0</v>
      </c>
      <c r="K106" s="190" t="s">
        <v>19</v>
      </c>
      <c r="L106" s="39"/>
      <c r="M106" s="195" t="s">
        <v>19</v>
      </c>
      <c r="N106" s="196" t="s">
        <v>45</v>
      </c>
      <c r="O106" s="64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9" t="s">
        <v>163</v>
      </c>
      <c r="AT106" s="199" t="s">
        <v>159</v>
      </c>
      <c r="AU106" s="199" t="s">
        <v>82</v>
      </c>
      <c r="AY106" s="17" t="s">
        <v>158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7" t="s">
        <v>82</v>
      </c>
      <c r="BK106" s="200">
        <f>ROUND(I106*H106,2)</f>
        <v>0</v>
      </c>
      <c r="BL106" s="17" t="s">
        <v>163</v>
      </c>
      <c r="BM106" s="199" t="s">
        <v>186</v>
      </c>
    </row>
    <row r="107" spans="1:65" s="2" customFormat="1" ht="10.199999999999999">
      <c r="A107" s="34"/>
      <c r="B107" s="35"/>
      <c r="C107" s="36"/>
      <c r="D107" s="201" t="s">
        <v>165</v>
      </c>
      <c r="E107" s="36"/>
      <c r="F107" s="202" t="s">
        <v>185</v>
      </c>
      <c r="G107" s="36"/>
      <c r="H107" s="36"/>
      <c r="I107" s="108"/>
      <c r="J107" s="36"/>
      <c r="K107" s="36"/>
      <c r="L107" s="39"/>
      <c r="M107" s="203"/>
      <c r="N107" s="204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165</v>
      </c>
      <c r="AU107" s="17" t="s">
        <v>82</v>
      </c>
    </row>
    <row r="108" spans="1:65" s="2" customFormat="1" ht="19.2">
      <c r="A108" s="34"/>
      <c r="B108" s="35"/>
      <c r="C108" s="36"/>
      <c r="D108" s="201" t="s">
        <v>181</v>
      </c>
      <c r="E108" s="36"/>
      <c r="F108" s="227" t="s">
        <v>187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181</v>
      </c>
      <c r="AU108" s="17" t="s">
        <v>82</v>
      </c>
    </row>
    <row r="109" spans="1:65" s="13" customFormat="1" ht="10.199999999999999">
      <c r="B109" s="205"/>
      <c r="C109" s="206"/>
      <c r="D109" s="201" t="s">
        <v>166</v>
      </c>
      <c r="E109" s="207" t="s">
        <v>19</v>
      </c>
      <c r="F109" s="208" t="s">
        <v>188</v>
      </c>
      <c r="G109" s="206"/>
      <c r="H109" s="209">
        <v>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166</v>
      </c>
      <c r="AU109" s="215" t="s">
        <v>82</v>
      </c>
      <c r="AV109" s="13" t="s">
        <v>85</v>
      </c>
      <c r="AW109" s="13" t="s">
        <v>34</v>
      </c>
      <c r="AX109" s="13" t="s">
        <v>82</v>
      </c>
      <c r="AY109" s="215" t="s">
        <v>158</v>
      </c>
    </row>
    <row r="110" spans="1:65" s="12" customFormat="1" ht="25.95" customHeight="1">
      <c r="B110" s="174"/>
      <c r="C110" s="175"/>
      <c r="D110" s="176" t="s">
        <v>73</v>
      </c>
      <c r="E110" s="177" t="s">
        <v>189</v>
      </c>
      <c r="F110" s="177" t="s">
        <v>190</v>
      </c>
      <c r="G110" s="175"/>
      <c r="H110" s="175"/>
      <c r="I110" s="178"/>
      <c r="J110" s="179">
        <f>BK110</f>
        <v>0</v>
      </c>
      <c r="K110" s="175"/>
      <c r="L110" s="180"/>
      <c r="M110" s="181"/>
      <c r="N110" s="182"/>
      <c r="O110" s="182"/>
      <c r="P110" s="183">
        <f>SUM(P111:P116)</f>
        <v>0</v>
      </c>
      <c r="Q110" s="182"/>
      <c r="R110" s="183">
        <f>SUM(R111:R116)</f>
        <v>6.8855E-2</v>
      </c>
      <c r="S110" s="182"/>
      <c r="T110" s="184">
        <f>SUM(T111:T116)</f>
        <v>0</v>
      </c>
      <c r="AR110" s="185" t="s">
        <v>85</v>
      </c>
      <c r="AT110" s="186" t="s">
        <v>73</v>
      </c>
      <c r="AU110" s="186" t="s">
        <v>74</v>
      </c>
      <c r="AY110" s="185" t="s">
        <v>158</v>
      </c>
      <c r="BK110" s="187">
        <f>SUM(BK111:BK116)</f>
        <v>0</v>
      </c>
    </row>
    <row r="111" spans="1:65" s="2" customFormat="1" ht="29.4" customHeight="1">
      <c r="A111" s="34"/>
      <c r="B111" s="35"/>
      <c r="C111" s="188" t="s">
        <v>191</v>
      </c>
      <c r="D111" s="188" t="s">
        <v>159</v>
      </c>
      <c r="E111" s="189" t="s">
        <v>192</v>
      </c>
      <c r="F111" s="190" t="s">
        <v>193</v>
      </c>
      <c r="G111" s="191" t="s">
        <v>194</v>
      </c>
      <c r="H111" s="192">
        <v>1.02</v>
      </c>
      <c r="I111" s="193"/>
      <c r="J111" s="194">
        <f>ROUND(I111*H111,2)</f>
        <v>0</v>
      </c>
      <c r="K111" s="190" t="s">
        <v>19</v>
      </c>
      <c r="L111" s="39"/>
      <c r="M111" s="195" t="s">
        <v>19</v>
      </c>
      <c r="N111" s="196" t="s">
        <v>45</v>
      </c>
      <c r="O111" s="64"/>
      <c r="P111" s="197">
        <f>O111*H111</f>
        <v>0</v>
      </c>
      <c r="Q111" s="197">
        <v>2.5000000000000001E-4</v>
      </c>
      <c r="R111" s="197">
        <f>Q111*H111</f>
        <v>2.5500000000000002E-4</v>
      </c>
      <c r="S111" s="197">
        <v>0</v>
      </c>
      <c r="T111" s="19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9" t="s">
        <v>195</v>
      </c>
      <c r="AT111" s="199" t="s">
        <v>159</v>
      </c>
      <c r="AU111" s="199" t="s">
        <v>82</v>
      </c>
      <c r="AY111" s="17" t="s">
        <v>158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7" t="s">
        <v>82</v>
      </c>
      <c r="BK111" s="200">
        <f>ROUND(I111*H111,2)</f>
        <v>0</v>
      </c>
      <c r="BL111" s="17" t="s">
        <v>195</v>
      </c>
      <c r="BM111" s="199" t="s">
        <v>196</v>
      </c>
    </row>
    <row r="112" spans="1:65" s="2" customFormat="1" ht="19.2">
      <c r="A112" s="34"/>
      <c r="B112" s="35"/>
      <c r="C112" s="36"/>
      <c r="D112" s="201" t="s">
        <v>165</v>
      </c>
      <c r="E112" s="36"/>
      <c r="F112" s="202" t="s">
        <v>193</v>
      </c>
      <c r="G112" s="36"/>
      <c r="H112" s="36"/>
      <c r="I112" s="108"/>
      <c r="J112" s="36"/>
      <c r="K112" s="36"/>
      <c r="L112" s="39"/>
      <c r="M112" s="203"/>
      <c r="N112" s="204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165</v>
      </c>
      <c r="AU112" s="17" t="s">
        <v>82</v>
      </c>
    </row>
    <row r="113" spans="1:65" s="13" customFormat="1" ht="10.199999999999999">
      <c r="B113" s="205"/>
      <c r="C113" s="206"/>
      <c r="D113" s="201" t="s">
        <v>166</v>
      </c>
      <c r="E113" s="207" t="s">
        <v>19</v>
      </c>
      <c r="F113" s="208" t="s">
        <v>197</v>
      </c>
      <c r="G113" s="206"/>
      <c r="H113" s="209">
        <v>1.02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166</v>
      </c>
      <c r="AU113" s="215" t="s">
        <v>82</v>
      </c>
      <c r="AV113" s="13" t="s">
        <v>85</v>
      </c>
      <c r="AW113" s="13" t="s">
        <v>34</v>
      </c>
      <c r="AX113" s="13" t="s">
        <v>82</v>
      </c>
      <c r="AY113" s="215" t="s">
        <v>158</v>
      </c>
    </row>
    <row r="114" spans="1:65" s="2" customFormat="1" ht="28.2" customHeight="1">
      <c r="A114" s="34"/>
      <c r="B114" s="35"/>
      <c r="C114" s="228" t="s">
        <v>198</v>
      </c>
      <c r="D114" s="228" t="s">
        <v>199</v>
      </c>
      <c r="E114" s="229" t="s">
        <v>200</v>
      </c>
      <c r="F114" s="230" t="s">
        <v>201</v>
      </c>
      <c r="G114" s="231" t="s">
        <v>202</v>
      </c>
      <c r="H114" s="232">
        <v>4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1.7149999999999999E-2</v>
      </c>
      <c r="R114" s="197">
        <f>Q114*H114</f>
        <v>6.8599999999999994E-2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203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204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201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1827</v>
      </c>
      <c r="G116" s="206"/>
      <c r="H116" s="209">
        <v>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12" customFormat="1" ht="25.95" customHeight="1">
      <c r="B117" s="174"/>
      <c r="C117" s="175"/>
      <c r="D117" s="176" t="s">
        <v>73</v>
      </c>
      <c r="E117" s="177" t="s">
        <v>206</v>
      </c>
      <c r="F117" s="177" t="s">
        <v>207</v>
      </c>
      <c r="G117" s="175"/>
      <c r="H117" s="175"/>
      <c r="I117" s="178"/>
      <c r="J117" s="179">
        <f>BK117</f>
        <v>0</v>
      </c>
      <c r="K117" s="175"/>
      <c r="L117" s="180"/>
      <c r="M117" s="181"/>
      <c r="N117" s="182"/>
      <c r="O117" s="182"/>
      <c r="P117" s="183">
        <f>P118</f>
        <v>0</v>
      </c>
      <c r="Q117" s="182"/>
      <c r="R117" s="183">
        <f>R118</f>
        <v>2.9200000000000003E-3</v>
      </c>
      <c r="S117" s="182"/>
      <c r="T117" s="184">
        <f>T118</f>
        <v>0</v>
      </c>
      <c r="AR117" s="185" t="s">
        <v>85</v>
      </c>
      <c r="AT117" s="186" t="s">
        <v>73</v>
      </c>
      <c r="AU117" s="186" t="s">
        <v>74</v>
      </c>
      <c r="AY117" s="185" t="s">
        <v>158</v>
      </c>
      <c r="BK117" s="187">
        <f>BK118</f>
        <v>0</v>
      </c>
    </row>
    <row r="118" spans="1:65" s="12" customFormat="1" ht="22.8" customHeight="1">
      <c r="B118" s="174"/>
      <c r="C118" s="175"/>
      <c r="D118" s="176" t="s">
        <v>73</v>
      </c>
      <c r="E118" s="238" t="s">
        <v>208</v>
      </c>
      <c r="F118" s="238" t="s">
        <v>209</v>
      </c>
      <c r="G118" s="175"/>
      <c r="H118" s="175"/>
      <c r="I118" s="178"/>
      <c r="J118" s="239">
        <f>BK118</f>
        <v>0</v>
      </c>
      <c r="K118" s="175"/>
      <c r="L118" s="180"/>
      <c r="M118" s="181"/>
      <c r="N118" s="182"/>
      <c r="O118" s="182"/>
      <c r="P118" s="183">
        <f>SUM(P119:P136)</f>
        <v>0</v>
      </c>
      <c r="Q118" s="182"/>
      <c r="R118" s="183">
        <f>SUM(R119:R136)</f>
        <v>2.9200000000000003E-3</v>
      </c>
      <c r="S118" s="182"/>
      <c r="T118" s="184">
        <f>SUM(T119:T136)</f>
        <v>0</v>
      </c>
      <c r="AR118" s="185" t="s">
        <v>85</v>
      </c>
      <c r="AT118" s="186" t="s">
        <v>73</v>
      </c>
      <c r="AU118" s="186" t="s">
        <v>82</v>
      </c>
      <c r="AY118" s="185" t="s">
        <v>158</v>
      </c>
      <c r="BK118" s="187">
        <f>SUM(BK119:BK136)</f>
        <v>0</v>
      </c>
    </row>
    <row r="119" spans="1:65" s="2" customFormat="1" ht="28.2" customHeight="1">
      <c r="A119" s="34"/>
      <c r="B119" s="35"/>
      <c r="C119" s="188" t="s">
        <v>210</v>
      </c>
      <c r="D119" s="188" t="s">
        <v>159</v>
      </c>
      <c r="E119" s="189" t="s">
        <v>211</v>
      </c>
      <c r="F119" s="190" t="s">
        <v>212</v>
      </c>
      <c r="G119" s="191" t="s">
        <v>162</v>
      </c>
      <c r="H119" s="192">
        <v>40</v>
      </c>
      <c r="I119" s="193"/>
      <c r="J119" s="194">
        <f>ROUND(I119*H119,2)</f>
        <v>0</v>
      </c>
      <c r="K119" s="190" t="s">
        <v>213</v>
      </c>
      <c r="L119" s="39"/>
      <c r="M119" s="195" t="s">
        <v>19</v>
      </c>
      <c r="N119" s="196" t="s">
        <v>45</v>
      </c>
      <c r="O119" s="64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195</v>
      </c>
      <c r="AT119" s="199" t="s">
        <v>159</v>
      </c>
      <c r="AU119" s="199" t="s">
        <v>85</v>
      </c>
      <c r="AY119" s="17" t="s">
        <v>158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82</v>
      </c>
      <c r="BK119" s="200">
        <f>ROUND(I119*H119,2)</f>
        <v>0</v>
      </c>
      <c r="BL119" s="17" t="s">
        <v>195</v>
      </c>
      <c r="BM119" s="199" t="s">
        <v>214</v>
      </c>
    </row>
    <row r="120" spans="1:65" s="2" customFormat="1" ht="10.199999999999999">
      <c r="A120" s="34"/>
      <c r="B120" s="35"/>
      <c r="C120" s="36"/>
      <c r="D120" s="201" t="s">
        <v>165</v>
      </c>
      <c r="E120" s="36"/>
      <c r="F120" s="202" t="s">
        <v>215</v>
      </c>
      <c r="G120" s="36"/>
      <c r="H120" s="36"/>
      <c r="I120" s="108"/>
      <c r="J120" s="36"/>
      <c r="K120" s="36"/>
      <c r="L120" s="39"/>
      <c r="M120" s="203"/>
      <c r="N120" s="204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165</v>
      </c>
      <c r="AU120" s="17" t="s">
        <v>85</v>
      </c>
    </row>
    <row r="121" spans="1:65" s="2" customFormat="1" ht="28.8">
      <c r="A121" s="34"/>
      <c r="B121" s="35"/>
      <c r="C121" s="36"/>
      <c r="D121" s="201" t="s">
        <v>216</v>
      </c>
      <c r="E121" s="36"/>
      <c r="F121" s="227" t="s">
        <v>217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216</v>
      </c>
      <c r="AU121" s="17" t="s">
        <v>85</v>
      </c>
    </row>
    <row r="122" spans="1:65" s="2" customFormat="1" ht="16.5" customHeight="1">
      <c r="A122" s="34"/>
      <c r="B122" s="35"/>
      <c r="C122" s="228" t="s">
        <v>218</v>
      </c>
      <c r="D122" s="228" t="s">
        <v>199</v>
      </c>
      <c r="E122" s="229" t="s">
        <v>219</v>
      </c>
      <c r="F122" s="230" t="s">
        <v>220</v>
      </c>
      <c r="G122" s="231" t="s">
        <v>162</v>
      </c>
      <c r="H122" s="232">
        <v>48</v>
      </c>
      <c r="I122" s="233"/>
      <c r="J122" s="234">
        <f>ROUND(I122*H122,2)</f>
        <v>0</v>
      </c>
      <c r="K122" s="230" t="s">
        <v>213</v>
      </c>
      <c r="L122" s="235"/>
      <c r="M122" s="236" t="s">
        <v>19</v>
      </c>
      <c r="N122" s="237" t="s">
        <v>45</v>
      </c>
      <c r="O122" s="64"/>
      <c r="P122" s="197">
        <f>O122*H122</f>
        <v>0</v>
      </c>
      <c r="Q122" s="197">
        <v>4.0000000000000003E-5</v>
      </c>
      <c r="R122" s="197">
        <f>Q122*H122</f>
        <v>1.9200000000000003E-3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203</v>
      </c>
      <c r="AT122" s="199" t="s">
        <v>199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221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220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13" customFormat="1" ht="10.199999999999999">
      <c r="B124" s="205"/>
      <c r="C124" s="206"/>
      <c r="D124" s="201" t="s">
        <v>166</v>
      </c>
      <c r="E124" s="207" t="s">
        <v>19</v>
      </c>
      <c r="F124" s="208" t="s">
        <v>2238</v>
      </c>
      <c r="G124" s="206"/>
      <c r="H124" s="209">
        <v>40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166</v>
      </c>
      <c r="AU124" s="215" t="s">
        <v>85</v>
      </c>
      <c r="AV124" s="13" t="s">
        <v>85</v>
      </c>
      <c r="AW124" s="13" t="s">
        <v>34</v>
      </c>
      <c r="AX124" s="13" t="s">
        <v>82</v>
      </c>
      <c r="AY124" s="215" t="s">
        <v>158</v>
      </c>
    </row>
    <row r="125" spans="1:65" s="13" customFormat="1" ht="10.199999999999999">
      <c r="B125" s="205"/>
      <c r="C125" s="206"/>
      <c r="D125" s="201" t="s">
        <v>166</v>
      </c>
      <c r="E125" s="206"/>
      <c r="F125" s="208" t="s">
        <v>2239</v>
      </c>
      <c r="G125" s="206"/>
      <c r="H125" s="209">
        <v>48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85</v>
      </c>
      <c r="AV125" s="13" t="s">
        <v>85</v>
      </c>
      <c r="AW125" s="13" t="s">
        <v>4</v>
      </c>
      <c r="AX125" s="13" t="s">
        <v>82</v>
      </c>
      <c r="AY125" s="215" t="s">
        <v>158</v>
      </c>
    </row>
    <row r="126" spans="1:65" s="2" customFormat="1" ht="28.2" customHeight="1">
      <c r="A126" s="34"/>
      <c r="B126" s="35"/>
      <c r="C126" s="188" t="s">
        <v>156</v>
      </c>
      <c r="D126" s="188" t="s">
        <v>159</v>
      </c>
      <c r="E126" s="189" t="s">
        <v>224</v>
      </c>
      <c r="F126" s="190" t="s">
        <v>225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213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195</v>
      </c>
      <c r="AT126" s="199" t="s">
        <v>159</v>
      </c>
      <c r="AU126" s="199" t="s">
        <v>85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195</v>
      </c>
      <c r="BM126" s="199" t="s">
        <v>226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225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85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243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228" t="s">
        <v>228</v>
      </c>
      <c r="D129" s="228" t="s">
        <v>199</v>
      </c>
      <c r="E129" s="229" t="s">
        <v>229</v>
      </c>
      <c r="F129" s="230" t="s">
        <v>230</v>
      </c>
      <c r="G129" s="231" t="s">
        <v>202</v>
      </c>
      <c r="H129" s="232">
        <v>1</v>
      </c>
      <c r="I129" s="233"/>
      <c r="J129" s="234">
        <f>ROUND(I129*H129,2)</f>
        <v>0</v>
      </c>
      <c r="K129" s="230" t="s">
        <v>19</v>
      </c>
      <c r="L129" s="235"/>
      <c r="M129" s="236" t="s">
        <v>19</v>
      </c>
      <c r="N129" s="237" t="s">
        <v>45</v>
      </c>
      <c r="O129" s="64"/>
      <c r="P129" s="197">
        <f>O129*H129</f>
        <v>0</v>
      </c>
      <c r="Q129" s="197">
        <v>1E-3</v>
      </c>
      <c r="R129" s="197">
        <f>Q129*H129</f>
        <v>1E-3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203</v>
      </c>
      <c r="AT129" s="199" t="s">
        <v>199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231</v>
      </c>
    </row>
    <row r="130" spans="1:65" s="2" customFormat="1" ht="409.6">
      <c r="A130" s="34"/>
      <c r="B130" s="35"/>
      <c r="C130" s="36"/>
      <c r="D130" s="201" t="s">
        <v>165</v>
      </c>
      <c r="E130" s="36"/>
      <c r="F130" s="202" t="s">
        <v>232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243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27" customHeight="1">
      <c r="A132" s="34"/>
      <c r="B132" s="35"/>
      <c r="C132" s="188" t="s">
        <v>233</v>
      </c>
      <c r="D132" s="188" t="s">
        <v>159</v>
      </c>
      <c r="E132" s="189" t="s">
        <v>234</v>
      </c>
      <c r="F132" s="190" t="s">
        <v>235</v>
      </c>
      <c r="G132" s="191" t="s">
        <v>202</v>
      </c>
      <c r="H132" s="192">
        <v>1</v>
      </c>
      <c r="I132" s="193"/>
      <c r="J132" s="194">
        <f>ROUND(I132*H132,2)</f>
        <v>0</v>
      </c>
      <c r="K132" s="190" t="s">
        <v>19</v>
      </c>
      <c r="L132" s="39"/>
      <c r="M132" s="195" t="s">
        <v>19</v>
      </c>
      <c r="N132" s="196" t="s">
        <v>45</v>
      </c>
      <c r="O132" s="64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236</v>
      </c>
      <c r="AT132" s="199" t="s">
        <v>159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236</v>
      </c>
      <c r="BM132" s="199" t="s">
        <v>237</v>
      </c>
    </row>
    <row r="133" spans="1:65" s="2" customFormat="1" ht="19.2">
      <c r="A133" s="34"/>
      <c r="B133" s="35"/>
      <c r="C133" s="36"/>
      <c r="D133" s="201" t="s">
        <v>165</v>
      </c>
      <c r="E133" s="36"/>
      <c r="F133" s="202" t="s">
        <v>235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2" customFormat="1" ht="16.5" customHeight="1">
      <c r="A134" s="34"/>
      <c r="B134" s="35"/>
      <c r="C134" s="228" t="s">
        <v>238</v>
      </c>
      <c r="D134" s="228" t="s">
        <v>199</v>
      </c>
      <c r="E134" s="229" t="s">
        <v>239</v>
      </c>
      <c r="F134" s="230" t="s">
        <v>240</v>
      </c>
      <c r="G134" s="231" t="s">
        <v>202</v>
      </c>
      <c r="H134" s="232">
        <v>1</v>
      </c>
      <c r="I134" s="233"/>
      <c r="J134" s="234">
        <f>ROUND(I134*H134,2)</f>
        <v>0</v>
      </c>
      <c r="K134" s="230" t="s">
        <v>19</v>
      </c>
      <c r="L134" s="235"/>
      <c r="M134" s="236" t="s">
        <v>19</v>
      </c>
      <c r="N134" s="237" t="s">
        <v>45</v>
      </c>
      <c r="O134" s="64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241</v>
      </c>
      <c r="AT134" s="199" t="s">
        <v>199</v>
      </c>
      <c r="AU134" s="199" t="s">
        <v>85</v>
      </c>
      <c r="AY134" s="17" t="s">
        <v>158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236</v>
      </c>
      <c r="BM134" s="199" t="s">
        <v>242</v>
      </c>
    </row>
    <row r="135" spans="1:65" s="2" customFormat="1" ht="10.199999999999999">
      <c r="A135" s="34"/>
      <c r="B135" s="35"/>
      <c r="C135" s="36"/>
      <c r="D135" s="201" t="s">
        <v>165</v>
      </c>
      <c r="E135" s="36"/>
      <c r="F135" s="202" t="s">
        <v>240</v>
      </c>
      <c r="G135" s="36"/>
      <c r="H135" s="36"/>
      <c r="I135" s="108"/>
      <c r="J135" s="36"/>
      <c r="K135" s="36"/>
      <c r="L135" s="39"/>
      <c r="M135" s="203"/>
      <c r="N135" s="204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85</v>
      </c>
    </row>
    <row r="136" spans="1:65" s="13" customFormat="1" ht="10.199999999999999">
      <c r="B136" s="205"/>
      <c r="C136" s="206"/>
      <c r="D136" s="201" t="s">
        <v>166</v>
      </c>
      <c r="E136" s="207" t="s">
        <v>19</v>
      </c>
      <c r="F136" s="208" t="s">
        <v>243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166</v>
      </c>
      <c r="AU136" s="215" t="s">
        <v>85</v>
      </c>
      <c r="AV136" s="13" t="s">
        <v>85</v>
      </c>
      <c r="AW136" s="13" t="s">
        <v>34</v>
      </c>
      <c r="AX136" s="13" t="s">
        <v>82</v>
      </c>
      <c r="AY136" s="215" t="s">
        <v>158</v>
      </c>
    </row>
    <row r="137" spans="1:65" s="12" customFormat="1" ht="25.95" customHeight="1">
      <c r="B137" s="174"/>
      <c r="C137" s="175"/>
      <c r="D137" s="176" t="s">
        <v>73</v>
      </c>
      <c r="E137" s="177" t="s">
        <v>244</v>
      </c>
      <c r="F137" s="177" t="s">
        <v>245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SUM(P138:P228)</f>
        <v>0</v>
      </c>
      <c r="Q137" s="182"/>
      <c r="R137" s="183">
        <f>SUM(R138:R228)</f>
        <v>0.66306999999999994</v>
      </c>
      <c r="S137" s="182"/>
      <c r="T137" s="184">
        <f>SUM(T138:T228)</f>
        <v>0</v>
      </c>
      <c r="AR137" s="185" t="s">
        <v>176</v>
      </c>
      <c r="AT137" s="186" t="s">
        <v>73</v>
      </c>
      <c r="AU137" s="186" t="s">
        <v>74</v>
      </c>
      <c r="AY137" s="185" t="s">
        <v>158</v>
      </c>
      <c r="BK137" s="187">
        <f>SUM(BK138:BK228)</f>
        <v>0</v>
      </c>
    </row>
    <row r="138" spans="1:65" s="2" customFormat="1" ht="33" customHeight="1">
      <c r="A138" s="34"/>
      <c r="B138" s="35"/>
      <c r="C138" s="188" t="s">
        <v>246</v>
      </c>
      <c r="D138" s="188" t="s">
        <v>159</v>
      </c>
      <c r="E138" s="189" t="s">
        <v>247</v>
      </c>
      <c r="F138" s="190" t="s">
        <v>248</v>
      </c>
      <c r="G138" s="191" t="s">
        <v>202</v>
      </c>
      <c r="H138" s="192">
        <v>8</v>
      </c>
      <c r="I138" s="193"/>
      <c r="J138" s="194">
        <f>ROUND(I138*H138,2)</f>
        <v>0</v>
      </c>
      <c r="K138" s="190" t="s">
        <v>213</v>
      </c>
      <c r="L138" s="39"/>
      <c r="M138" s="195" t="s">
        <v>19</v>
      </c>
      <c r="N138" s="196" t="s">
        <v>45</v>
      </c>
      <c r="O138" s="64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249</v>
      </c>
      <c r="AT138" s="199" t="s">
        <v>159</v>
      </c>
      <c r="AU138" s="199" t="s">
        <v>82</v>
      </c>
      <c r="AY138" s="17" t="s">
        <v>158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249</v>
      </c>
      <c r="BM138" s="199" t="s">
        <v>250</v>
      </c>
    </row>
    <row r="139" spans="1:65" s="2" customFormat="1" ht="28.8">
      <c r="A139" s="34"/>
      <c r="B139" s="35"/>
      <c r="C139" s="36"/>
      <c r="D139" s="201" t="s">
        <v>165</v>
      </c>
      <c r="E139" s="36"/>
      <c r="F139" s="202" t="s">
        <v>251</v>
      </c>
      <c r="G139" s="36"/>
      <c r="H139" s="36"/>
      <c r="I139" s="108"/>
      <c r="J139" s="36"/>
      <c r="K139" s="36"/>
      <c r="L139" s="39"/>
      <c r="M139" s="203"/>
      <c r="N139" s="204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82</v>
      </c>
    </row>
    <row r="140" spans="1:65" s="2" customFormat="1" ht="42.6" customHeight="1">
      <c r="A140" s="34"/>
      <c r="B140" s="35"/>
      <c r="C140" s="228" t="s">
        <v>252</v>
      </c>
      <c r="D140" s="228" t="s">
        <v>199</v>
      </c>
      <c r="E140" s="229" t="s">
        <v>253</v>
      </c>
      <c r="F140" s="230" t="s">
        <v>254</v>
      </c>
      <c r="G140" s="231" t="s">
        <v>202</v>
      </c>
      <c r="H140" s="232">
        <v>8</v>
      </c>
      <c r="I140" s="233"/>
      <c r="J140" s="234">
        <f>ROUND(I140*H140,2)</f>
        <v>0</v>
      </c>
      <c r="K140" s="230" t="s">
        <v>213</v>
      </c>
      <c r="L140" s="235"/>
      <c r="M140" s="236" t="s">
        <v>19</v>
      </c>
      <c r="N140" s="237" t="s">
        <v>45</v>
      </c>
      <c r="O140" s="64"/>
      <c r="P140" s="197">
        <f>O140*H140</f>
        <v>0</v>
      </c>
      <c r="Q140" s="197">
        <v>8.0999999999999996E-3</v>
      </c>
      <c r="R140" s="197">
        <f>Q140*H140</f>
        <v>6.4799999999999996E-2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255</v>
      </c>
      <c r="AT140" s="199" t="s">
        <v>199</v>
      </c>
      <c r="AU140" s="199" t="s">
        <v>82</v>
      </c>
      <c r="AY140" s="17" t="s">
        <v>158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255</v>
      </c>
      <c r="BM140" s="199" t="s">
        <v>1300</v>
      </c>
    </row>
    <row r="141" spans="1:65" s="2" customFormat="1" ht="28.8">
      <c r="A141" s="34"/>
      <c r="B141" s="35"/>
      <c r="C141" s="36"/>
      <c r="D141" s="201" t="s">
        <v>165</v>
      </c>
      <c r="E141" s="36"/>
      <c r="F141" s="202" t="s">
        <v>254</v>
      </c>
      <c r="G141" s="36"/>
      <c r="H141" s="36"/>
      <c r="I141" s="108"/>
      <c r="J141" s="36"/>
      <c r="K141" s="36"/>
      <c r="L141" s="39"/>
      <c r="M141" s="203"/>
      <c r="N141" s="204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13" customFormat="1" ht="10.199999999999999">
      <c r="B142" s="205"/>
      <c r="C142" s="206"/>
      <c r="D142" s="201" t="s">
        <v>166</v>
      </c>
      <c r="E142" s="207" t="s">
        <v>19</v>
      </c>
      <c r="F142" s="208" t="s">
        <v>2240</v>
      </c>
      <c r="G142" s="206"/>
      <c r="H142" s="209">
        <v>8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166</v>
      </c>
      <c r="AU142" s="215" t="s">
        <v>82</v>
      </c>
      <c r="AV142" s="13" t="s">
        <v>85</v>
      </c>
      <c r="AW142" s="13" t="s">
        <v>34</v>
      </c>
      <c r="AX142" s="13" t="s">
        <v>82</v>
      </c>
      <c r="AY142" s="215" t="s">
        <v>158</v>
      </c>
    </row>
    <row r="143" spans="1:65" s="2" customFormat="1" ht="28.2" customHeight="1">
      <c r="A143" s="34"/>
      <c r="B143" s="35"/>
      <c r="C143" s="188" t="s">
        <v>8</v>
      </c>
      <c r="D143" s="188" t="s">
        <v>159</v>
      </c>
      <c r="E143" s="189" t="s">
        <v>257</v>
      </c>
      <c r="F143" s="190" t="s">
        <v>258</v>
      </c>
      <c r="G143" s="191" t="s">
        <v>202</v>
      </c>
      <c r="H143" s="192">
        <v>1</v>
      </c>
      <c r="I143" s="193"/>
      <c r="J143" s="194">
        <f>ROUND(I143*H143,2)</f>
        <v>0</v>
      </c>
      <c r="K143" s="190" t="s">
        <v>213</v>
      </c>
      <c r="L143" s="39"/>
      <c r="M143" s="195" t="s">
        <v>19</v>
      </c>
      <c r="N143" s="196" t="s">
        <v>45</v>
      </c>
      <c r="O143" s="64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236</v>
      </c>
      <c r="AT143" s="199" t="s">
        <v>159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236</v>
      </c>
      <c r="BM143" s="199" t="s">
        <v>259</v>
      </c>
    </row>
    <row r="144" spans="1:65" s="2" customFormat="1" ht="28.8">
      <c r="A144" s="34"/>
      <c r="B144" s="35"/>
      <c r="C144" s="36"/>
      <c r="D144" s="201" t="s">
        <v>165</v>
      </c>
      <c r="E144" s="36"/>
      <c r="F144" s="202" t="s">
        <v>260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2" customFormat="1" ht="38.4">
      <c r="A145" s="34"/>
      <c r="B145" s="35"/>
      <c r="C145" s="36"/>
      <c r="D145" s="201" t="s">
        <v>216</v>
      </c>
      <c r="E145" s="36"/>
      <c r="F145" s="227" t="s">
        <v>261</v>
      </c>
      <c r="G145" s="36"/>
      <c r="H145" s="36"/>
      <c r="I145" s="108"/>
      <c r="J145" s="36"/>
      <c r="K145" s="36"/>
      <c r="L145" s="39"/>
      <c r="M145" s="203"/>
      <c r="N145" s="204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216</v>
      </c>
      <c r="AU145" s="17" t="s">
        <v>82</v>
      </c>
    </row>
    <row r="146" spans="1:65" s="13" customFormat="1" ht="10.199999999999999">
      <c r="B146" s="205"/>
      <c r="C146" s="206"/>
      <c r="D146" s="201" t="s">
        <v>166</v>
      </c>
      <c r="E146" s="207" t="s">
        <v>19</v>
      </c>
      <c r="F146" s="208" t="s">
        <v>2241</v>
      </c>
      <c r="G146" s="206"/>
      <c r="H146" s="209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166</v>
      </c>
      <c r="AU146" s="215" t="s">
        <v>82</v>
      </c>
      <c r="AV146" s="13" t="s">
        <v>85</v>
      </c>
      <c r="AW146" s="13" t="s">
        <v>34</v>
      </c>
      <c r="AX146" s="13" t="s">
        <v>82</v>
      </c>
      <c r="AY146" s="215" t="s">
        <v>158</v>
      </c>
    </row>
    <row r="147" spans="1:65" s="2" customFormat="1" ht="29.4" customHeight="1">
      <c r="A147" s="34"/>
      <c r="B147" s="35"/>
      <c r="C147" s="188" t="s">
        <v>195</v>
      </c>
      <c r="D147" s="188" t="s">
        <v>159</v>
      </c>
      <c r="E147" s="189" t="s">
        <v>262</v>
      </c>
      <c r="F147" s="190" t="s">
        <v>263</v>
      </c>
      <c r="G147" s="191" t="s">
        <v>202</v>
      </c>
      <c r="H147" s="192">
        <v>6</v>
      </c>
      <c r="I147" s="193"/>
      <c r="J147" s="194">
        <f>ROUND(I147*H147,2)</f>
        <v>0</v>
      </c>
      <c r="K147" s="190" t="s">
        <v>213</v>
      </c>
      <c r="L147" s="39"/>
      <c r="M147" s="195" t="s">
        <v>19</v>
      </c>
      <c r="N147" s="196" t="s">
        <v>45</v>
      </c>
      <c r="O147" s="64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236</v>
      </c>
      <c r="AT147" s="199" t="s">
        <v>159</v>
      </c>
      <c r="AU147" s="199" t="s">
        <v>82</v>
      </c>
      <c r="AY147" s="17" t="s">
        <v>158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236</v>
      </c>
      <c r="BM147" s="199" t="s">
        <v>264</v>
      </c>
    </row>
    <row r="148" spans="1:65" s="2" customFormat="1" ht="38.4">
      <c r="A148" s="34"/>
      <c r="B148" s="35"/>
      <c r="C148" s="36"/>
      <c r="D148" s="201" t="s">
        <v>165</v>
      </c>
      <c r="E148" s="36"/>
      <c r="F148" s="202" t="s">
        <v>265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165</v>
      </c>
      <c r="AU148" s="17" t="s">
        <v>82</v>
      </c>
    </row>
    <row r="149" spans="1:65" s="2" customFormat="1" ht="38.4">
      <c r="A149" s="34"/>
      <c r="B149" s="35"/>
      <c r="C149" s="36"/>
      <c r="D149" s="201" t="s">
        <v>216</v>
      </c>
      <c r="E149" s="36"/>
      <c r="F149" s="227" t="s">
        <v>261</v>
      </c>
      <c r="G149" s="36"/>
      <c r="H149" s="36"/>
      <c r="I149" s="108"/>
      <c r="J149" s="36"/>
      <c r="K149" s="36"/>
      <c r="L149" s="39"/>
      <c r="M149" s="203"/>
      <c r="N149" s="204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216</v>
      </c>
      <c r="AU149" s="17" t="s">
        <v>82</v>
      </c>
    </row>
    <row r="150" spans="1:65" s="13" customFormat="1" ht="10.199999999999999">
      <c r="B150" s="205"/>
      <c r="C150" s="206"/>
      <c r="D150" s="201" t="s">
        <v>166</v>
      </c>
      <c r="E150" s="207" t="s">
        <v>19</v>
      </c>
      <c r="F150" s="208" t="s">
        <v>2242</v>
      </c>
      <c r="G150" s="206"/>
      <c r="H150" s="209">
        <v>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82</v>
      </c>
      <c r="AV150" s="13" t="s">
        <v>85</v>
      </c>
      <c r="AW150" s="13" t="s">
        <v>34</v>
      </c>
      <c r="AX150" s="13" t="s">
        <v>82</v>
      </c>
      <c r="AY150" s="215" t="s">
        <v>158</v>
      </c>
    </row>
    <row r="151" spans="1:65" s="2" customFormat="1" ht="29.4" customHeight="1">
      <c r="A151" s="34"/>
      <c r="B151" s="35"/>
      <c r="C151" s="188" t="s">
        <v>266</v>
      </c>
      <c r="D151" s="188" t="s">
        <v>159</v>
      </c>
      <c r="E151" s="189" t="s">
        <v>267</v>
      </c>
      <c r="F151" s="190" t="s">
        <v>268</v>
      </c>
      <c r="G151" s="191" t="s">
        <v>202</v>
      </c>
      <c r="H151" s="192">
        <v>1</v>
      </c>
      <c r="I151" s="193"/>
      <c r="J151" s="194">
        <f>ROUND(I151*H151,2)</f>
        <v>0</v>
      </c>
      <c r="K151" s="190" t="s">
        <v>213</v>
      </c>
      <c r="L151" s="39"/>
      <c r="M151" s="195" t="s">
        <v>19</v>
      </c>
      <c r="N151" s="196" t="s">
        <v>45</v>
      </c>
      <c r="O151" s="64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236</v>
      </c>
      <c r="AT151" s="199" t="s">
        <v>159</v>
      </c>
      <c r="AU151" s="199" t="s">
        <v>82</v>
      </c>
      <c r="AY151" s="17" t="s">
        <v>158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236</v>
      </c>
      <c r="BM151" s="199" t="s">
        <v>269</v>
      </c>
    </row>
    <row r="152" spans="1:65" s="2" customFormat="1" ht="10.199999999999999">
      <c r="A152" s="34"/>
      <c r="B152" s="35"/>
      <c r="C152" s="36"/>
      <c r="D152" s="201" t="s">
        <v>165</v>
      </c>
      <c r="E152" s="36"/>
      <c r="F152" s="202" t="s">
        <v>268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82</v>
      </c>
    </row>
    <row r="153" spans="1:65" s="13" customFormat="1" ht="10.199999999999999">
      <c r="B153" s="205"/>
      <c r="C153" s="206"/>
      <c r="D153" s="201" t="s">
        <v>166</v>
      </c>
      <c r="E153" s="207" t="s">
        <v>19</v>
      </c>
      <c r="F153" s="208" t="s">
        <v>2241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82</v>
      </c>
      <c r="AV153" s="13" t="s">
        <v>85</v>
      </c>
      <c r="AW153" s="13" t="s">
        <v>34</v>
      </c>
      <c r="AX153" s="13" t="s">
        <v>82</v>
      </c>
      <c r="AY153" s="215" t="s">
        <v>158</v>
      </c>
    </row>
    <row r="154" spans="1:65" s="2" customFormat="1" ht="29.4" customHeight="1">
      <c r="A154" s="34"/>
      <c r="B154" s="35"/>
      <c r="C154" s="188" t="s">
        <v>271</v>
      </c>
      <c r="D154" s="188" t="s">
        <v>159</v>
      </c>
      <c r="E154" s="189" t="s">
        <v>272</v>
      </c>
      <c r="F154" s="190" t="s">
        <v>273</v>
      </c>
      <c r="G154" s="191" t="s">
        <v>202</v>
      </c>
      <c r="H154" s="192">
        <v>9</v>
      </c>
      <c r="I154" s="193"/>
      <c r="J154" s="194">
        <f>ROUND(I154*H154,2)</f>
        <v>0</v>
      </c>
      <c r="K154" s="190" t="s">
        <v>213</v>
      </c>
      <c r="L154" s="39"/>
      <c r="M154" s="195" t="s">
        <v>19</v>
      </c>
      <c r="N154" s="196" t="s">
        <v>45</v>
      </c>
      <c r="O154" s="6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236</v>
      </c>
      <c r="AT154" s="199" t="s">
        <v>159</v>
      </c>
      <c r="AU154" s="199" t="s">
        <v>82</v>
      </c>
      <c r="AY154" s="17" t="s">
        <v>158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236</v>
      </c>
      <c r="BM154" s="199" t="s">
        <v>274</v>
      </c>
    </row>
    <row r="155" spans="1:65" s="2" customFormat="1" ht="19.2">
      <c r="A155" s="34"/>
      <c r="B155" s="35"/>
      <c r="C155" s="36"/>
      <c r="D155" s="201" t="s">
        <v>165</v>
      </c>
      <c r="E155" s="36"/>
      <c r="F155" s="202" t="s">
        <v>275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82</v>
      </c>
    </row>
    <row r="156" spans="1:65" s="13" customFormat="1" ht="10.199999999999999">
      <c r="B156" s="205"/>
      <c r="C156" s="206"/>
      <c r="D156" s="201" t="s">
        <v>166</v>
      </c>
      <c r="E156" s="207" t="s">
        <v>19</v>
      </c>
      <c r="F156" s="208" t="s">
        <v>2243</v>
      </c>
      <c r="G156" s="206"/>
      <c r="H156" s="209">
        <v>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82</v>
      </c>
      <c r="AV156" s="13" t="s">
        <v>85</v>
      </c>
      <c r="AW156" s="13" t="s">
        <v>34</v>
      </c>
      <c r="AX156" s="13" t="s">
        <v>82</v>
      </c>
      <c r="AY156" s="215" t="s">
        <v>158</v>
      </c>
    </row>
    <row r="157" spans="1:65" s="2" customFormat="1" ht="29.4" customHeight="1">
      <c r="A157" s="34"/>
      <c r="B157" s="35"/>
      <c r="C157" s="188" t="s">
        <v>277</v>
      </c>
      <c r="D157" s="188" t="s">
        <v>159</v>
      </c>
      <c r="E157" s="189" t="s">
        <v>278</v>
      </c>
      <c r="F157" s="190" t="s">
        <v>279</v>
      </c>
      <c r="G157" s="191" t="s">
        <v>202</v>
      </c>
      <c r="H157" s="192">
        <v>1</v>
      </c>
      <c r="I157" s="193"/>
      <c r="J157" s="194">
        <f>ROUND(I157*H157,2)</f>
        <v>0</v>
      </c>
      <c r="K157" s="190" t="s">
        <v>213</v>
      </c>
      <c r="L157" s="39"/>
      <c r="M157" s="195" t="s">
        <v>19</v>
      </c>
      <c r="N157" s="196" t="s">
        <v>45</v>
      </c>
      <c r="O157" s="64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236</v>
      </c>
      <c r="AT157" s="199" t="s">
        <v>159</v>
      </c>
      <c r="AU157" s="199" t="s">
        <v>82</v>
      </c>
      <c r="AY157" s="17" t="s">
        <v>158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82</v>
      </c>
      <c r="BK157" s="200">
        <f>ROUND(I157*H157,2)</f>
        <v>0</v>
      </c>
      <c r="BL157" s="17" t="s">
        <v>236</v>
      </c>
      <c r="BM157" s="199" t="s">
        <v>280</v>
      </c>
    </row>
    <row r="158" spans="1:65" s="2" customFormat="1" ht="19.2">
      <c r="A158" s="34"/>
      <c r="B158" s="35"/>
      <c r="C158" s="36"/>
      <c r="D158" s="201" t="s">
        <v>165</v>
      </c>
      <c r="E158" s="36"/>
      <c r="F158" s="202" t="s">
        <v>281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165</v>
      </c>
      <c r="AU158" s="17" t="s">
        <v>82</v>
      </c>
    </row>
    <row r="159" spans="1:65" s="13" customFormat="1" ht="10.199999999999999">
      <c r="B159" s="205"/>
      <c r="C159" s="206"/>
      <c r="D159" s="201" t="s">
        <v>166</v>
      </c>
      <c r="E159" s="207" t="s">
        <v>19</v>
      </c>
      <c r="F159" s="208" t="s">
        <v>2241</v>
      </c>
      <c r="G159" s="206"/>
      <c r="H159" s="209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82</v>
      </c>
      <c r="AV159" s="13" t="s">
        <v>85</v>
      </c>
      <c r="AW159" s="13" t="s">
        <v>34</v>
      </c>
      <c r="AX159" s="13" t="s">
        <v>82</v>
      </c>
      <c r="AY159" s="215" t="s">
        <v>158</v>
      </c>
    </row>
    <row r="160" spans="1:65" s="2" customFormat="1" ht="29.4" customHeight="1">
      <c r="A160" s="34"/>
      <c r="B160" s="35"/>
      <c r="C160" s="188" t="s">
        <v>282</v>
      </c>
      <c r="D160" s="188" t="s">
        <v>159</v>
      </c>
      <c r="E160" s="189" t="s">
        <v>283</v>
      </c>
      <c r="F160" s="190" t="s">
        <v>284</v>
      </c>
      <c r="G160" s="191" t="s">
        <v>202</v>
      </c>
      <c r="H160" s="192">
        <v>1</v>
      </c>
      <c r="I160" s="193"/>
      <c r="J160" s="194">
        <f>ROUND(I160*H160,2)</f>
        <v>0</v>
      </c>
      <c r="K160" s="190" t="s">
        <v>213</v>
      </c>
      <c r="L160" s="39"/>
      <c r="M160" s="195" t="s">
        <v>19</v>
      </c>
      <c r="N160" s="196" t="s">
        <v>45</v>
      </c>
      <c r="O160" s="64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236</v>
      </c>
      <c r="AT160" s="199" t="s">
        <v>159</v>
      </c>
      <c r="AU160" s="199" t="s">
        <v>82</v>
      </c>
      <c r="AY160" s="17" t="s">
        <v>158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82</v>
      </c>
      <c r="BK160" s="200">
        <f>ROUND(I160*H160,2)</f>
        <v>0</v>
      </c>
      <c r="BL160" s="17" t="s">
        <v>236</v>
      </c>
      <c r="BM160" s="199" t="s">
        <v>285</v>
      </c>
    </row>
    <row r="161" spans="1:65" s="2" customFormat="1" ht="19.2">
      <c r="A161" s="34"/>
      <c r="B161" s="35"/>
      <c r="C161" s="36"/>
      <c r="D161" s="201" t="s">
        <v>165</v>
      </c>
      <c r="E161" s="36"/>
      <c r="F161" s="202" t="s">
        <v>286</v>
      </c>
      <c r="G161" s="36"/>
      <c r="H161" s="36"/>
      <c r="I161" s="108"/>
      <c r="J161" s="36"/>
      <c r="K161" s="36"/>
      <c r="L161" s="39"/>
      <c r="M161" s="203"/>
      <c r="N161" s="204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165</v>
      </c>
      <c r="AU161" s="17" t="s">
        <v>82</v>
      </c>
    </row>
    <row r="162" spans="1:65" s="13" customFormat="1" ht="10.199999999999999">
      <c r="B162" s="205"/>
      <c r="C162" s="206"/>
      <c r="D162" s="201" t="s">
        <v>166</v>
      </c>
      <c r="E162" s="207" t="s">
        <v>19</v>
      </c>
      <c r="F162" s="208" t="s">
        <v>2244</v>
      </c>
      <c r="G162" s="206"/>
      <c r="H162" s="209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82</v>
      </c>
      <c r="AV162" s="13" t="s">
        <v>85</v>
      </c>
      <c r="AW162" s="13" t="s">
        <v>34</v>
      </c>
      <c r="AX162" s="13" t="s">
        <v>82</v>
      </c>
      <c r="AY162" s="215" t="s">
        <v>158</v>
      </c>
    </row>
    <row r="163" spans="1:65" s="2" customFormat="1" ht="16.5" customHeight="1">
      <c r="A163" s="34"/>
      <c r="B163" s="35"/>
      <c r="C163" s="188" t="s">
        <v>7</v>
      </c>
      <c r="D163" s="188" t="s">
        <v>159</v>
      </c>
      <c r="E163" s="189" t="s">
        <v>288</v>
      </c>
      <c r="F163" s="190" t="s">
        <v>289</v>
      </c>
      <c r="G163" s="191" t="s">
        <v>202</v>
      </c>
      <c r="H163" s="192">
        <v>4</v>
      </c>
      <c r="I163" s="193"/>
      <c r="J163" s="194">
        <f>ROUND(I163*H163,2)</f>
        <v>0</v>
      </c>
      <c r="K163" s="190" t="s">
        <v>213</v>
      </c>
      <c r="L163" s="39"/>
      <c r="M163" s="195" t="s">
        <v>19</v>
      </c>
      <c r="N163" s="196" t="s">
        <v>45</v>
      </c>
      <c r="O163" s="64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236</v>
      </c>
      <c r="AT163" s="199" t="s">
        <v>159</v>
      </c>
      <c r="AU163" s="199" t="s">
        <v>82</v>
      </c>
      <c r="AY163" s="17" t="s">
        <v>158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236</v>
      </c>
      <c r="BM163" s="199" t="s">
        <v>290</v>
      </c>
    </row>
    <row r="164" spans="1:65" s="2" customFormat="1" ht="19.2">
      <c r="A164" s="34"/>
      <c r="B164" s="35"/>
      <c r="C164" s="36"/>
      <c r="D164" s="201" t="s">
        <v>165</v>
      </c>
      <c r="E164" s="36"/>
      <c r="F164" s="202" t="s">
        <v>291</v>
      </c>
      <c r="G164" s="36"/>
      <c r="H164" s="36"/>
      <c r="I164" s="108"/>
      <c r="J164" s="36"/>
      <c r="K164" s="36"/>
      <c r="L164" s="39"/>
      <c r="M164" s="203"/>
      <c r="N164" s="204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82</v>
      </c>
    </row>
    <row r="165" spans="1:65" s="13" customFormat="1" ht="10.199999999999999">
      <c r="B165" s="205"/>
      <c r="C165" s="206"/>
      <c r="D165" s="201" t="s">
        <v>166</v>
      </c>
      <c r="E165" s="207" t="s">
        <v>19</v>
      </c>
      <c r="F165" s="208" t="s">
        <v>2245</v>
      </c>
      <c r="G165" s="206"/>
      <c r="H165" s="209">
        <v>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166</v>
      </c>
      <c r="AU165" s="215" t="s">
        <v>82</v>
      </c>
      <c r="AV165" s="13" t="s">
        <v>85</v>
      </c>
      <c r="AW165" s="13" t="s">
        <v>34</v>
      </c>
      <c r="AX165" s="13" t="s">
        <v>82</v>
      </c>
      <c r="AY165" s="215" t="s">
        <v>158</v>
      </c>
    </row>
    <row r="166" spans="1:65" s="2" customFormat="1" ht="16.5" customHeight="1">
      <c r="A166" s="34"/>
      <c r="B166" s="35"/>
      <c r="C166" s="188" t="s">
        <v>293</v>
      </c>
      <c r="D166" s="188" t="s">
        <v>159</v>
      </c>
      <c r="E166" s="189" t="s">
        <v>305</v>
      </c>
      <c r="F166" s="190" t="s">
        <v>306</v>
      </c>
      <c r="G166" s="191" t="s">
        <v>202</v>
      </c>
      <c r="H166" s="192">
        <v>4</v>
      </c>
      <c r="I166" s="193"/>
      <c r="J166" s="194">
        <f>ROUND(I166*H166,2)</f>
        <v>0</v>
      </c>
      <c r="K166" s="190" t="s">
        <v>213</v>
      </c>
      <c r="L166" s="39"/>
      <c r="M166" s="195" t="s">
        <v>19</v>
      </c>
      <c r="N166" s="196" t="s">
        <v>45</v>
      </c>
      <c r="O166" s="64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236</v>
      </c>
      <c r="AT166" s="199" t="s">
        <v>159</v>
      </c>
      <c r="AU166" s="199" t="s">
        <v>82</v>
      </c>
      <c r="AY166" s="17" t="s">
        <v>158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236</v>
      </c>
      <c r="BM166" s="199" t="s">
        <v>307</v>
      </c>
    </row>
    <row r="167" spans="1:65" s="2" customFormat="1" ht="19.2">
      <c r="A167" s="34"/>
      <c r="B167" s="35"/>
      <c r="C167" s="36"/>
      <c r="D167" s="201" t="s">
        <v>165</v>
      </c>
      <c r="E167" s="36"/>
      <c r="F167" s="202" t="s">
        <v>308</v>
      </c>
      <c r="G167" s="36"/>
      <c r="H167" s="36"/>
      <c r="I167" s="108"/>
      <c r="J167" s="36"/>
      <c r="K167" s="36"/>
      <c r="L167" s="39"/>
      <c r="M167" s="203"/>
      <c r="N167" s="204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82</v>
      </c>
    </row>
    <row r="168" spans="1:65" s="13" customFormat="1" ht="10.199999999999999">
      <c r="B168" s="205"/>
      <c r="C168" s="206"/>
      <c r="D168" s="201" t="s">
        <v>166</v>
      </c>
      <c r="E168" s="207" t="s">
        <v>19</v>
      </c>
      <c r="F168" s="208" t="s">
        <v>2245</v>
      </c>
      <c r="G168" s="206"/>
      <c r="H168" s="209">
        <v>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82</v>
      </c>
      <c r="AV168" s="13" t="s">
        <v>85</v>
      </c>
      <c r="AW168" s="13" t="s">
        <v>34</v>
      </c>
      <c r="AX168" s="13" t="s">
        <v>82</v>
      </c>
      <c r="AY168" s="215" t="s">
        <v>158</v>
      </c>
    </row>
    <row r="169" spans="1:65" s="2" customFormat="1" ht="29.4" customHeight="1">
      <c r="A169" s="34"/>
      <c r="B169" s="35"/>
      <c r="C169" s="188" t="s">
        <v>298</v>
      </c>
      <c r="D169" s="188" t="s">
        <v>159</v>
      </c>
      <c r="E169" s="189" t="s">
        <v>310</v>
      </c>
      <c r="F169" s="190" t="s">
        <v>311</v>
      </c>
      <c r="G169" s="191" t="s">
        <v>202</v>
      </c>
      <c r="H169" s="192">
        <v>1</v>
      </c>
      <c r="I169" s="193"/>
      <c r="J169" s="194">
        <f>ROUND(I169*H169,2)</f>
        <v>0</v>
      </c>
      <c r="K169" s="190" t="s">
        <v>213</v>
      </c>
      <c r="L169" s="39"/>
      <c r="M169" s="195" t="s">
        <v>19</v>
      </c>
      <c r="N169" s="196" t="s">
        <v>45</v>
      </c>
      <c r="O169" s="64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236</v>
      </c>
      <c r="AT169" s="199" t="s">
        <v>159</v>
      </c>
      <c r="AU169" s="199" t="s">
        <v>82</v>
      </c>
      <c r="AY169" s="17" t="s">
        <v>158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236</v>
      </c>
      <c r="BM169" s="199" t="s">
        <v>312</v>
      </c>
    </row>
    <row r="170" spans="1:65" s="2" customFormat="1" ht="19.2">
      <c r="A170" s="34"/>
      <c r="B170" s="35"/>
      <c r="C170" s="36"/>
      <c r="D170" s="201" t="s">
        <v>165</v>
      </c>
      <c r="E170" s="36"/>
      <c r="F170" s="202" t="s">
        <v>313</v>
      </c>
      <c r="G170" s="36"/>
      <c r="H170" s="36"/>
      <c r="I170" s="108"/>
      <c r="J170" s="36"/>
      <c r="K170" s="36"/>
      <c r="L170" s="39"/>
      <c r="M170" s="203"/>
      <c r="N170" s="204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82</v>
      </c>
    </row>
    <row r="171" spans="1:65" s="13" customFormat="1" ht="10.199999999999999">
      <c r="B171" s="205"/>
      <c r="C171" s="206"/>
      <c r="D171" s="201" t="s">
        <v>166</v>
      </c>
      <c r="E171" s="207" t="s">
        <v>19</v>
      </c>
      <c r="F171" s="208" t="s">
        <v>2241</v>
      </c>
      <c r="G171" s="206"/>
      <c r="H171" s="209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166</v>
      </c>
      <c r="AU171" s="215" t="s">
        <v>82</v>
      </c>
      <c r="AV171" s="13" t="s">
        <v>85</v>
      </c>
      <c r="AW171" s="13" t="s">
        <v>34</v>
      </c>
      <c r="AX171" s="13" t="s">
        <v>82</v>
      </c>
      <c r="AY171" s="215" t="s">
        <v>158</v>
      </c>
    </row>
    <row r="172" spans="1:65" s="2" customFormat="1" ht="29.4" customHeight="1">
      <c r="A172" s="34"/>
      <c r="B172" s="35"/>
      <c r="C172" s="188" t="s">
        <v>304</v>
      </c>
      <c r="D172" s="188" t="s">
        <v>159</v>
      </c>
      <c r="E172" s="189" t="s">
        <v>315</v>
      </c>
      <c r="F172" s="190" t="s">
        <v>316</v>
      </c>
      <c r="G172" s="191" t="s">
        <v>202</v>
      </c>
      <c r="H172" s="192">
        <v>8</v>
      </c>
      <c r="I172" s="193"/>
      <c r="J172" s="194">
        <f>ROUND(I172*H172,2)</f>
        <v>0</v>
      </c>
      <c r="K172" s="190" t="s">
        <v>213</v>
      </c>
      <c r="L172" s="39"/>
      <c r="M172" s="195" t="s">
        <v>19</v>
      </c>
      <c r="N172" s="196" t="s">
        <v>45</v>
      </c>
      <c r="O172" s="64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236</v>
      </c>
      <c r="AT172" s="199" t="s">
        <v>159</v>
      </c>
      <c r="AU172" s="199" t="s">
        <v>82</v>
      </c>
      <c r="AY172" s="17" t="s">
        <v>158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236</v>
      </c>
      <c r="BM172" s="199" t="s">
        <v>317</v>
      </c>
    </row>
    <row r="173" spans="1:65" s="2" customFormat="1" ht="19.2">
      <c r="A173" s="34"/>
      <c r="B173" s="35"/>
      <c r="C173" s="36"/>
      <c r="D173" s="201" t="s">
        <v>165</v>
      </c>
      <c r="E173" s="36"/>
      <c r="F173" s="202" t="s">
        <v>316</v>
      </c>
      <c r="G173" s="36"/>
      <c r="H173" s="36"/>
      <c r="I173" s="108"/>
      <c r="J173" s="36"/>
      <c r="K173" s="36"/>
      <c r="L173" s="39"/>
      <c r="M173" s="203"/>
      <c r="N173" s="204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165</v>
      </c>
      <c r="AU173" s="17" t="s">
        <v>82</v>
      </c>
    </row>
    <row r="174" spans="1:65" s="13" customFormat="1" ht="10.199999999999999">
      <c r="B174" s="205"/>
      <c r="C174" s="206"/>
      <c r="D174" s="201" t="s">
        <v>166</v>
      </c>
      <c r="E174" s="207" t="s">
        <v>19</v>
      </c>
      <c r="F174" s="208" t="s">
        <v>2246</v>
      </c>
      <c r="G174" s="206"/>
      <c r="H174" s="209">
        <v>8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166</v>
      </c>
      <c r="AU174" s="215" t="s">
        <v>82</v>
      </c>
      <c r="AV174" s="13" t="s">
        <v>85</v>
      </c>
      <c r="AW174" s="13" t="s">
        <v>34</v>
      </c>
      <c r="AX174" s="13" t="s">
        <v>82</v>
      </c>
      <c r="AY174" s="215" t="s">
        <v>158</v>
      </c>
    </row>
    <row r="175" spans="1:65" s="2" customFormat="1" ht="42" customHeight="1">
      <c r="A175" s="34"/>
      <c r="B175" s="35"/>
      <c r="C175" s="188" t="s">
        <v>309</v>
      </c>
      <c r="D175" s="188" t="s">
        <v>159</v>
      </c>
      <c r="E175" s="189" t="s">
        <v>320</v>
      </c>
      <c r="F175" s="190" t="s">
        <v>321</v>
      </c>
      <c r="G175" s="191" t="s">
        <v>202</v>
      </c>
      <c r="H175" s="192">
        <v>2</v>
      </c>
      <c r="I175" s="193"/>
      <c r="J175" s="194">
        <f>ROUND(I175*H175,2)</f>
        <v>0</v>
      </c>
      <c r="K175" s="190" t="s">
        <v>213</v>
      </c>
      <c r="L175" s="39"/>
      <c r="M175" s="195" t="s">
        <v>19</v>
      </c>
      <c r="N175" s="196" t="s">
        <v>45</v>
      </c>
      <c r="O175" s="64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236</v>
      </c>
      <c r="AT175" s="199" t="s">
        <v>159</v>
      </c>
      <c r="AU175" s="199" t="s">
        <v>82</v>
      </c>
      <c r="AY175" s="17" t="s">
        <v>158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236</v>
      </c>
      <c r="BM175" s="199" t="s">
        <v>322</v>
      </c>
    </row>
    <row r="176" spans="1:65" s="2" customFormat="1" ht="19.2">
      <c r="A176" s="34"/>
      <c r="B176" s="35"/>
      <c r="C176" s="36"/>
      <c r="D176" s="201" t="s">
        <v>165</v>
      </c>
      <c r="E176" s="36"/>
      <c r="F176" s="202" t="s">
        <v>321</v>
      </c>
      <c r="G176" s="36"/>
      <c r="H176" s="36"/>
      <c r="I176" s="108"/>
      <c r="J176" s="36"/>
      <c r="K176" s="36"/>
      <c r="L176" s="39"/>
      <c r="M176" s="203"/>
      <c r="N176" s="20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165</v>
      </c>
      <c r="AU176" s="17" t="s">
        <v>82</v>
      </c>
    </row>
    <row r="177" spans="1:65" s="13" customFormat="1" ht="10.199999999999999">
      <c r="B177" s="205"/>
      <c r="C177" s="206"/>
      <c r="D177" s="201" t="s">
        <v>166</v>
      </c>
      <c r="E177" s="207" t="s">
        <v>19</v>
      </c>
      <c r="F177" s="208" t="s">
        <v>2247</v>
      </c>
      <c r="G177" s="206"/>
      <c r="H177" s="209">
        <v>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166</v>
      </c>
      <c r="AU177" s="215" t="s">
        <v>82</v>
      </c>
      <c r="AV177" s="13" t="s">
        <v>85</v>
      </c>
      <c r="AW177" s="13" t="s">
        <v>34</v>
      </c>
      <c r="AX177" s="13" t="s">
        <v>82</v>
      </c>
      <c r="AY177" s="215" t="s">
        <v>158</v>
      </c>
    </row>
    <row r="178" spans="1:65" s="2" customFormat="1" ht="37.200000000000003" customHeight="1">
      <c r="A178" s="34"/>
      <c r="B178" s="35"/>
      <c r="C178" s="188" t="s">
        <v>314</v>
      </c>
      <c r="D178" s="188" t="s">
        <v>159</v>
      </c>
      <c r="E178" s="189" t="s">
        <v>325</v>
      </c>
      <c r="F178" s="190" t="s">
        <v>326</v>
      </c>
      <c r="G178" s="191" t="s">
        <v>202</v>
      </c>
      <c r="H178" s="192">
        <v>2</v>
      </c>
      <c r="I178" s="193"/>
      <c r="J178" s="194">
        <f>ROUND(I178*H178,2)</f>
        <v>0</v>
      </c>
      <c r="K178" s="190" t="s">
        <v>213</v>
      </c>
      <c r="L178" s="39"/>
      <c r="M178" s="195" t="s">
        <v>19</v>
      </c>
      <c r="N178" s="196" t="s">
        <v>45</v>
      </c>
      <c r="O178" s="64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236</v>
      </c>
      <c r="AT178" s="199" t="s">
        <v>159</v>
      </c>
      <c r="AU178" s="199" t="s">
        <v>82</v>
      </c>
      <c r="AY178" s="17" t="s">
        <v>158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236</v>
      </c>
      <c r="BM178" s="199" t="s">
        <v>327</v>
      </c>
    </row>
    <row r="179" spans="1:65" s="2" customFormat="1" ht="19.2">
      <c r="A179" s="34"/>
      <c r="B179" s="35"/>
      <c r="C179" s="36"/>
      <c r="D179" s="201" t="s">
        <v>165</v>
      </c>
      <c r="E179" s="36"/>
      <c r="F179" s="202" t="s">
        <v>326</v>
      </c>
      <c r="G179" s="36"/>
      <c r="H179" s="36"/>
      <c r="I179" s="108"/>
      <c r="J179" s="36"/>
      <c r="K179" s="36"/>
      <c r="L179" s="39"/>
      <c r="M179" s="203"/>
      <c r="N179" s="204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165</v>
      </c>
      <c r="AU179" s="17" t="s">
        <v>82</v>
      </c>
    </row>
    <row r="180" spans="1:65" s="2" customFormat="1" ht="32.4" customHeight="1">
      <c r="A180" s="34"/>
      <c r="B180" s="35"/>
      <c r="C180" s="228" t="s">
        <v>319</v>
      </c>
      <c r="D180" s="228" t="s">
        <v>199</v>
      </c>
      <c r="E180" s="229" t="s">
        <v>329</v>
      </c>
      <c r="F180" s="230" t="s">
        <v>330</v>
      </c>
      <c r="G180" s="231" t="s">
        <v>202</v>
      </c>
      <c r="H180" s="232">
        <v>2</v>
      </c>
      <c r="I180" s="233"/>
      <c r="J180" s="234">
        <f>ROUND(I180*H180,2)</f>
        <v>0</v>
      </c>
      <c r="K180" s="230" t="s">
        <v>213</v>
      </c>
      <c r="L180" s="235"/>
      <c r="M180" s="236" t="s">
        <v>19</v>
      </c>
      <c r="N180" s="237" t="s">
        <v>45</v>
      </c>
      <c r="O180" s="64"/>
      <c r="P180" s="197">
        <f>O180*H180</f>
        <v>0</v>
      </c>
      <c r="Q180" s="197">
        <v>3.7000000000000002E-3</v>
      </c>
      <c r="R180" s="197">
        <f>Q180*H180</f>
        <v>7.4000000000000003E-3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241</v>
      </c>
      <c r="AT180" s="199" t="s">
        <v>199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331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330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13" customFormat="1" ht="10.199999999999999">
      <c r="B182" s="205"/>
      <c r="C182" s="206"/>
      <c r="D182" s="201" t="s">
        <v>166</v>
      </c>
      <c r="E182" s="207" t="s">
        <v>19</v>
      </c>
      <c r="F182" s="208" t="s">
        <v>2247</v>
      </c>
      <c r="G182" s="206"/>
      <c r="H182" s="209">
        <v>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82</v>
      </c>
      <c r="AV182" s="13" t="s">
        <v>85</v>
      </c>
      <c r="AW182" s="13" t="s">
        <v>34</v>
      </c>
      <c r="AX182" s="13" t="s">
        <v>82</v>
      </c>
      <c r="AY182" s="215" t="s">
        <v>158</v>
      </c>
    </row>
    <row r="183" spans="1:65" s="2" customFormat="1" ht="38.4" customHeight="1">
      <c r="A183" s="34"/>
      <c r="B183" s="35"/>
      <c r="C183" s="188" t="s">
        <v>324</v>
      </c>
      <c r="D183" s="188" t="s">
        <v>159</v>
      </c>
      <c r="E183" s="189" t="s">
        <v>333</v>
      </c>
      <c r="F183" s="190" t="s">
        <v>334</v>
      </c>
      <c r="G183" s="191" t="s">
        <v>162</v>
      </c>
      <c r="H183" s="192">
        <v>300</v>
      </c>
      <c r="I183" s="193"/>
      <c r="J183" s="194">
        <f>ROUND(I183*H183,2)</f>
        <v>0</v>
      </c>
      <c r="K183" s="190" t="s">
        <v>213</v>
      </c>
      <c r="L183" s="39"/>
      <c r="M183" s="195" t="s">
        <v>19</v>
      </c>
      <c r="N183" s="196" t="s">
        <v>45</v>
      </c>
      <c r="O183" s="64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236</v>
      </c>
      <c r="AT183" s="199" t="s">
        <v>159</v>
      </c>
      <c r="AU183" s="199" t="s">
        <v>82</v>
      </c>
      <c r="AY183" s="17" t="s">
        <v>158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236</v>
      </c>
      <c r="BM183" s="199" t="s">
        <v>335</v>
      </c>
    </row>
    <row r="184" spans="1:65" s="2" customFormat="1" ht="19.2">
      <c r="A184" s="34"/>
      <c r="B184" s="35"/>
      <c r="C184" s="36"/>
      <c r="D184" s="201" t="s">
        <v>165</v>
      </c>
      <c r="E184" s="36"/>
      <c r="F184" s="202" t="s">
        <v>334</v>
      </c>
      <c r="G184" s="36"/>
      <c r="H184" s="36"/>
      <c r="I184" s="108"/>
      <c r="J184" s="36"/>
      <c r="K184" s="36"/>
      <c r="L184" s="39"/>
      <c r="M184" s="203"/>
      <c r="N184" s="20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165</v>
      </c>
      <c r="AU184" s="17" t="s">
        <v>82</v>
      </c>
    </row>
    <row r="185" spans="1:65" s="2" customFormat="1" ht="16.5" customHeight="1">
      <c r="A185" s="34"/>
      <c r="B185" s="35"/>
      <c r="C185" s="228" t="s">
        <v>328</v>
      </c>
      <c r="D185" s="228" t="s">
        <v>199</v>
      </c>
      <c r="E185" s="229" t="s">
        <v>337</v>
      </c>
      <c r="F185" s="230" t="s">
        <v>338</v>
      </c>
      <c r="G185" s="231" t="s">
        <v>162</v>
      </c>
      <c r="H185" s="232">
        <v>345</v>
      </c>
      <c r="I185" s="233"/>
      <c r="J185" s="234">
        <f>ROUND(I185*H185,2)</f>
        <v>0</v>
      </c>
      <c r="K185" s="230" t="s">
        <v>19</v>
      </c>
      <c r="L185" s="235"/>
      <c r="M185" s="236" t="s">
        <v>19</v>
      </c>
      <c r="N185" s="237" t="s">
        <v>45</v>
      </c>
      <c r="O185" s="64"/>
      <c r="P185" s="197">
        <f>O185*H185</f>
        <v>0</v>
      </c>
      <c r="Q185" s="197">
        <v>1.2999999999999999E-4</v>
      </c>
      <c r="R185" s="197">
        <f>Q185*H185</f>
        <v>4.4849999999999994E-2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241</v>
      </c>
      <c r="AT185" s="199" t="s">
        <v>199</v>
      </c>
      <c r="AU185" s="199" t="s">
        <v>82</v>
      </c>
      <c r="AY185" s="17" t="s">
        <v>158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236</v>
      </c>
      <c r="BM185" s="199" t="s">
        <v>339</v>
      </c>
    </row>
    <row r="186" spans="1:65" s="2" customFormat="1" ht="10.199999999999999">
      <c r="A186" s="34"/>
      <c r="B186" s="35"/>
      <c r="C186" s="36"/>
      <c r="D186" s="201" t="s">
        <v>165</v>
      </c>
      <c r="E186" s="36"/>
      <c r="F186" s="202" t="s">
        <v>338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165</v>
      </c>
      <c r="AU186" s="17" t="s">
        <v>82</v>
      </c>
    </row>
    <row r="187" spans="1:65" s="13" customFormat="1" ht="10.199999999999999">
      <c r="B187" s="205"/>
      <c r="C187" s="206"/>
      <c r="D187" s="201" t="s">
        <v>166</v>
      </c>
      <c r="E187" s="207" t="s">
        <v>19</v>
      </c>
      <c r="F187" s="208" t="s">
        <v>2248</v>
      </c>
      <c r="G187" s="206"/>
      <c r="H187" s="209">
        <v>300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82</v>
      </c>
      <c r="AV187" s="13" t="s">
        <v>85</v>
      </c>
      <c r="AW187" s="13" t="s">
        <v>34</v>
      </c>
      <c r="AX187" s="13" t="s">
        <v>82</v>
      </c>
      <c r="AY187" s="215" t="s">
        <v>158</v>
      </c>
    </row>
    <row r="188" spans="1:65" s="13" customFormat="1" ht="10.199999999999999">
      <c r="B188" s="205"/>
      <c r="C188" s="206"/>
      <c r="D188" s="201" t="s">
        <v>166</v>
      </c>
      <c r="E188" s="206"/>
      <c r="F188" s="208" t="s">
        <v>1329</v>
      </c>
      <c r="G188" s="206"/>
      <c r="H188" s="209">
        <v>345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4</v>
      </c>
      <c r="AX188" s="13" t="s">
        <v>82</v>
      </c>
      <c r="AY188" s="215" t="s">
        <v>158</v>
      </c>
    </row>
    <row r="189" spans="1:65" s="2" customFormat="1" ht="30.6" customHeight="1">
      <c r="A189" s="34"/>
      <c r="B189" s="35"/>
      <c r="C189" s="188" t="s">
        <v>332</v>
      </c>
      <c r="D189" s="188" t="s">
        <v>159</v>
      </c>
      <c r="E189" s="189" t="s">
        <v>342</v>
      </c>
      <c r="F189" s="190" t="s">
        <v>343</v>
      </c>
      <c r="G189" s="191" t="s">
        <v>162</v>
      </c>
      <c r="H189" s="192">
        <v>300</v>
      </c>
      <c r="I189" s="193"/>
      <c r="J189" s="194">
        <f>ROUND(I189*H189,2)</f>
        <v>0</v>
      </c>
      <c r="K189" s="190" t="s">
        <v>19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344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343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2" customFormat="1" ht="16.5" customHeight="1">
      <c r="A191" s="34"/>
      <c r="B191" s="35"/>
      <c r="C191" s="228" t="s">
        <v>336</v>
      </c>
      <c r="D191" s="228" t="s">
        <v>199</v>
      </c>
      <c r="E191" s="229" t="s">
        <v>346</v>
      </c>
      <c r="F191" s="230" t="s">
        <v>347</v>
      </c>
      <c r="G191" s="231" t="s">
        <v>162</v>
      </c>
      <c r="H191" s="232">
        <v>345</v>
      </c>
      <c r="I191" s="233"/>
      <c r="J191" s="234">
        <f>ROUND(I191*H191,2)</f>
        <v>0</v>
      </c>
      <c r="K191" s="230" t="s">
        <v>19</v>
      </c>
      <c r="L191" s="235"/>
      <c r="M191" s="236" t="s">
        <v>19</v>
      </c>
      <c r="N191" s="237" t="s">
        <v>45</v>
      </c>
      <c r="O191" s="64"/>
      <c r="P191" s="197">
        <f>O191*H191</f>
        <v>0</v>
      </c>
      <c r="Q191" s="197">
        <v>2.4000000000000001E-4</v>
      </c>
      <c r="R191" s="197">
        <f>Q191*H191</f>
        <v>8.2799999999999999E-2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241</v>
      </c>
      <c r="AT191" s="199" t="s">
        <v>199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348</v>
      </c>
    </row>
    <row r="192" spans="1:65" s="2" customFormat="1" ht="10.199999999999999">
      <c r="A192" s="34"/>
      <c r="B192" s="35"/>
      <c r="C192" s="36"/>
      <c r="D192" s="201" t="s">
        <v>165</v>
      </c>
      <c r="E192" s="36"/>
      <c r="F192" s="202" t="s">
        <v>347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2248</v>
      </c>
      <c r="G193" s="206"/>
      <c r="H193" s="209">
        <v>300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13" customFormat="1" ht="10.199999999999999">
      <c r="B194" s="205"/>
      <c r="C194" s="206"/>
      <c r="D194" s="201" t="s">
        <v>166</v>
      </c>
      <c r="E194" s="206"/>
      <c r="F194" s="208" t="s">
        <v>1329</v>
      </c>
      <c r="G194" s="206"/>
      <c r="H194" s="209">
        <v>345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82</v>
      </c>
      <c r="AV194" s="13" t="s">
        <v>85</v>
      </c>
      <c r="AW194" s="13" t="s">
        <v>4</v>
      </c>
      <c r="AX194" s="13" t="s">
        <v>82</v>
      </c>
      <c r="AY194" s="215" t="s">
        <v>158</v>
      </c>
    </row>
    <row r="195" spans="1:65" s="2" customFormat="1" ht="30.6" customHeight="1">
      <c r="A195" s="34"/>
      <c r="B195" s="35"/>
      <c r="C195" s="188" t="s">
        <v>203</v>
      </c>
      <c r="D195" s="188" t="s">
        <v>159</v>
      </c>
      <c r="E195" s="189" t="s">
        <v>352</v>
      </c>
      <c r="F195" s="190" t="s">
        <v>353</v>
      </c>
      <c r="G195" s="191" t="s">
        <v>162</v>
      </c>
      <c r="H195" s="192">
        <v>280</v>
      </c>
      <c r="I195" s="193"/>
      <c r="J195" s="194">
        <f>ROUND(I195*H195,2)</f>
        <v>0</v>
      </c>
      <c r="K195" s="190" t="s">
        <v>213</v>
      </c>
      <c r="L195" s="39"/>
      <c r="M195" s="195" t="s">
        <v>19</v>
      </c>
      <c r="N195" s="196" t="s">
        <v>45</v>
      </c>
      <c r="O195" s="64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236</v>
      </c>
      <c r="AT195" s="199" t="s">
        <v>159</v>
      </c>
      <c r="AU195" s="199" t="s">
        <v>82</v>
      </c>
      <c r="AY195" s="17" t="s">
        <v>158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236</v>
      </c>
      <c r="BM195" s="199" t="s">
        <v>354</v>
      </c>
    </row>
    <row r="196" spans="1:65" s="2" customFormat="1" ht="28.8">
      <c r="A196" s="34"/>
      <c r="B196" s="35"/>
      <c r="C196" s="36"/>
      <c r="D196" s="201" t="s">
        <v>165</v>
      </c>
      <c r="E196" s="36"/>
      <c r="F196" s="202" t="s">
        <v>355</v>
      </c>
      <c r="G196" s="36"/>
      <c r="H196" s="36"/>
      <c r="I196" s="108"/>
      <c r="J196" s="36"/>
      <c r="K196" s="36"/>
      <c r="L196" s="39"/>
      <c r="M196" s="203"/>
      <c r="N196" s="204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82</v>
      </c>
    </row>
    <row r="197" spans="1:65" s="2" customFormat="1" ht="16.5" customHeight="1">
      <c r="A197" s="34"/>
      <c r="B197" s="35"/>
      <c r="C197" s="228" t="s">
        <v>345</v>
      </c>
      <c r="D197" s="228" t="s">
        <v>199</v>
      </c>
      <c r="E197" s="229" t="s">
        <v>357</v>
      </c>
      <c r="F197" s="230" t="s">
        <v>358</v>
      </c>
      <c r="G197" s="231" t="s">
        <v>162</v>
      </c>
      <c r="H197" s="232">
        <v>230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45</v>
      </c>
      <c r="O197" s="64"/>
      <c r="P197" s="197">
        <f>O197*H197</f>
        <v>0</v>
      </c>
      <c r="Q197" s="197">
        <v>1.6199999999999999E-3</v>
      </c>
      <c r="R197" s="197">
        <f>Q197*H197</f>
        <v>0.37259999999999999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241</v>
      </c>
      <c r="AT197" s="199" t="s">
        <v>199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359</v>
      </c>
    </row>
    <row r="198" spans="1:65" s="2" customFormat="1" ht="10.199999999999999">
      <c r="A198" s="34"/>
      <c r="B198" s="35"/>
      <c r="C198" s="36"/>
      <c r="D198" s="201" t="s">
        <v>165</v>
      </c>
      <c r="E198" s="36"/>
      <c r="F198" s="202" t="s">
        <v>358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2249</v>
      </c>
      <c r="G199" s="206"/>
      <c r="H199" s="209">
        <v>200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13" customFormat="1" ht="10.199999999999999">
      <c r="B200" s="205"/>
      <c r="C200" s="206"/>
      <c r="D200" s="201" t="s">
        <v>166</v>
      </c>
      <c r="E200" s="206"/>
      <c r="F200" s="208" t="s">
        <v>350</v>
      </c>
      <c r="G200" s="206"/>
      <c r="H200" s="209">
        <v>230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82</v>
      </c>
      <c r="AV200" s="13" t="s">
        <v>85</v>
      </c>
      <c r="AW200" s="13" t="s">
        <v>4</v>
      </c>
      <c r="AX200" s="13" t="s">
        <v>82</v>
      </c>
      <c r="AY200" s="215" t="s">
        <v>158</v>
      </c>
    </row>
    <row r="201" spans="1:65" s="2" customFormat="1" ht="16.5" customHeight="1">
      <c r="A201" s="34"/>
      <c r="B201" s="35"/>
      <c r="C201" s="228" t="s">
        <v>351</v>
      </c>
      <c r="D201" s="228" t="s">
        <v>199</v>
      </c>
      <c r="E201" s="229" t="s">
        <v>1842</v>
      </c>
      <c r="F201" s="230" t="s">
        <v>1843</v>
      </c>
      <c r="G201" s="231" t="s">
        <v>162</v>
      </c>
      <c r="H201" s="232">
        <v>92</v>
      </c>
      <c r="I201" s="233"/>
      <c r="J201" s="234">
        <f>ROUND(I201*H201,2)</f>
        <v>0</v>
      </c>
      <c r="K201" s="230" t="s">
        <v>213</v>
      </c>
      <c r="L201" s="235"/>
      <c r="M201" s="236" t="s">
        <v>19</v>
      </c>
      <c r="N201" s="237" t="s">
        <v>45</v>
      </c>
      <c r="O201" s="64"/>
      <c r="P201" s="197">
        <f>O201*H201</f>
        <v>0</v>
      </c>
      <c r="Q201" s="197">
        <v>8.9999999999999998E-4</v>
      </c>
      <c r="R201" s="197">
        <f>Q201*H201</f>
        <v>8.2799999999999999E-2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255</v>
      </c>
      <c r="AT201" s="199" t="s">
        <v>199</v>
      </c>
      <c r="AU201" s="199" t="s">
        <v>82</v>
      </c>
      <c r="AY201" s="17" t="s">
        <v>158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255</v>
      </c>
      <c r="BM201" s="199" t="s">
        <v>1844</v>
      </c>
    </row>
    <row r="202" spans="1:65" s="2" customFormat="1" ht="10.199999999999999">
      <c r="A202" s="34"/>
      <c r="B202" s="35"/>
      <c r="C202" s="36"/>
      <c r="D202" s="201" t="s">
        <v>165</v>
      </c>
      <c r="E202" s="36"/>
      <c r="F202" s="202" t="s">
        <v>1843</v>
      </c>
      <c r="G202" s="36"/>
      <c r="H202" s="36"/>
      <c r="I202" s="108"/>
      <c r="J202" s="36"/>
      <c r="K202" s="36"/>
      <c r="L202" s="39"/>
      <c r="M202" s="203"/>
      <c r="N202" s="204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165</v>
      </c>
      <c r="AU202" s="17" t="s">
        <v>82</v>
      </c>
    </row>
    <row r="203" spans="1:65" s="13" customFormat="1" ht="10.199999999999999">
      <c r="B203" s="205"/>
      <c r="C203" s="206"/>
      <c r="D203" s="201" t="s">
        <v>166</v>
      </c>
      <c r="E203" s="207" t="s">
        <v>19</v>
      </c>
      <c r="F203" s="208" t="s">
        <v>2250</v>
      </c>
      <c r="G203" s="206"/>
      <c r="H203" s="209">
        <v>80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166</v>
      </c>
      <c r="AU203" s="215" t="s">
        <v>82</v>
      </c>
      <c r="AV203" s="13" t="s">
        <v>85</v>
      </c>
      <c r="AW203" s="13" t="s">
        <v>34</v>
      </c>
      <c r="AX203" s="13" t="s">
        <v>82</v>
      </c>
      <c r="AY203" s="215" t="s">
        <v>158</v>
      </c>
    </row>
    <row r="204" spans="1:65" s="13" customFormat="1" ht="10.199999999999999">
      <c r="B204" s="205"/>
      <c r="C204" s="206"/>
      <c r="D204" s="201" t="s">
        <v>166</v>
      </c>
      <c r="E204" s="206"/>
      <c r="F204" s="208" t="s">
        <v>1362</v>
      </c>
      <c r="G204" s="206"/>
      <c r="H204" s="209">
        <v>92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82</v>
      </c>
      <c r="AV204" s="13" t="s">
        <v>85</v>
      </c>
      <c r="AW204" s="13" t="s">
        <v>4</v>
      </c>
      <c r="AX204" s="13" t="s">
        <v>82</v>
      </c>
      <c r="AY204" s="215" t="s">
        <v>158</v>
      </c>
    </row>
    <row r="205" spans="1:65" s="2" customFormat="1" ht="30.6" customHeight="1">
      <c r="A205" s="34"/>
      <c r="B205" s="35"/>
      <c r="C205" s="188" t="s">
        <v>356</v>
      </c>
      <c r="D205" s="188" t="s">
        <v>159</v>
      </c>
      <c r="E205" s="189" t="s">
        <v>362</v>
      </c>
      <c r="F205" s="190" t="s">
        <v>363</v>
      </c>
      <c r="G205" s="191" t="s">
        <v>162</v>
      </c>
      <c r="H205" s="192">
        <v>40</v>
      </c>
      <c r="I205" s="193"/>
      <c r="J205" s="194">
        <f>ROUND(I205*H205,2)</f>
        <v>0</v>
      </c>
      <c r="K205" s="190" t="s">
        <v>213</v>
      </c>
      <c r="L205" s="39"/>
      <c r="M205" s="195" t="s">
        <v>19</v>
      </c>
      <c r="N205" s="196" t="s">
        <v>45</v>
      </c>
      <c r="O205" s="64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236</v>
      </c>
      <c r="AT205" s="199" t="s">
        <v>159</v>
      </c>
      <c r="AU205" s="199" t="s">
        <v>82</v>
      </c>
      <c r="AY205" s="17" t="s">
        <v>158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82</v>
      </c>
      <c r="BK205" s="200">
        <f>ROUND(I205*H205,2)</f>
        <v>0</v>
      </c>
      <c r="BL205" s="17" t="s">
        <v>236</v>
      </c>
      <c r="BM205" s="199" t="s">
        <v>364</v>
      </c>
    </row>
    <row r="206" spans="1:65" s="2" customFormat="1" ht="28.8">
      <c r="A206" s="34"/>
      <c r="B206" s="35"/>
      <c r="C206" s="36"/>
      <c r="D206" s="201" t="s">
        <v>165</v>
      </c>
      <c r="E206" s="36"/>
      <c r="F206" s="202" t="s">
        <v>365</v>
      </c>
      <c r="G206" s="36"/>
      <c r="H206" s="36"/>
      <c r="I206" s="108"/>
      <c r="J206" s="36"/>
      <c r="K206" s="36"/>
      <c r="L206" s="39"/>
      <c r="M206" s="203"/>
      <c r="N206" s="204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165</v>
      </c>
      <c r="AU206" s="17" t="s">
        <v>82</v>
      </c>
    </row>
    <row r="207" spans="1:65" s="2" customFormat="1" ht="16.5" customHeight="1">
      <c r="A207" s="34"/>
      <c r="B207" s="35"/>
      <c r="C207" s="228" t="s">
        <v>361</v>
      </c>
      <c r="D207" s="228" t="s">
        <v>199</v>
      </c>
      <c r="E207" s="229" t="s">
        <v>367</v>
      </c>
      <c r="F207" s="230" t="s">
        <v>368</v>
      </c>
      <c r="G207" s="231" t="s">
        <v>162</v>
      </c>
      <c r="H207" s="232">
        <v>46</v>
      </c>
      <c r="I207" s="233"/>
      <c r="J207" s="234">
        <f>ROUND(I207*H207,2)</f>
        <v>0</v>
      </c>
      <c r="K207" s="230" t="s">
        <v>19</v>
      </c>
      <c r="L207" s="235"/>
      <c r="M207" s="236" t="s">
        <v>19</v>
      </c>
      <c r="N207" s="237" t="s">
        <v>45</v>
      </c>
      <c r="O207" s="64"/>
      <c r="P207" s="197">
        <f>O207*H207</f>
        <v>0</v>
      </c>
      <c r="Q207" s="197">
        <v>1.7000000000000001E-4</v>
      </c>
      <c r="R207" s="197">
        <f>Q207*H207</f>
        <v>7.8200000000000006E-3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255</v>
      </c>
      <c r="AT207" s="199" t="s">
        <v>199</v>
      </c>
      <c r="AU207" s="199" t="s">
        <v>82</v>
      </c>
      <c r="AY207" s="17" t="s">
        <v>158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255</v>
      </c>
      <c r="BM207" s="199" t="s">
        <v>369</v>
      </c>
    </row>
    <row r="208" spans="1:65" s="2" customFormat="1" ht="10.199999999999999">
      <c r="A208" s="34"/>
      <c r="B208" s="35"/>
      <c r="C208" s="36"/>
      <c r="D208" s="201" t="s">
        <v>165</v>
      </c>
      <c r="E208" s="36"/>
      <c r="F208" s="202" t="s">
        <v>368</v>
      </c>
      <c r="G208" s="36"/>
      <c r="H208" s="36"/>
      <c r="I208" s="108"/>
      <c r="J208" s="36"/>
      <c r="K208" s="36"/>
      <c r="L208" s="39"/>
      <c r="M208" s="203"/>
      <c r="N208" s="20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165</v>
      </c>
      <c r="AU208" s="17" t="s">
        <v>82</v>
      </c>
    </row>
    <row r="209" spans="1:65" s="13" customFormat="1" ht="10.199999999999999">
      <c r="B209" s="205"/>
      <c r="C209" s="206"/>
      <c r="D209" s="201" t="s">
        <v>166</v>
      </c>
      <c r="E209" s="207" t="s">
        <v>19</v>
      </c>
      <c r="F209" s="208" t="s">
        <v>2251</v>
      </c>
      <c r="G209" s="206"/>
      <c r="H209" s="209">
        <v>40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166</v>
      </c>
      <c r="AU209" s="215" t="s">
        <v>82</v>
      </c>
      <c r="AV209" s="13" t="s">
        <v>85</v>
      </c>
      <c r="AW209" s="13" t="s">
        <v>34</v>
      </c>
      <c r="AX209" s="13" t="s">
        <v>82</v>
      </c>
      <c r="AY209" s="215" t="s">
        <v>158</v>
      </c>
    </row>
    <row r="210" spans="1:65" s="13" customFormat="1" ht="10.199999999999999">
      <c r="B210" s="205"/>
      <c r="C210" s="206"/>
      <c r="D210" s="201" t="s">
        <v>166</v>
      </c>
      <c r="E210" s="206"/>
      <c r="F210" s="208" t="s">
        <v>1383</v>
      </c>
      <c r="G210" s="206"/>
      <c r="H210" s="209">
        <v>46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82</v>
      </c>
      <c r="AV210" s="13" t="s">
        <v>85</v>
      </c>
      <c r="AW210" s="13" t="s">
        <v>4</v>
      </c>
      <c r="AX210" s="13" t="s">
        <v>82</v>
      </c>
      <c r="AY210" s="215" t="s">
        <v>158</v>
      </c>
    </row>
    <row r="211" spans="1:65" s="2" customFormat="1" ht="16.5" customHeight="1">
      <c r="A211" s="34"/>
      <c r="B211" s="35"/>
      <c r="C211" s="188" t="s">
        <v>366</v>
      </c>
      <c r="D211" s="188" t="s">
        <v>159</v>
      </c>
      <c r="E211" s="189" t="s">
        <v>373</v>
      </c>
      <c r="F211" s="190" t="s">
        <v>374</v>
      </c>
      <c r="G211" s="191" t="s">
        <v>202</v>
      </c>
      <c r="H211" s="192">
        <v>10</v>
      </c>
      <c r="I211" s="193"/>
      <c r="J211" s="194">
        <f>ROUND(I211*H211,2)</f>
        <v>0</v>
      </c>
      <c r="K211" s="190" t="s">
        <v>213</v>
      </c>
      <c r="L211" s="39"/>
      <c r="M211" s="195" t="s">
        <v>19</v>
      </c>
      <c r="N211" s="196" t="s">
        <v>45</v>
      </c>
      <c r="O211" s="64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236</v>
      </c>
      <c r="AT211" s="199" t="s">
        <v>159</v>
      </c>
      <c r="AU211" s="199" t="s">
        <v>82</v>
      </c>
      <c r="AY211" s="17" t="s">
        <v>158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82</v>
      </c>
      <c r="BK211" s="200">
        <f>ROUND(I211*H211,2)</f>
        <v>0</v>
      </c>
      <c r="BL211" s="17" t="s">
        <v>236</v>
      </c>
      <c r="BM211" s="199" t="s">
        <v>375</v>
      </c>
    </row>
    <row r="212" spans="1:65" s="2" customFormat="1" ht="38.4">
      <c r="A212" s="34"/>
      <c r="B212" s="35"/>
      <c r="C212" s="36"/>
      <c r="D212" s="201" t="s">
        <v>165</v>
      </c>
      <c r="E212" s="36"/>
      <c r="F212" s="202" t="s">
        <v>376</v>
      </c>
      <c r="G212" s="36"/>
      <c r="H212" s="36"/>
      <c r="I212" s="108"/>
      <c r="J212" s="36"/>
      <c r="K212" s="36"/>
      <c r="L212" s="39"/>
      <c r="M212" s="203"/>
      <c r="N212" s="204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165</v>
      </c>
      <c r="AU212" s="17" t="s">
        <v>82</v>
      </c>
    </row>
    <row r="213" spans="1:65" s="13" customFormat="1" ht="10.199999999999999">
      <c r="B213" s="205"/>
      <c r="C213" s="206"/>
      <c r="D213" s="201" t="s">
        <v>166</v>
      </c>
      <c r="E213" s="207" t="s">
        <v>19</v>
      </c>
      <c r="F213" s="208" t="s">
        <v>2252</v>
      </c>
      <c r="G213" s="206"/>
      <c r="H213" s="209">
        <v>10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166</v>
      </c>
      <c r="AU213" s="215" t="s">
        <v>82</v>
      </c>
      <c r="AV213" s="13" t="s">
        <v>85</v>
      </c>
      <c r="AW213" s="13" t="s">
        <v>34</v>
      </c>
      <c r="AX213" s="13" t="s">
        <v>82</v>
      </c>
      <c r="AY213" s="215" t="s">
        <v>158</v>
      </c>
    </row>
    <row r="214" spans="1:65" s="2" customFormat="1" ht="30.6" customHeight="1">
      <c r="A214" s="34"/>
      <c r="B214" s="35"/>
      <c r="C214" s="228" t="s">
        <v>372</v>
      </c>
      <c r="D214" s="228" t="s">
        <v>199</v>
      </c>
      <c r="E214" s="229" t="s">
        <v>383</v>
      </c>
      <c r="F214" s="230" t="s">
        <v>384</v>
      </c>
      <c r="G214" s="231" t="s">
        <v>202</v>
      </c>
      <c r="H214" s="232">
        <v>4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45</v>
      </c>
      <c r="O214" s="64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241</v>
      </c>
      <c r="AT214" s="199" t="s">
        <v>199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236</v>
      </c>
      <c r="BM214" s="199" t="s">
        <v>385</v>
      </c>
    </row>
    <row r="215" spans="1:65" s="2" customFormat="1" ht="19.2">
      <c r="A215" s="34"/>
      <c r="B215" s="35"/>
      <c r="C215" s="36"/>
      <c r="D215" s="201" t="s">
        <v>165</v>
      </c>
      <c r="E215" s="36"/>
      <c r="F215" s="202" t="s">
        <v>384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0.199999999999999">
      <c r="B216" s="205"/>
      <c r="C216" s="206"/>
      <c r="D216" s="201" t="s">
        <v>166</v>
      </c>
      <c r="E216" s="207" t="s">
        <v>19</v>
      </c>
      <c r="F216" s="208" t="s">
        <v>2253</v>
      </c>
      <c r="G216" s="206"/>
      <c r="H216" s="209">
        <v>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82</v>
      </c>
      <c r="AV216" s="13" t="s">
        <v>85</v>
      </c>
      <c r="AW216" s="13" t="s">
        <v>34</v>
      </c>
      <c r="AX216" s="13" t="s">
        <v>82</v>
      </c>
      <c r="AY216" s="215" t="s">
        <v>158</v>
      </c>
    </row>
    <row r="217" spans="1:65" s="2" customFormat="1" ht="30.6" customHeight="1">
      <c r="A217" s="34"/>
      <c r="B217" s="35"/>
      <c r="C217" s="228" t="s">
        <v>377</v>
      </c>
      <c r="D217" s="228" t="s">
        <v>199</v>
      </c>
      <c r="E217" s="229" t="s">
        <v>388</v>
      </c>
      <c r="F217" s="230" t="s">
        <v>389</v>
      </c>
      <c r="G217" s="231" t="s">
        <v>202</v>
      </c>
      <c r="H217" s="232">
        <v>6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45</v>
      </c>
      <c r="O217" s="64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241</v>
      </c>
      <c r="AT217" s="199" t="s">
        <v>199</v>
      </c>
      <c r="AU217" s="199" t="s">
        <v>82</v>
      </c>
      <c r="AY217" s="17" t="s">
        <v>158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236</v>
      </c>
      <c r="BM217" s="199" t="s">
        <v>390</v>
      </c>
    </row>
    <row r="218" spans="1:65" s="2" customFormat="1" ht="19.2">
      <c r="A218" s="34"/>
      <c r="B218" s="35"/>
      <c r="C218" s="36"/>
      <c r="D218" s="201" t="s">
        <v>165</v>
      </c>
      <c r="E218" s="36"/>
      <c r="F218" s="202" t="s">
        <v>389</v>
      </c>
      <c r="G218" s="36"/>
      <c r="H218" s="36"/>
      <c r="I218" s="108"/>
      <c r="J218" s="36"/>
      <c r="K218" s="36"/>
      <c r="L218" s="39"/>
      <c r="M218" s="203"/>
      <c r="N218" s="204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165</v>
      </c>
      <c r="AU218" s="17" t="s">
        <v>82</v>
      </c>
    </row>
    <row r="219" spans="1:65" s="13" customFormat="1" ht="10.199999999999999">
      <c r="B219" s="205"/>
      <c r="C219" s="206"/>
      <c r="D219" s="201" t="s">
        <v>166</v>
      </c>
      <c r="E219" s="207" t="s">
        <v>19</v>
      </c>
      <c r="F219" s="208" t="s">
        <v>2254</v>
      </c>
      <c r="G219" s="206"/>
      <c r="H219" s="209">
        <v>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166</v>
      </c>
      <c r="AU219" s="215" t="s">
        <v>82</v>
      </c>
      <c r="AV219" s="13" t="s">
        <v>85</v>
      </c>
      <c r="AW219" s="13" t="s">
        <v>34</v>
      </c>
      <c r="AX219" s="13" t="s">
        <v>82</v>
      </c>
      <c r="AY219" s="215" t="s">
        <v>158</v>
      </c>
    </row>
    <row r="220" spans="1:65" s="2" customFormat="1" ht="42.6" customHeight="1">
      <c r="A220" s="34"/>
      <c r="B220" s="35"/>
      <c r="C220" s="228" t="s">
        <v>382</v>
      </c>
      <c r="D220" s="228" t="s">
        <v>199</v>
      </c>
      <c r="E220" s="229" t="s">
        <v>393</v>
      </c>
      <c r="F220" s="230" t="s">
        <v>394</v>
      </c>
      <c r="G220" s="231" t="s">
        <v>202</v>
      </c>
      <c r="H220" s="232">
        <v>10</v>
      </c>
      <c r="I220" s="233"/>
      <c r="J220" s="234">
        <f>ROUND(I220*H220,2)</f>
        <v>0</v>
      </c>
      <c r="K220" s="230" t="s">
        <v>19</v>
      </c>
      <c r="L220" s="235"/>
      <c r="M220" s="236" t="s">
        <v>19</v>
      </c>
      <c r="N220" s="237" t="s">
        <v>45</v>
      </c>
      <c r="O220" s="64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241</v>
      </c>
      <c r="AT220" s="199" t="s">
        <v>199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395</v>
      </c>
    </row>
    <row r="221" spans="1:65" s="2" customFormat="1" ht="28.8">
      <c r="A221" s="34"/>
      <c r="B221" s="35"/>
      <c r="C221" s="36"/>
      <c r="D221" s="201" t="s">
        <v>165</v>
      </c>
      <c r="E221" s="36"/>
      <c r="F221" s="202" t="s">
        <v>394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2255</v>
      </c>
      <c r="G222" s="206"/>
      <c r="H222" s="209">
        <v>10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28.2" customHeight="1">
      <c r="A223" s="34"/>
      <c r="B223" s="35"/>
      <c r="C223" s="188" t="s">
        <v>387</v>
      </c>
      <c r="D223" s="188" t="s">
        <v>159</v>
      </c>
      <c r="E223" s="189" t="s">
        <v>398</v>
      </c>
      <c r="F223" s="190" t="s">
        <v>399</v>
      </c>
      <c r="G223" s="191" t="s">
        <v>202</v>
      </c>
      <c r="H223" s="192">
        <v>10</v>
      </c>
      <c r="I223" s="193"/>
      <c r="J223" s="194">
        <f>ROUND(I223*H223,2)</f>
        <v>0</v>
      </c>
      <c r="K223" s="190" t="s">
        <v>19</v>
      </c>
      <c r="L223" s="39"/>
      <c r="M223" s="195" t="s">
        <v>19</v>
      </c>
      <c r="N223" s="196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236</v>
      </c>
      <c r="AT223" s="199" t="s">
        <v>159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400</v>
      </c>
    </row>
    <row r="224" spans="1:65" s="2" customFormat="1" ht="19.2">
      <c r="A224" s="34"/>
      <c r="B224" s="35"/>
      <c r="C224" s="36"/>
      <c r="D224" s="201" t="s">
        <v>165</v>
      </c>
      <c r="E224" s="36"/>
      <c r="F224" s="202" t="s">
        <v>401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2255</v>
      </c>
      <c r="G225" s="206"/>
      <c r="H225" s="209">
        <v>10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16.5" customHeight="1">
      <c r="A226" s="34"/>
      <c r="B226" s="35"/>
      <c r="C226" s="188" t="s">
        <v>392</v>
      </c>
      <c r="D226" s="188" t="s">
        <v>159</v>
      </c>
      <c r="E226" s="189" t="s">
        <v>404</v>
      </c>
      <c r="F226" s="190" t="s">
        <v>405</v>
      </c>
      <c r="G226" s="191" t="s">
        <v>202</v>
      </c>
      <c r="H226" s="192">
        <v>1</v>
      </c>
      <c r="I226" s="193"/>
      <c r="J226" s="194">
        <f>ROUND(I226*H226,2)</f>
        <v>0</v>
      </c>
      <c r="K226" s="190" t="s">
        <v>19</v>
      </c>
      <c r="L226" s="39"/>
      <c r="M226" s="195" t="s">
        <v>19</v>
      </c>
      <c r="N226" s="196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236</v>
      </c>
      <c r="AT226" s="199" t="s">
        <v>159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406</v>
      </c>
    </row>
    <row r="227" spans="1:65" s="2" customFormat="1" ht="10.199999999999999">
      <c r="A227" s="34"/>
      <c r="B227" s="35"/>
      <c r="C227" s="36"/>
      <c r="D227" s="201" t="s">
        <v>165</v>
      </c>
      <c r="E227" s="36"/>
      <c r="F227" s="202" t="s">
        <v>405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2256</v>
      </c>
      <c r="G228" s="206"/>
      <c r="H228" s="209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12" customFormat="1" ht="25.95" customHeight="1">
      <c r="B229" s="174"/>
      <c r="C229" s="175"/>
      <c r="D229" s="176" t="s">
        <v>73</v>
      </c>
      <c r="E229" s="177" t="s">
        <v>408</v>
      </c>
      <c r="F229" s="177" t="s">
        <v>409</v>
      </c>
      <c r="G229" s="175"/>
      <c r="H229" s="175"/>
      <c r="I229" s="178"/>
      <c r="J229" s="179">
        <f>BK229</f>
        <v>0</v>
      </c>
      <c r="K229" s="175"/>
      <c r="L229" s="180"/>
      <c r="M229" s="181"/>
      <c r="N229" s="182"/>
      <c r="O229" s="182"/>
      <c r="P229" s="183">
        <f>P230+SUM(P231:P530)+P589+P593</f>
        <v>0</v>
      </c>
      <c r="Q229" s="182"/>
      <c r="R229" s="183">
        <f>R230+SUM(R231:R530)+R589+R593</f>
        <v>82.475605999999999</v>
      </c>
      <c r="S229" s="182"/>
      <c r="T229" s="184">
        <f>T230+SUM(T231:T530)+T589+T593</f>
        <v>23.2</v>
      </c>
      <c r="AR229" s="185" t="s">
        <v>176</v>
      </c>
      <c r="AT229" s="186" t="s">
        <v>73</v>
      </c>
      <c r="AU229" s="186" t="s">
        <v>74</v>
      </c>
      <c r="AY229" s="185" t="s">
        <v>158</v>
      </c>
      <c r="BK229" s="187">
        <f>BK230+SUM(BK231:BK530)+BK589+BK593</f>
        <v>0</v>
      </c>
    </row>
    <row r="230" spans="1:65" s="2" customFormat="1" ht="63.6" customHeight="1">
      <c r="A230" s="34"/>
      <c r="B230" s="35"/>
      <c r="C230" s="188" t="s">
        <v>397</v>
      </c>
      <c r="D230" s="188" t="s">
        <v>159</v>
      </c>
      <c r="E230" s="189" t="s">
        <v>1301</v>
      </c>
      <c r="F230" s="190" t="s">
        <v>1302</v>
      </c>
      <c r="G230" s="191" t="s">
        <v>1303</v>
      </c>
      <c r="H230" s="192">
        <v>8</v>
      </c>
      <c r="I230" s="193"/>
      <c r="J230" s="194">
        <f>ROUND(I230*H230,2)</f>
        <v>0</v>
      </c>
      <c r="K230" s="190" t="s">
        <v>19</v>
      </c>
      <c r="L230" s="39"/>
      <c r="M230" s="195" t="s">
        <v>19</v>
      </c>
      <c r="N230" s="196" t="s">
        <v>45</v>
      </c>
      <c r="O230" s="64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236</v>
      </c>
      <c r="AT230" s="199" t="s">
        <v>159</v>
      </c>
      <c r="AU230" s="199" t="s">
        <v>82</v>
      </c>
      <c r="AY230" s="17" t="s">
        <v>158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236</v>
      </c>
      <c r="BM230" s="199" t="s">
        <v>1855</v>
      </c>
    </row>
    <row r="231" spans="1:65" s="2" customFormat="1" ht="38.4">
      <c r="A231" s="34"/>
      <c r="B231" s="35"/>
      <c r="C231" s="36"/>
      <c r="D231" s="201" t="s">
        <v>165</v>
      </c>
      <c r="E231" s="36"/>
      <c r="F231" s="202" t="s">
        <v>1305</v>
      </c>
      <c r="G231" s="36"/>
      <c r="H231" s="36"/>
      <c r="I231" s="108"/>
      <c r="J231" s="36"/>
      <c r="K231" s="36"/>
      <c r="L231" s="39"/>
      <c r="M231" s="203"/>
      <c r="N231" s="204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165</v>
      </c>
      <c r="AU231" s="17" t="s">
        <v>82</v>
      </c>
    </row>
    <row r="232" spans="1:65" s="13" customFormat="1" ht="10.199999999999999">
      <c r="B232" s="205"/>
      <c r="C232" s="206"/>
      <c r="D232" s="201" t="s">
        <v>166</v>
      </c>
      <c r="E232" s="207" t="s">
        <v>19</v>
      </c>
      <c r="F232" s="208" t="s">
        <v>2257</v>
      </c>
      <c r="G232" s="206"/>
      <c r="H232" s="209">
        <v>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166</v>
      </c>
      <c r="AU232" s="215" t="s">
        <v>82</v>
      </c>
      <c r="AV232" s="13" t="s">
        <v>85</v>
      </c>
      <c r="AW232" s="13" t="s">
        <v>34</v>
      </c>
      <c r="AX232" s="13" t="s">
        <v>82</v>
      </c>
      <c r="AY232" s="215" t="s">
        <v>158</v>
      </c>
    </row>
    <row r="233" spans="1:65" s="2" customFormat="1" ht="30" customHeight="1">
      <c r="A233" s="34"/>
      <c r="B233" s="35"/>
      <c r="C233" s="188" t="s">
        <v>403</v>
      </c>
      <c r="D233" s="188" t="s">
        <v>159</v>
      </c>
      <c r="E233" s="189" t="s">
        <v>426</v>
      </c>
      <c r="F233" s="190" t="s">
        <v>427</v>
      </c>
      <c r="G233" s="191" t="s">
        <v>162</v>
      </c>
      <c r="H233" s="192">
        <v>62</v>
      </c>
      <c r="I233" s="193"/>
      <c r="J233" s="194">
        <f>ROUND(I233*H233,2)</f>
        <v>0</v>
      </c>
      <c r="K233" s="190" t="s">
        <v>19</v>
      </c>
      <c r="L233" s="39"/>
      <c r="M233" s="195" t="s">
        <v>19</v>
      </c>
      <c r="N233" s="196" t="s">
        <v>45</v>
      </c>
      <c r="O233" s="64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236</v>
      </c>
      <c r="AT233" s="199" t="s">
        <v>159</v>
      </c>
      <c r="AU233" s="199" t="s">
        <v>82</v>
      </c>
      <c r="AY233" s="17" t="s">
        <v>158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236</v>
      </c>
      <c r="BM233" s="199" t="s">
        <v>428</v>
      </c>
    </row>
    <row r="234" spans="1:65" s="2" customFormat="1" ht="19.2">
      <c r="A234" s="34"/>
      <c r="B234" s="35"/>
      <c r="C234" s="36"/>
      <c r="D234" s="201" t="s">
        <v>165</v>
      </c>
      <c r="E234" s="36"/>
      <c r="F234" s="202" t="s">
        <v>427</v>
      </c>
      <c r="G234" s="36"/>
      <c r="H234" s="36"/>
      <c r="I234" s="108"/>
      <c r="J234" s="36"/>
      <c r="K234" s="36"/>
      <c r="L234" s="39"/>
      <c r="M234" s="203"/>
      <c r="N234" s="204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165</v>
      </c>
      <c r="AU234" s="17" t="s">
        <v>82</v>
      </c>
    </row>
    <row r="235" spans="1:65" s="2" customFormat="1" ht="16.5" customHeight="1">
      <c r="A235" s="34"/>
      <c r="B235" s="35"/>
      <c r="C235" s="228" t="s">
        <v>222</v>
      </c>
      <c r="D235" s="228" t="s">
        <v>199</v>
      </c>
      <c r="E235" s="229" t="s">
        <v>430</v>
      </c>
      <c r="F235" s="230" t="s">
        <v>431</v>
      </c>
      <c r="G235" s="231" t="s">
        <v>162</v>
      </c>
      <c r="H235" s="232">
        <v>71.3</v>
      </c>
      <c r="I235" s="233"/>
      <c r="J235" s="234">
        <f>ROUND(I235*H235,2)</f>
        <v>0</v>
      </c>
      <c r="K235" s="230" t="s">
        <v>19</v>
      </c>
      <c r="L235" s="235"/>
      <c r="M235" s="236" t="s">
        <v>19</v>
      </c>
      <c r="N235" s="237" t="s">
        <v>45</v>
      </c>
      <c r="O235" s="64"/>
      <c r="P235" s="197">
        <f>O235*H235</f>
        <v>0</v>
      </c>
      <c r="Q235" s="197">
        <v>1.2E-4</v>
      </c>
      <c r="R235" s="197">
        <f>Q235*H235</f>
        <v>8.5559999999999994E-3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241</v>
      </c>
      <c r="AT235" s="199" t="s">
        <v>199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432</v>
      </c>
    </row>
    <row r="236" spans="1:65" s="2" customFormat="1" ht="10.199999999999999">
      <c r="A236" s="34"/>
      <c r="B236" s="35"/>
      <c r="C236" s="36"/>
      <c r="D236" s="201" t="s">
        <v>165</v>
      </c>
      <c r="E236" s="36"/>
      <c r="F236" s="202" t="s">
        <v>431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2258</v>
      </c>
      <c r="G237" s="206"/>
      <c r="H237" s="209">
        <v>62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13" customFormat="1" ht="10.199999999999999">
      <c r="B238" s="205"/>
      <c r="C238" s="206"/>
      <c r="D238" s="201" t="s">
        <v>166</v>
      </c>
      <c r="E238" s="206"/>
      <c r="F238" s="208" t="s">
        <v>2259</v>
      </c>
      <c r="G238" s="206"/>
      <c r="H238" s="209">
        <v>71.3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166</v>
      </c>
      <c r="AU238" s="215" t="s">
        <v>82</v>
      </c>
      <c r="AV238" s="13" t="s">
        <v>85</v>
      </c>
      <c r="AW238" s="13" t="s">
        <v>4</v>
      </c>
      <c r="AX238" s="13" t="s">
        <v>82</v>
      </c>
      <c r="AY238" s="215" t="s">
        <v>158</v>
      </c>
    </row>
    <row r="239" spans="1:65" s="2" customFormat="1" ht="41.4" customHeight="1">
      <c r="A239" s="34"/>
      <c r="B239" s="35"/>
      <c r="C239" s="188" t="s">
        <v>415</v>
      </c>
      <c r="D239" s="188" t="s">
        <v>159</v>
      </c>
      <c r="E239" s="189" t="s">
        <v>436</v>
      </c>
      <c r="F239" s="190" t="s">
        <v>437</v>
      </c>
      <c r="G239" s="191" t="s">
        <v>162</v>
      </c>
      <c r="H239" s="192">
        <v>295</v>
      </c>
      <c r="I239" s="193"/>
      <c r="J239" s="194">
        <f>ROUND(I239*H239,2)</f>
        <v>0</v>
      </c>
      <c r="K239" s="190" t="s">
        <v>213</v>
      </c>
      <c r="L239" s="39"/>
      <c r="M239" s="195" t="s">
        <v>19</v>
      </c>
      <c r="N239" s="196" t="s">
        <v>45</v>
      </c>
      <c r="O239" s="64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236</v>
      </c>
      <c r="AT239" s="199" t="s">
        <v>159</v>
      </c>
      <c r="AU239" s="199" t="s">
        <v>82</v>
      </c>
      <c r="AY239" s="17" t="s">
        <v>158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236</v>
      </c>
      <c r="BM239" s="199" t="s">
        <v>438</v>
      </c>
    </row>
    <row r="240" spans="1:65" s="2" customFormat="1" ht="19.2">
      <c r="A240" s="34"/>
      <c r="B240" s="35"/>
      <c r="C240" s="36"/>
      <c r="D240" s="201" t="s">
        <v>165</v>
      </c>
      <c r="E240" s="36"/>
      <c r="F240" s="202" t="s">
        <v>437</v>
      </c>
      <c r="G240" s="36"/>
      <c r="H240" s="36"/>
      <c r="I240" s="108"/>
      <c r="J240" s="36"/>
      <c r="K240" s="36"/>
      <c r="L240" s="39"/>
      <c r="M240" s="203"/>
      <c r="N240" s="204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165</v>
      </c>
      <c r="AU240" s="17" t="s">
        <v>82</v>
      </c>
    </row>
    <row r="241" spans="1:65" s="2" customFormat="1" ht="16.5" customHeight="1">
      <c r="A241" s="34"/>
      <c r="B241" s="35"/>
      <c r="C241" s="228" t="s">
        <v>420</v>
      </c>
      <c r="D241" s="228" t="s">
        <v>199</v>
      </c>
      <c r="E241" s="229" t="s">
        <v>440</v>
      </c>
      <c r="F241" s="230" t="s">
        <v>441</v>
      </c>
      <c r="G241" s="231" t="s">
        <v>162</v>
      </c>
      <c r="H241" s="232">
        <v>322</v>
      </c>
      <c r="I241" s="233"/>
      <c r="J241" s="234">
        <f>ROUND(I241*H241,2)</f>
        <v>0</v>
      </c>
      <c r="K241" s="230" t="s">
        <v>19</v>
      </c>
      <c r="L241" s="235"/>
      <c r="M241" s="236" t="s">
        <v>19</v>
      </c>
      <c r="N241" s="237" t="s">
        <v>45</v>
      </c>
      <c r="O241" s="64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241</v>
      </c>
      <c r="AT241" s="199" t="s">
        <v>199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236</v>
      </c>
      <c r="BM241" s="199" t="s">
        <v>442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441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2260</v>
      </c>
      <c r="G243" s="206"/>
      <c r="H243" s="209">
        <v>280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3" customFormat="1" ht="10.199999999999999">
      <c r="B244" s="205"/>
      <c r="C244" s="206"/>
      <c r="D244" s="201" t="s">
        <v>166</v>
      </c>
      <c r="E244" s="206"/>
      <c r="F244" s="208" t="s">
        <v>2261</v>
      </c>
      <c r="G244" s="206"/>
      <c r="H244" s="209">
        <v>322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4</v>
      </c>
      <c r="AX244" s="13" t="s">
        <v>82</v>
      </c>
      <c r="AY244" s="215" t="s">
        <v>158</v>
      </c>
    </row>
    <row r="245" spans="1:65" s="2" customFormat="1" ht="16.5" customHeight="1">
      <c r="A245" s="34"/>
      <c r="B245" s="35"/>
      <c r="C245" s="228" t="s">
        <v>425</v>
      </c>
      <c r="D245" s="228" t="s">
        <v>199</v>
      </c>
      <c r="E245" s="229" t="s">
        <v>446</v>
      </c>
      <c r="F245" s="230" t="s">
        <v>447</v>
      </c>
      <c r="G245" s="231" t="s">
        <v>162</v>
      </c>
      <c r="H245" s="232">
        <v>17.25</v>
      </c>
      <c r="I245" s="233"/>
      <c r="J245" s="234">
        <f>ROUND(I245*H245,2)</f>
        <v>0</v>
      </c>
      <c r="K245" s="230" t="s">
        <v>19</v>
      </c>
      <c r="L245" s="235"/>
      <c r="M245" s="236" t="s">
        <v>19</v>
      </c>
      <c r="N245" s="237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241</v>
      </c>
      <c r="AT245" s="199" t="s">
        <v>199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448</v>
      </c>
    </row>
    <row r="246" spans="1:65" s="2" customFormat="1" ht="10.199999999999999">
      <c r="A246" s="34"/>
      <c r="B246" s="35"/>
      <c r="C246" s="36"/>
      <c r="D246" s="201" t="s">
        <v>165</v>
      </c>
      <c r="E246" s="36"/>
      <c r="F246" s="202" t="s">
        <v>447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13" customFormat="1" ht="10.199999999999999">
      <c r="B247" s="205"/>
      <c r="C247" s="206"/>
      <c r="D247" s="201" t="s">
        <v>166</v>
      </c>
      <c r="E247" s="207" t="s">
        <v>19</v>
      </c>
      <c r="F247" s="208" t="s">
        <v>2262</v>
      </c>
      <c r="G247" s="206"/>
      <c r="H247" s="209">
        <v>15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82</v>
      </c>
      <c r="AV247" s="13" t="s">
        <v>85</v>
      </c>
      <c r="AW247" s="13" t="s">
        <v>34</v>
      </c>
      <c r="AX247" s="13" t="s">
        <v>82</v>
      </c>
      <c r="AY247" s="215" t="s">
        <v>158</v>
      </c>
    </row>
    <row r="248" spans="1:65" s="13" customFormat="1" ht="10.199999999999999">
      <c r="B248" s="205"/>
      <c r="C248" s="206"/>
      <c r="D248" s="201" t="s">
        <v>166</v>
      </c>
      <c r="E248" s="206"/>
      <c r="F248" s="208" t="s">
        <v>1346</v>
      </c>
      <c r="G248" s="206"/>
      <c r="H248" s="209">
        <v>17.25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166</v>
      </c>
      <c r="AU248" s="215" t="s">
        <v>82</v>
      </c>
      <c r="AV248" s="13" t="s">
        <v>85</v>
      </c>
      <c r="AW248" s="13" t="s">
        <v>4</v>
      </c>
      <c r="AX248" s="13" t="s">
        <v>82</v>
      </c>
      <c r="AY248" s="215" t="s">
        <v>158</v>
      </c>
    </row>
    <row r="249" spans="1:65" s="2" customFormat="1" ht="29.4" customHeight="1">
      <c r="A249" s="34"/>
      <c r="B249" s="35"/>
      <c r="C249" s="188" t="s">
        <v>429</v>
      </c>
      <c r="D249" s="188" t="s">
        <v>159</v>
      </c>
      <c r="E249" s="189" t="s">
        <v>451</v>
      </c>
      <c r="F249" s="190" t="s">
        <v>452</v>
      </c>
      <c r="G249" s="191" t="s">
        <v>162</v>
      </c>
      <c r="H249" s="192">
        <v>190</v>
      </c>
      <c r="I249" s="193"/>
      <c r="J249" s="194">
        <f>ROUND(I249*H249,2)</f>
        <v>0</v>
      </c>
      <c r="K249" s="190" t="s">
        <v>19</v>
      </c>
      <c r="L249" s="39"/>
      <c r="M249" s="195" t="s">
        <v>19</v>
      </c>
      <c r="N249" s="196" t="s">
        <v>45</v>
      </c>
      <c r="O249" s="64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236</v>
      </c>
      <c r="AT249" s="199" t="s">
        <v>159</v>
      </c>
      <c r="AU249" s="199" t="s">
        <v>82</v>
      </c>
      <c r="AY249" s="17" t="s">
        <v>158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236</v>
      </c>
      <c r="BM249" s="199" t="s">
        <v>453</v>
      </c>
    </row>
    <row r="250" spans="1:65" s="2" customFormat="1" ht="19.2">
      <c r="A250" s="34"/>
      <c r="B250" s="35"/>
      <c r="C250" s="36"/>
      <c r="D250" s="201" t="s">
        <v>165</v>
      </c>
      <c r="E250" s="36"/>
      <c r="F250" s="202" t="s">
        <v>452</v>
      </c>
      <c r="G250" s="36"/>
      <c r="H250" s="36"/>
      <c r="I250" s="108"/>
      <c r="J250" s="36"/>
      <c r="K250" s="36"/>
      <c r="L250" s="39"/>
      <c r="M250" s="203"/>
      <c r="N250" s="204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165</v>
      </c>
      <c r="AU250" s="17" t="s">
        <v>82</v>
      </c>
    </row>
    <row r="251" spans="1:65" s="2" customFormat="1" ht="29.4" customHeight="1">
      <c r="A251" s="34"/>
      <c r="B251" s="35"/>
      <c r="C251" s="228" t="s">
        <v>435</v>
      </c>
      <c r="D251" s="228" t="s">
        <v>199</v>
      </c>
      <c r="E251" s="229" t="s">
        <v>455</v>
      </c>
      <c r="F251" s="230" t="s">
        <v>456</v>
      </c>
      <c r="G251" s="231" t="s">
        <v>162</v>
      </c>
      <c r="H251" s="232">
        <v>218.5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4.2000000000000002E-4</v>
      </c>
      <c r="R251" s="197">
        <f>Q251*H251</f>
        <v>9.1770000000000004E-2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241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457</v>
      </c>
    </row>
    <row r="252" spans="1:65" s="2" customFormat="1" ht="10.199999999999999">
      <c r="A252" s="34"/>
      <c r="B252" s="35"/>
      <c r="C252" s="36"/>
      <c r="D252" s="201" t="s">
        <v>165</v>
      </c>
      <c r="E252" s="36"/>
      <c r="F252" s="202" t="s">
        <v>456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10.199999999999999">
      <c r="B253" s="205"/>
      <c r="C253" s="206"/>
      <c r="D253" s="201" t="s">
        <v>166</v>
      </c>
      <c r="E253" s="207" t="s">
        <v>19</v>
      </c>
      <c r="F253" s="208" t="s">
        <v>2263</v>
      </c>
      <c r="G253" s="206"/>
      <c r="H253" s="209">
        <v>190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13" customFormat="1" ht="10.199999999999999">
      <c r="B254" s="205"/>
      <c r="C254" s="206"/>
      <c r="D254" s="201" t="s">
        <v>166</v>
      </c>
      <c r="E254" s="206"/>
      <c r="F254" s="208" t="s">
        <v>2264</v>
      </c>
      <c r="G254" s="206"/>
      <c r="H254" s="209">
        <v>218.5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4</v>
      </c>
      <c r="AX254" s="13" t="s">
        <v>82</v>
      </c>
      <c r="AY254" s="215" t="s">
        <v>158</v>
      </c>
    </row>
    <row r="255" spans="1:65" s="2" customFormat="1" ht="29.4" customHeight="1">
      <c r="A255" s="34"/>
      <c r="B255" s="35"/>
      <c r="C255" s="228" t="s">
        <v>439</v>
      </c>
      <c r="D255" s="228" t="s">
        <v>199</v>
      </c>
      <c r="E255" s="229" t="s">
        <v>460</v>
      </c>
      <c r="F255" s="230" t="s">
        <v>461</v>
      </c>
      <c r="G255" s="231" t="s">
        <v>202</v>
      </c>
      <c r="H255" s="232">
        <v>2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45</v>
      </c>
      <c r="O255" s="64"/>
      <c r="P255" s="197">
        <f>O255*H255</f>
        <v>0</v>
      </c>
      <c r="Q255" s="197">
        <v>4.2000000000000002E-4</v>
      </c>
      <c r="R255" s="197">
        <f>Q255*H255</f>
        <v>8.4000000000000003E-4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241</v>
      </c>
      <c r="AT255" s="199" t="s">
        <v>199</v>
      </c>
      <c r="AU255" s="199" t="s">
        <v>82</v>
      </c>
      <c r="AY255" s="17" t="s">
        <v>158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82</v>
      </c>
      <c r="BK255" s="200">
        <f>ROUND(I255*H255,2)</f>
        <v>0</v>
      </c>
      <c r="BL255" s="17" t="s">
        <v>236</v>
      </c>
      <c r="BM255" s="199" t="s">
        <v>462</v>
      </c>
    </row>
    <row r="256" spans="1:65" s="2" customFormat="1" ht="19.2">
      <c r="A256" s="34"/>
      <c r="B256" s="35"/>
      <c r="C256" s="36"/>
      <c r="D256" s="201" t="s">
        <v>165</v>
      </c>
      <c r="E256" s="36"/>
      <c r="F256" s="202" t="s">
        <v>461</v>
      </c>
      <c r="G256" s="36"/>
      <c r="H256" s="36"/>
      <c r="I256" s="108"/>
      <c r="J256" s="36"/>
      <c r="K256" s="36"/>
      <c r="L256" s="39"/>
      <c r="M256" s="203"/>
      <c r="N256" s="204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65" s="13" customFormat="1" ht="10.199999999999999">
      <c r="B257" s="205"/>
      <c r="C257" s="206"/>
      <c r="D257" s="201" t="s">
        <v>166</v>
      </c>
      <c r="E257" s="207" t="s">
        <v>19</v>
      </c>
      <c r="F257" s="208" t="s">
        <v>2265</v>
      </c>
      <c r="G257" s="206"/>
      <c r="H257" s="209">
        <v>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82</v>
      </c>
      <c r="AV257" s="13" t="s">
        <v>85</v>
      </c>
      <c r="AW257" s="13" t="s">
        <v>34</v>
      </c>
      <c r="AX257" s="13" t="s">
        <v>82</v>
      </c>
      <c r="AY257" s="215" t="s">
        <v>158</v>
      </c>
    </row>
    <row r="258" spans="1:65" s="2" customFormat="1" ht="30.6" customHeight="1">
      <c r="A258" s="34"/>
      <c r="B258" s="35"/>
      <c r="C258" s="188" t="s">
        <v>445</v>
      </c>
      <c r="D258" s="188" t="s">
        <v>159</v>
      </c>
      <c r="E258" s="189" t="s">
        <v>465</v>
      </c>
      <c r="F258" s="190" t="s">
        <v>466</v>
      </c>
      <c r="G258" s="191" t="s">
        <v>162</v>
      </c>
      <c r="H258" s="192">
        <v>190</v>
      </c>
      <c r="I258" s="193"/>
      <c r="J258" s="194">
        <f>ROUND(I258*H258,2)</f>
        <v>0</v>
      </c>
      <c r="K258" s="190" t="s">
        <v>213</v>
      </c>
      <c r="L258" s="39"/>
      <c r="M258" s="195" t="s">
        <v>19</v>
      </c>
      <c r="N258" s="196" t="s">
        <v>45</v>
      </c>
      <c r="O258" s="64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236</v>
      </c>
      <c r="AT258" s="199" t="s">
        <v>159</v>
      </c>
      <c r="AU258" s="199" t="s">
        <v>82</v>
      </c>
      <c r="AY258" s="17" t="s">
        <v>158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82</v>
      </c>
      <c r="BK258" s="200">
        <f>ROUND(I258*H258,2)</f>
        <v>0</v>
      </c>
      <c r="BL258" s="17" t="s">
        <v>236</v>
      </c>
      <c r="BM258" s="199" t="s">
        <v>467</v>
      </c>
    </row>
    <row r="259" spans="1:65" s="2" customFormat="1" ht="48">
      <c r="A259" s="34"/>
      <c r="B259" s="35"/>
      <c r="C259" s="36"/>
      <c r="D259" s="201" t="s">
        <v>165</v>
      </c>
      <c r="E259" s="36"/>
      <c r="F259" s="202" t="s">
        <v>468</v>
      </c>
      <c r="G259" s="36"/>
      <c r="H259" s="36"/>
      <c r="I259" s="108"/>
      <c r="J259" s="36"/>
      <c r="K259" s="36"/>
      <c r="L259" s="39"/>
      <c r="M259" s="203"/>
      <c r="N259" s="204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165</v>
      </c>
      <c r="AU259" s="17" t="s">
        <v>82</v>
      </c>
    </row>
    <row r="260" spans="1:65" s="2" customFormat="1" ht="16.5" customHeight="1">
      <c r="A260" s="34"/>
      <c r="B260" s="35"/>
      <c r="C260" s="228" t="s">
        <v>450</v>
      </c>
      <c r="D260" s="228" t="s">
        <v>199</v>
      </c>
      <c r="E260" s="229" t="s">
        <v>470</v>
      </c>
      <c r="F260" s="230" t="s">
        <v>471</v>
      </c>
      <c r="G260" s="231" t="s">
        <v>162</v>
      </c>
      <c r="H260" s="232">
        <v>218.5</v>
      </c>
      <c r="I260" s="233"/>
      <c r="J260" s="234">
        <f>ROUND(I260*H260,2)</f>
        <v>0</v>
      </c>
      <c r="K260" s="230" t="s">
        <v>213</v>
      </c>
      <c r="L260" s="235"/>
      <c r="M260" s="236" t="s">
        <v>19</v>
      </c>
      <c r="N260" s="237" t="s">
        <v>45</v>
      </c>
      <c r="O260" s="64"/>
      <c r="P260" s="197">
        <f>O260*H260</f>
        <v>0</v>
      </c>
      <c r="Q260" s="197">
        <v>4.8000000000000001E-4</v>
      </c>
      <c r="R260" s="197">
        <f>Q260*H260</f>
        <v>0.10488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241</v>
      </c>
      <c r="AT260" s="199" t="s">
        <v>199</v>
      </c>
      <c r="AU260" s="199" t="s">
        <v>82</v>
      </c>
      <c r="AY260" s="17" t="s">
        <v>158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236</v>
      </c>
      <c r="BM260" s="199" t="s">
        <v>472</v>
      </c>
    </row>
    <row r="261" spans="1:65" s="2" customFormat="1" ht="10.199999999999999">
      <c r="A261" s="34"/>
      <c r="B261" s="35"/>
      <c r="C261" s="36"/>
      <c r="D261" s="201" t="s">
        <v>165</v>
      </c>
      <c r="E261" s="36"/>
      <c r="F261" s="202" t="s">
        <v>471</v>
      </c>
      <c r="G261" s="36"/>
      <c r="H261" s="36"/>
      <c r="I261" s="108"/>
      <c r="J261" s="36"/>
      <c r="K261" s="36"/>
      <c r="L261" s="39"/>
      <c r="M261" s="203"/>
      <c r="N261" s="204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165</v>
      </c>
      <c r="AU261" s="17" t="s">
        <v>82</v>
      </c>
    </row>
    <row r="262" spans="1:65" s="13" customFormat="1" ht="10.199999999999999">
      <c r="B262" s="205"/>
      <c r="C262" s="206"/>
      <c r="D262" s="201" t="s">
        <v>166</v>
      </c>
      <c r="E262" s="207" t="s">
        <v>19</v>
      </c>
      <c r="F262" s="208" t="s">
        <v>2266</v>
      </c>
      <c r="G262" s="206"/>
      <c r="H262" s="209">
        <v>190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82</v>
      </c>
      <c r="AV262" s="13" t="s">
        <v>85</v>
      </c>
      <c r="AW262" s="13" t="s">
        <v>34</v>
      </c>
      <c r="AX262" s="13" t="s">
        <v>82</v>
      </c>
      <c r="AY262" s="215" t="s">
        <v>158</v>
      </c>
    </row>
    <row r="263" spans="1:65" s="13" customFormat="1" ht="10.199999999999999">
      <c r="B263" s="205"/>
      <c r="C263" s="206"/>
      <c r="D263" s="201" t="s">
        <v>166</v>
      </c>
      <c r="E263" s="206"/>
      <c r="F263" s="208" t="s">
        <v>2264</v>
      </c>
      <c r="G263" s="206"/>
      <c r="H263" s="209">
        <v>218.5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4</v>
      </c>
      <c r="AX263" s="13" t="s">
        <v>82</v>
      </c>
      <c r="AY263" s="215" t="s">
        <v>158</v>
      </c>
    </row>
    <row r="264" spans="1:65" s="2" customFormat="1" ht="30.6" customHeight="1">
      <c r="A264" s="34"/>
      <c r="B264" s="35"/>
      <c r="C264" s="188" t="s">
        <v>454</v>
      </c>
      <c r="D264" s="188" t="s">
        <v>159</v>
      </c>
      <c r="E264" s="189" t="s">
        <v>492</v>
      </c>
      <c r="F264" s="190" t="s">
        <v>493</v>
      </c>
      <c r="G264" s="191" t="s">
        <v>162</v>
      </c>
      <c r="H264" s="192">
        <v>190</v>
      </c>
      <c r="I264" s="193"/>
      <c r="J264" s="194">
        <f>ROUND(I264*H264,2)</f>
        <v>0</v>
      </c>
      <c r="K264" s="190" t="s">
        <v>213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494</v>
      </c>
    </row>
    <row r="265" spans="1:65" s="2" customFormat="1" ht="48">
      <c r="A265" s="34"/>
      <c r="B265" s="35"/>
      <c r="C265" s="36"/>
      <c r="D265" s="201" t="s">
        <v>165</v>
      </c>
      <c r="E265" s="36"/>
      <c r="F265" s="202" t="s">
        <v>495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30.6" customHeight="1">
      <c r="A266" s="34"/>
      <c r="B266" s="35"/>
      <c r="C266" s="228" t="s">
        <v>459</v>
      </c>
      <c r="D266" s="228" t="s">
        <v>199</v>
      </c>
      <c r="E266" s="229" t="s">
        <v>497</v>
      </c>
      <c r="F266" s="230" t="s">
        <v>498</v>
      </c>
      <c r="G266" s="231" t="s">
        <v>162</v>
      </c>
      <c r="H266" s="232">
        <v>218.5</v>
      </c>
      <c r="I266" s="233"/>
      <c r="J266" s="234">
        <f>ROUND(I266*H266,2)</f>
        <v>0</v>
      </c>
      <c r="K266" s="230" t="s">
        <v>19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6.2E-4</v>
      </c>
      <c r="R266" s="197">
        <f>Q266*H266</f>
        <v>0.13547000000000001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255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255</v>
      </c>
      <c r="BM266" s="199" t="s">
        <v>499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498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13" customFormat="1" ht="10.199999999999999">
      <c r="B268" s="205"/>
      <c r="C268" s="206"/>
      <c r="D268" s="201" t="s">
        <v>166</v>
      </c>
      <c r="E268" s="207" t="s">
        <v>19</v>
      </c>
      <c r="F268" s="208" t="s">
        <v>2267</v>
      </c>
      <c r="G268" s="206"/>
      <c r="H268" s="209">
        <v>190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82</v>
      </c>
      <c r="AV268" s="13" t="s">
        <v>85</v>
      </c>
      <c r="AW268" s="13" t="s">
        <v>34</v>
      </c>
      <c r="AX268" s="13" t="s">
        <v>82</v>
      </c>
      <c r="AY268" s="215" t="s">
        <v>158</v>
      </c>
    </row>
    <row r="269" spans="1:65" s="13" customFormat="1" ht="10.199999999999999">
      <c r="B269" s="205"/>
      <c r="C269" s="206"/>
      <c r="D269" s="201" t="s">
        <v>166</v>
      </c>
      <c r="E269" s="206"/>
      <c r="F269" s="208" t="s">
        <v>2264</v>
      </c>
      <c r="G269" s="206"/>
      <c r="H269" s="209">
        <v>218.5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4</v>
      </c>
      <c r="AX269" s="13" t="s">
        <v>82</v>
      </c>
      <c r="AY269" s="215" t="s">
        <v>158</v>
      </c>
    </row>
    <row r="270" spans="1:65" s="2" customFormat="1" ht="16.5" customHeight="1">
      <c r="A270" s="34"/>
      <c r="B270" s="35"/>
      <c r="C270" s="188" t="s">
        <v>464</v>
      </c>
      <c r="D270" s="188" t="s">
        <v>159</v>
      </c>
      <c r="E270" s="189" t="s">
        <v>503</v>
      </c>
      <c r="F270" s="190" t="s">
        <v>504</v>
      </c>
      <c r="G270" s="191" t="s">
        <v>202</v>
      </c>
      <c r="H270" s="192">
        <v>54</v>
      </c>
      <c r="I270" s="193"/>
      <c r="J270" s="194">
        <f>ROUND(I270*H270,2)</f>
        <v>0</v>
      </c>
      <c r="K270" s="190" t="s">
        <v>19</v>
      </c>
      <c r="L270" s="39"/>
      <c r="M270" s="195" t="s">
        <v>19</v>
      </c>
      <c r="N270" s="196" t="s">
        <v>45</v>
      </c>
      <c r="O270" s="64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236</v>
      </c>
      <c r="AT270" s="199" t="s">
        <v>159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505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504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2" customFormat="1" ht="16.5" customHeight="1">
      <c r="A272" s="34"/>
      <c r="B272" s="35"/>
      <c r="C272" s="228" t="s">
        <v>469</v>
      </c>
      <c r="D272" s="228" t="s">
        <v>199</v>
      </c>
      <c r="E272" s="229" t="s">
        <v>506</v>
      </c>
      <c r="F272" s="230" t="s">
        <v>507</v>
      </c>
      <c r="G272" s="231" t="s">
        <v>508</v>
      </c>
      <c r="H272" s="232">
        <v>54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45</v>
      </c>
      <c r="O272" s="64"/>
      <c r="P272" s="197">
        <f>O272*H272</f>
        <v>0</v>
      </c>
      <c r="Q272" s="197">
        <v>6.2E-4</v>
      </c>
      <c r="R272" s="197">
        <f>Q272*H272</f>
        <v>3.3480000000000003E-2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241</v>
      </c>
      <c r="AT272" s="199" t="s">
        <v>199</v>
      </c>
      <c r="AU272" s="199" t="s">
        <v>82</v>
      </c>
      <c r="AY272" s="17" t="s">
        <v>158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236</v>
      </c>
      <c r="BM272" s="199" t="s">
        <v>509</v>
      </c>
    </row>
    <row r="273" spans="1:65" s="2" customFormat="1" ht="10.199999999999999">
      <c r="A273" s="34"/>
      <c r="B273" s="35"/>
      <c r="C273" s="36"/>
      <c r="D273" s="201" t="s">
        <v>165</v>
      </c>
      <c r="E273" s="36"/>
      <c r="F273" s="202" t="s">
        <v>507</v>
      </c>
      <c r="G273" s="36"/>
      <c r="H273" s="36"/>
      <c r="I273" s="108"/>
      <c r="J273" s="36"/>
      <c r="K273" s="36"/>
      <c r="L273" s="39"/>
      <c r="M273" s="203"/>
      <c r="N273" s="204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165</v>
      </c>
      <c r="AU273" s="17" t="s">
        <v>82</v>
      </c>
    </row>
    <row r="274" spans="1:65" s="13" customFormat="1" ht="10.199999999999999">
      <c r="B274" s="205"/>
      <c r="C274" s="206"/>
      <c r="D274" s="201" t="s">
        <v>166</v>
      </c>
      <c r="E274" s="207" t="s">
        <v>19</v>
      </c>
      <c r="F274" s="208" t="s">
        <v>2268</v>
      </c>
      <c r="G274" s="206"/>
      <c r="H274" s="209">
        <v>54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166</v>
      </c>
      <c r="AU274" s="215" t="s">
        <v>82</v>
      </c>
      <c r="AV274" s="13" t="s">
        <v>85</v>
      </c>
      <c r="AW274" s="13" t="s">
        <v>34</v>
      </c>
      <c r="AX274" s="13" t="s">
        <v>82</v>
      </c>
      <c r="AY274" s="215" t="s">
        <v>158</v>
      </c>
    </row>
    <row r="275" spans="1:65" s="2" customFormat="1" ht="30.6" customHeight="1">
      <c r="A275" s="34"/>
      <c r="B275" s="35"/>
      <c r="C275" s="228" t="s">
        <v>474</v>
      </c>
      <c r="D275" s="228" t="s">
        <v>199</v>
      </c>
      <c r="E275" s="229" t="s">
        <v>512</v>
      </c>
      <c r="F275" s="230" t="s">
        <v>513</v>
      </c>
      <c r="G275" s="231" t="s">
        <v>508</v>
      </c>
      <c r="H275" s="232">
        <v>10</v>
      </c>
      <c r="I275" s="233"/>
      <c r="J275" s="234">
        <f>ROUND(I275*H275,2)</f>
        <v>0</v>
      </c>
      <c r="K275" s="230" t="s">
        <v>19</v>
      </c>
      <c r="L275" s="235"/>
      <c r="M275" s="236" t="s">
        <v>19</v>
      </c>
      <c r="N275" s="237" t="s">
        <v>45</v>
      </c>
      <c r="O275" s="64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241</v>
      </c>
      <c r="AT275" s="199" t="s">
        <v>199</v>
      </c>
      <c r="AU275" s="199" t="s">
        <v>82</v>
      </c>
      <c r="AY275" s="17" t="s">
        <v>158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236</v>
      </c>
      <c r="BM275" s="199" t="s">
        <v>514</v>
      </c>
    </row>
    <row r="276" spans="1:65" s="2" customFormat="1" ht="10.199999999999999">
      <c r="A276" s="34"/>
      <c r="B276" s="35"/>
      <c r="C276" s="36"/>
      <c r="D276" s="201" t="s">
        <v>165</v>
      </c>
      <c r="E276" s="36"/>
      <c r="F276" s="202" t="s">
        <v>513</v>
      </c>
      <c r="G276" s="36"/>
      <c r="H276" s="36"/>
      <c r="I276" s="108"/>
      <c r="J276" s="36"/>
      <c r="K276" s="36"/>
      <c r="L276" s="39"/>
      <c r="M276" s="203"/>
      <c r="N276" s="204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165</v>
      </c>
      <c r="AU276" s="17" t="s">
        <v>82</v>
      </c>
    </row>
    <row r="277" spans="1:65" s="2" customFormat="1" ht="30.6" customHeight="1">
      <c r="A277" s="34"/>
      <c r="B277" s="35"/>
      <c r="C277" s="188" t="s">
        <v>479</v>
      </c>
      <c r="D277" s="188" t="s">
        <v>159</v>
      </c>
      <c r="E277" s="189" t="s">
        <v>517</v>
      </c>
      <c r="F277" s="190" t="s">
        <v>518</v>
      </c>
      <c r="G277" s="191" t="s">
        <v>202</v>
      </c>
      <c r="H277" s="192">
        <v>236</v>
      </c>
      <c r="I277" s="193"/>
      <c r="J277" s="194">
        <f>ROUND(I277*H277,2)</f>
        <v>0</v>
      </c>
      <c r="K277" s="190" t="s">
        <v>213</v>
      </c>
      <c r="L277" s="39"/>
      <c r="M277" s="195" t="s">
        <v>19</v>
      </c>
      <c r="N277" s="196" t="s">
        <v>45</v>
      </c>
      <c r="O277" s="64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236</v>
      </c>
      <c r="AT277" s="199" t="s">
        <v>159</v>
      </c>
      <c r="AU277" s="199" t="s">
        <v>82</v>
      </c>
      <c r="AY277" s="17" t="s">
        <v>158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82</v>
      </c>
      <c r="BK277" s="200">
        <f>ROUND(I277*H277,2)</f>
        <v>0</v>
      </c>
      <c r="BL277" s="17" t="s">
        <v>236</v>
      </c>
      <c r="BM277" s="199" t="s">
        <v>519</v>
      </c>
    </row>
    <row r="278" spans="1:65" s="2" customFormat="1" ht="19.2">
      <c r="A278" s="34"/>
      <c r="B278" s="35"/>
      <c r="C278" s="36"/>
      <c r="D278" s="201" t="s">
        <v>165</v>
      </c>
      <c r="E278" s="36"/>
      <c r="F278" s="202" t="s">
        <v>518</v>
      </c>
      <c r="G278" s="36"/>
      <c r="H278" s="36"/>
      <c r="I278" s="108"/>
      <c r="J278" s="36"/>
      <c r="K278" s="36"/>
      <c r="L278" s="39"/>
      <c r="M278" s="203"/>
      <c r="N278" s="204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165</v>
      </c>
      <c r="AU278" s="17" t="s">
        <v>82</v>
      </c>
    </row>
    <row r="279" spans="1:65" s="13" customFormat="1" ht="10.199999999999999">
      <c r="B279" s="205"/>
      <c r="C279" s="206"/>
      <c r="D279" s="201" t="s">
        <v>166</v>
      </c>
      <c r="E279" s="207" t="s">
        <v>19</v>
      </c>
      <c r="F279" s="208" t="s">
        <v>2269</v>
      </c>
      <c r="G279" s="206"/>
      <c r="H279" s="209">
        <v>236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34</v>
      </c>
      <c r="AX279" s="13" t="s">
        <v>82</v>
      </c>
      <c r="AY279" s="215" t="s">
        <v>158</v>
      </c>
    </row>
    <row r="280" spans="1:65" s="2" customFormat="1" ht="16.5" customHeight="1">
      <c r="A280" s="34"/>
      <c r="B280" s="35"/>
      <c r="C280" s="188" t="s">
        <v>485</v>
      </c>
      <c r="D280" s="188" t="s">
        <v>159</v>
      </c>
      <c r="E280" s="189" t="s">
        <v>522</v>
      </c>
      <c r="F280" s="190" t="s">
        <v>523</v>
      </c>
      <c r="G280" s="191" t="s">
        <v>162</v>
      </c>
      <c r="H280" s="192">
        <v>100</v>
      </c>
      <c r="I280" s="193"/>
      <c r="J280" s="194">
        <f>ROUND(I280*H280,2)</f>
        <v>0</v>
      </c>
      <c r="K280" s="190" t="s">
        <v>213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5.0000000000000002E-5</v>
      </c>
      <c r="R280" s="197">
        <f>Q280*H280</f>
        <v>5.0000000000000001E-3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524</v>
      </c>
    </row>
    <row r="281" spans="1:65" s="2" customFormat="1" ht="19.2">
      <c r="A281" s="34"/>
      <c r="B281" s="35"/>
      <c r="C281" s="36"/>
      <c r="D281" s="201" t="s">
        <v>165</v>
      </c>
      <c r="E281" s="36"/>
      <c r="F281" s="202" t="s">
        <v>525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38.4">
      <c r="A282" s="34"/>
      <c r="B282" s="35"/>
      <c r="C282" s="36"/>
      <c r="D282" s="201" t="s">
        <v>216</v>
      </c>
      <c r="E282" s="36"/>
      <c r="F282" s="227" t="s">
        <v>526</v>
      </c>
      <c r="G282" s="36"/>
      <c r="H282" s="36"/>
      <c r="I282" s="108"/>
      <c r="J282" s="36"/>
      <c r="K282" s="36"/>
      <c r="L282" s="39"/>
      <c r="M282" s="203"/>
      <c r="N282" s="204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216</v>
      </c>
      <c r="AU282" s="17" t="s">
        <v>82</v>
      </c>
    </row>
    <row r="283" spans="1:65" s="13" customFormat="1" ht="10.199999999999999">
      <c r="B283" s="205"/>
      <c r="C283" s="206"/>
      <c r="D283" s="201" t="s">
        <v>166</v>
      </c>
      <c r="E283" s="207" t="s">
        <v>19</v>
      </c>
      <c r="F283" s="208" t="s">
        <v>2270</v>
      </c>
      <c r="G283" s="206"/>
      <c r="H283" s="209">
        <v>100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34</v>
      </c>
      <c r="AX283" s="13" t="s">
        <v>82</v>
      </c>
      <c r="AY283" s="215" t="s">
        <v>158</v>
      </c>
    </row>
    <row r="284" spans="1:65" s="2" customFormat="1" ht="16.5" customHeight="1">
      <c r="A284" s="34"/>
      <c r="B284" s="35"/>
      <c r="C284" s="228" t="s">
        <v>491</v>
      </c>
      <c r="D284" s="228" t="s">
        <v>199</v>
      </c>
      <c r="E284" s="229" t="s">
        <v>529</v>
      </c>
      <c r="F284" s="230" t="s">
        <v>530</v>
      </c>
      <c r="G284" s="231" t="s">
        <v>531</v>
      </c>
      <c r="H284" s="232">
        <v>74.400000000000006</v>
      </c>
      <c r="I284" s="233"/>
      <c r="J284" s="234">
        <f>ROUND(I284*H284,2)</f>
        <v>0</v>
      </c>
      <c r="K284" s="230" t="s">
        <v>213</v>
      </c>
      <c r="L284" s="235"/>
      <c r="M284" s="236" t="s">
        <v>19</v>
      </c>
      <c r="N284" s="237" t="s">
        <v>45</v>
      </c>
      <c r="O284" s="64"/>
      <c r="P284" s="197">
        <f>O284*H284</f>
        <v>0</v>
      </c>
      <c r="Q284" s="197">
        <v>1E-3</v>
      </c>
      <c r="R284" s="197">
        <f>Q284*H284</f>
        <v>7.4400000000000008E-2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241</v>
      </c>
      <c r="AT284" s="199" t="s">
        <v>199</v>
      </c>
      <c r="AU284" s="199" t="s">
        <v>82</v>
      </c>
      <c r="AY284" s="17" t="s">
        <v>158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82</v>
      </c>
      <c r="BK284" s="200">
        <f>ROUND(I284*H284,2)</f>
        <v>0</v>
      </c>
      <c r="BL284" s="17" t="s">
        <v>236</v>
      </c>
      <c r="BM284" s="199" t="s">
        <v>532</v>
      </c>
    </row>
    <row r="285" spans="1:65" s="2" customFormat="1" ht="10.199999999999999">
      <c r="A285" s="34"/>
      <c r="B285" s="35"/>
      <c r="C285" s="36"/>
      <c r="D285" s="201" t="s">
        <v>165</v>
      </c>
      <c r="E285" s="36"/>
      <c r="F285" s="202" t="s">
        <v>530</v>
      </c>
      <c r="G285" s="36"/>
      <c r="H285" s="36"/>
      <c r="I285" s="108"/>
      <c r="J285" s="36"/>
      <c r="K285" s="36"/>
      <c r="L285" s="39"/>
      <c r="M285" s="203"/>
      <c r="N285" s="204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165</v>
      </c>
      <c r="AU285" s="17" t="s">
        <v>82</v>
      </c>
    </row>
    <row r="286" spans="1:65" s="13" customFormat="1" ht="10.199999999999999">
      <c r="B286" s="205"/>
      <c r="C286" s="206"/>
      <c r="D286" s="201" t="s">
        <v>166</v>
      </c>
      <c r="E286" s="207" t="s">
        <v>19</v>
      </c>
      <c r="F286" s="208" t="s">
        <v>2271</v>
      </c>
      <c r="G286" s="206"/>
      <c r="H286" s="209">
        <v>62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166</v>
      </c>
      <c r="AU286" s="215" t="s">
        <v>82</v>
      </c>
      <c r="AV286" s="13" t="s">
        <v>85</v>
      </c>
      <c r="AW286" s="13" t="s">
        <v>34</v>
      </c>
      <c r="AX286" s="13" t="s">
        <v>82</v>
      </c>
      <c r="AY286" s="215" t="s">
        <v>158</v>
      </c>
    </row>
    <row r="287" spans="1:65" s="13" customFormat="1" ht="10.199999999999999">
      <c r="B287" s="205"/>
      <c r="C287" s="206"/>
      <c r="D287" s="201" t="s">
        <v>166</v>
      </c>
      <c r="E287" s="206"/>
      <c r="F287" s="208" t="s">
        <v>2272</v>
      </c>
      <c r="G287" s="206"/>
      <c r="H287" s="209">
        <v>74.400000000000006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166</v>
      </c>
      <c r="AU287" s="215" t="s">
        <v>82</v>
      </c>
      <c r="AV287" s="13" t="s">
        <v>85</v>
      </c>
      <c r="AW287" s="13" t="s">
        <v>4</v>
      </c>
      <c r="AX287" s="13" t="s">
        <v>82</v>
      </c>
      <c r="AY287" s="215" t="s">
        <v>158</v>
      </c>
    </row>
    <row r="288" spans="1:65" s="2" customFormat="1" ht="30.6" customHeight="1">
      <c r="A288" s="34"/>
      <c r="B288" s="35"/>
      <c r="C288" s="188" t="s">
        <v>496</v>
      </c>
      <c r="D288" s="188" t="s">
        <v>159</v>
      </c>
      <c r="E288" s="189" t="s">
        <v>536</v>
      </c>
      <c r="F288" s="190" t="s">
        <v>537</v>
      </c>
      <c r="G288" s="191" t="s">
        <v>162</v>
      </c>
      <c r="H288" s="192">
        <v>317</v>
      </c>
      <c r="I288" s="193"/>
      <c r="J288" s="194">
        <f>ROUND(I288*H288,2)</f>
        <v>0</v>
      </c>
      <c r="K288" s="190" t="s">
        <v>19</v>
      </c>
      <c r="L288" s="39"/>
      <c r="M288" s="195" t="s">
        <v>19</v>
      </c>
      <c r="N288" s="196" t="s">
        <v>45</v>
      </c>
      <c r="O288" s="64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236</v>
      </c>
      <c r="AT288" s="199" t="s">
        <v>159</v>
      </c>
      <c r="AU288" s="199" t="s">
        <v>82</v>
      </c>
      <c r="AY288" s="17" t="s">
        <v>158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236</v>
      </c>
      <c r="BM288" s="199" t="s">
        <v>538</v>
      </c>
    </row>
    <row r="289" spans="1:65" s="2" customFormat="1" ht="28.8">
      <c r="A289" s="34"/>
      <c r="B289" s="35"/>
      <c r="C289" s="36"/>
      <c r="D289" s="201" t="s">
        <v>165</v>
      </c>
      <c r="E289" s="36"/>
      <c r="F289" s="202" t="s">
        <v>539</v>
      </c>
      <c r="G289" s="36"/>
      <c r="H289" s="36"/>
      <c r="I289" s="108"/>
      <c r="J289" s="36"/>
      <c r="K289" s="36"/>
      <c r="L289" s="39"/>
      <c r="M289" s="203"/>
      <c r="N289" s="204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165</v>
      </c>
      <c r="AU289" s="17" t="s">
        <v>82</v>
      </c>
    </row>
    <row r="290" spans="1:65" s="13" customFormat="1" ht="10.199999999999999">
      <c r="B290" s="205"/>
      <c r="C290" s="206"/>
      <c r="D290" s="201" t="s">
        <v>166</v>
      </c>
      <c r="E290" s="207" t="s">
        <v>19</v>
      </c>
      <c r="F290" s="208" t="s">
        <v>2273</v>
      </c>
      <c r="G290" s="206"/>
      <c r="H290" s="209">
        <v>317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82</v>
      </c>
      <c r="AV290" s="13" t="s">
        <v>85</v>
      </c>
      <c r="AW290" s="13" t="s">
        <v>34</v>
      </c>
      <c r="AX290" s="13" t="s">
        <v>82</v>
      </c>
      <c r="AY290" s="215" t="s">
        <v>158</v>
      </c>
    </row>
    <row r="291" spans="1:65" s="2" customFormat="1" ht="16.5" customHeight="1">
      <c r="A291" s="34"/>
      <c r="B291" s="35"/>
      <c r="C291" s="228" t="s">
        <v>502</v>
      </c>
      <c r="D291" s="228" t="s">
        <v>199</v>
      </c>
      <c r="E291" s="229" t="s">
        <v>542</v>
      </c>
      <c r="F291" s="230" t="s">
        <v>543</v>
      </c>
      <c r="G291" s="231" t="s">
        <v>531</v>
      </c>
      <c r="H291" s="232">
        <v>399.42</v>
      </c>
      <c r="I291" s="233"/>
      <c r="J291" s="234">
        <f>ROUND(I291*H291,2)</f>
        <v>0</v>
      </c>
      <c r="K291" s="230" t="s">
        <v>213</v>
      </c>
      <c r="L291" s="235"/>
      <c r="M291" s="236" t="s">
        <v>19</v>
      </c>
      <c r="N291" s="237" t="s">
        <v>45</v>
      </c>
      <c r="O291" s="64"/>
      <c r="P291" s="197">
        <f>O291*H291</f>
        <v>0</v>
      </c>
      <c r="Q291" s="197">
        <v>1E-3</v>
      </c>
      <c r="R291" s="197">
        <f>Q291*H291</f>
        <v>0.39942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241</v>
      </c>
      <c r="AT291" s="199" t="s">
        <v>199</v>
      </c>
      <c r="AU291" s="199" t="s">
        <v>82</v>
      </c>
      <c r="AY291" s="17" t="s">
        <v>158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82</v>
      </c>
      <c r="BK291" s="200">
        <f>ROUND(I291*H291,2)</f>
        <v>0</v>
      </c>
      <c r="BL291" s="17" t="s">
        <v>236</v>
      </c>
      <c r="BM291" s="199" t="s">
        <v>544</v>
      </c>
    </row>
    <row r="292" spans="1:65" s="2" customFormat="1" ht="10.199999999999999">
      <c r="A292" s="34"/>
      <c r="B292" s="35"/>
      <c r="C292" s="36"/>
      <c r="D292" s="201" t="s">
        <v>165</v>
      </c>
      <c r="E292" s="36"/>
      <c r="F292" s="202" t="s">
        <v>543</v>
      </c>
      <c r="G292" s="36"/>
      <c r="H292" s="36"/>
      <c r="I292" s="108"/>
      <c r="J292" s="36"/>
      <c r="K292" s="36"/>
      <c r="L292" s="39"/>
      <c r="M292" s="203"/>
      <c r="N292" s="204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165</v>
      </c>
      <c r="AU292" s="17" t="s">
        <v>82</v>
      </c>
    </row>
    <row r="293" spans="1:65" s="2" customFormat="1" ht="19.2">
      <c r="A293" s="34"/>
      <c r="B293" s="35"/>
      <c r="C293" s="36"/>
      <c r="D293" s="201" t="s">
        <v>181</v>
      </c>
      <c r="E293" s="36"/>
      <c r="F293" s="227" t="s">
        <v>545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181</v>
      </c>
      <c r="AU293" s="17" t="s">
        <v>82</v>
      </c>
    </row>
    <row r="294" spans="1:65" s="13" customFormat="1" ht="10.199999999999999">
      <c r="B294" s="205"/>
      <c r="C294" s="206"/>
      <c r="D294" s="201" t="s">
        <v>166</v>
      </c>
      <c r="E294" s="207" t="s">
        <v>19</v>
      </c>
      <c r="F294" s="208" t="s">
        <v>2274</v>
      </c>
      <c r="G294" s="206"/>
      <c r="H294" s="209">
        <v>332.85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82</v>
      </c>
      <c r="AV294" s="13" t="s">
        <v>85</v>
      </c>
      <c r="AW294" s="13" t="s">
        <v>34</v>
      </c>
      <c r="AX294" s="13" t="s">
        <v>82</v>
      </c>
      <c r="AY294" s="215" t="s">
        <v>158</v>
      </c>
    </row>
    <row r="295" spans="1:65" s="13" customFormat="1" ht="10.199999999999999">
      <c r="B295" s="205"/>
      <c r="C295" s="206"/>
      <c r="D295" s="201" t="s">
        <v>166</v>
      </c>
      <c r="E295" s="206"/>
      <c r="F295" s="208" t="s">
        <v>2275</v>
      </c>
      <c r="G295" s="206"/>
      <c r="H295" s="209">
        <v>399.42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4</v>
      </c>
      <c r="AX295" s="13" t="s">
        <v>82</v>
      </c>
      <c r="AY295" s="215" t="s">
        <v>158</v>
      </c>
    </row>
    <row r="296" spans="1:65" s="2" customFormat="1" ht="16.5" customHeight="1">
      <c r="A296" s="34"/>
      <c r="B296" s="35"/>
      <c r="C296" s="188" t="s">
        <v>236</v>
      </c>
      <c r="D296" s="188" t="s">
        <v>159</v>
      </c>
      <c r="E296" s="189" t="s">
        <v>549</v>
      </c>
      <c r="F296" s="190" t="s">
        <v>550</v>
      </c>
      <c r="G296" s="191" t="s">
        <v>202</v>
      </c>
      <c r="H296" s="192">
        <v>12</v>
      </c>
      <c r="I296" s="193"/>
      <c r="J296" s="194">
        <f>ROUND(I296*H296,2)</f>
        <v>0</v>
      </c>
      <c r="K296" s="190" t="s">
        <v>213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195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195</v>
      </c>
      <c r="BM296" s="199" t="s">
        <v>551</v>
      </c>
    </row>
    <row r="297" spans="1:65" s="2" customFormat="1" ht="10.199999999999999">
      <c r="A297" s="34"/>
      <c r="B297" s="35"/>
      <c r="C297" s="36"/>
      <c r="D297" s="201" t="s">
        <v>165</v>
      </c>
      <c r="E297" s="36"/>
      <c r="F297" s="202" t="s">
        <v>552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28.8">
      <c r="A298" s="34"/>
      <c r="B298" s="35"/>
      <c r="C298" s="36"/>
      <c r="D298" s="201" t="s">
        <v>216</v>
      </c>
      <c r="E298" s="36"/>
      <c r="F298" s="227" t="s">
        <v>553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216</v>
      </c>
      <c r="AU298" s="17" t="s">
        <v>82</v>
      </c>
    </row>
    <row r="299" spans="1:65" s="2" customFormat="1" ht="16.5" customHeight="1">
      <c r="A299" s="34"/>
      <c r="B299" s="35"/>
      <c r="C299" s="228" t="s">
        <v>511</v>
      </c>
      <c r="D299" s="228" t="s">
        <v>199</v>
      </c>
      <c r="E299" s="229" t="s">
        <v>555</v>
      </c>
      <c r="F299" s="230" t="s">
        <v>556</v>
      </c>
      <c r="G299" s="231" t="s">
        <v>202</v>
      </c>
      <c r="H299" s="232">
        <v>12</v>
      </c>
      <c r="I299" s="233"/>
      <c r="J299" s="234">
        <f>ROUND(I299*H299,2)</f>
        <v>0</v>
      </c>
      <c r="K299" s="230" t="s">
        <v>213</v>
      </c>
      <c r="L299" s="235"/>
      <c r="M299" s="236" t="s">
        <v>19</v>
      </c>
      <c r="N299" s="237" t="s">
        <v>45</v>
      </c>
      <c r="O299" s="64"/>
      <c r="P299" s="197">
        <f>O299*H299</f>
        <v>0</v>
      </c>
      <c r="Q299" s="197">
        <v>1.6000000000000001E-4</v>
      </c>
      <c r="R299" s="197">
        <f>Q299*H299</f>
        <v>1.9200000000000003E-3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241</v>
      </c>
      <c r="AT299" s="199" t="s">
        <v>199</v>
      </c>
      <c r="AU299" s="199" t="s">
        <v>82</v>
      </c>
      <c r="AY299" s="17" t="s">
        <v>158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7" t="s">
        <v>82</v>
      </c>
      <c r="BK299" s="200">
        <f>ROUND(I299*H299,2)</f>
        <v>0</v>
      </c>
      <c r="BL299" s="17" t="s">
        <v>236</v>
      </c>
      <c r="BM299" s="199" t="s">
        <v>557</v>
      </c>
    </row>
    <row r="300" spans="1:65" s="2" customFormat="1" ht="10.199999999999999">
      <c r="A300" s="34"/>
      <c r="B300" s="35"/>
      <c r="C300" s="36"/>
      <c r="D300" s="201" t="s">
        <v>165</v>
      </c>
      <c r="E300" s="36"/>
      <c r="F300" s="202" t="s">
        <v>556</v>
      </c>
      <c r="G300" s="36"/>
      <c r="H300" s="36"/>
      <c r="I300" s="108"/>
      <c r="J300" s="36"/>
      <c r="K300" s="36"/>
      <c r="L300" s="39"/>
      <c r="M300" s="203"/>
      <c r="N300" s="204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165</v>
      </c>
      <c r="AU300" s="17" t="s">
        <v>82</v>
      </c>
    </row>
    <row r="301" spans="1:65" s="13" customFormat="1" ht="10.199999999999999">
      <c r="B301" s="205"/>
      <c r="C301" s="206"/>
      <c r="D301" s="201" t="s">
        <v>166</v>
      </c>
      <c r="E301" s="207" t="s">
        <v>19</v>
      </c>
      <c r="F301" s="208" t="s">
        <v>2276</v>
      </c>
      <c r="G301" s="206"/>
      <c r="H301" s="209">
        <v>12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82</v>
      </c>
      <c r="AV301" s="13" t="s">
        <v>85</v>
      </c>
      <c r="AW301" s="13" t="s">
        <v>34</v>
      </c>
      <c r="AX301" s="13" t="s">
        <v>82</v>
      </c>
      <c r="AY301" s="215" t="s">
        <v>158</v>
      </c>
    </row>
    <row r="302" spans="1:65" s="2" customFormat="1" ht="16.5" customHeight="1">
      <c r="A302" s="34"/>
      <c r="B302" s="35"/>
      <c r="C302" s="188" t="s">
        <v>516</v>
      </c>
      <c r="D302" s="188" t="s">
        <v>159</v>
      </c>
      <c r="E302" s="189" t="s">
        <v>559</v>
      </c>
      <c r="F302" s="190" t="s">
        <v>560</v>
      </c>
      <c r="G302" s="191" t="s">
        <v>202</v>
      </c>
      <c r="H302" s="192">
        <v>64</v>
      </c>
      <c r="I302" s="193"/>
      <c r="J302" s="194">
        <f>ROUND(I302*H302,2)</f>
        <v>0</v>
      </c>
      <c r="K302" s="190" t="s">
        <v>213</v>
      </c>
      <c r="L302" s="39"/>
      <c r="M302" s="195" t="s">
        <v>19</v>
      </c>
      <c r="N302" s="196" t="s">
        <v>45</v>
      </c>
      <c r="O302" s="64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195</v>
      </c>
      <c r="AT302" s="199" t="s">
        <v>159</v>
      </c>
      <c r="AU302" s="199" t="s">
        <v>82</v>
      </c>
      <c r="AY302" s="17" t="s">
        <v>158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82</v>
      </c>
      <c r="BK302" s="200">
        <f>ROUND(I302*H302,2)</f>
        <v>0</v>
      </c>
      <c r="BL302" s="17" t="s">
        <v>195</v>
      </c>
      <c r="BM302" s="199" t="s">
        <v>561</v>
      </c>
    </row>
    <row r="303" spans="1:65" s="2" customFormat="1" ht="10.199999999999999">
      <c r="A303" s="34"/>
      <c r="B303" s="35"/>
      <c r="C303" s="36"/>
      <c r="D303" s="201" t="s">
        <v>165</v>
      </c>
      <c r="E303" s="36"/>
      <c r="F303" s="202" t="s">
        <v>562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165</v>
      </c>
      <c r="AU303" s="17" t="s">
        <v>82</v>
      </c>
    </row>
    <row r="304" spans="1:65" s="2" customFormat="1" ht="28.8">
      <c r="A304" s="34"/>
      <c r="B304" s="35"/>
      <c r="C304" s="36"/>
      <c r="D304" s="201" t="s">
        <v>216</v>
      </c>
      <c r="E304" s="36"/>
      <c r="F304" s="227" t="s">
        <v>553</v>
      </c>
      <c r="G304" s="36"/>
      <c r="H304" s="36"/>
      <c r="I304" s="108"/>
      <c r="J304" s="36"/>
      <c r="K304" s="36"/>
      <c r="L304" s="39"/>
      <c r="M304" s="203"/>
      <c r="N304" s="204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216</v>
      </c>
      <c r="AU304" s="17" t="s">
        <v>82</v>
      </c>
    </row>
    <row r="305" spans="1:65" s="2" customFormat="1" ht="30.6" customHeight="1">
      <c r="A305" s="34"/>
      <c r="B305" s="35"/>
      <c r="C305" s="228" t="s">
        <v>521</v>
      </c>
      <c r="D305" s="228" t="s">
        <v>199</v>
      </c>
      <c r="E305" s="229" t="s">
        <v>564</v>
      </c>
      <c r="F305" s="230" t="s">
        <v>565</v>
      </c>
      <c r="G305" s="231" t="s">
        <v>202</v>
      </c>
      <c r="H305" s="232">
        <v>38</v>
      </c>
      <c r="I305" s="233"/>
      <c r="J305" s="234">
        <f>ROUND(I305*H305,2)</f>
        <v>0</v>
      </c>
      <c r="K305" s="230" t="s">
        <v>213</v>
      </c>
      <c r="L305" s="235"/>
      <c r="M305" s="236" t="s">
        <v>19</v>
      </c>
      <c r="N305" s="237" t="s">
        <v>45</v>
      </c>
      <c r="O305" s="64"/>
      <c r="P305" s="197">
        <f>O305*H305</f>
        <v>0</v>
      </c>
      <c r="Q305" s="197">
        <v>2.5999999999999998E-4</v>
      </c>
      <c r="R305" s="197">
        <f>Q305*H305</f>
        <v>9.8799999999999999E-3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241</v>
      </c>
      <c r="AT305" s="199" t="s">
        <v>199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566</v>
      </c>
    </row>
    <row r="306" spans="1:65" s="2" customFormat="1" ht="10.199999999999999">
      <c r="A306" s="34"/>
      <c r="B306" s="35"/>
      <c r="C306" s="36"/>
      <c r="D306" s="201" t="s">
        <v>165</v>
      </c>
      <c r="E306" s="36"/>
      <c r="F306" s="202" t="s">
        <v>565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2" customFormat="1" ht="30.6" customHeight="1">
      <c r="A307" s="34"/>
      <c r="B307" s="35"/>
      <c r="C307" s="228" t="s">
        <v>528</v>
      </c>
      <c r="D307" s="228" t="s">
        <v>199</v>
      </c>
      <c r="E307" s="229" t="s">
        <v>568</v>
      </c>
      <c r="F307" s="230" t="s">
        <v>569</v>
      </c>
      <c r="G307" s="231" t="s">
        <v>202</v>
      </c>
      <c r="H307" s="232">
        <v>26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6.9999999999999999E-4</v>
      </c>
      <c r="R307" s="197">
        <f>Q307*H307</f>
        <v>1.8200000000000001E-2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570</v>
      </c>
    </row>
    <row r="308" spans="1:65" s="2" customFormat="1" ht="19.2">
      <c r="A308" s="34"/>
      <c r="B308" s="35"/>
      <c r="C308" s="36"/>
      <c r="D308" s="201" t="s">
        <v>165</v>
      </c>
      <c r="E308" s="36"/>
      <c r="F308" s="202" t="s">
        <v>569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30.6" customHeight="1">
      <c r="A309" s="34"/>
      <c r="B309" s="35"/>
      <c r="C309" s="188" t="s">
        <v>535</v>
      </c>
      <c r="D309" s="188" t="s">
        <v>159</v>
      </c>
      <c r="E309" s="189" t="s">
        <v>572</v>
      </c>
      <c r="F309" s="190" t="s">
        <v>573</v>
      </c>
      <c r="G309" s="191" t="s">
        <v>202</v>
      </c>
      <c r="H309" s="192">
        <v>1</v>
      </c>
      <c r="I309" s="193"/>
      <c r="J309" s="194">
        <f>ROUND(I309*H309,2)</f>
        <v>0</v>
      </c>
      <c r="K309" s="190" t="s">
        <v>19</v>
      </c>
      <c r="L309" s="39"/>
      <c r="M309" s="195" t="s">
        <v>19</v>
      </c>
      <c r="N309" s="196" t="s">
        <v>45</v>
      </c>
      <c r="O309" s="64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236</v>
      </c>
      <c r="AT309" s="199" t="s">
        <v>159</v>
      </c>
      <c r="AU309" s="199" t="s">
        <v>82</v>
      </c>
      <c r="AY309" s="17" t="s">
        <v>158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82</v>
      </c>
      <c r="BK309" s="200">
        <f>ROUND(I309*H309,2)</f>
        <v>0</v>
      </c>
      <c r="BL309" s="17" t="s">
        <v>236</v>
      </c>
      <c r="BM309" s="199" t="s">
        <v>574</v>
      </c>
    </row>
    <row r="310" spans="1:65" s="2" customFormat="1" ht="10.199999999999999">
      <c r="A310" s="34"/>
      <c r="B310" s="35"/>
      <c r="C310" s="36"/>
      <c r="D310" s="201" t="s">
        <v>165</v>
      </c>
      <c r="E310" s="36"/>
      <c r="F310" s="202" t="s">
        <v>573</v>
      </c>
      <c r="G310" s="36"/>
      <c r="H310" s="36"/>
      <c r="I310" s="108"/>
      <c r="J310" s="36"/>
      <c r="K310" s="36"/>
      <c r="L310" s="39"/>
      <c r="M310" s="203"/>
      <c r="N310" s="204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165</v>
      </c>
      <c r="AU310" s="17" t="s">
        <v>82</v>
      </c>
    </row>
    <row r="311" spans="1:65" s="2" customFormat="1" ht="30.6" customHeight="1">
      <c r="A311" s="34"/>
      <c r="B311" s="35"/>
      <c r="C311" s="188" t="s">
        <v>541</v>
      </c>
      <c r="D311" s="188" t="s">
        <v>159</v>
      </c>
      <c r="E311" s="189" t="s">
        <v>576</v>
      </c>
      <c r="F311" s="190" t="s">
        <v>577</v>
      </c>
      <c r="G311" s="191" t="s">
        <v>162</v>
      </c>
      <c r="H311" s="192">
        <v>1195</v>
      </c>
      <c r="I311" s="193"/>
      <c r="J311" s="194">
        <f>ROUND(I311*H311,2)</f>
        <v>0</v>
      </c>
      <c r="K311" s="190" t="s">
        <v>213</v>
      </c>
      <c r="L311" s="39"/>
      <c r="M311" s="195" t="s">
        <v>19</v>
      </c>
      <c r="N311" s="196" t="s">
        <v>45</v>
      </c>
      <c r="O311" s="64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236</v>
      </c>
      <c r="AT311" s="199" t="s">
        <v>159</v>
      </c>
      <c r="AU311" s="199" t="s">
        <v>82</v>
      </c>
      <c r="AY311" s="17" t="s">
        <v>158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82</v>
      </c>
      <c r="BK311" s="200">
        <f>ROUND(I311*H311,2)</f>
        <v>0</v>
      </c>
      <c r="BL311" s="17" t="s">
        <v>236</v>
      </c>
      <c r="BM311" s="199" t="s">
        <v>578</v>
      </c>
    </row>
    <row r="312" spans="1:65" s="2" customFormat="1" ht="57.6">
      <c r="A312" s="34"/>
      <c r="B312" s="35"/>
      <c r="C312" s="36"/>
      <c r="D312" s="201" t="s">
        <v>165</v>
      </c>
      <c r="E312" s="36"/>
      <c r="F312" s="202" t="s">
        <v>579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165</v>
      </c>
      <c r="AU312" s="17" t="s">
        <v>82</v>
      </c>
    </row>
    <row r="313" spans="1:65" s="13" customFormat="1" ht="10.199999999999999">
      <c r="B313" s="205"/>
      <c r="C313" s="206"/>
      <c r="D313" s="201" t="s">
        <v>166</v>
      </c>
      <c r="E313" s="207" t="s">
        <v>19</v>
      </c>
      <c r="F313" s="208" t="s">
        <v>2277</v>
      </c>
      <c r="G313" s="206"/>
      <c r="H313" s="209">
        <v>1195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166</v>
      </c>
      <c r="AU313" s="215" t="s">
        <v>82</v>
      </c>
      <c r="AV313" s="13" t="s">
        <v>85</v>
      </c>
      <c r="AW313" s="13" t="s">
        <v>34</v>
      </c>
      <c r="AX313" s="13" t="s">
        <v>82</v>
      </c>
      <c r="AY313" s="215" t="s">
        <v>158</v>
      </c>
    </row>
    <row r="314" spans="1:65" s="2" customFormat="1" ht="16.5" customHeight="1">
      <c r="A314" s="34"/>
      <c r="B314" s="35"/>
      <c r="C314" s="188" t="s">
        <v>548</v>
      </c>
      <c r="D314" s="188" t="s">
        <v>159</v>
      </c>
      <c r="E314" s="189" t="s">
        <v>582</v>
      </c>
      <c r="F314" s="190" t="s">
        <v>583</v>
      </c>
      <c r="G314" s="191" t="s">
        <v>162</v>
      </c>
      <c r="H314" s="192">
        <v>1195</v>
      </c>
      <c r="I314" s="193"/>
      <c r="J314" s="194">
        <f>ROUND(I314*H314,2)</f>
        <v>0</v>
      </c>
      <c r="K314" s="190" t="s">
        <v>213</v>
      </c>
      <c r="L314" s="39"/>
      <c r="M314" s="195" t="s">
        <v>19</v>
      </c>
      <c r="N314" s="196" t="s">
        <v>45</v>
      </c>
      <c r="O314" s="64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236</v>
      </c>
      <c r="AT314" s="199" t="s">
        <v>159</v>
      </c>
      <c r="AU314" s="199" t="s">
        <v>82</v>
      </c>
      <c r="AY314" s="17" t="s">
        <v>158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82</v>
      </c>
      <c r="BK314" s="200">
        <f>ROUND(I314*H314,2)</f>
        <v>0</v>
      </c>
      <c r="BL314" s="17" t="s">
        <v>236</v>
      </c>
      <c r="BM314" s="199" t="s">
        <v>584</v>
      </c>
    </row>
    <row r="315" spans="1:65" s="2" customFormat="1" ht="10.199999999999999">
      <c r="A315" s="34"/>
      <c r="B315" s="35"/>
      <c r="C315" s="36"/>
      <c r="D315" s="201" t="s">
        <v>165</v>
      </c>
      <c r="E315" s="36"/>
      <c r="F315" s="202" t="s">
        <v>583</v>
      </c>
      <c r="G315" s="36"/>
      <c r="H315" s="36"/>
      <c r="I315" s="108"/>
      <c r="J315" s="36"/>
      <c r="K315" s="36"/>
      <c r="L315" s="39"/>
      <c r="M315" s="203"/>
      <c r="N315" s="204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165</v>
      </c>
      <c r="AU315" s="17" t="s">
        <v>82</v>
      </c>
    </row>
    <row r="316" spans="1:65" s="13" customFormat="1" ht="10.199999999999999">
      <c r="B316" s="205"/>
      <c r="C316" s="206"/>
      <c r="D316" s="201" t="s">
        <v>166</v>
      </c>
      <c r="E316" s="207" t="s">
        <v>19</v>
      </c>
      <c r="F316" s="208" t="s">
        <v>2277</v>
      </c>
      <c r="G316" s="206"/>
      <c r="H316" s="209">
        <v>1195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82</v>
      </c>
      <c r="AV316" s="13" t="s">
        <v>85</v>
      </c>
      <c r="AW316" s="13" t="s">
        <v>34</v>
      </c>
      <c r="AX316" s="13" t="s">
        <v>82</v>
      </c>
      <c r="AY316" s="215" t="s">
        <v>158</v>
      </c>
    </row>
    <row r="317" spans="1:65" s="2" customFormat="1" ht="30.6" customHeight="1">
      <c r="A317" s="34"/>
      <c r="B317" s="35"/>
      <c r="C317" s="188" t="s">
        <v>554</v>
      </c>
      <c r="D317" s="188" t="s">
        <v>159</v>
      </c>
      <c r="E317" s="189" t="s">
        <v>586</v>
      </c>
      <c r="F317" s="190" t="s">
        <v>587</v>
      </c>
      <c r="G317" s="191" t="s">
        <v>162</v>
      </c>
      <c r="H317" s="192">
        <v>300</v>
      </c>
      <c r="I317" s="193"/>
      <c r="J317" s="194">
        <f>ROUND(I317*H317,2)</f>
        <v>0</v>
      </c>
      <c r="K317" s="190" t="s">
        <v>213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236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588</v>
      </c>
    </row>
    <row r="318" spans="1:65" s="2" customFormat="1" ht="19.2">
      <c r="A318" s="34"/>
      <c r="B318" s="35"/>
      <c r="C318" s="36"/>
      <c r="D318" s="201" t="s">
        <v>165</v>
      </c>
      <c r="E318" s="36"/>
      <c r="F318" s="202" t="s">
        <v>589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30.6" customHeight="1">
      <c r="A319" s="34"/>
      <c r="B319" s="35"/>
      <c r="C319" s="228" t="s">
        <v>558</v>
      </c>
      <c r="D319" s="228" t="s">
        <v>199</v>
      </c>
      <c r="E319" s="229" t="s">
        <v>591</v>
      </c>
      <c r="F319" s="230" t="s">
        <v>592</v>
      </c>
      <c r="G319" s="231" t="s">
        <v>162</v>
      </c>
      <c r="H319" s="232">
        <v>360</v>
      </c>
      <c r="I319" s="233"/>
      <c r="J319" s="234">
        <f>ROUND(I319*H319,2)</f>
        <v>0</v>
      </c>
      <c r="K319" s="230" t="s">
        <v>213</v>
      </c>
      <c r="L319" s="235"/>
      <c r="M319" s="236" t="s">
        <v>19</v>
      </c>
      <c r="N319" s="237" t="s">
        <v>45</v>
      </c>
      <c r="O319" s="64"/>
      <c r="P319" s="197">
        <f>O319*H319</f>
        <v>0</v>
      </c>
      <c r="Q319" s="197">
        <v>6.8999999999999997E-4</v>
      </c>
      <c r="R319" s="197">
        <f>Q319*H319</f>
        <v>0.24839999999999998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241</v>
      </c>
      <c r="AT319" s="199" t="s">
        <v>199</v>
      </c>
      <c r="AU319" s="199" t="s">
        <v>82</v>
      </c>
      <c r="AY319" s="17" t="s">
        <v>158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82</v>
      </c>
      <c r="BK319" s="200">
        <f>ROUND(I319*H319,2)</f>
        <v>0</v>
      </c>
      <c r="BL319" s="17" t="s">
        <v>236</v>
      </c>
      <c r="BM319" s="199" t="s">
        <v>593</v>
      </c>
    </row>
    <row r="320" spans="1:65" s="2" customFormat="1" ht="19.2">
      <c r="A320" s="34"/>
      <c r="B320" s="35"/>
      <c r="C320" s="36"/>
      <c r="D320" s="201" t="s">
        <v>165</v>
      </c>
      <c r="E320" s="36"/>
      <c r="F320" s="202" t="s">
        <v>592</v>
      </c>
      <c r="G320" s="36"/>
      <c r="H320" s="36"/>
      <c r="I320" s="108"/>
      <c r="J320" s="36"/>
      <c r="K320" s="36"/>
      <c r="L320" s="39"/>
      <c r="M320" s="203"/>
      <c r="N320" s="204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165</v>
      </c>
      <c r="AU320" s="17" t="s">
        <v>82</v>
      </c>
    </row>
    <row r="321" spans="1:65" s="13" customFormat="1" ht="10.199999999999999">
      <c r="B321" s="205"/>
      <c r="C321" s="206"/>
      <c r="D321" s="201" t="s">
        <v>166</v>
      </c>
      <c r="E321" s="207" t="s">
        <v>19</v>
      </c>
      <c r="F321" s="208" t="s">
        <v>2278</v>
      </c>
      <c r="G321" s="206"/>
      <c r="H321" s="209">
        <v>300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166</v>
      </c>
      <c r="AU321" s="215" t="s">
        <v>82</v>
      </c>
      <c r="AV321" s="13" t="s">
        <v>85</v>
      </c>
      <c r="AW321" s="13" t="s">
        <v>34</v>
      </c>
      <c r="AX321" s="13" t="s">
        <v>82</v>
      </c>
      <c r="AY321" s="215" t="s">
        <v>158</v>
      </c>
    </row>
    <row r="322" spans="1:65" s="13" customFormat="1" ht="10.199999999999999">
      <c r="B322" s="205"/>
      <c r="C322" s="206"/>
      <c r="D322" s="201" t="s">
        <v>166</v>
      </c>
      <c r="E322" s="206"/>
      <c r="F322" s="208" t="s">
        <v>2279</v>
      </c>
      <c r="G322" s="206"/>
      <c r="H322" s="209">
        <v>360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166</v>
      </c>
      <c r="AU322" s="215" t="s">
        <v>82</v>
      </c>
      <c r="AV322" s="13" t="s">
        <v>85</v>
      </c>
      <c r="AW322" s="13" t="s">
        <v>4</v>
      </c>
      <c r="AX322" s="13" t="s">
        <v>82</v>
      </c>
      <c r="AY322" s="215" t="s">
        <v>158</v>
      </c>
    </row>
    <row r="323" spans="1:65" s="2" customFormat="1" ht="30.6" customHeight="1">
      <c r="A323" s="34"/>
      <c r="B323" s="35"/>
      <c r="C323" s="188" t="s">
        <v>563</v>
      </c>
      <c r="D323" s="188" t="s">
        <v>159</v>
      </c>
      <c r="E323" s="189" t="s">
        <v>597</v>
      </c>
      <c r="F323" s="190" t="s">
        <v>598</v>
      </c>
      <c r="G323" s="191" t="s">
        <v>162</v>
      </c>
      <c r="H323" s="192">
        <v>440</v>
      </c>
      <c r="I323" s="193"/>
      <c r="J323" s="194">
        <f>ROUND(I323*H323,2)</f>
        <v>0</v>
      </c>
      <c r="K323" s="190" t="s">
        <v>213</v>
      </c>
      <c r="L323" s="39"/>
      <c r="M323" s="195" t="s">
        <v>19</v>
      </c>
      <c r="N323" s="196" t="s">
        <v>45</v>
      </c>
      <c r="O323" s="64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236</v>
      </c>
      <c r="AT323" s="199" t="s">
        <v>159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236</v>
      </c>
      <c r="BM323" s="199" t="s">
        <v>599</v>
      </c>
    </row>
    <row r="324" spans="1:65" s="2" customFormat="1" ht="19.2">
      <c r="A324" s="34"/>
      <c r="B324" s="35"/>
      <c r="C324" s="36"/>
      <c r="D324" s="201" t="s">
        <v>165</v>
      </c>
      <c r="E324" s="36"/>
      <c r="F324" s="202" t="s">
        <v>600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2" customFormat="1" ht="30.6" customHeight="1">
      <c r="A325" s="34"/>
      <c r="B325" s="35"/>
      <c r="C325" s="228" t="s">
        <v>567</v>
      </c>
      <c r="D325" s="228" t="s">
        <v>199</v>
      </c>
      <c r="E325" s="229" t="s">
        <v>602</v>
      </c>
      <c r="F325" s="230" t="s">
        <v>603</v>
      </c>
      <c r="G325" s="231" t="s">
        <v>162</v>
      </c>
      <c r="H325" s="232">
        <v>300</v>
      </c>
      <c r="I325" s="233"/>
      <c r="J325" s="234">
        <f>ROUND(I325*H325,2)</f>
        <v>0</v>
      </c>
      <c r="K325" s="230" t="s">
        <v>213</v>
      </c>
      <c r="L325" s="235"/>
      <c r="M325" s="236" t="s">
        <v>19</v>
      </c>
      <c r="N325" s="237" t="s">
        <v>45</v>
      </c>
      <c r="O325" s="64"/>
      <c r="P325" s="197">
        <f>O325*H325</f>
        <v>0</v>
      </c>
      <c r="Q325" s="197">
        <v>5.5000000000000003E-4</v>
      </c>
      <c r="R325" s="197">
        <f>Q325*H325</f>
        <v>0.16500000000000001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241</v>
      </c>
      <c r="AT325" s="199" t="s">
        <v>199</v>
      </c>
      <c r="AU325" s="199" t="s">
        <v>82</v>
      </c>
      <c r="AY325" s="17" t="s">
        <v>158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82</v>
      </c>
      <c r="BK325" s="200">
        <f>ROUND(I325*H325,2)</f>
        <v>0</v>
      </c>
      <c r="BL325" s="17" t="s">
        <v>236</v>
      </c>
      <c r="BM325" s="199" t="s">
        <v>604</v>
      </c>
    </row>
    <row r="326" spans="1:65" s="2" customFormat="1" ht="19.2">
      <c r="A326" s="34"/>
      <c r="B326" s="35"/>
      <c r="C326" s="36"/>
      <c r="D326" s="201" t="s">
        <v>165</v>
      </c>
      <c r="E326" s="36"/>
      <c r="F326" s="202" t="s">
        <v>603</v>
      </c>
      <c r="G326" s="36"/>
      <c r="H326" s="36"/>
      <c r="I326" s="108"/>
      <c r="J326" s="36"/>
      <c r="K326" s="36"/>
      <c r="L326" s="39"/>
      <c r="M326" s="203"/>
      <c r="N326" s="204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82</v>
      </c>
    </row>
    <row r="327" spans="1:65" s="13" customFormat="1" ht="10.199999999999999">
      <c r="B327" s="205"/>
      <c r="C327" s="206"/>
      <c r="D327" s="201" t="s">
        <v>166</v>
      </c>
      <c r="E327" s="207" t="s">
        <v>19</v>
      </c>
      <c r="F327" s="208" t="s">
        <v>2280</v>
      </c>
      <c r="G327" s="206"/>
      <c r="H327" s="209">
        <v>250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166</v>
      </c>
      <c r="AU327" s="215" t="s">
        <v>82</v>
      </c>
      <c r="AV327" s="13" t="s">
        <v>85</v>
      </c>
      <c r="AW327" s="13" t="s">
        <v>34</v>
      </c>
      <c r="AX327" s="13" t="s">
        <v>82</v>
      </c>
      <c r="AY327" s="215" t="s">
        <v>158</v>
      </c>
    </row>
    <row r="328" spans="1:65" s="13" customFormat="1" ht="10.199999999999999">
      <c r="B328" s="205"/>
      <c r="C328" s="206"/>
      <c r="D328" s="201" t="s">
        <v>166</v>
      </c>
      <c r="E328" s="206"/>
      <c r="F328" s="208" t="s">
        <v>2281</v>
      </c>
      <c r="G328" s="206"/>
      <c r="H328" s="209">
        <v>300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166</v>
      </c>
      <c r="AU328" s="215" t="s">
        <v>82</v>
      </c>
      <c r="AV328" s="13" t="s">
        <v>85</v>
      </c>
      <c r="AW328" s="13" t="s">
        <v>4</v>
      </c>
      <c r="AX328" s="13" t="s">
        <v>82</v>
      </c>
      <c r="AY328" s="215" t="s">
        <v>158</v>
      </c>
    </row>
    <row r="329" spans="1:65" s="2" customFormat="1" ht="30.6" customHeight="1">
      <c r="A329" s="34"/>
      <c r="B329" s="35"/>
      <c r="C329" s="228" t="s">
        <v>571</v>
      </c>
      <c r="D329" s="228" t="s">
        <v>199</v>
      </c>
      <c r="E329" s="229" t="s">
        <v>1882</v>
      </c>
      <c r="F329" s="230" t="s">
        <v>1883</v>
      </c>
      <c r="G329" s="231" t="s">
        <v>162</v>
      </c>
      <c r="H329" s="232">
        <v>228</v>
      </c>
      <c r="I329" s="233"/>
      <c r="J329" s="234">
        <f>ROUND(I329*H329,2)</f>
        <v>0</v>
      </c>
      <c r="K329" s="230" t="s">
        <v>213</v>
      </c>
      <c r="L329" s="235"/>
      <c r="M329" s="236" t="s">
        <v>19</v>
      </c>
      <c r="N329" s="237" t="s">
        <v>45</v>
      </c>
      <c r="O329" s="64"/>
      <c r="P329" s="197">
        <f>O329*H329</f>
        <v>0</v>
      </c>
      <c r="Q329" s="197">
        <v>4.2999999999999999E-4</v>
      </c>
      <c r="R329" s="197">
        <f>Q329*H329</f>
        <v>9.8040000000000002E-2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255</v>
      </c>
      <c r="AT329" s="199" t="s">
        <v>199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255</v>
      </c>
      <c r="BM329" s="199" t="s">
        <v>1884</v>
      </c>
    </row>
    <row r="330" spans="1:65" s="2" customFormat="1" ht="19.2">
      <c r="A330" s="34"/>
      <c r="B330" s="35"/>
      <c r="C330" s="36"/>
      <c r="D330" s="201" t="s">
        <v>165</v>
      </c>
      <c r="E330" s="36"/>
      <c r="F330" s="202" t="s">
        <v>1883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13" customFormat="1" ht="10.199999999999999">
      <c r="B331" s="205"/>
      <c r="C331" s="206"/>
      <c r="D331" s="201" t="s">
        <v>166</v>
      </c>
      <c r="E331" s="207" t="s">
        <v>19</v>
      </c>
      <c r="F331" s="208" t="s">
        <v>2263</v>
      </c>
      <c r="G331" s="206"/>
      <c r="H331" s="209">
        <v>190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13" customFormat="1" ht="10.199999999999999">
      <c r="B332" s="205"/>
      <c r="C332" s="206"/>
      <c r="D332" s="201" t="s">
        <v>166</v>
      </c>
      <c r="E332" s="206"/>
      <c r="F332" s="208" t="s">
        <v>1379</v>
      </c>
      <c r="G332" s="206"/>
      <c r="H332" s="209">
        <v>228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166</v>
      </c>
      <c r="AU332" s="215" t="s">
        <v>82</v>
      </c>
      <c r="AV332" s="13" t="s">
        <v>85</v>
      </c>
      <c r="AW332" s="13" t="s">
        <v>4</v>
      </c>
      <c r="AX332" s="13" t="s">
        <v>82</v>
      </c>
      <c r="AY332" s="215" t="s">
        <v>158</v>
      </c>
    </row>
    <row r="333" spans="1:65" s="2" customFormat="1" ht="27.6" customHeight="1">
      <c r="A333" s="34"/>
      <c r="B333" s="35"/>
      <c r="C333" s="188" t="s">
        <v>575</v>
      </c>
      <c r="D333" s="188" t="s">
        <v>159</v>
      </c>
      <c r="E333" s="189" t="s">
        <v>608</v>
      </c>
      <c r="F333" s="190" t="s">
        <v>609</v>
      </c>
      <c r="G333" s="191" t="s">
        <v>162</v>
      </c>
      <c r="H333" s="192">
        <v>425</v>
      </c>
      <c r="I333" s="193"/>
      <c r="J333" s="194">
        <f>ROUND(I333*H333,2)</f>
        <v>0</v>
      </c>
      <c r="K333" s="190" t="s">
        <v>213</v>
      </c>
      <c r="L333" s="39"/>
      <c r="M333" s="195" t="s">
        <v>19</v>
      </c>
      <c r="N333" s="196" t="s">
        <v>45</v>
      </c>
      <c r="O333" s="64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236</v>
      </c>
      <c r="AT333" s="199" t="s">
        <v>159</v>
      </c>
      <c r="AU333" s="199" t="s">
        <v>82</v>
      </c>
      <c r="AY333" s="17" t="s">
        <v>158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82</v>
      </c>
      <c r="BK333" s="200">
        <f>ROUND(I333*H333,2)</f>
        <v>0</v>
      </c>
      <c r="BL333" s="17" t="s">
        <v>236</v>
      </c>
      <c r="BM333" s="199" t="s">
        <v>610</v>
      </c>
    </row>
    <row r="334" spans="1:65" s="2" customFormat="1" ht="19.2">
      <c r="A334" s="34"/>
      <c r="B334" s="35"/>
      <c r="C334" s="36"/>
      <c r="D334" s="201" t="s">
        <v>165</v>
      </c>
      <c r="E334" s="36"/>
      <c r="F334" s="202" t="s">
        <v>611</v>
      </c>
      <c r="G334" s="36"/>
      <c r="H334" s="36"/>
      <c r="I334" s="108"/>
      <c r="J334" s="36"/>
      <c r="K334" s="36"/>
      <c r="L334" s="39"/>
      <c r="M334" s="203"/>
      <c r="N334" s="204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165</v>
      </c>
      <c r="AU334" s="17" t="s">
        <v>82</v>
      </c>
    </row>
    <row r="335" spans="1:65" s="2" customFormat="1" ht="27.6" customHeight="1">
      <c r="A335" s="34"/>
      <c r="B335" s="35"/>
      <c r="C335" s="228" t="s">
        <v>581</v>
      </c>
      <c r="D335" s="228" t="s">
        <v>199</v>
      </c>
      <c r="E335" s="229" t="s">
        <v>613</v>
      </c>
      <c r="F335" s="230" t="s">
        <v>614</v>
      </c>
      <c r="G335" s="231" t="s">
        <v>162</v>
      </c>
      <c r="H335" s="232">
        <v>510</v>
      </c>
      <c r="I335" s="233"/>
      <c r="J335" s="234">
        <f>ROUND(I335*H335,2)</f>
        <v>0</v>
      </c>
      <c r="K335" s="230" t="s">
        <v>213</v>
      </c>
      <c r="L335" s="235"/>
      <c r="M335" s="236" t="s">
        <v>19</v>
      </c>
      <c r="N335" s="237" t="s">
        <v>45</v>
      </c>
      <c r="O335" s="64"/>
      <c r="P335" s="197">
        <f>O335*H335</f>
        <v>0</v>
      </c>
      <c r="Q335" s="197">
        <v>2.5999999999999998E-4</v>
      </c>
      <c r="R335" s="197">
        <f>Q335*H335</f>
        <v>0.1326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241</v>
      </c>
      <c r="AT335" s="199" t="s">
        <v>199</v>
      </c>
      <c r="AU335" s="199" t="s">
        <v>82</v>
      </c>
      <c r="AY335" s="17" t="s">
        <v>158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82</v>
      </c>
      <c r="BK335" s="200">
        <f>ROUND(I335*H335,2)</f>
        <v>0</v>
      </c>
      <c r="BL335" s="17" t="s">
        <v>236</v>
      </c>
      <c r="BM335" s="199" t="s">
        <v>615</v>
      </c>
    </row>
    <row r="336" spans="1:65" s="2" customFormat="1" ht="19.2">
      <c r="A336" s="34"/>
      <c r="B336" s="35"/>
      <c r="C336" s="36"/>
      <c r="D336" s="201" t="s">
        <v>165</v>
      </c>
      <c r="E336" s="36"/>
      <c r="F336" s="202" t="s">
        <v>614</v>
      </c>
      <c r="G336" s="36"/>
      <c r="H336" s="36"/>
      <c r="I336" s="108"/>
      <c r="J336" s="36"/>
      <c r="K336" s="36"/>
      <c r="L336" s="39"/>
      <c r="M336" s="203"/>
      <c r="N336" s="204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165</v>
      </c>
      <c r="AU336" s="17" t="s">
        <v>82</v>
      </c>
    </row>
    <row r="337" spans="1:65" s="13" customFormat="1" ht="10.199999999999999">
      <c r="B337" s="205"/>
      <c r="C337" s="206"/>
      <c r="D337" s="201" t="s">
        <v>166</v>
      </c>
      <c r="E337" s="207" t="s">
        <v>19</v>
      </c>
      <c r="F337" s="208" t="s">
        <v>2282</v>
      </c>
      <c r="G337" s="206"/>
      <c r="H337" s="209">
        <v>425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34</v>
      </c>
      <c r="AX337" s="13" t="s">
        <v>82</v>
      </c>
      <c r="AY337" s="215" t="s">
        <v>158</v>
      </c>
    </row>
    <row r="338" spans="1:65" s="13" customFormat="1" ht="10.199999999999999">
      <c r="B338" s="205"/>
      <c r="C338" s="206"/>
      <c r="D338" s="201" t="s">
        <v>166</v>
      </c>
      <c r="E338" s="206"/>
      <c r="F338" s="208" t="s">
        <v>2283</v>
      </c>
      <c r="G338" s="206"/>
      <c r="H338" s="209">
        <v>510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166</v>
      </c>
      <c r="AU338" s="215" t="s">
        <v>82</v>
      </c>
      <c r="AV338" s="13" t="s">
        <v>85</v>
      </c>
      <c r="AW338" s="13" t="s">
        <v>4</v>
      </c>
      <c r="AX338" s="13" t="s">
        <v>82</v>
      </c>
      <c r="AY338" s="215" t="s">
        <v>158</v>
      </c>
    </row>
    <row r="339" spans="1:65" s="2" customFormat="1" ht="16.5" customHeight="1">
      <c r="A339" s="34"/>
      <c r="B339" s="35"/>
      <c r="C339" s="188" t="s">
        <v>585</v>
      </c>
      <c r="D339" s="188" t="s">
        <v>159</v>
      </c>
      <c r="E339" s="189" t="s">
        <v>619</v>
      </c>
      <c r="F339" s="190" t="s">
        <v>620</v>
      </c>
      <c r="G339" s="191" t="s">
        <v>162</v>
      </c>
      <c r="H339" s="192">
        <v>30</v>
      </c>
      <c r="I339" s="193"/>
      <c r="J339" s="194">
        <f>ROUND(I339*H339,2)</f>
        <v>0</v>
      </c>
      <c r="K339" s="190" t="s">
        <v>213</v>
      </c>
      <c r="L339" s="39"/>
      <c r="M339" s="195" t="s">
        <v>19</v>
      </c>
      <c r="N339" s="196" t="s">
        <v>45</v>
      </c>
      <c r="O339" s="64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236</v>
      </c>
      <c r="AT339" s="199" t="s">
        <v>159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621</v>
      </c>
    </row>
    <row r="340" spans="1:65" s="2" customFormat="1" ht="10.199999999999999">
      <c r="A340" s="34"/>
      <c r="B340" s="35"/>
      <c r="C340" s="36"/>
      <c r="D340" s="201" t="s">
        <v>165</v>
      </c>
      <c r="E340" s="36"/>
      <c r="F340" s="202" t="s">
        <v>622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2" customFormat="1" ht="27.6" customHeight="1">
      <c r="A341" s="34"/>
      <c r="B341" s="35"/>
      <c r="C341" s="228" t="s">
        <v>590</v>
      </c>
      <c r="D341" s="228" t="s">
        <v>199</v>
      </c>
      <c r="E341" s="229" t="s">
        <v>624</v>
      </c>
      <c r="F341" s="230" t="s">
        <v>625</v>
      </c>
      <c r="G341" s="231" t="s">
        <v>162</v>
      </c>
      <c r="H341" s="232">
        <v>34.5</v>
      </c>
      <c r="I341" s="233"/>
      <c r="J341" s="234">
        <f>ROUND(I341*H341,2)</f>
        <v>0</v>
      </c>
      <c r="K341" s="230" t="s">
        <v>19</v>
      </c>
      <c r="L341" s="235"/>
      <c r="M341" s="236" t="s">
        <v>19</v>
      </c>
      <c r="N341" s="237" t="s">
        <v>45</v>
      </c>
      <c r="O341" s="64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241</v>
      </c>
      <c r="AT341" s="199" t="s">
        <v>199</v>
      </c>
      <c r="AU341" s="199" t="s">
        <v>82</v>
      </c>
      <c r="AY341" s="17" t="s">
        <v>158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82</v>
      </c>
      <c r="BK341" s="200">
        <f>ROUND(I341*H341,2)</f>
        <v>0</v>
      </c>
      <c r="BL341" s="17" t="s">
        <v>236</v>
      </c>
      <c r="BM341" s="199" t="s">
        <v>626</v>
      </c>
    </row>
    <row r="342" spans="1:65" s="2" customFormat="1" ht="19.2">
      <c r="A342" s="34"/>
      <c r="B342" s="35"/>
      <c r="C342" s="36"/>
      <c r="D342" s="201" t="s">
        <v>165</v>
      </c>
      <c r="E342" s="36"/>
      <c r="F342" s="202" t="s">
        <v>625</v>
      </c>
      <c r="G342" s="36"/>
      <c r="H342" s="36"/>
      <c r="I342" s="108"/>
      <c r="J342" s="36"/>
      <c r="K342" s="36"/>
      <c r="L342" s="39"/>
      <c r="M342" s="203"/>
      <c r="N342" s="204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165</v>
      </c>
      <c r="AU342" s="17" t="s">
        <v>82</v>
      </c>
    </row>
    <row r="343" spans="1:65" s="13" customFormat="1" ht="10.199999999999999">
      <c r="B343" s="205"/>
      <c r="C343" s="206"/>
      <c r="D343" s="201" t="s">
        <v>166</v>
      </c>
      <c r="E343" s="207" t="s">
        <v>19</v>
      </c>
      <c r="F343" s="208" t="s">
        <v>2284</v>
      </c>
      <c r="G343" s="206"/>
      <c r="H343" s="209">
        <v>30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34</v>
      </c>
      <c r="AX343" s="13" t="s">
        <v>82</v>
      </c>
      <c r="AY343" s="215" t="s">
        <v>158</v>
      </c>
    </row>
    <row r="344" spans="1:65" s="13" customFormat="1" ht="10.199999999999999">
      <c r="B344" s="205"/>
      <c r="C344" s="206"/>
      <c r="D344" s="201" t="s">
        <v>166</v>
      </c>
      <c r="E344" s="206"/>
      <c r="F344" s="208" t="s">
        <v>1846</v>
      </c>
      <c r="G344" s="206"/>
      <c r="H344" s="209">
        <v>34.5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166</v>
      </c>
      <c r="AU344" s="215" t="s">
        <v>82</v>
      </c>
      <c r="AV344" s="13" t="s">
        <v>85</v>
      </c>
      <c r="AW344" s="13" t="s">
        <v>4</v>
      </c>
      <c r="AX344" s="13" t="s">
        <v>82</v>
      </c>
      <c r="AY344" s="215" t="s">
        <v>158</v>
      </c>
    </row>
    <row r="345" spans="1:65" s="2" customFormat="1" ht="27.6" customHeight="1">
      <c r="A345" s="34"/>
      <c r="B345" s="35"/>
      <c r="C345" s="188" t="s">
        <v>596</v>
      </c>
      <c r="D345" s="188" t="s">
        <v>159</v>
      </c>
      <c r="E345" s="189" t="s">
        <v>630</v>
      </c>
      <c r="F345" s="190" t="s">
        <v>631</v>
      </c>
      <c r="G345" s="191" t="s">
        <v>202</v>
      </c>
      <c r="H345" s="192">
        <v>216</v>
      </c>
      <c r="I345" s="193"/>
      <c r="J345" s="194">
        <f>ROUND(I345*H345,2)</f>
        <v>0</v>
      </c>
      <c r="K345" s="190" t="s">
        <v>19</v>
      </c>
      <c r="L345" s="39"/>
      <c r="M345" s="195" t="s">
        <v>19</v>
      </c>
      <c r="N345" s="196" t="s">
        <v>45</v>
      </c>
      <c r="O345" s="64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236</v>
      </c>
      <c r="AT345" s="199" t="s">
        <v>159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632</v>
      </c>
    </row>
    <row r="346" spans="1:65" s="2" customFormat="1" ht="19.2">
      <c r="A346" s="34"/>
      <c r="B346" s="35"/>
      <c r="C346" s="36"/>
      <c r="D346" s="201" t="s">
        <v>165</v>
      </c>
      <c r="E346" s="36"/>
      <c r="F346" s="202" t="s">
        <v>631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2" customFormat="1" ht="19.2">
      <c r="A347" s="34"/>
      <c r="B347" s="35"/>
      <c r="C347" s="36"/>
      <c r="D347" s="201" t="s">
        <v>181</v>
      </c>
      <c r="E347" s="36"/>
      <c r="F347" s="227" t="s">
        <v>633</v>
      </c>
      <c r="G347" s="36"/>
      <c r="H347" s="36"/>
      <c r="I347" s="108"/>
      <c r="J347" s="36"/>
      <c r="K347" s="36"/>
      <c r="L347" s="39"/>
      <c r="M347" s="203"/>
      <c r="N347" s="204"/>
      <c r="O347" s="64"/>
      <c r="P347" s="64"/>
      <c r="Q347" s="64"/>
      <c r="R347" s="64"/>
      <c r="S347" s="64"/>
      <c r="T347" s="65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181</v>
      </c>
      <c r="AU347" s="17" t="s">
        <v>82</v>
      </c>
    </row>
    <row r="348" spans="1:65" s="13" customFormat="1" ht="10.199999999999999">
      <c r="B348" s="205"/>
      <c r="C348" s="206"/>
      <c r="D348" s="201" t="s">
        <v>166</v>
      </c>
      <c r="E348" s="207" t="s">
        <v>19</v>
      </c>
      <c r="F348" s="208" t="s">
        <v>2285</v>
      </c>
      <c r="G348" s="206"/>
      <c r="H348" s="209">
        <v>216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34</v>
      </c>
      <c r="AX348" s="13" t="s">
        <v>82</v>
      </c>
      <c r="AY348" s="215" t="s">
        <v>158</v>
      </c>
    </row>
    <row r="349" spans="1:65" s="2" customFormat="1" ht="27.6" customHeight="1">
      <c r="A349" s="34"/>
      <c r="B349" s="35"/>
      <c r="C349" s="188" t="s">
        <v>601</v>
      </c>
      <c r="D349" s="188" t="s">
        <v>159</v>
      </c>
      <c r="E349" s="189" t="s">
        <v>636</v>
      </c>
      <c r="F349" s="190" t="s">
        <v>637</v>
      </c>
      <c r="G349" s="191" t="s">
        <v>202</v>
      </c>
      <c r="H349" s="192">
        <v>64</v>
      </c>
      <c r="I349" s="193"/>
      <c r="J349" s="194">
        <f>ROUND(I349*H349,2)</f>
        <v>0</v>
      </c>
      <c r="K349" s="190" t="s">
        <v>19</v>
      </c>
      <c r="L349" s="39"/>
      <c r="M349" s="195" t="s">
        <v>19</v>
      </c>
      <c r="N349" s="196" t="s">
        <v>45</v>
      </c>
      <c r="O349" s="64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236</v>
      </c>
      <c r="AT349" s="199" t="s">
        <v>159</v>
      </c>
      <c r="AU349" s="199" t="s">
        <v>82</v>
      </c>
      <c r="AY349" s="17" t="s">
        <v>158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236</v>
      </c>
      <c r="BM349" s="199" t="s">
        <v>638</v>
      </c>
    </row>
    <row r="350" spans="1:65" s="2" customFormat="1" ht="10.199999999999999">
      <c r="A350" s="34"/>
      <c r="B350" s="35"/>
      <c r="C350" s="36"/>
      <c r="D350" s="201" t="s">
        <v>165</v>
      </c>
      <c r="E350" s="36"/>
      <c r="F350" s="202" t="s">
        <v>637</v>
      </c>
      <c r="G350" s="36"/>
      <c r="H350" s="36"/>
      <c r="I350" s="108"/>
      <c r="J350" s="36"/>
      <c r="K350" s="36"/>
      <c r="L350" s="39"/>
      <c r="M350" s="203"/>
      <c r="N350" s="204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165</v>
      </c>
      <c r="AU350" s="17" t="s">
        <v>82</v>
      </c>
    </row>
    <row r="351" spans="1:65" s="2" customFormat="1" ht="27.6" customHeight="1">
      <c r="A351" s="34"/>
      <c r="B351" s="35"/>
      <c r="C351" s="188" t="s">
        <v>607</v>
      </c>
      <c r="D351" s="188" t="s">
        <v>159</v>
      </c>
      <c r="E351" s="189" t="s">
        <v>640</v>
      </c>
      <c r="F351" s="190" t="s">
        <v>641</v>
      </c>
      <c r="G351" s="191" t="s">
        <v>202</v>
      </c>
      <c r="H351" s="192">
        <v>64</v>
      </c>
      <c r="I351" s="193"/>
      <c r="J351" s="194">
        <f>ROUND(I351*H351,2)</f>
        <v>0</v>
      </c>
      <c r="K351" s="190" t="s">
        <v>213</v>
      </c>
      <c r="L351" s="39"/>
      <c r="M351" s="195" t="s">
        <v>19</v>
      </c>
      <c r="N351" s="196" t="s">
        <v>45</v>
      </c>
      <c r="O351" s="64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236</v>
      </c>
      <c r="AT351" s="199" t="s">
        <v>159</v>
      </c>
      <c r="AU351" s="199" t="s">
        <v>82</v>
      </c>
      <c r="AY351" s="17" t="s">
        <v>158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82</v>
      </c>
      <c r="BK351" s="200">
        <f>ROUND(I351*H351,2)</f>
        <v>0</v>
      </c>
      <c r="BL351" s="17" t="s">
        <v>236</v>
      </c>
      <c r="BM351" s="199" t="s">
        <v>642</v>
      </c>
    </row>
    <row r="352" spans="1:65" s="2" customFormat="1" ht="28.8">
      <c r="A352" s="34"/>
      <c r="B352" s="35"/>
      <c r="C352" s="36"/>
      <c r="D352" s="201" t="s">
        <v>165</v>
      </c>
      <c r="E352" s="36"/>
      <c r="F352" s="202" t="s">
        <v>643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165</v>
      </c>
      <c r="AU352" s="17" t="s">
        <v>82</v>
      </c>
    </row>
    <row r="353" spans="1:65" s="13" customFormat="1" ht="10.199999999999999">
      <c r="B353" s="205"/>
      <c r="C353" s="206"/>
      <c r="D353" s="201" t="s">
        <v>166</v>
      </c>
      <c r="E353" s="207" t="s">
        <v>19</v>
      </c>
      <c r="F353" s="208" t="s">
        <v>2286</v>
      </c>
      <c r="G353" s="206"/>
      <c r="H353" s="209">
        <v>64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34</v>
      </c>
      <c r="AX353" s="13" t="s">
        <v>82</v>
      </c>
      <c r="AY353" s="215" t="s">
        <v>158</v>
      </c>
    </row>
    <row r="354" spans="1:65" s="2" customFormat="1" ht="27.6" customHeight="1">
      <c r="A354" s="34"/>
      <c r="B354" s="35"/>
      <c r="C354" s="188" t="s">
        <v>612</v>
      </c>
      <c r="D354" s="188" t="s">
        <v>159</v>
      </c>
      <c r="E354" s="189" t="s">
        <v>646</v>
      </c>
      <c r="F354" s="190" t="s">
        <v>647</v>
      </c>
      <c r="G354" s="191" t="s">
        <v>202</v>
      </c>
      <c r="H354" s="192">
        <v>16</v>
      </c>
      <c r="I354" s="193"/>
      <c r="J354" s="194">
        <f>ROUND(I354*H354,2)</f>
        <v>0</v>
      </c>
      <c r="K354" s="190" t="s">
        <v>19</v>
      </c>
      <c r="L354" s="39"/>
      <c r="M354" s="195" t="s">
        <v>19</v>
      </c>
      <c r="N354" s="196" t="s">
        <v>45</v>
      </c>
      <c r="O354" s="64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236</v>
      </c>
      <c r="AT354" s="199" t="s">
        <v>159</v>
      </c>
      <c r="AU354" s="199" t="s">
        <v>82</v>
      </c>
      <c r="AY354" s="17" t="s">
        <v>158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82</v>
      </c>
      <c r="BK354" s="200">
        <f>ROUND(I354*H354,2)</f>
        <v>0</v>
      </c>
      <c r="BL354" s="17" t="s">
        <v>236</v>
      </c>
      <c r="BM354" s="199" t="s">
        <v>648</v>
      </c>
    </row>
    <row r="355" spans="1:65" s="2" customFormat="1" ht="10.199999999999999">
      <c r="A355" s="34"/>
      <c r="B355" s="35"/>
      <c r="C355" s="36"/>
      <c r="D355" s="201" t="s">
        <v>165</v>
      </c>
      <c r="E355" s="36"/>
      <c r="F355" s="202" t="s">
        <v>647</v>
      </c>
      <c r="G355" s="36"/>
      <c r="H355" s="36"/>
      <c r="I355" s="108"/>
      <c r="J355" s="36"/>
      <c r="K355" s="36"/>
      <c r="L355" s="39"/>
      <c r="M355" s="203"/>
      <c r="N355" s="204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165</v>
      </c>
      <c r="AU355" s="17" t="s">
        <v>82</v>
      </c>
    </row>
    <row r="356" spans="1:65" s="2" customFormat="1" ht="27.6" customHeight="1">
      <c r="A356" s="34"/>
      <c r="B356" s="35"/>
      <c r="C356" s="188" t="s">
        <v>618</v>
      </c>
      <c r="D356" s="188" t="s">
        <v>159</v>
      </c>
      <c r="E356" s="189" t="s">
        <v>650</v>
      </c>
      <c r="F356" s="190" t="s">
        <v>651</v>
      </c>
      <c r="G356" s="191" t="s">
        <v>202</v>
      </c>
      <c r="H356" s="192">
        <v>16</v>
      </c>
      <c r="I356" s="193"/>
      <c r="J356" s="194">
        <f>ROUND(I356*H356,2)</f>
        <v>0</v>
      </c>
      <c r="K356" s="190" t="s">
        <v>213</v>
      </c>
      <c r="L356" s="39"/>
      <c r="M356" s="195" t="s">
        <v>19</v>
      </c>
      <c r="N356" s="196" t="s">
        <v>45</v>
      </c>
      <c r="O356" s="64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236</v>
      </c>
      <c r="AT356" s="199" t="s">
        <v>159</v>
      </c>
      <c r="AU356" s="199" t="s">
        <v>82</v>
      </c>
      <c r="AY356" s="17" t="s">
        <v>158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236</v>
      </c>
      <c r="BM356" s="199" t="s">
        <v>652</v>
      </c>
    </row>
    <row r="357" spans="1:65" s="2" customFormat="1" ht="28.8">
      <c r="A357" s="34"/>
      <c r="B357" s="35"/>
      <c r="C357" s="36"/>
      <c r="D357" s="201" t="s">
        <v>165</v>
      </c>
      <c r="E357" s="36"/>
      <c r="F357" s="202" t="s">
        <v>653</v>
      </c>
      <c r="G357" s="36"/>
      <c r="H357" s="36"/>
      <c r="I357" s="108"/>
      <c r="J357" s="36"/>
      <c r="K357" s="36"/>
      <c r="L357" s="39"/>
      <c r="M357" s="203"/>
      <c r="N357" s="204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165</v>
      </c>
      <c r="AU357" s="17" t="s">
        <v>82</v>
      </c>
    </row>
    <row r="358" spans="1:65" s="13" customFormat="1" ht="10.199999999999999">
      <c r="B358" s="205"/>
      <c r="C358" s="206"/>
      <c r="D358" s="201" t="s">
        <v>166</v>
      </c>
      <c r="E358" s="207" t="s">
        <v>19</v>
      </c>
      <c r="F358" s="208" t="s">
        <v>2287</v>
      </c>
      <c r="G358" s="206"/>
      <c r="H358" s="209">
        <v>16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166</v>
      </c>
      <c r="AU358" s="215" t="s">
        <v>82</v>
      </c>
      <c r="AV358" s="13" t="s">
        <v>85</v>
      </c>
      <c r="AW358" s="13" t="s">
        <v>34</v>
      </c>
      <c r="AX358" s="13" t="s">
        <v>82</v>
      </c>
      <c r="AY358" s="215" t="s">
        <v>158</v>
      </c>
    </row>
    <row r="359" spans="1:65" s="2" customFormat="1" ht="27.6" customHeight="1">
      <c r="A359" s="34"/>
      <c r="B359" s="35"/>
      <c r="C359" s="188" t="s">
        <v>623</v>
      </c>
      <c r="D359" s="188" t="s">
        <v>159</v>
      </c>
      <c r="E359" s="189" t="s">
        <v>656</v>
      </c>
      <c r="F359" s="190" t="s">
        <v>657</v>
      </c>
      <c r="G359" s="191" t="s">
        <v>202</v>
      </c>
      <c r="H359" s="192">
        <v>8</v>
      </c>
      <c r="I359" s="193"/>
      <c r="J359" s="194">
        <f>ROUND(I359*H359,2)</f>
        <v>0</v>
      </c>
      <c r="K359" s="190" t="s">
        <v>19</v>
      </c>
      <c r="L359" s="39"/>
      <c r="M359" s="195" t="s">
        <v>19</v>
      </c>
      <c r="N359" s="196" t="s">
        <v>45</v>
      </c>
      <c r="O359" s="64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236</v>
      </c>
      <c r="AT359" s="199" t="s">
        <v>159</v>
      </c>
      <c r="AU359" s="199" t="s">
        <v>82</v>
      </c>
      <c r="AY359" s="17" t="s">
        <v>158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7" t="s">
        <v>82</v>
      </c>
      <c r="BK359" s="200">
        <f>ROUND(I359*H359,2)</f>
        <v>0</v>
      </c>
      <c r="BL359" s="17" t="s">
        <v>236</v>
      </c>
      <c r="BM359" s="199" t="s">
        <v>658</v>
      </c>
    </row>
    <row r="360" spans="1:65" s="2" customFormat="1" ht="10.199999999999999">
      <c r="A360" s="34"/>
      <c r="B360" s="35"/>
      <c r="C360" s="36"/>
      <c r="D360" s="201" t="s">
        <v>165</v>
      </c>
      <c r="E360" s="36"/>
      <c r="F360" s="202" t="s">
        <v>657</v>
      </c>
      <c r="G360" s="36"/>
      <c r="H360" s="36"/>
      <c r="I360" s="108"/>
      <c r="J360" s="36"/>
      <c r="K360" s="36"/>
      <c r="L360" s="39"/>
      <c r="M360" s="203"/>
      <c r="N360" s="204"/>
      <c r="O360" s="64"/>
      <c r="P360" s="64"/>
      <c r="Q360" s="64"/>
      <c r="R360" s="64"/>
      <c r="S360" s="64"/>
      <c r="T360" s="65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165</v>
      </c>
      <c r="AU360" s="17" t="s">
        <v>82</v>
      </c>
    </row>
    <row r="361" spans="1:65" s="2" customFormat="1" ht="27.6" customHeight="1">
      <c r="A361" s="34"/>
      <c r="B361" s="35"/>
      <c r="C361" s="188" t="s">
        <v>629</v>
      </c>
      <c r="D361" s="188" t="s">
        <v>159</v>
      </c>
      <c r="E361" s="189" t="s">
        <v>660</v>
      </c>
      <c r="F361" s="190" t="s">
        <v>661</v>
      </c>
      <c r="G361" s="191" t="s">
        <v>202</v>
      </c>
      <c r="H361" s="192">
        <v>8</v>
      </c>
      <c r="I361" s="193"/>
      <c r="J361" s="194">
        <f>ROUND(I361*H361,2)</f>
        <v>0</v>
      </c>
      <c r="K361" s="190" t="s">
        <v>213</v>
      </c>
      <c r="L361" s="39"/>
      <c r="M361" s="195" t="s">
        <v>19</v>
      </c>
      <c r="N361" s="196" t="s">
        <v>45</v>
      </c>
      <c r="O361" s="64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236</v>
      </c>
      <c r="AT361" s="199" t="s">
        <v>159</v>
      </c>
      <c r="AU361" s="199" t="s">
        <v>82</v>
      </c>
      <c r="AY361" s="17" t="s">
        <v>158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7" t="s">
        <v>82</v>
      </c>
      <c r="BK361" s="200">
        <f>ROUND(I361*H361,2)</f>
        <v>0</v>
      </c>
      <c r="BL361" s="17" t="s">
        <v>236</v>
      </c>
      <c r="BM361" s="199" t="s">
        <v>662</v>
      </c>
    </row>
    <row r="362" spans="1:65" s="2" customFormat="1" ht="28.8">
      <c r="A362" s="34"/>
      <c r="B362" s="35"/>
      <c r="C362" s="36"/>
      <c r="D362" s="201" t="s">
        <v>165</v>
      </c>
      <c r="E362" s="36"/>
      <c r="F362" s="202" t="s">
        <v>663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165</v>
      </c>
      <c r="AU362" s="17" t="s">
        <v>82</v>
      </c>
    </row>
    <row r="363" spans="1:65" s="13" customFormat="1" ht="10.199999999999999">
      <c r="B363" s="205"/>
      <c r="C363" s="206"/>
      <c r="D363" s="201" t="s">
        <v>166</v>
      </c>
      <c r="E363" s="207" t="s">
        <v>19</v>
      </c>
      <c r="F363" s="208" t="s">
        <v>2288</v>
      </c>
      <c r="G363" s="206"/>
      <c r="H363" s="209">
        <v>8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166</v>
      </c>
      <c r="AU363" s="215" t="s">
        <v>82</v>
      </c>
      <c r="AV363" s="13" t="s">
        <v>85</v>
      </c>
      <c r="AW363" s="13" t="s">
        <v>34</v>
      </c>
      <c r="AX363" s="13" t="s">
        <v>82</v>
      </c>
      <c r="AY363" s="215" t="s">
        <v>158</v>
      </c>
    </row>
    <row r="364" spans="1:65" s="2" customFormat="1" ht="27.6" customHeight="1">
      <c r="A364" s="34"/>
      <c r="B364" s="35"/>
      <c r="C364" s="188" t="s">
        <v>635</v>
      </c>
      <c r="D364" s="188" t="s">
        <v>159</v>
      </c>
      <c r="E364" s="189" t="s">
        <v>676</v>
      </c>
      <c r="F364" s="190" t="s">
        <v>677</v>
      </c>
      <c r="G364" s="191" t="s">
        <v>202</v>
      </c>
      <c r="H364" s="192">
        <v>8</v>
      </c>
      <c r="I364" s="193"/>
      <c r="J364" s="194">
        <f>ROUND(I364*H364,2)</f>
        <v>0</v>
      </c>
      <c r="K364" s="190" t="s">
        <v>19</v>
      </c>
      <c r="L364" s="39"/>
      <c r="M364" s="195" t="s">
        <v>19</v>
      </c>
      <c r="N364" s="196" t="s">
        <v>45</v>
      </c>
      <c r="O364" s="64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9" t="s">
        <v>236</v>
      </c>
      <c r="AT364" s="199" t="s">
        <v>159</v>
      </c>
      <c r="AU364" s="199" t="s">
        <v>82</v>
      </c>
      <c r="AY364" s="17" t="s">
        <v>158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7" t="s">
        <v>82</v>
      </c>
      <c r="BK364" s="200">
        <f>ROUND(I364*H364,2)</f>
        <v>0</v>
      </c>
      <c r="BL364" s="17" t="s">
        <v>236</v>
      </c>
      <c r="BM364" s="199" t="s">
        <v>678</v>
      </c>
    </row>
    <row r="365" spans="1:65" s="2" customFormat="1" ht="10.199999999999999">
      <c r="A365" s="34"/>
      <c r="B365" s="35"/>
      <c r="C365" s="36"/>
      <c r="D365" s="201" t="s">
        <v>165</v>
      </c>
      <c r="E365" s="36"/>
      <c r="F365" s="202" t="s">
        <v>677</v>
      </c>
      <c r="G365" s="36"/>
      <c r="H365" s="36"/>
      <c r="I365" s="108"/>
      <c r="J365" s="36"/>
      <c r="K365" s="36"/>
      <c r="L365" s="39"/>
      <c r="M365" s="203"/>
      <c r="N365" s="204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165</v>
      </c>
      <c r="AU365" s="17" t="s">
        <v>82</v>
      </c>
    </row>
    <row r="366" spans="1:65" s="2" customFormat="1" ht="27.6" customHeight="1">
      <c r="A366" s="34"/>
      <c r="B366" s="35"/>
      <c r="C366" s="188" t="s">
        <v>639</v>
      </c>
      <c r="D366" s="188" t="s">
        <v>159</v>
      </c>
      <c r="E366" s="189" t="s">
        <v>680</v>
      </c>
      <c r="F366" s="190" t="s">
        <v>681</v>
      </c>
      <c r="G366" s="191" t="s">
        <v>202</v>
      </c>
      <c r="H366" s="192">
        <v>8</v>
      </c>
      <c r="I366" s="193"/>
      <c r="J366" s="194">
        <f>ROUND(I366*H366,2)</f>
        <v>0</v>
      </c>
      <c r="K366" s="190" t="s">
        <v>213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682</v>
      </c>
    </row>
    <row r="367" spans="1:65" s="2" customFormat="1" ht="28.8">
      <c r="A367" s="34"/>
      <c r="B367" s="35"/>
      <c r="C367" s="36"/>
      <c r="D367" s="201" t="s">
        <v>165</v>
      </c>
      <c r="E367" s="36"/>
      <c r="F367" s="202" t="s">
        <v>683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13" customFormat="1" ht="10.199999999999999">
      <c r="B368" s="205"/>
      <c r="C368" s="206"/>
      <c r="D368" s="201" t="s">
        <v>166</v>
      </c>
      <c r="E368" s="207" t="s">
        <v>19</v>
      </c>
      <c r="F368" s="208" t="s">
        <v>2288</v>
      </c>
      <c r="G368" s="206"/>
      <c r="H368" s="209">
        <v>8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166</v>
      </c>
      <c r="AU368" s="215" t="s">
        <v>82</v>
      </c>
      <c r="AV368" s="13" t="s">
        <v>85</v>
      </c>
      <c r="AW368" s="13" t="s">
        <v>34</v>
      </c>
      <c r="AX368" s="13" t="s">
        <v>82</v>
      </c>
      <c r="AY368" s="215" t="s">
        <v>158</v>
      </c>
    </row>
    <row r="369" spans="1:65" s="2" customFormat="1" ht="27.6" customHeight="1">
      <c r="A369" s="34"/>
      <c r="B369" s="35"/>
      <c r="C369" s="188" t="s">
        <v>645</v>
      </c>
      <c r="D369" s="188" t="s">
        <v>159</v>
      </c>
      <c r="E369" s="189" t="s">
        <v>686</v>
      </c>
      <c r="F369" s="190" t="s">
        <v>687</v>
      </c>
      <c r="G369" s="191" t="s">
        <v>202</v>
      </c>
      <c r="H369" s="192">
        <v>4</v>
      </c>
      <c r="I369" s="193"/>
      <c r="J369" s="194">
        <f>ROUND(I369*H369,2)</f>
        <v>0</v>
      </c>
      <c r="K369" s="190" t="s">
        <v>213</v>
      </c>
      <c r="L369" s="39"/>
      <c r="M369" s="195" t="s">
        <v>19</v>
      </c>
      <c r="N369" s="196" t="s">
        <v>45</v>
      </c>
      <c r="O369" s="64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9" t="s">
        <v>236</v>
      </c>
      <c r="AT369" s="199" t="s">
        <v>159</v>
      </c>
      <c r="AU369" s="199" t="s">
        <v>82</v>
      </c>
      <c r="AY369" s="17" t="s">
        <v>158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7" t="s">
        <v>82</v>
      </c>
      <c r="BK369" s="200">
        <f>ROUND(I369*H369,2)</f>
        <v>0</v>
      </c>
      <c r="BL369" s="17" t="s">
        <v>236</v>
      </c>
      <c r="BM369" s="199" t="s">
        <v>688</v>
      </c>
    </row>
    <row r="370" spans="1:65" s="2" customFormat="1" ht="19.2">
      <c r="A370" s="34"/>
      <c r="B370" s="35"/>
      <c r="C370" s="36"/>
      <c r="D370" s="201" t="s">
        <v>165</v>
      </c>
      <c r="E370" s="36"/>
      <c r="F370" s="202" t="s">
        <v>687</v>
      </c>
      <c r="G370" s="36"/>
      <c r="H370" s="36"/>
      <c r="I370" s="108"/>
      <c r="J370" s="36"/>
      <c r="K370" s="36"/>
      <c r="L370" s="39"/>
      <c r="M370" s="203"/>
      <c r="N370" s="204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165</v>
      </c>
      <c r="AU370" s="17" t="s">
        <v>82</v>
      </c>
    </row>
    <row r="371" spans="1:65" s="2" customFormat="1" ht="16.5" customHeight="1">
      <c r="A371" s="34"/>
      <c r="B371" s="35"/>
      <c r="C371" s="228" t="s">
        <v>649</v>
      </c>
      <c r="D371" s="228" t="s">
        <v>199</v>
      </c>
      <c r="E371" s="229" t="s">
        <v>690</v>
      </c>
      <c r="F371" s="230" t="s">
        <v>691</v>
      </c>
      <c r="G371" s="231" t="s">
        <v>202</v>
      </c>
      <c r="H371" s="232">
        <v>4</v>
      </c>
      <c r="I371" s="233"/>
      <c r="J371" s="234">
        <f>ROUND(I371*H371,2)</f>
        <v>0</v>
      </c>
      <c r="K371" s="230" t="s">
        <v>19</v>
      </c>
      <c r="L371" s="235"/>
      <c r="M371" s="236" t="s">
        <v>19</v>
      </c>
      <c r="N371" s="237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241</v>
      </c>
      <c r="AT371" s="199" t="s">
        <v>199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692</v>
      </c>
    </row>
    <row r="372" spans="1:65" s="2" customFormat="1" ht="10.199999999999999">
      <c r="A372" s="34"/>
      <c r="B372" s="35"/>
      <c r="C372" s="36"/>
      <c r="D372" s="201" t="s">
        <v>165</v>
      </c>
      <c r="E372" s="36"/>
      <c r="F372" s="202" t="s">
        <v>691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13" customFormat="1" ht="10.199999999999999">
      <c r="B373" s="205"/>
      <c r="C373" s="206"/>
      <c r="D373" s="201" t="s">
        <v>166</v>
      </c>
      <c r="E373" s="207" t="s">
        <v>19</v>
      </c>
      <c r="F373" s="208" t="s">
        <v>2245</v>
      </c>
      <c r="G373" s="206"/>
      <c r="H373" s="209">
        <v>4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166</v>
      </c>
      <c r="AU373" s="215" t="s">
        <v>82</v>
      </c>
      <c r="AV373" s="13" t="s">
        <v>85</v>
      </c>
      <c r="AW373" s="13" t="s">
        <v>34</v>
      </c>
      <c r="AX373" s="13" t="s">
        <v>82</v>
      </c>
      <c r="AY373" s="215" t="s">
        <v>158</v>
      </c>
    </row>
    <row r="374" spans="1:65" s="2" customFormat="1" ht="34.200000000000003" customHeight="1">
      <c r="A374" s="34"/>
      <c r="B374" s="35"/>
      <c r="C374" s="188" t="s">
        <v>655</v>
      </c>
      <c r="D374" s="188" t="s">
        <v>159</v>
      </c>
      <c r="E374" s="189" t="s">
        <v>694</v>
      </c>
      <c r="F374" s="190" t="s">
        <v>695</v>
      </c>
      <c r="G374" s="191" t="s">
        <v>202</v>
      </c>
      <c r="H374" s="192">
        <v>4</v>
      </c>
      <c r="I374" s="193"/>
      <c r="J374" s="194">
        <f>ROUND(I374*H374,2)</f>
        <v>0</v>
      </c>
      <c r="K374" s="190" t="s">
        <v>213</v>
      </c>
      <c r="L374" s="39"/>
      <c r="M374" s="195" t="s">
        <v>19</v>
      </c>
      <c r="N374" s="196" t="s">
        <v>45</v>
      </c>
      <c r="O374" s="64"/>
      <c r="P374" s="197">
        <f>O374*H374</f>
        <v>0</v>
      </c>
      <c r="Q374" s="197">
        <v>0.57010000000000005</v>
      </c>
      <c r="R374" s="197">
        <f>Q374*H374</f>
        <v>2.2804000000000002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236</v>
      </c>
      <c r="AT374" s="199" t="s">
        <v>159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696</v>
      </c>
    </row>
    <row r="375" spans="1:65" s="2" customFormat="1" ht="38.4">
      <c r="A375" s="34"/>
      <c r="B375" s="35"/>
      <c r="C375" s="36"/>
      <c r="D375" s="201" t="s">
        <v>165</v>
      </c>
      <c r="E375" s="36"/>
      <c r="F375" s="202" t="s">
        <v>697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2" customFormat="1" ht="38.4">
      <c r="A376" s="34"/>
      <c r="B376" s="35"/>
      <c r="C376" s="36"/>
      <c r="D376" s="201" t="s">
        <v>216</v>
      </c>
      <c r="E376" s="36"/>
      <c r="F376" s="227" t="s">
        <v>413</v>
      </c>
      <c r="G376" s="36"/>
      <c r="H376" s="36"/>
      <c r="I376" s="108"/>
      <c r="J376" s="36"/>
      <c r="K376" s="36"/>
      <c r="L376" s="39"/>
      <c r="M376" s="203"/>
      <c r="N376" s="204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216</v>
      </c>
      <c r="AU376" s="17" t="s">
        <v>82</v>
      </c>
    </row>
    <row r="377" spans="1:65" s="2" customFormat="1" ht="16.5" customHeight="1">
      <c r="A377" s="34"/>
      <c r="B377" s="35"/>
      <c r="C377" s="228" t="s">
        <v>659</v>
      </c>
      <c r="D377" s="228" t="s">
        <v>199</v>
      </c>
      <c r="E377" s="229" t="s">
        <v>699</v>
      </c>
      <c r="F377" s="230" t="s">
        <v>700</v>
      </c>
      <c r="G377" s="231" t="s">
        <v>202</v>
      </c>
      <c r="H377" s="232">
        <v>4</v>
      </c>
      <c r="I377" s="233"/>
      <c r="J377" s="234">
        <f>ROUND(I377*H377,2)</f>
        <v>0</v>
      </c>
      <c r="K377" s="230" t="s">
        <v>19</v>
      </c>
      <c r="L377" s="235"/>
      <c r="M377" s="236" t="s">
        <v>19</v>
      </c>
      <c r="N377" s="237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241</v>
      </c>
      <c r="AT377" s="199" t="s">
        <v>199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701</v>
      </c>
    </row>
    <row r="378" spans="1:65" s="2" customFormat="1" ht="10.199999999999999">
      <c r="A378" s="34"/>
      <c r="B378" s="35"/>
      <c r="C378" s="36"/>
      <c r="D378" s="201" t="s">
        <v>165</v>
      </c>
      <c r="E378" s="36"/>
      <c r="F378" s="202" t="s">
        <v>700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2289</v>
      </c>
      <c r="G379" s="206"/>
      <c r="H379" s="209">
        <v>4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16.5" customHeight="1">
      <c r="A380" s="34"/>
      <c r="B380" s="35"/>
      <c r="C380" s="188" t="s">
        <v>665</v>
      </c>
      <c r="D380" s="188" t="s">
        <v>159</v>
      </c>
      <c r="E380" s="189" t="s">
        <v>709</v>
      </c>
      <c r="F380" s="190" t="s">
        <v>710</v>
      </c>
      <c r="G380" s="191" t="s">
        <v>202</v>
      </c>
      <c r="H380" s="192">
        <v>1</v>
      </c>
      <c r="I380" s="193"/>
      <c r="J380" s="194">
        <f>ROUND(I380*H380,2)</f>
        <v>0</v>
      </c>
      <c r="K380" s="190" t="s">
        <v>213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711</v>
      </c>
    </row>
    <row r="381" spans="1:65" s="2" customFormat="1" ht="10.199999999999999">
      <c r="A381" s="34"/>
      <c r="B381" s="35"/>
      <c r="C381" s="36"/>
      <c r="D381" s="201" t="s">
        <v>165</v>
      </c>
      <c r="E381" s="36"/>
      <c r="F381" s="202" t="s">
        <v>710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16.5" customHeight="1">
      <c r="A382" s="34"/>
      <c r="B382" s="35"/>
      <c r="C382" s="228" t="s">
        <v>669</v>
      </c>
      <c r="D382" s="228" t="s">
        <v>199</v>
      </c>
      <c r="E382" s="229" t="s">
        <v>713</v>
      </c>
      <c r="F382" s="230" t="s">
        <v>714</v>
      </c>
      <c r="G382" s="231" t="s">
        <v>202</v>
      </c>
      <c r="H382" s="232">
        <v>1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241</v>
      </c>
      <c r="AT382" s="199" t="s">
        <v>199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715</v>
      </c>
    </row>
    <row r="383" spans="1:65" s="2" customFormat="1" ht="10.199999999999999">
      <c r="A383" s="34"/>
      <c r="B383" s="35"/>
      <c r="C383" s="36"/>
      <c r="D383" s="201" t="s">
        <v>165</v>
      </c>
      <c r="E383" s="36"/>
      <c r="F383" s="202" t="s">
        <v>714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2256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16.5" customHeight="1">
      <c r="A385" s="34"/>
      <c r="B385" s="35"/>
      <c r="C385" s="228" t="s">
        <v>675</v>
      </c>
      <c r="D385" s="228" t="s">
        <v>199</v>
      </c>
      <c r="E385" s="229" t="s">
        <v>717</v>
      </c>
      <c r="F385" s="230" t="s">
        <v>718</v>
      </c>
      <c r="G385" s="231" t="s">
        <v>202</v>
      </c>
      <c r="H385" s="232">
        <v>5</v>
      </c>
      <c r="I385" s="233"/>
      <c r="J385" s="234">
        <f>ROUND(I385*H385,2)</f>
        <v>0</v>
      </c>
      <c r="K385" s="230" t="s">
        <v>19</v>
      </c>
      <c r="L385" s="235"/>
      <c r="M385" s="236" t="s">
        <v>19</v>
      </c>
      <c r="N385" s="237" t="s">
        <v>45</v>
      </c>
      <c r="O385" s="64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241</v>
      </c>
      <c r="AT385" s="199" t="s">
        <v>199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719</v>
      </c>
    </row>
    <row r="386" spans="1:65" s="2" customFormat="1" ht="10.199999999999999">
      <c r="A386" s="34"/>
      <c r="B386" s="35"/>
      <c r="C386" s="36"/>
      <c r="D386" s="201" t="s">
        <v>165</v>
      </c>
      <c r="E386" s="36"/>
      <c r="F386" s="202" t="s">
        <v>718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13" customFormat="1" ht="10.199999999999999">
      <c r="B387" s="205"/>
      <c r="C387" s="206"/>
      <c r="D387" s="201" t="s">
        <v>166</v>
      </c>
      <c r="E387" s="207" t="s">
        <v>19</v>
      </c>
      <c r="F387" s="208" t="s">
        <v>2290</v>
      </c>
      <c r="G387" s="206"/>
      <c r="H387" s="209">
        <v>5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166</v>
      </c>
      <c r="AU387" s="215" t="s">
        <v>82</v>
      </c>
      <c r="AV387" s="13" t="s">
        <v>85</v>
      </c>
      <c r="AW387" s="13" t="s">
        <v>34</v>
      </c>
      <c r="AX387" s="13" t="s">
        <v>82</v>
      </c>
      <c r="AY387" s="215" t="s">
        <v>158</v>
      </c>
    </row>
    <row r="388" spans="1:65" s="2" customFormat="1" ht="34.200000000000003" customHeight="1">
      <c r="A388" s="34"/>
      <c r="B388" s="35"/>
      <c r="C388" s="188" t="s">
        <v>679</v>
      </c>
      <c r="D388" s="188" t="s">
        <v>159</v>
      </c>
      <c r="E388" s="189" t="s">
        <v>722</v>
      </c>
      <c r="F388" s="190" t="s">
        <v>723</v>
      </c>
      <c r="G388" s="191" t="s">
        <v>202</v>
      </c>
      <c r="H388" s="192">
        <v>4</v>
      </c>
      <c r="I388" s="193"/>
      <c r="J388" s="194">
        <f>ROUND(I388*H388,2)</f>
        <v>0</v>
      </c>
      <c r="K388" s="190" t="s">
        <v>213</v>
      </c>
      <c r="L388" s="39"/>
      <c r="M388" s="195" t="s">
        <v>19</v>
      </c>
      <c r="N388" s="196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236</v>
      </c>
      <c r="AT388" s="199" t="s">
        <v>159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724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723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2" customFormat="1" ht="16.5" customHeight="1">
      <c r="A390" s="34"/>
      <c r="B390" s="35"/>
      <c r="C390" s="228" t="s">
        <v>685</v>
      </c>
      <c r="D390" s="228" t="s">
        <v>199</v>
      </c>
      <c r="E390" s="229" t="s">
        <v>2291</v>
      </c>
      <c r="F390" s="230" t="s">
        <v>2292</v>
      </c>
      <c r="G390" s="231" t="s">
        <v>202</v>
      </c>
      <c r="H390" s="232">
        <v>2</v>
      </c>
      <c r="I390" s="233"/>
      <c r="J390" s="234">
        <f>ROUND(I390*H390,2)</f>
        <v>0</v>
      </c>
      <c r="K390" s="230" t="s">
        <v>19</v>
      </c>
      <c r="L390" s="235"/>
      <c r="M390" s="236" t="s">
        <v>19</v>
      </c>
      <c r="N390" s="237" t="s">
        <v>45</v>
      </c>
      <c r="O390" s="64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241</v>
      </c>
      <c r="AT390" s="199" t="s">
        <v>199</v>
      </c>
      <c r="AU390" s="199" t="s">
        <v>82</v>
      </c>
      <c r="AY390" s="17" t="s">
        <v>158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82</v>
      </c>
      <c r="BK390" s="200">
        <f>ROUND(I390*H390,2)</f>
        <v>0</v>
      </c>
      <c r="BL390" s="17" t="s">
        <v>236</v>
      </c>
      <c r="BM390" s="199" t="s">
        <v>732</v>
      </c>
    </row>
    <row r="391" spans="1:65" s="2" customFormat="1" ht="10.199999999999999">
      <c r="A391" s="34"/>
      <c r="B391" s="35"/>
      <c r="C391" s="36"/>
      <c r="D391" s="201" t="s">
        <v>165</v>
      </c>
      <c r="E391" s="36"/>
      <c r="F391" s="202" t="s">
        <v>2292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165</v>
      </c>
      <c r="AU391" s="17" t="s">
        <v>82</v>
      </c>
    </row>
    <row r="392" spans="1:65" s="13" customFormat="1" ht="10.199999999999999">
      <c r="B392" s="205"/>
      <c r="C392" s="206"/>
      <c r="D392" s="201" t="s">
        <v>166</v>
      </c>
      <c r="E392" s="207" t="s">
        <v>19</v>
      </c>
      <c r="F392" s="208" t="s">
        <v>2293</v>
      </c>
      <c r="G392" s="206"/>
      <c r="H392" s="209">
        <v>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166</v>
      </c>
      <c r="AU392" s="215" t="s">
        <v>82</v>
      </c>
      <c r="AV392" s="13" t="s">
        <v>85</v>
      </c>
      <c r="AW392" s="13" t="s">
        <v>34</v>
      </c>
      <c r="AX392" s="13" t="s">
        <v>82</v>
      </c>
      <c r="AY392" s="215" t="s">
        <v>158</v>
      </c>
    </row>
    <row r="393" spans="1:65" s="2" customFormat="1" ht="16.5" customHeight="1">
      <c r="A393" s="34"/>
      <c r="B393" s="35"/>
      <c r="C393" s="228" t="s">
        <v>689</v>
      </c>
      <c r="D393" s="228" t="s">
        <v>199</v>
      </c>
      <c r="E393" s="229" t="s">
        <v>1898</v>
      </c>
      <c r="F393" s="230" t="s">
        <v>1899</v>
      </c>
      <c r="G393" s="231" t="s">
        <v>202</v>
      </c>
      <c r="H393" s="232">
        <v>2</v>
      </c>
      <c r="I393" s="233"/>
      <c r="J393" s="234">
        <f>ROUND(I393*H393,2)</f>
        <v>0</v>
      </c>
      <c r="K393" s="230" t="s">
        <v>19</v>
      </c>
      <c r="L393" s="235"/>
      <c r="M393" s="236" t="s">
        <v>19</v>
      </c>
      <c r="N393" s="237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241</v>
      </c>
      <c r="AT393" s="199" t="s">
        <v>199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728</v>
      </c>
    </row>
    <row r="394" spans="1:65" s="2" customFormat="1" ht="10.199999999999999">
      <c r="A394" s="34"/>
      <c r="B394" s="35"/>
      <c r="C394" s="36"/>
      <c r="D394" s="201" t="s">
        <v>165</v>
      </c>
      <c r="E394" s="36"/>
      <c r="F394" s="202" t="s">
        <v>1899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13" customFormat="1" ht="10.199999999999999">
      <c r="B395" s="205"/>
      <c r="C395" s="206"/>
      <c r="D395" s="201" t="s">
        <v>166</v>
      </c>
      <c r="E395" s="207" t="s">
        <v>19</v>
      </c>
      <c r="F395" s="208" t="s">
        <v>2293</v>
      </c>
      <c r="G395" s="206"/>
      <c r="H395" s="209">
        <v>2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166</v>
      </c>
      <c r="AU395" s="215" t="s">
        <v>82</v>
      </c>
      <c r="AV395" s="13" t="s">
        <v>85</v>
      </c>
      <c r="AW395" s="13" t="s">
        <v>34</v>
      </c>
      <c r="AX395" s="13" t="s">
        <v>82</v>
      </c>
      <c r="AY395" s="215" t="s">
        <v>158</v>
      </c>
    </row>
    <row r="396" spans="1:65" s="2" customFormat="1" ht="16.5" customHeight="1">
      <c r="A396" s="34"/>
      <c r="B396" s="35"/>
      <c r="C396" s="188" t="s">
        <v>693</v>
      </c>
      <c r="D396" s="188" t="s">
        <v>159</v>
      </c>
      <c r="E396" s="189" t="s">
        <v>742</v>
      </c>
      <c r="F396" s="190" t="s">
        <v>743</v>
      </c>
      <c r="G396" s="191" t="s">
        <v>202</v>
      </c>
      <c r="H396" s="192">
        <v>4</v>
      </c>
      <c r="I396" s="193"/>
      <c r="J396" s="194">
        <f>ROUND(I396*H396,2)</f>
        <v>0</v>
      </c>
      <c r="K396" s="190" t="s">
        <v>213</v>
      </c>
      <c r="L396" s="39"/>
      <c r="M396" s="195" t="s">
        <v>19</v>
      </c>
      <c r="N396" s="196" t="s">
        <v>45</v>
      </c>
      <c r="O396" s="64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236</v>
      </c>
      <c r="AT396" s="199" t="s">
        <v>159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744</v>
      </c>
    </row>
    <row r="397" spans="1:65" s="2" customFormat="1" ht="10.199999999999999">
      <c r="A397" s="34"/>
      <c r="B397" s="35"/>
      <c r="C397" s="36"/>
      <c r="D397" s="201" t="s">
        <v>165</v>
      </c>
      <c r="E397" s="36"/>
      <c r="F397" s="202" t="s">
        <v>743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13" customFormat="1" ht="10.199999999999999">
      <c r="B398" s="205"/>
      <c r="C398" s="206"/>
      <c r="D398" s="201" t="s">
        <v>166</v>
      </c>
      <c r="E398" s="207" t="s">
        <v>19</v>
      </c>
      <c r="F398" s="208" t="s">
        <v>2289</v>
      </c>
      <c r="G398" s="206"/>
      <c r="H398" s="209">
        <v>4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166</v>
      </c>
      <c r="AU398" s="215" t="s">
        <v>82</v>
      </c>
      <c r="AV398" s="13" t="s">
        <v>85</v>
      </c>
      <c r="AW398" s="13" t="s">
        <v>34</v>
      </c>
      <c r="AX398" s="13" t="s">
        <v>82</v>
      </c>
      <c r="AY398" s="215" t="s">
        <v>158</v>
      </c>
    </row>
    <row r="399" spans="1:65" s="2" customFormat="1" ht="16.5" customHeight="1">
      <c r="A399" s="34"/>
      <c r="B399" s="35"/>
      <c r="C399" s="188" t="s">
        <v>698</v>
      </c>
      <c r="D399" s="188" t="s">
        <v>159</v>
      </c>
      <c r="E399" s="189" t="s">
        <v>747</v>
      </c>
      <c r="F399" s="190" t="s">
        <v>748</v>
      </c>
      <c r="G399" s="191" t="s">
        <v>202</v>
      </c>
      <c r="H399" s="192">
        <v>8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749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748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2" customFormat="1" ht="16.5" customHeight="1">
      <c r="A401" s="34"/>
      <c r="B401" s="35"/>
      <c r="C401" s="228" t="s">
        <v>703</v>
      </c>
      <c r="D401" s="228" t="s">
        <v>199</v>
      </c>
      <c r="E401" s="229" t="s">
        <v>751</v>
      </c>
      <c r="F401" s="230" t="s">
        <v>752</v>
      </c>
      <c r="G401" s="231" t="s">
        <v>202</v>
      </c>
      <c r="H401" s="232">
        <v>8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753</v>
      </c>
    </row>
    <row r="402" spans="1:65" s="2" customFormat="1" ht="10.199999999999999">
      <c r="A402" s="34"/>
      <c r="B402" s="35"/>
      <c r="C402" s="36"/>
      <c r="D402" s="201" t="s">
        <v>165</v>
      </c>
      <c r="E402" s="36"/>
      <c r="F402" s="202" t="s">
        <v>752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2294</v>
      </c>
      <c r="G403" s="206"/>
      <c r="H403" s="209">
        <v>8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34.200000000000003" customHeight="1">
      <c r="A404" s="34"/>
      <c r="B404" s="35"/>
      <c r="C404" s="188" t="s">
        <v>708</v>
      </c>
      <c r="D404" s="188" t="s">
        <v>159</v>
      </c>
      <c r="E404" s="189" t="s">
        <v>756</v>
      </c>
      <c r="F404" s="190" t="s">
        <v>757</v>
      </c>
      <c r="G404" s="191" t="s">
        <v>202</v>
      </c>
      <c r="H404" s="192">
        <v>8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758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757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2" customFormat="1" ht="34.200000000000003" customHeight="1">
      <c r="A406" s="34"/>
      <c r="B406" s="35"/>
      <c r="C406" s="228" t="s">
        <v>712</v>
      </c>
      <c r="D406" s="228" t="s">
        <v>199</v>
      </c>
      <c r="E406" s="229" t="s">
        <v>767</v>
      </c>
      <c r="F406" s="230" t="s">
        <v>768</v>
      </c>
      <c r="G406" s="231" t="s">
        <v>202</v>
      </c>
      <c r="H406" s="232">
        <v>8</v>
      </c>
      <c r="I406" s="233"/>
      <c r="J406" s="234">
        <f>ROUND(I406*H406,2)</f>
        <v>0</v>
      </c>
      <c r="K406" s="230" t="s">
        <v>19</v>
      </c>
      <c r="L406" s="235"/>
      <c r="M406" s="236" t="s">
        <v>19</v>
      </c>
      <c r="N406" s="237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241</v>
      </c>
      <c r="AT406" s="199" t="s">
        <v>199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769</v>
      </c>
    </row>
    <row r="407" spans="1:65" s="2" customFormat="1" ht="19.2">
      <c r="A407" s="34"/>
      <c r="B407" s="35"/>
      <c r="C407" s="36"/>
      <c r="D407" s="201" t="s">
        <v>165</v>
      </c>
      <c r="E407" s="36"/>
      <c r="F407" s="202" t="s">
        <v>768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13" customFormat="1" ht="10.199999999999999">
      <c r="B408" s="205"/>
      <c r="C408" s="206"/>
      <c r="D408" s="201" t="s">
        <v>166</v>
      </c>
      <c r="E408" s="207" t="s">
        <v>19</v>
      </c>
      <c r="F408" s="208" t="s">
        <v>2294</v>
      </c>
      <c r="G408" s="206"/>
      <c r="H408" s="209">
        <v>8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166</v>
      </c>
      <c r="AU408" s="215" t="s">
        <v>82</v>
      </c>
      <c r="AV408" s="13" t="s">
        <v>85</v>
      </c>
      <c r="AW408" s="13" t="s">
        <v>34</v>
      </c>
      <c r="AX408" s="13" t="s">
        <v>82</v>
      </c>
      <c r="AY408" s="215" t="s">
        <v>158</v>
      </c>
    </row>
    <row r="409" spans="1:65" s="2" customFormat="1" ht="16.5" customHeight="1">
      <c r="A409" s="34"/>
      <c r="B409" s="35"/>
      <c r="C409" s="228" t="s">
        <v>716</v>
      </c>
      <c r="D409" s="228" t="s">
        <v>199</v>
      </c>
      <c r="E409" s="229" t="s">
        <v>776</v>
      </c>
      <c r="F409" s="230" t="s">
        <v>777</v>
      </c>
      <c r="G409" s="231" t="s">
        <v>202</v>
      </c>
      <c r="H409" s="232">
        <v>4</v>
      </c>
      <c r="I409" s="233"/>
      <c r="J409" s="234">
        <f>ROUND(I409*H409,2)</f>
        <v>0</v>
      </c>
      <c r="K409" s="230" t="s">
        <v>19</v>
      </c>
      <c r="L409" s="235"/>
      <c r="M409" s="236" t="s">
        <v>19</v>
      </c>
      <c r="N409" s="237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241</v>
      </c>
      <c r="AT409" s="199" t="s">
        <v>199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778</v>
      </c>
    </row>
    <row r="410" spans="1:65" s="2" customFormat="1" ht="10.199999999999999">
      <c r="A410" s="34"/>
      <c r="B410" s="35"/>
      <c r="C410" s="36"/>
      <c r="D410" s="201" t="s">
        <v>165</v>
      </c>
      <c r="E410" s="36"/>
      <c r="F410" s="202" t="s">
        <v>777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2289</v>
      </c>
      <c r="G411" s="206"/>
      <c r="H411" s="209">
        <v>4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16.5" customHeight="1">
      <c r="A412" s="34"/>
      <c r="B412" s="35"/>
      <c r="C412" s="228" t="s">
        <v>721</v>
      </c>
      <c r="D412" s="228" t="s">
        <v>199</v>
      </c>
      <c r="E412" s="229" t="s">
        <v>781</v>
      </c>
      <c r="F412" s="230" t="s">
        <v>782</v>
      </c>
      <c r="G412" s="231" t="s">
        <v>202</v>
      </c>
      <c r="H412" s="232">
        <v>4</v>
      </c>
      <c r="I412" s="233"/>
      <c r="J412" s="234">
        <f>ROUND(I412*H412,2)</f>
        <v>0</v>
      </c>
      <c r="K412" s="230" t="s">
        <v>19</v>
      </c>
      <c r="L412" s="235"/>
      <c r="M412" s="236" t="s">
        <v>19</v>
      </c>
      <c r="N412" s="237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241</v>
      </c>
      <c r="AT412" s="199" t="s">
        <v>199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783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782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13" customFormat="1" ht="10.199999999999999">
      <c r="B414" s="205"/>
      <c r="C414" s="206"/>
      <c r="D414" s="201" t="s">
        <v>166</v>
      </c>
      <c r="E414" s="207" t="s">
        <v>19</v>
      </c>
      <c r="F414" s="208" t="s">
        <v>2289</v>
      </c>
      <c r="G414" s="206"/>
      <c r="H414" s="209">
        <v>4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166</v>
      </c>
      <c r="AU414" s="215" t="s">
        <v>82</v>
      </c>
      <c r="AV414" s="13" t="s">
        <v>85</v>
      </c>
      <c r="AW414" s="13" t="s">
        <v>34</v>
      </c>
      <c r="AX414" s="13" t="s">
        <v>82</v>
      </c>
      <c r="AY414" s="215" t="s">
        <v>158</v>
      </c>
    </row>
    <row r="415" spans="1:65" s="2" customFormat="1" ht="34.200000000000003" customHeight="1">
      <c r="A415" s="34"/>
      <c r="B415" s="35"/>
      <c r="C415" s="188" t="s">
        <v>725</v>
      </c>
      <c r="D415" s="188" t="s">
        <v>159</v>
      </c>
      <c r="E415" s="189" t="s">
        <v>785</v>
      </c>
      <c r="F415" s="190" t="s">
        <v>786</v>
      </c>
      <c r="G415" s="191" t="s">
        <v>202</v>
      </c>
      <c r="H415" s="192">
        <v>4</v>
      </c>
      <c r="I415" s="193"/>
      <c r="J415" s="194">
        <f>ROUND(I415*H415,2)</f>
        <v>0</v>
      </c>
      <c r="K415" s="190" t="s">
        <v>213</v>
      </c>
      <c r="L415" s="39"/>
      <c r="M415" s="195" t="s">
        <v>19</v>
      </c>
      <c r="N415" s="196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236</v>
      </c>
      <c r="AT415" s="199" t="s">
        <v>159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787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786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2" customFormat="1" ht="34.200000000000003" customHeight="1">
      <c r="A417" s="34"/>
      <c r="B417" s="35"/>
      <c r="C417" s="228" t="s">
        <v>729</v>
      </c>
      <c r="D417" s="228" t="s">
        <v>199</v>
      </c>
      <c r="E417" s="229" t="s">
        <v>789</v>
      </c>
      <c r="F417" s="230" t="s">
        <v>790</v>
      </c>
      <c r="G417" s="231" t="s">
        <v>202</v>
      </c>
      <c r="H417" s="232">
        <v>4</v>
      </c>
      <c r="I417" s="233"/>
      <c r="J417" s="234">
        <f>ROUND(I417*H417,2)</f>
        <v>0</v>
      </c>
      <c r="K417" s="230" t="s">
        <v>19</v>
      </c>
      <c r="L417" s="235"/>
      <c r="M417" s="236" t="s">
        <v>19</v>
      </c>
      <c r="N417" s="237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241</v>
      </c>
      <c r="AT417" s="199" t="s">
        <v>199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791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790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13" customFormat="1" ht="10.199999999999999">
      <c r="B419" s="205"/>
      <c r="C419" s="206"/>
      <c r="D419" s="201" t="s">
        <v>166</v>
      </c>
      <c r="E419" s="207" t="s">
        <v>19</v>
      </c>
      <c r="F419" s="208" t="s">
        <v>2289</v>
      </c>
      <c r="G419" s="206"/>
      <c r="H419" s="209">
        <v>4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166</v>
      </c>
      <c r="AU419" s="215" t="s">
        <v>82</v>
      </c>
      <c r="AV419" s="13" t="s">
        <v>85</v>
      </c>
      <c r="AW419" s="13" t="s">
        <v>34</v>
      </c>
      <c r="AX419" s="13" t="s">
        <v>82</v>
      </c>
      <c r="AY419" s="215" t="s">
        <v>158</v>
      </c>
    </row>
    <row r="420" spans="1:65" s="2" customFormat="1" ht="34.200000000000003" customHeight="1">
      <c r="A420" s="34"/>
      <c r="B420" s="35"/>
      <c r="C420" s="188" t="s">
        <v>733</v>
      </c>
      <c r="D420" s="188" t="s">
        <v>159</v>
      </c>
      <c r="E420" s="189" t="s">
        <v>793</v>
      </c>
      <c r="F420" s="190" t="s">
        <v>794</v>
      </c>
      <c r="G420" s="191" t="s">
        <v>202</v>
      </c>
      <c r="H420" s="192">
        <v>8</v>
      </c>
      <c r="I420" s="193"/>
      <c r="J420" s="194">
        <f>ROUND(I420*H420,2)</f>
        <v>0</v>
      </c>
      <c r="K420" s="190" t="s">
        <v>213</v>
      </c>
      <c r="L420" s="39"/>
      <c r="M420" s="195" t="s">
        <v>19</v>
      </c>
      <c r="N420" s="196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236</v>
      </c>
      <c r="AT420" s="199" t="s">
        <v>159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795</v>
      </c>
    </row>
    <row r="421" spans="1:65" s="2" customFormat="1" ht="10.199999999999999">
      <c r="A421" s="34"/>
      <c r="B421" s="35"/>
      <c r="C421" s="36"/>
      <c r="D421" s="201" t="s">
        <v>165</v>
      </c>
      <c r="E421" s="36"/>
      <c r="F421" s="202" t="s">
        <v>794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2" customFormat="1" ht="34.200000000000003" customHeight="1">
      <c r="A422" s="34"/>
      <c r="B422" s="35"/>
      <c r="C422" s="228" t="s">
        <v>737</v>
      </c>
      <c r="D422" s="228" t="s">
        <v>199</v>
      </c>
      <c r="E422" s="229" t="s">
        <v>797</v>
      </c>
      <c r="F422" s="230" t="s">
        <v>798</v>
      </c>
      <c r="G422" s="231" t="s">
        <v>202</v>
      </c>
      <c r="H422" s="232">
        <v>8</v>
      </c>
      <c r="I422" s="233"/>
      <c r="J422" s="234">
        <f>ROUND(I422*H422,2)</f>
        <v>0</v>
      </c>
      <c r="K422" s="230" t="s">
        <v>19</v>
      </c>
      <c r="L422" s="235"/>
      <c r="M422" s="236" t="s">
        <v>19</v>
      </c>
      <c r="N422" s="237" t="s">
        <v>45</v>
      </c>
      <c r="O422" s="64"/>
      <c r="P422" s="197">
        <f>O422*H422</f>
        <v>0</v>
      </c>
      <c r="Q422" s="197">
        <v>0</v>
      </c>
      <c r="R422" s="197">
        <f>Q422*H422</f>
        <v>0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241</v>
      </c>
      <c r="AT422" s="199" t="s">
        <v>199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799</v>
      </c>
    </row>
    <row r="423" spans="1:65" s="2" customFormat="1" ht="19.2">
      <c r="A423" s="34"/>
      <c r="B423" s="35"/>
      <c r="C423" s="36"/>
      <c r="D423" s="201" t="s">
        <v>165</v>
      </c>
      <c r="E423" s="36"/>
      <c r="F423" s="202" t="s">
        <v>798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13" customFormat="1" ht="10.199999999999999">
      <c r="B424" s="205"/>
      <c r="C424" s="206"/>
      <c r="D424" s="201" t="s">
        <v>166</v>
      </c>
      <c r="E424" s="207" t="s">
        <v>19</v>
      </c>
      <c r="F424" s="208" t="s">
        <v>2294</v>
      </c>
      <c r="G424" s="206"/>
      <c r="H424" s="209">
        <v>8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166</v>
      </c>
      <c r="AU424" s="215" t="s">
        <v>82</v>
      </c>
      <c r="AV424" s="13" t="s">
        <v>85</v>
      </c>
      <c r="AW424" s="13" t="s">
        <v>34</v>
      </c>
      <c r="AX424" s="13" t="s">
        <v>82</v>
      </c>
      <c r="AY424" s="215" t="s">
        <v>158</v>
      </c>
    </row>
    <row r="425" spans="1:65" s="2" customFormat="1" ht="16.5" customHeight="1">
      <c r="A425" s="34"/>
      <c r="B425" s="35"/>
      <c r="C425" s="228" t="s">
        <v>741</v>
      </c>
      <c r="D425" s="228" t="s">
        <v>199</v>
      </c>
      <c r="E425" s="229" t="s">
        <v>802</v>
      </c>
      <c r="F425" s="230" t="s">
        <v>803</v>
      </c>
      <c r="G425" s="231" t="s">
        <v>202</v>
      </c>
      <c r="H425" s="232">
        <v>8</v>
      </c>
      <c r="I425" s="233"/>
      <c r="J425" s="234">
        <f>ROUND(I425*H425,2)</f>
        <v>0</v>
      </c>
      <c r="K425" s="230" t="s">
        <v>19</v>
      </c>
      <c r="L425" s="235"/>
      <c r="M425" s="236" t="s">
        <v>19</v>
      </c>
      <c r="N425" s="237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241</v>
      </c>
      <c r="AT425" s="199" t="s">
        <v>199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804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803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13" customFormat="1" ht="10.199999999999999">
      <c r="B427" s="205"/>
      <c r="C427" s="206"/>
      <c r="D427" s="201" t="s">
        <v>166</v>
      </c>
      <c r="E427" s="207" t="s">
        <v>19</v>
      </c>
      <c r="F427" s="208" t="s">
        <v>2294</v>
      </c>
      <c r="G427" s="206"/>
      <c r="H427" s="209">
        <v>8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166</v>
      </c>
      <c r="AU427" s="215" t="s">
        <v>82</v>
      </c>
      <c r="AV427" s="13" t="s">
        <v>85</v>
      </c>
      <c r="AW427" s="13" t="s">
        <v>34</v>
      </c>
      <c r="AX427" s="13" t="s">
        <v>82</v>
      </c>
      <c r="AY427" s="215" t="s">
        <v>158</v>
      </c>
    </row>
    <row r="428" spans="1:65" s="2" customFormat="1" ht="16.5" customHeight="1">
      <c r="A428" s="34"/>
      <c r="B428" s="35"/>
      <c r="C428" s="228" t="s">
        <v>746</v>
      </c>
      <c r="D428" s="228" t="s">
        <v>199</v>
      </c>
      <c r="E428" s="229" t="s">
        <v>806</v>
      </c>
      <c r="F428" s="230" t="s">
        <v>807</v>
      </c>
      <c r="G428" s="231" t="s">
        <v>202</v>
      </c>
      <c r="H428" s="232">
        <v>8</v>
      </c>
      <c r="I428" s="233"/>
      <c r="J428" s="234">
        <f>ROUND(I428*H428,2)</f>
        <v>0</v>
      </c>
      <c r="K428" s="230" t="s">
        <v>19</v>
      </c>
      <c r="L428" s="235"/>
      <c r="M428" s="236" t="s">
        <v>19</v>
      </c>
      <c r="N428" s="237" t="s">
        <v>45</v>
      </c>
      <c r="O428" s="64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9" t="s">
        <v>241</v>
      </c>
      <c r="AT428" s="199" t="s">
        <v>199</v>
      </c>
      <c r="AU428" s="199" t="s">
        <v>82</v>
      </c>
      <c r="AY428" s="17" t="s">
        <v>158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82</v>
      </c>
      <c r="BK428" s="200">
        <f>ROUND(I428*H428,2)</f>
        <v>0</v>
      </c>
      <c r="BL428" s="17" t="s">
        <v>236</v>
      </c>
      <c r="BM428" s="199" t="s">
        <v>808</v>
      </c>
    </row>
    <row r="429" spans="1:65" s="2" customFormat="1" ht="10.199999999999999">
      <c r="A429" s="34"/>
      <c r="B429" s="35"/>
      <c r="C429" s="36"/>
      <c r="D429" s="201" t="s">
        <v>165</v>
      </c>
      <c r="E429" s="36"/>
      <c r="F429" s="202" t="s">
        <v>807</v>
      </c>
      <c r="G429" s="36"/>
      <c r="H429" s="36"/>
      <c r="I429" s="108"/>
      <c r="J429" s="36"/>
      <c r="K429" s="36"/>
      <c r="L429" s="39"/>
      <c r="M429" s="203"/>
      <c r="N429" s="204"/>
      <c r="O429" s="64"/>
      <c r="P429" s="64"/>
      <c r="Q429" s="64"/>
      <c r="R429" s="64"/>
      <c r="S429" s="64"/>
      <c r="T429" s="65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165</v>
      </c>
      <c r="AU429" s="17" t="s">
        <v>82</v>
      </c>
    </row>
    <row r="430" spans="1:65" s="13" customFormat="1" ht="10.199999999999999">
      <c r="B430" s="205"/>
      <c r="C430" s="206"/>
      <c r="D430" s="201" t="s">
        <v>166</v>
      </c>
      <c r="E430" s="207" t="s">
        <v>19</v>
      </c>
      <c r="F430" s="208" t="s">
        <v>2294</v>
      </c>
      <c r="G430" s="206"/>
      <c r="H430" s="209">
        <v>8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166</v>
      </c>
      <c r="AU430" s="215" t="s">
        <v>82</v>
      </c>
      <c r="AV430" s="13" t="s">
        <v>85</v>
      </c>
      <c r="AW430" s="13" t="s">
        <v>34</v>
      </c>
      <c r="AX430" s="13" t="s">
        <v>82</v>
      </c>
      <c r="AY430" s="215" t="s">
        <v>158</v>
      </c>
    </row>
    <row r="431" spans="1:65" s="2" customFormat="1" ht="34.200000000000003" customHeight="1">
      <c r="A431" s="34"/>
      <c r="B431" s="35"/>
      <c r="C431" s="188" t="s">
        <v>750</v>
      </c>
      <c r="D431" s="188" t="s">
        <v>159</v>
      </c>
      <c r="E431" s="189" t="s">
        <v>811</v>
      </c>
      <c r="F431" s="190" t="s">
        <v>812</v>
      </c>
      <c r="G431" s="191" t="s">
        <v>202</v>
      </c>
      <c r="H431" s="192">
        <v>8</v>
      </c>
      <c r="I431" s="193"/>
      <c r="J431" s="194">
        <f>ROUND(I431*H431,2)</f>
        <v>0</v>
      </c>
      <c r="K431" s="190" t="s">
        <v>213</v>
      </c>
      <c r="L431" s="39"/>
      <c r="M431" s="195" t="s">
        <v>19</v>
      </c>
      <c r="N431" s="196" t="s">
        <v>45</v>
      </c>
      <c r="O431" s="64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236</v>
      </c>
      <c r="AT431" s="199" t="s">
        <v>159</v>
      </c>
      <c r="AU431" s="199" t="s">
        <v>82</v>
      </c>
      <c r="AY431" s="17" t="s">
        <v>158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236</v>
      </c>
      <c r="BM431" s="199" t="s">
        <v>813</v>
      </c>
    </row>
    <row r="432" spans="1:65" s="2" customFormat="1" ht="10.199999999999999">
      <c r="A432" s="34"/>
      <c r="B432" s="35"/>
      <c r="C432" s="36"/>
      <c r="D432" s="201" t="s">
        <v>165</v>
      </c>
      <c r="E432" s="36"/>
      <c r="F432" s="202" t="s">
        <v>812</v>
      </c>
      <c r="G432" s="36"/>
      <c r="H432" s="36"/>
      <c r="I432" s="108"/>
      <c r="J432" s="36"/>
      <c r="K432" s="36"/>
      <c r="L432" s="39"/>
      <c r="M432" s="203"/>
      <c r="N432" s="204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165</v>
      </c>
      <c r="AU432" s="17" t="s">
        <v>82</v>
      </c>
    </row>
    <row r="433" spans="1:65" s="2" customFormat="1" ht="16.5" customHeight="1">
      <c r="A433" s="34"/>
      <c r="B433" s="35"/>
      <c r="C433" s="228" t="s">
        <v>755</v>
      </c>
      <c r="D433" s="228" t="s">
        <v>199</v>
      </c>
      <c r="E433" s="229" t="s">
        <v>815</v>
      </c>
      <c r="F433" s="230" t="s">
        <v>816</v>
      </c>
      <c r="G433" s="231" t="s">
        <v>202</v>
      </c>
      <c r="H433" s="232">
        <v>8</v>
      </c>
      <c r="I433" s="233"/>
      <c r="J433" s="234">
        <f>ROUND(I433*H433,2)</f>
        <v>0</v>
      </c>
      <c r="K433" s="230" t="s">
        <v>19</v>
      </c>
      <c r="L433" s="235"/>
      <c r="M433" s="236" t="s">
        <v>19</v>
      </c>
      <c r="N433" s="237" t="s">
        <v>45</v>
      </c>
      <c r="O433" s="64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241</v>
      </c>
      <c r="AT433" s="199" t="s">
        <v>199</v>
      </c>
      <c r="AU433" s="199" t="s">
        <v>82</v>
      </c>
      <c r="AY433" s="17" t="s">
        <v>158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236</v>
      </c>
      <c r="BM433" s="199" t="s">
        <v>817</v>
      </c>
    </row>
    <row r="434" spans="1:65" s="2" customFormat="1" ht="10.199999999999999">
      <c r="A434" s="34"/>
      <c r="B434" s="35"/>
      <c r="C434" s="36"/>
      <c r="D434" s="201" t="s">
        <v>165</v>
      </c>
      <c r="E434" s="36"/>
      <c r="F434" s="202" t="s">
        <v>816</v>
      </c>
      <c r="G434" s="36"/>
      <c r="H434" s="36"/>
      <c r="I434" s="108"/>
      <c r="J434" s="36"/>
      <c r="K434" s="36"/>
      <c r="L434" s="39"/>
      <c r="M434" s="203"/>
      <c r="N434" s="204"/>
      <c r="O434" s="64"/>
      <c r="P434" s="64"/>
      <c r="Q434" s="64"/>
      <c r="R434" s="64"/>
      <c r="S434" s="64"/>
      <c r="T434" s="65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165</v>
      </c>
      <c r="AU434" s="17" t="s">
        <v>82</v>
      </c>
    </row>
    <row r="435" spans="1:65" s="13" customFormat="1" ht="10.199999999999999">
      <c r="B435" s="205"/>
      <c r="C435" s="206"/>
      <c r="D435" s="201" t="s">
        <v>166</v>
      </c>
      <c r="E435" s="207" t="s">
        <v>19</v>
      </c>
      <c r="F435" s="208" t="s">
        <v>2294</v>
      </c>
      <c r="G435" s="206"/>
      <c r="H435" s="209">
        <v>8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166</v>
      </c>
      <c r="AU435" s="215" t="s">
        <v>82</v>
      </c>
      <c r="AV435" s="13" t="s">
        <v>85</v>
      </c>
      <c r="AW435" s="13" t="s">
        <v>34</v>
      </c>
      <c r="AX435" s="13" t="s">
        <v>82</v>
      </c>
      <c r="AY435" s="215" t="s">
        <v>158</v>
      </c>
    </row>
    <row r="436" spans="1:65" s="2" customFormat="1" ht="34.200000000000003" customHeight="1">
      <c r="A436" s="34"/>
      <c r="B436" s="35"/>
      <c r="C436" s="228" t="s">
        <v>760</v>
      </c>
      <c r="D436" s="228" t="s">
        <v>199</v>
      </c>
      <c r="E436" s="229" t="s">
        <v>818</v>
      </c>
      <c r="F436" s="230" t="s">
        <v>819</v>
      </c>
      <c r="G436" s="231" t="s">
        <v>202</v>
      </c>
      <c r="H436" s="232">
        <v>2</v>
      </c>
      <c r="I436" s="233"/>
      <c r="J436" s="234">
        <f>ROUND(I436*H436,2)</f>
        <v>0</v>
      </c>
      <c r="K436" s="230" t="s">
        <v>19</v>
      </c>
      <c r="L436" s="235"/>
      <c r="M436" s="236" t="s">
        <v>19</v>
      </c>
      <c r="N436" s="237" t="s">
        <v>45</v>
      </c>
      <c r="O436" s="64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9" t="s">
        <v>241</v>
      </c>
      <c r="AT436" s="199" t="s">
        <v>199</v>
      </c>
      <c r="AU436" s="199" t="s">
        <v>82</v>
      </c>
      <c r="AY436" s="17" t="s">
        <v>158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82</v>
      </c>
      <c r="BK436" s="200">
        <f>ROUND(I436*H436,2)</f>
        <v>0</v>
      </c>
      <c r="BL436" s="17" t="s">
        <v>236</v>
      </c>
      <c r="BM436" s="199" t="s">
        <v>820</v>
      </c>
    </row>
    <row r="437" spans="1:65" s="2" customFormat="1" ht="19.2">
      <c r="A437" s="34"/>
      <c r="B437" s="35"/>
      <c r="C437" s="36"/>
      <c r="D437" s="201" t="s">
        <v>165</v>
      </c>
      <c r="E437" s="36"/>
      <c r="F437" s="202" t="s">
        <v>819</v>
      </c>
      <c r="G437" s="36"/>
      <c r="H437" s="36"/>
      <c r="I437" s="108"/>
      <c r="J437" s="36"/>
      <c r="K437" s="36"/>
      <c r="L437" s="39"/>
      <c r="M437" s="203"/>
      <c r="N437" s="204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165</v>
      </c>
      <c r="AU437" s="17" t="s">
        <v>82</v>
      </c>
    </row>
    <row r="438" spans="1:65" s="2" customFormat="1" ht="16.5" customHeight="1">
      <c r="A438" s="34"/>
      <c r="B438" s="35"/>
      <c r="C438" s="228" t="s">
        <v>766</v>
      </c>
      <c r="D438" s="228" t="s">
        <v>199</v>
      </c>
      <c r="E438" s="229" t="s">
        <v>822</v>
      </c>
      <c r="F438" s="230" t="s">
        <v>823</v>
      </c>
      <c r="G438" s="231" t="s">
        <v>202</v>
      </c>
      <c r="H438" s="232">
        <v>2</v>
      </c>
      <c r="I438" s="233"/>
      <c r="J438" s="234">
        <f>ROUND(I438*H438,2)</f>
        <v>0</v>
      </c>
      <c r="K438" s="230" t="s">
        <v>19</v>
      </c>
      <c r="L438" s="235"/>
      <c r="M438" s="236" t="s">
        <v>19</v>
      </c>
      <c r="N438" s="237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241</v>
      </c>
      <c r="AT438" s="199" t="s">
        <v>199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824</v>
      </c>
    </row>
    <row r="439" spans="1:65" s="2" customFormat="1" ht="10.199999999999999">
      <c r="A439" s="34"/>
      <c r="B439" s="35"/>
      <c r="C439" s="36"/>
      <c r="D439" s="201" t="s">
        <v>165</v>
      </c>
      <c r="E439" s="36"/>
      <c r="F439" s="202" t="s">
        <v>823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13" customFormat="1" ht="10.199999999999999">
      <c r="B440" s="205"/>
      <c r="C440" s="206"/>
      <c r="D440" s="201" t="s">
        <v>166</v>
      </c>
      <c r="E440" s="207" t="s">
        <v>19</v>
      </c>
      <c r="F440" s="208" t="s">
        <v>2295</v>
      </c>
      <c r="G440" s="206"/>
      <c r="H440" s="209">
        <v>2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166</v>
      </c>
      <c r="AU440" s="215" t="s">
        <v>82</v>
      </c>
      <c r="AV440" s="13" t="s">
        <v>85</v>
      </c>
      <c r="AW440" s="13" t="s">
        <v>34</v>
      </c>
      <c r="AX440" s="13" t="s">
        <v>82</v>
      </c>
      <c r="AY440" s="215" t="s">
        <v>158</v>
      </c>
    </row>
    <row r="441" spans="1:65" s="2" customFormat="1" ht="16.5" customHeight="1">
      <c r="A441" s="34"/>
      <c r="B441" s="35"/>
      <c r="C441" s="188" t="s">
        <v>771</v>
      </c>
      <c r="D441" s="188" t="s">
        <v>159</v>
      </c>
      <c r="E441" s="189" t="s">
        <v>827</v>
      </c>
      <c r="F441" s="190" t="s">
        <v>828</v>
      </c>
      <c r="G441" s="191" t="s">
        <v>202</v>
      </c>
      <c r="H441" s="192">
        <v>8</v>
      </c>
      <c r="I441" s="193"/>
      <c r="J441" s="194">
        <f>ROUND(I441*H441,2)</f>
        <v>0</v>
      </c>
      <c r="K441" s="190" t="s">
        <v>19</v>
      </c>
      <c r="L441" s="39"/>
      <c r="M441" s="195" t="s">
        <v>19</v>
      </c>
      <c r="N441" s="196" t="s">
        <v>45</v>
      </c>
      <c r="O441" s="64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236</v>
      </c>
      <c r="AT441" s="199" t="s">
        <v>159</v>
      </c>
      <c r="AU441" s="199" t="s">
        <v>82</v>
      </c>
      <c r="AY441" s="17" t="s">
        <v>158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236</v>
      </c>
      <c r="BM441" s="199" t="s">
        <v>829</v>
      </c>
    </row>
    <row r="442" spans="1:65" s="2" customFormat="1" ht="10.199999999999999">
      <c r="A442" s="34"/>
      <c r="B442" s="35"/>
      <c r="C442" s="36"/>
      <c r="D442" s="201" t="s">
        <v>165</v>
      </c>
      <c r="E442" s="36"/>
      <c r="F442" s="202" t="s">
        <v>828</v>
      </c>
      <c r="G442" s="36"/>
      <c r="H442" s="36"/>
      <c r="I442" s="108"/>
      <c r="J442" s="36"/>
      <c r="K442" s="36"/>
      <c r="L442" s="39"/>
      <c r="M442" s="203"/>
      <c r="N442" s="204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165</v>
      </c>
      <c r="AU442" s="17" t="s">
        <v>82</v>
      </c>
    </row>
    <row r="443" spans="1:65" s="2" customFormat="1" ht="16.5" customHeight="1">
      <c r="A443" s="34"/>
      <c r="B443" s="35"/>
      <c r="C443" s="228" t="s">
        <v>775</v>
      </c>
      <c r="D443" s="228" t="s">
        <v>199</v>
      </c>
      <c r="E443" s="229" t="s">
        <v>831</v>
      </c>
      <c r="F443" s="230" t="s">
        <v>832</v>
      </c>
      <c r="G443" s="231" t="s">
        <v>202</v>
      </c>
      <c r="H443" s="232">
        <v>8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833</v>
      </c>
    </row>
    <row r="444" spans="1:65" s="2" customFormat="1" ht="10.199999999999999">
      <c r="A444" s="34"/>
      <c r="B444" s="35"/>
      <c r="C444" s="36"/>
      <c r="D444" s="201" t="s">
        <v>165</v>
      </c>
      <c r="E444" s="36"/>
      <c r="F444" s="202" t="s">
        <v>832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2296</v>
      </c>
      <c r="G445" s="206"/>
      <c r="H445" s="209">
        <v>8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34.200000000000003" customHeight="1">
      <c r="A446" s="34"/>
      <c r="B446" s="35"/>
      <c r="C446" s="188" t="s">
        <v>780</v>
      </c>
      <c r="D446" s="188" t="s">
        <v>159</v>
      </c>
      <c r="E446" s="189" t="s">
        <v>836</v>
      </c>
      <c r="F446" s="190" t="s">
        <v>837</v>
      </c>
      <c r="G446" s="191" t="s">
        <v>202</v>
      </c>
      <c r="H446" s="192">
        <v>4</v>
      </c>
      <c r="I446" s="193"/>
      <c r="J446" s="194">
        <f>ROUND(I446*H446,2)</f>
        <v>0</v>
      </c>
      <c r="K446" s="190" t="s">
        <v>213</v>
      </c>
      <c r="L446" s="39"/>
      <c r="M446" s="195" t="s">
        <v>19</v>
      </c>
      <c r="N446" s="196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236</v>
      </c>
      <c r="AT446" s="199" t="s">
        <v>159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838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837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2" customFormat="1" ht="16.5" customHeight="1">
      <c r="A448" s="34"/>
      <c r="B448" s="35"/>
      <c r="C448" s="228" t="s">
        <v>784</v>
      </c>
      <c r="D448" s="228" t="s">
        <v>199</v>
      </c>
      <c r="E448" s="229" t="s">
        <v>840</v>
      </c>
      <c r="F448" s="230" t="s">
        <v>841</v>
      </c>
      <c r="G448" s="231" t="s">
        <v>202</v>
      </c>
      <c r="H448" s="232">
        <v>4</v>
      </c>
      <c r="I448" s="233"/>
      <c r="J448" s="234">
        <f>ROUND(I448*H448,2)</f>
        <v>0</v>
      </c>
      <c r="K448" s="230" t="s">
        <v>19</v>
      </c>
      <c r="L448" s="235"/>
      <c r="M448" s="236" t="s">
        <v>19</v>
      </c>
      <c r="N448" s="237" t="s">
        <v>45</v>
      </c>
      <c r="O448" s="64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241</v>
      </c>
      <c r="AT448" s="199" t="s">
        <v>199</v>
      </c>
      <c r="AU448" s="199" t="s">
        <v>82</v>
      </c>
      <c r="AY448" s="17" t="s">
        <v>158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82</v>
      </c>
      <c r="BK448" s="200">
        <f>ROUND(I448*H448,2)</f>
        <v>0</v>
      </c>
      <c r="BL448" s="17" t="s">
        <v>236</v>
      </c>
      <c r="BM448" s="199" t="s">
        <v>842</v>
      </c>
    </row>
    <row r="449" spans="1:65" s="2" customFormat="1" ht="10.199999999999999">
      <c r="A449" s="34"/>
      <c r="B449" s="35"/>
      <c r="C449" s="36"/>
      <c r="D449" s="201" t="s">
        <v>165</v>
      </c>
      <c r="E449" s="36"/>
      <c r="F449" s="202" t="s">
        <v>841</v>
      </c>
      <c r="G449" s="36"/>
      <c r="H449" s="36"/>
      <c r="I449" s="108"/>
      <c r="J449" s="36"/>
      <c r="K449" s="36"/>
      <c r="L449" s="39"/>
      <c r="M449" s="203"/>
      <c r="N449" s="204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165</v>
      </c>
      <c r="AU449" s="17" t="s">
        <v>82</v>
      </c>
    </row>
    <row r="450" spans="1:65" s="13" customFormat="1" ht="10.199999999999999">
      <c r="B450" s="205"/>
      <c r="C450" s="206"/>
      <c r="D450" s="201" t="s">
        <v>166</v>
      </c>
      <c r="E450" s="207" t="s">
        <v>19</v>
      </c>
      <c r="F450" s="208" t="s">
        <v>2289</v>
      </c>
      <c r="G450" s="206"/>
      <c r="H450" s="209">
        <v>4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166</v>
      </c>
      <c r="AU450" s="215" t="s">
        <v>82</v>
      </c>
      <c r="AV450" s="13" t="s">
        <v>85</v>
      </c>
      <c r="AW450" s="13" t="s">
        <v>34</v>
      </c>
      <c r="AX450" s="13" t="s">
        <v>82</v>
      </c>
      <c r="AY450" s="215" t="s">
        <v>158</v>
      </c>
    </row>
    <row r="451" spans="1:65" s="2" customFormat="1" ht="34.200000000000003" customHeight="1">
      <c r="A451" s="34"/>
      <c r="B451" s="35"/>
      <c r="C451" s="228" t="s">
        <v>788</v>
      </c>
      <c r="D451" s="228" t="s">
        <v>199</v>
      </c>
      <c r="E451" s="229" t="s">
        <v>844</v>
      </c>
      <c r="F451" s="230" t="s">
        <v>845</v>
      </c>
      <c r="G451" s="231" t="s">
        <v>202</v>
      </c>
      <c r="H451" s="232">
        <v>8</v>
      </c>
      <c r="I451" s="233"/>
      <c r="J451" s="234">
        <f>ROUND(I451*H451,2)</f>
        <v>0</v>
      </c>
      <c r="K451" s="230" t="s">
        <v>19</v>
      </c>
      <c r="L451" s="235"/>
      <c r="M451" s="236" t="s">
        <v>19</v>
      </c>
      <c r="N451" s="237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241</v>
      </c>
      <c r="AT451" s="199" t="s">
        <v>199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846</v>
      </c>
    </row>
    <row r="452" spans="1:65" s="2" customFormat="1" ht="19.2">
      <c r="A452" s="34"/>
      <c r="B452" s="35"/>
      <c r="C452" s="36"/>
      <c r="D452" s="201" t="s">
        <v>165</v>
      </c>
      <c r="E452" s="36"/>
      <c r="F452" s="202" t="s">
        <v>845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2" customFormat="1" ht="34.200000000000003" customHeight="1">
      <c r="A453" s="34"/>
      <c r="B453" s="35"/>
      <c r="C453" s="188" t="s">
        <v>792</v>
      </c>
      <c r="D453" s="188" t="s">
        <v>159</v>
      </c>
      <c r="E453" s="189" t="s">
        <v>848</v>
      </c>
      <c r="F453" s="190" t="s">
        <v>849</v>
      </c>
      <c r="G453" s="191" t="s">
        <v>202</v>
      </c>
      <c r="H453" s="192">
        <v>4</v>
      </c>
      <c r="I453" s="193"/>
      <c r="J453" s="194">
        <f>ROUND(I453*H453,2)</f>
        <v>0</v>
      </c>
      <c r="K453" s="190" t="s">
        <v>213</v>
      </c>
      <c r="L453" s="39"/>
      <c r="M453" s="195" t="s">
        <v>19</v>
      </c>
      <c r="N453" s="196" t="s">
        <v>45</v>
      </c>
      <c r="O453" s="64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9" t="s">
        <v>236</v>
      </c>
      <c r="AT453" s="199" t="s">
        <v>159</v>
      </c>
      <c r="AU453" s="199" t="s">
        <v>82</v>
      </c>
      <c r="AY453" s="17" t="s">
        <v>158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7" t="s">
        <v>82</v>
      </c>
      <c r="BK453" s="200">
        <f>ROUND(I453*H453,2)</f>
        <v>0</v>
      </c>
      <c r="BL453" s="17" t="s">
        <v>236</v>
      </c>
      <c r="BM453" s="199" t="s">
        <v>850</v>
      </c>
    </row>
    <row r="454" spans="1:65" s="2" customFormat="1" ht="10.199999999999999">
      <c r="A454" s="34"/>
      <c r="B454" s="35"/>
      <c r="C454" s="36"/>
      <c r="D454" s="201" t="s">
        <v>165</v>
      </c>
      <c r="E454" s="36"/>
      <c r="F454" s="202" t="s">
        <v>849</v>
      </c>
      <c r="G454" s="36"/>
      <c r="H454" s="36"/>
      <c r="I454" s="108"/>
      <c r="J454" s="36"/>
      <c r="K454" s="36"/>
      <c r="L454" s="39"/>
      <c r="M454" s="203"/>
      <c r="N454" s="204"/>
      <c r="O454" s="64"/>
      <c r="P454" s="64"/>
      <c r="Q454" s="64"/>
      <c r="R454" s="64"/>
      <c r="S454" s="64"/>
      <c r="T454" s="65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165</v>
      </c>
      <c r="AU454" s="17" t="s">
        <v>82</v>
      </c>
    </row>
    <row r="455" spans="1:65" s="13" customFormat="1" ht="10.199999999999999">
      <c r="B455" s="205"/>
      <c r="C455" s="206"/>
      <c r="D455" s="201" t="s">
        <v>166</v>
      </c>
      <c r="E455" s="207" t="s">
        <v>19</v>
      </c>
      <c r="F455" s="208" t="s">
        <v>2289</v>
      </c>
      <c r="G455" s="206"/>
      <c r="H455" s="209">
        <v>4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166</v>
      </c>
      <c r="AU455" s="215" t="s">
        <v>82</v>
      </c>
      <c r="AV455" s="13" t="s">
        <v>85</v>
      </c>
      <c r="AW455" s="13" t="s">
        <v>34</v>
      </c>
      <c r="AX455" s="13" t="s">
        <v>82</v>
      </c>
      <c r="AY455" s="215" t="s">
        <v>158</v>
      </c>
    </row>
    <row r="456" spans="1:65" s="2" customFormat="1" ht="34.200000000000003" customHeight="1">
      <c r="A456" s="34"/>
      <c r="B456" s="35"/>
      <c r="C456" s="188" t="s">
        <v>796</v>
      </c>
      <c r="D456" s="188" t="s">
        <v>159</v>
      </c>
      <c r="E456" s="189" t="s">
        <v>853</v>
      </c>
      <c r="F456" s="190" t="s">
        <v>854</v>
      </c>
      <c r="G456" s="191" t="s">
        <v>202</v>
      </c>
      <c r="H456" s="192">
        <v>4</v>
      </c>
      <c r="I456" s="193"/>
      <c r="J456" s="194">
        <f>ROUND(I456*H456,2)</f>
        <v>0</v>
      </c>
      <c r="K456" s="190" t="s">
        <v>213</v>
      </c>
      <c r="L456" s="39"/>
      <c r="M456" s="195" t="s">
        <v>19</v>
      </c>
      <c r="N456" s="196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236</v>
      </c>
      <c r="AT456" s="199" t="s">
        <v>159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855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854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2289</v>
      </c>
      <c r="G458" s="206"/>
      <c r="H458" s="209">
        <v>4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16.5" customHeight="1">
      <c r="A459" s="34"/>
      <c r="B459" s="35"/>
      <c r="C459" s="228" t="s">
        <v>801</v>
      </c>
      <c r="D459" s="228" t="s">
        <v>199</v>
      </c>
      <c r="E459" s="229" t="s">
        <v>861</v>
      </c>
      <c r="F459" s="230" t="s">
        <v>862</v>
      </c>
      <c r="G459" s="231" t="s">
        <v>202</v>
      </c>
      <c r="H459" s="232">
        <v>4</v>
      </c>
      <c r="I459" s="233"/>
      <c r="J459" s="234">
        <f>ROUND(I459*H459,2)</f>
        <v>0</v>
      </c>
      <c r="K459" s="230" t="s">
        <v>19</v>
      </c>
      <c r="L459" s="235"/>
      <c r="M459" s="236" t="s">
        <v>19</v>
      </c>
      <c r="N459" s="237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241</v>
      </c>
      <c r="AT459" s="199" t="s">
        <v>199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863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862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13" customFormat="1" ht="10.199999999999999">
      <c r="B461" s="205"/>
      <c r="C461" s="206"/>
      <c r="D461" s="201" t="s">
        <v>166</v>
      </c>
      <c r="E461" s="207" t="s">
        <v>19</v>
      </c>
      <c r="F461" s="208" t="s">
        <v>2289</v>
      </c>
      <c r="G461" s="206"/>
      <c r="H461" s="209">
        <v>4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166</v>
      </c>
      <c r="AU461" s="215" t="s">
        <v>82</v>
      </c>
      <c r="AV461" s="13" t="s">
        <v>85</v>
      </c>
      <c r="AW461" s="13" t="s">
        <v>34</v>
      </c>
      <c r="AX461" s="13" t="s">
        <v>82</v>
      </c>
      <c r="AY461" s="215" t="s">
        <v>158</v>
      </c>
    </row>
    <row r="462" spans="1:65" s="2" customFormat="1" ht="16.5" customHeight="1">
      <c r="A462" s="34"/>
      <c r="B462" s="35"/>
      <c r="C462" s="228" t="s">
        <v>805</v>
      </c>
      <c r="D462" s="228" t="s">
        <v>199</v>
      </c>
      <c r="E462" s="229" t="s">
        <v>865</v>
      </c>
      <c r="F462" s="230" t="s">
        <v>866</v>
      </c>
      <c r="G462" s="231" t="s">
        <v>202</v>
      </c>
      <c r="H462" s="232">
        <v>36</v>
      </c>
      <c r="I462" s="233"/>
      <c r="J462" s="234">
        <f>ROUND(I462*H462,2)</f>
        <v>0</v>
      </c>
      <c r="K462" s="230" t="s">
        <v>19</v>
      </c>
      <c r="L462" s="235"/>
      <c r="M462" s="236" t="s">
        <v>19</v>
      </c>
      <c r="N462" s="237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241</v>
      </c>
      <c r="AT462" s="199" t="s">
        <v>199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867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866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13" customFormat="1" ht="10.199999999999999">
      <c r="B464" s="205"/>
      <c r="C464" s="206"/>
      <c r="D464" s="201" t="s">
        <v>166</v>
      </c>
      <c r="E464" s="207" t="s">
        <v>19</v>
      </c>
      <c r="F464" s="208" t="s">
        <v>2297</v>
      </c>
      <c r="G464" s="206"/>
      <c r="H464" s="209">
        <v>36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166</v>
      </c>
      <c r="AU464" s="215" t="s">
        <v>82</v>
      </c>
      <c r="AV464" s="13" t="s">
        <v>85</v>
      </c>
      <c r="AW464" s="13" t="s">
        <v>34</v>
      </c>
      <c r="AX464" s="13" t="s">
        <v>82</v>
      </c>
      <c r="AY464" s="215" t="s">
        <v>158</v>
      </c>
    </row>
    <row r="465" spans="1:65" s="2" customFormat="1" ht="16.5" customHeight="1">
      <c r="A465" s="34"/>
      <c r="B465" s="35"/>
      <c r="C465" s="228" t="s">
        <v>810</v>
      </c>
      <c r="D465" s="228" t="s">
        <v>199</v>
      </c>
      <c r="E465" s="229" t="s">
        <v>870</v>
      </c>
      <c r="F465" s="230" t="s">
        <v>871</v>
      </c>
      <c r="G465" s="231" t="s">
        <v>202</v>
      </c>
      <c r="H465" s="232">
        <v>33</v>
      </c>
      <c r="I465" s="233"/>
      <c r="J465" s="234">
        <f>ROUND(I465*H465,2)</f>
        <v>0</v>
      </c>
      <c r="K465" s="230" t="s">
        <v>19</v>
      </c>
      <c r="L465" s="235"/>
      <c r="M465" s="236" t="s">
        <v>19</v>
      </c>
      <c r="N465" s="237" t="s">
        <v>45</v>
      </c>
      <c r="O465" s="64"/>
      <c r="P465" s="197">
        <f>O465*H465</f>
        <v>0</v>
      </c>
      <c r="Q465" s="197">
        <v>0</v>
      </c>
      <c r="R465" s="197">
        <f>Q465*H465</f>
        <v>0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241</v>
      </c>
      <c r="AT465" s="199" t="s">
        <v>199</v>
      </c>
      <c r="AU465" s="199" t="s">
        <v>82</v>
      </c>
      <c r="AY465" s="17" t="s">
        <v>158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82</v>
      </c>
      <c r="BK465" s="200">
        <f>ROUND(I465*H465,2)</f>
        <v>0</v>
      </c>
      <c r="BL465" s="17" t="s">
        <v>236</v>
      </c>
      <c r="BM465" s="199" t="s">
        <v>872</v>
      </c>
    </row>
    <row r="466" spans="1:65" s="2" customFormat="1" ht="10.199999999999999">
      <c r="A466" s="34"/>
      <c r="B466" s="35"/>
      <c r="C466" s="36"/>
      <c r="D466" s="201" t="s">
        <v>165</v>
      </c>
      <c r="E466" s="36"/>
      <c r="F466" s="202" t="s">
        <v>871</v>
      </c>
      <c r="G466" s="36"/>
      <c r="H466" s="36"/>
      <c r="I466" s="108"/>
      <c r="J466" s="36"/>
      <c r="K466" s="36"/>
      <c r="L466" s="39"/>
      <c r="M466" s="203"/>
      <c r="N466" s="204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165</v>
      </c>
      <c r="AU466" s="17" t="s">
        <v>82</v>
      </c>
    </row>
    <row r="467" spans="1:65" s="13" customFormat="1" ht="10.199999999999999">
      <c r="B467" s="205"/>
      <c r="C467" s="206"/>
      <c r="D467" s="201" t="s">
        <v>166</v>
      </c>
      <c r="E467" s="207" t="s">
        <v>19</v>
      </c>
      <c r="F467" s="208" t="s">
        <v>2298</v>
      </c>
      <c r="G467" s="206"/>
      <c r="H467" s="209">
        <v>33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166</v>
      </c>
      <c r="AU467" s="215" t="s">
        <v>82</v>
      </c>
      <c r="AV467" s="13" t="s">
        <v>85</v>
      </c>
      <c r="AW467" s="13" t="s">
        <v>34</v>
      </c>
      <c r="AX467" s="13" t="s">
        <v>82</v>
      </c>
      <c r="AY467" s="215" t="s">
        <v>158</v>
      </c>
    </row>
    <row r="468" spans="1:65" s="2" customFormat="1" ht="16.5" customHeight="1">
      <c r="A468" s="34"/>
      <c r="B468" s="35"/>
      <c r="C468" s="228" t="s">
        <v>814</v>
      </c>
      <c r="D468" s="228" t="s">
        <v>199</v>
      </c>
      <c r="E468" s="229" t="s">
        <v>875</v>
      </c>
      <c r="F468" s="230" t="s">
        <v>876</v>
      </c>
      <c r="G468" s="231" t="s">
        <v>877</v>
      </c>
      <c r="H468" s="232">
        <v>14</v>
      </c>
      <c r="I468" s="233"/>
      <c r="J468" s="234">
        <f>ROUND(I468*H468,2)</f>
        <v>0</v>
      </c>
      <c r="K468" s="230" t="s">
        <v>19</v>
      </c>
      <c r="L468" s="235"/>
      <c r="M468" s="236" t="s">
        <v>19</v>
      </c>
      <c r="N468" s="237" t="s">
        <v>45</v>
      </c>
      <c r="O468" s="64"/>
      <c r="P468" s="197">
        <f>O468*H468</f>
        <v>0</v>
      </c>
      <c r="Q468" s="197">
        <v>0</v>
      </c>
      <c r="R468" s="197">
        <f>Q468*H468</f>
        <v>0</v>
      </c>
      <c r="S468" s="197">
        <v>0</v>
      </c>
      <c r="T468" s="19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9" t="s">
        <v>241</v>
      </c>
      <c r="AT468" s="199" t="s">
        <v>199</v>
      </c>
      <c r="AU468" s="199" t="s">
        <v>82</v>
      </c>
      <c r="AY468" s="17" t="s">
        <v>158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7" t="s">
        <v>82</v>
      </c>
      <c r="BK468" s="200">
        <f>ROUND(I468*H468,2)</f>
        <v>0</v>
      </c>
      <c r="BL468" s="17" t="s">
        <v>236</v>
      </c>
      <c r="BM468" s="199" t="s">
        <v>878</v>
      </c>
    </row>
    <row r="469" spans="1:65" s="2" customFormat="1" ht="10.199999999999999">
      <c r="A469" s="34"/>
      <c r="B469" s="35"/>
      <c r="C469" s="36"/>
      <c r="D469" s="201" t="s">
        <v>165</v>
      </c>
      <c r="E469" s="36"/>
      <c r="F469" s="202" t="s">
        <v>876</v>
      </c>
      <c r="G469" s="36"/>
      <c r="H469" s="36"/>
      <c r="I469" s="108"/>
      <c r="J469" s="36"/>
      <c r="K469" s="36"/>
      <c r="L469" s="39"/>
      <c r="M469" s="203"/>
      <c r="N469" s="204"/>
      <c r="O469" s="64"/>
      <c r="P469" s="64"/>
      <c r="Q469" s="64"/>
      <c r="R469" s="64"/>
      <c r="S469" s="64"/>
      <c r="T469" s="65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165</v>
      </c>
      <c r="AU469" s="17" t="s">
        <v>82</v>
      </c>
    </row>
    <row r="470" spans="1:65" s="2" customFormat="1" ht="34.200000000000003" customHeight="1">
      <c r="A470" s="34"/>
      <c r="B470" s="35"/>
      <c r="C470" s="228" t="s">
        <v>255</v>
      </c>
      <c r="D470" s="228" t="s">
        <v>199</v>
      </c>
      <c r="E470" s="229" t="s">
        <v>880</v>
      </c>
      <c r="F470" s="230" t="s">
        <v>881</v>
      </c>
      <c r="G470" s="231" t="s">
        <v>202</v>
      </c>
      <c r="H470" s="232">
        <v>8</v>
      </c>
      <c r="I470" s="233"/>
      <c r="J470" s="234">
        <f>ROUND(I470*H470,2)</f>
        <v>0</v>
      </c>
      <c r="K470" s="230" t="s">
        <v>19</v>
      </c>
      <c r="L470" s="235"/>
      <c r="M470" s="236" t="s">
        <v>19</v>
      </c>
      <c r="N470" s="237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241</v>
      </c>
      <c r="AT470" s="199" t="s">
        <v>199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882</v>
      </c>
    </row>
    <row r="471" spans="1:65" s="2" customFormat="1" ht="10.199999999999999">
      <c r="A471" s="34"/>
      <c r="B471" s="35"/>
      <c r="C471" s="36"/>
      <c r="D471" s="201" t="s">
        <v>165</v>
      </c>
      <c r="E471" s="36"/>
      <c r="F471" s="202" t="s">
        <v>881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13" customFormat="1" ht="10.199999999999999">
      <c r="B472" s="205"/>
      <c r="C472" s="206"/>
      <c r="D472" s="201" t="s">
        <v>166</v>
      </c>
      <c r="E472" s="207" t="s">
        <v>19</v>
      </c>
      <c r="F472" s="208" t="s">
        <v>2294</v>
      </c>
      <c r="G472" s="206"/>
      <c r="H472" s="209">
        <v>8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166</v>
      </c>
      <c r="AU472" s="215" t="s">
        <v>82</v>
      </c>
      <c r="AV472" s="13" t="s">
        <v>85</v>
      </c>
      <c r="AW472" s="13" t="s">
        <v>34</v>
      </c>
      <c r="AX472" s="13" t="s">
        <v>82</v>
      </c>
      <c r="AY472" s="215" t="s">
        <v>158</v>
      </c>
    </row>
    <row r="473" spans="1:65" s="2" customFormat="1" ht="34.200000000000003" customHeight="1">
      <c r="A473" s="34"/>
      <c r="B473" s="35"/>
      <c r="C473" s="228" t="s">
        <v>821</v>
      </c>
      <c r="D473" s="228" t="s">
        <v>199</v>
      </c>
      <c r="E473" s="229" t="s">
        <v>885</v>
      </c>
      <c r="F473" s="230" t="s">
        <v>886</v>
      </c>
      <c r="G473" s="231" t="s">
        <v>202</v>
      </c>
      <c r="H473" s="232">
        <v>6</v>
      </c>
      <c r="I473" s="233"/>
      <c r="J473" s="234">
        <f>ROUND(I473*H473,2)</f>
        <v>0</v>
      </c>
      <c r="K473" s="230" t="s">
        <v>19</v>
      </c>
      <c r="L473" s="235"/>
      <c r="M473" s="236" t="s">
        <v>19</v>
      </c>
      <c r="N473" s="237" t="s">
        <v>45</v>
      </c>
      <c r="O473" s="64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241</v>
      </c>
      <c r="AT473" s="199" t="s">
        <v>199</v>
      </c>
      <c r="AU473" s="199" t="s">
        <v>82</v>
      </c>
      <c r="AY473" s="17" t="s">
        <v>158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82</v>
      </c>
      <c r="BK473" s="200">
        <f>ROUND(I473*H473,2)</f>
        <v>0</v>
      </c>
      <c r="BL473" s="17" t="s">
        <v>236</v>
      </c>
      <c r="BM473" s="199" t="s">
        <v>887</v>
      </c>
    </row>
    <row r="474" spans="1:65" s="2" customFormat="1" ht="10.199999999999999">
      <c r="A474" s="34"/>
      <c r="B474" s="35"/>
      <c r="C474" s="36"/>
      <c r="D474" s="201" t="s">
        <v>165</v>
      </c>
      <c r="E474" s="36"/>
      <c r="F474" s="202" t="s">
        <v>886</v>
      </c>
      <c r="G474" s="36"/>
      <c r="H474" s="36"/>
      <c r="I474" s="108"/>
      <c r="J474" s="36"/>
      <c r="K474" s="36"/>
      <c r="L474" s="39"/>
      <c r="M474" s="203"/>
      <c r="N474" s="204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165</v>
      </c>
      <c r="AU474" s="17" t="s">
        <v>82</v>
      </c>
    </row>
    <row r="475" spans="1:65" s="13" customFormat="1" ht="10.199999999999999">
      <c r="B475" s="205"/>
      <c r="C475" s="206"/>
      <c r="D475" s="201" t="s">
        <v>166</v>
      </c>
      <c r="E475" s="207" t="s">
        <v>19</v>
      </c>
      <c r="F475" s="208" t="s">
        <v>2299</v>
      </c>
      <c r="G475" s="206"/>
      <c r="H475" s="209">
        <v>6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166</v>
      </c>
      <c r="AU475" s="215" t="s">
        <v>82</v>
      </c>
      <c r="AV475" s="13" t="s">
        <v>85</v>
      </c>
      <c r="AW475" s="13" t="s">
        <v>34</v>
      </c>
      <c r="AX475" s="13" t="s">
        <v>82</v>
      </c>
      <c r="AY475" s="215" t="s">
        <v>158</v>
      </c>
    </row>
    <row r="476" spans="1:65" s="2" customFormat="1" ht="34.200000000000003" customHeight="1">
      <c r="A476" s="34"/>
      <c r="B476" s="35"/>
      <c r="C476" s="188" t="s">
        <v>826</v>
      </c>
      <c r="D476" s="188" t="s">
        <v>159</v>
      </c>
      <c r="E476" s="189" t="s">
        <v>890</v>
      </c>
      <c r="F476" s="190" t="s">
        <v>891</v>
      </c>
      <c r="G476" s="191" t="s">
        <v>202</v>
      </c>
      <c r="H476" s="192">
        <v>4</v>
      </c>
      <c r="I476" s="193"/>
      <c r="J476" s="194">
        <f>ROUND(I476*H476,2)</f>
        <v>0</v>
      </c>
      <c r="K476" s="190" t="s">
        <v>213</v>
      </c>
      <c r="L476" s="39"/>
      <c r="M476" s="195" t="s">
        <v>19</v>
      </c>
      <c r="N476" s="196" t="s">
        <v>45</v>
      </c>
      <c r="O476" s="64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236</v>
      </c>
      <c r="AT476" s="199" t="s">
        <v>159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892</v>
      </c>
    </row>
    <row r="477" spans="1:65" s="2" customFormat="1" ht="19.2">
      <c r="A477" s="34"/>
      <c r="B477" s="35"/>
      <c r="C477" s="36"/>
      <c r="D477" s="201" t="s">
        <v>165</v>
      </c>
      <c r="E477" s="36"/>
      <c r="F477" s="202" t="s">
        <v>891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2" customFormat="1" ht="34.200000000000003" customHeight="1">
      <c r="A478" s="34"/>
      <c r="B478" s="35"/>
      <c r="C478" s="228" t="s">
        <v>830</v>
      </c>
      <c r="D478" s="228" t="s">
        <v>199</v>
      </c>
      <c r="E478" s="229" t="s">
        <v>894</v>
      </c>
      <c r="F478" s="230" t="s">
        <v>895</v>
      </c>
      <c r="G478" s="231" t="s">
        <v>202</v>
      </c>
      <c r="H478" s="232">
        <v>4</v>
      </c>
      <c r="I478" s="233"/>
      <c r="J478" s="234">
        <f>ROUND(I478*H478,2)</f>
        <v>0</v>
      </c>
      <c r="K478" s="230" t="s">
        <v>19</v>
      </c>
      <c r="L478" s="235"/>
      <c r="M478" s="236" t="s">
        <v>19</v>
      </c>
      <c r="N478" s="237" t="s">
        <v>45</v>
      </c>
      <c r="O478" s="64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9" t="s">
        <v>241</v>
      </c>
      <c r="AT478" s="199" t="s">
        <v>199</v>
      </c>
      <c r="AU478" s="199" t="s">
        <v>82</v>
      </c>
      <c r="AY478" s="17" t="s">
        <v>158</v>
      </c>
      <c r="BE478" s="200">
        <f>IF(N478="základní",J478,0)</f>
        <v>0</v>
      </c>
      <c r="BF478" s="200">
        <f>IF(N478="snížená",J478,0)</f>
        <v>0</v>
      </c>
      <c r="BG478" s="200">
        <f>IF(N478="zákl. přenesená",J478,0)</f>
        <v>0</v>
      </c>
      <c r="BH478" s="200">
        <f>IF(N478="sníž. přenesená",J478,0)</f>
        <v>0</v>
      </c>
      <c r="BI478" s="200">
        <f>IF(N478="nulová",J478,0)</f>
        <v>0</v>
      </c>
      <c r="BJ478" s="17" t="s">
        <v>82</v>
      </c>
      <c r="BK478" s="200">
        <f>ROUND(I478*H478,2)</f>
        <v>0</v>
      </c>
      <c r="BL478" s="17" t="s">
        <v>236</v>
      </c>
      <c r="BM478" s="199" t="s">
        <v>896</v>
      </c>
    </row>
    <row r="479" spans="1:65" s="2" customFormat="1" ht="10.199999999999999">
      <c r="A479" s="34"/>
      <c r="B479" s="35"/>
      <c r="C479" s="36"/>
      <c r="D479" s="201" t="s">
        <v>165</v>
      </c>
      <c r="E479" s="36"/>
      <c r="F479" s="202" t="s">
        <v>895</v>
      </c>
      <c r="G479" s="36"/>
      <c r="H479" s="36"/>
      <c r="I479" s="108"/>
      <c r="J479" s="36"/>
      <c r="K479" s="36"/>
      <c r="L479" s="39"/>
      <c r="M479" s="203"/>
      <c r="N479" s="204"/>
      <c r="O479" s="64"/>
      <c r="P479" s="64"/>
      <c r="Q479" s="64"/>
      <c r="R479" s="64"/>
      <c r="S479" s="64"/>
      <c r="T479" s="65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165</v>
      </c>
      <c r="AU479" s="17" t="s">
        <v>82</v>
      </c>
    </row>
    <row r="480" spans="1:65" s="13" customFormat="1" ht="10.199999999999999">
      <c r="B480" s="205"/>
      <c r="C480" s="206"/>
      <c r="D480" s="201" t="s">
        <v>166</v>
      </c>
      <c r="E480" s="207" t="s">
        <v>19</v>
      </c>
      <c r="F480" s="208" t="s">
        <v>2245</v>
      </c>
      <c r="G480" s="206"/>
      <c r="H480" s="209">
        <v>4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166</v>
      </c>
      <c r="AU480" s="215" t="s">
        <v>82</v>
      </c>
      <c r="AV480" s="13" t="s">
        <v>85</v>
      </c>
      <c r="AW480" s="13" t="s">
        <v>34</v>
      </c>
      <c r="AX480" s="13" t="s">
        <v>82</v>
      </c>
      <c r="AY480" s="215" t="s">
        <v>158</v>
      </c>
    </row>
    <row r="481" spans="1:65" s="2" customFormat="1" ht="16.5" customHeight="1">
      <c r="A481" s="34"/>
      <c r="B481" s="35"/>
      <c r="C481" s="188" t="s">
        <v>835</v>
      </c>
      <c r="D481" s="188" t="s">
        <v>159</v>
      </c>
      <c r="E481" s="189" t="s">
        <v>899</v>
      </c>
      <c r="F481" s="190" t="s">
        <v>900</v>
      </c>
      <c r="G481" s="191" t="s">
        <v>202</v>
      </c>
      <c r="H481" s="192">
        <v>1</v>
      </c>
      <c r="I481" s="193"/>
      <c r="J481" s="194">
        <f>ROUND(I481*H481,2)</f>
        <v>0</v>
      </c>
      <c r="K481" s="190" t="s">
        <v>213</v>
      </c>
      <c r="L481" s="39"/>
      <c r="M481" s="195" t="s">
        <v>19</v>
      </c>
      <c r="N481" s="196" t="s">
        <v>45</v>
      </c>
      <c r="O481" s="64"/>
      <c r="P481" s="197">
        <f>O481*H481</f>
        <v>0</v>
      </c>
      <c r="Q481" s="197">
        <v>0</v>
      </c>
      <c r="R481" s="197">
        <f>Q481*H481</f>
        <v>0</v>
      </c>
      <c r="S481" s="197">
        <v>0</v>
      </c>
      <c r="T481" s="19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9" t="s">
        <v>236</v>
      </c>
      <c r="AT481" s="199" t="s">
        <v>159</v>
      </c>
      <c r="AU481" s="199" t="s">
        <v>82</v>
      </c>
      <c r="AY481" s="17" t="s">
        <v>158</v>
      </c>
      <c r="BE481" s="200">
        <f>IF(N481="základní",J481,0)</f>
        <v>0</v>
      </c>
      <c r="BF481" s="200">
        <f>IF(N481="snížená",J481,0)</f>
        <v>0</v>
      </c>
      <c r="BG481" s="200">
        <f>IF(N481="zákl. přenesená",J481,0)</f>
        <v>0</v>
      </c>
      <c r="BH481" s="200">
        <f>IF(N481="sníž. přenesená",J481,0)</f>
        <v>0</v>
      </c>
      <c r="BI481" s="200">
        <f>IF(N481="nulová",J481,0)</f>
        <v>0</v>
      </c>
      <c r="BJ481" s="17" t="s">
        <v>82</v>
      </c>
      <c r="BK481" s="200">
        <f>ROUND(I481*H481,2)</f>
        <v>0</v>
      </c>
      <c r="BL481" s="17" t="s">
        <v>236</v>
      </c>
      <c r="BM481" s="199" t="s">
        <v>901</v>
      </c>
    </row>
    <row r="482" spans="1:65" s="2" customFormat="1" ht="48">
      <c r="A482" s="34"/>
      <c r="B482" s="35"/>
      <c r="C482" s="36"/>
      <c r="D482" s="201" t="s">
        <v>165</v>
      </c>
      <c r="E482" s="36"/>
      <c r="F482" s="202" t="s">
        <v>902</v>
      </c>
      <c r="G482" s="36"/>
      <c r="H482" s="36"/>
      <c r="I482" s="108"/>
      <c r="J482" s="36"/>
      <c r="K482" s="36"/>
      <c r="L482" s="39"/>
      <c r="M482" s="203"/>
      <c r="N482" s="204"/>
      <c r="O482" s="64"/>
      <c r="P482" s="64"/>
      <c r="Q482" s="64"/>
      <c r="R482" s="64"/>
      <c r="S482" s="64"/>
      <c r="T482" s="65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165</v>
      </c>
      <c r="AU482" s="17" t="s">
        <v>82</v>
      </c>
    </row>
    <row r="483" spans="1:65" s="2" customFormat="1" ht="16.5" customHeight="1">
      <c r="A483" s="34"/>
      <c r="B483" s="35"/>
      <c r="C483" s="228" t="s">
        <v>839</v>
      </c>
      <c r="D483" s="228" t="s">
        <v>199</v>
      </c>
      <c r="E483" s="229" t="s">
        <v>904</v>
      </c>
      <c r="F483" s="230" t="s">
        <v>905</v>
      </c>
      <c r="G483" s="231" t="s">
        <v>202</v>
      </c>
      <c r="H483" s="232">
        <v>1</v>
      </c>
      <c r="I483" s="233"/>
      <c r="J483" s="234">
        <f>ROUND(I483*H483,2)</f>
        <v>0</v>
      </c>
      <c r="K483" s="230" t="s">
        <v>19</v>
      </c>
      <c r="L483" s="235"/>
      <c r="M483" s="236" t="s">
        <v>19</v>
      </c>
      <c r="N483" s="237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241</v>
      </c>
      <c r="AT483" s="199" t="s">
        <v>199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906</v>
      </c>
    </row>
    <row r="484" spans="1:65" s="2" customFormat="1" ht="10.199999999999999">
      <c r="A484" s="34"/>
      <c r="B484" s="35"/>
      <c r="C484" s="36"/>
      <c r="D484" s="201" t="s">
        <v>165</v>
      </c>
      <c r="E484" s="36"/>
      <c r="F484" s="202" t="s">
        <v>905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2241</v>
      </c>
      <c r="G485" s="206"/>
      <c r="H485" s="209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188" t="s">
        <v>843</v>
      </c>
      <c r="D486" s="188" t="s">
        <v>159</v>
      </c>
      <c r="E486" s="189" t="s">
        <v>909</v>
      </c>
      <c r="F486" s="190" t="s">
        <v>910</v>
      </c>
      <c r="G486" s="191" t="s">
        <v>202</v>
      </c>
      <c r="H486" s="192">
        <v>4</v>
      </c>
      <c r="I486" s="193"/>
      <c r="J486" s="194">
        <f>ROUND(I486*H486,2)</f>
        <v>0</v>
      </c>
      <c r="K486" s="190" t="s">
        <v>19</v>
      </c>
      <c r="L486" s="39"/>
      <c r="M486" s="195" t="s">
        <v>19</v>
      </c>
      <c r="N486" s="196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236</v>
      </c>
      <c r="AT486" s="199" t="s">
        <v>159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911</v>
      </c>
    </row>
    <row r="487" spans="1:65" s="2" customFormat="1" ht="10.199999999999999">
      <c r="A487" s="34"/>
      <c r="B487" s="35"/>
      <c r="C487" s="36"/>
      <c r="D487" s="201" t="s">
        <v>165</v>
      </c>
      <c r="E487" s="36"/>
      <c r="F487" s="202" t="s">
        <v>910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2" customFormat="1" ht="16.5" customHeight="1">
      <c r="A488" s="34"/>
      <c r="B488" s="35"/>
      <c r="C488" s="228" t="s">
        <v>847</v>
      </c>
      <c r="D488" s="228" t="s">
        <v>199</v>
      </c>
      <c r="E488" s="229" t="s">
        <v>913</v>
      </c>
      <c r="F488" s="230" t="s">
        <v>914</v>
      </c>
      <c r="G488" s="231" t="s">
        <v>202</v>
      </c>
      <c r="H488" s="232">
        <v>4</v>
      </c>
      <c r="I488" s="233"/>
      <c r="J488" s="234">
        <f>ROUND(I488*H488,2)</f>
        <v>0</v>
      </c>
      <c r="K488" s="230" t="s">
        <v>19</v>
      </c>
      <c r="L488" s="235"/>
      <c r="M488" s="236" t="s">
        <v>19</v>
      </c>
      <c r="N488" s="237" t="s">
        <v>45</v>
      </c>
      <c r="O488" s="64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9" t="s">
        <v>241</v>
      </c>
      <c r="AT488" s="199" t="s">
        <v>199</v>
      </c>
      <c r="AU488" s="199" t="s">
        <v>82</v>
      </c>
      <c r="AY488" s="17" t="s">
        <v>158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7" t="s">
        <v>82</v>
      </c>
      <c r="BK488" s="200">
        <f>ROUND(I488*H488,2)</f>
        <v>0</v>
      </c>
      <c r="BL488" s="17" t="s">
        <v>236</v>
      </c>
      <c r="BM488" s="199" t="s">
        <v>915</v>
      </c>
    </row>
    <row r="489" spans="1:65" s="2" customFormat="1" ht="10.199999999999999">
      <c r="A489" s="34"/>
      <c r="B489" s="35"/>
      <c r="C489" s="36"/>
      <c r="D489" s="201" t="s">
        <v>165</v>
      </c>
      <c r="E489" s="36"/>
      <c r="F489" s="202" t="s">
        <v>914</v>
      </c>
      <c r="G489" s="36"/>
      <c r="H489" s="36"/>
      <c r="I489" s="108"/>
      <c r="J489" s="36"/>
      <c r="K489" s="36"/>
      <c r="L489" s="39"/>
      <c r="M489" s="203"/>
      <c r="N489" s="204"/>
      <c r="O489" s="64"/>
      <c r="P489" s="64"/>
      <c r="Q489" s="64"/>
      <c r="R489" s="64"/>
      <c r="S489" s="64"/>
      <c r="T489" s="65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165</v>
      </c>
      <c r="AU489" s="17" t="s">
        <v>82</v>
      </c>
    </row>
    <row r="490" spans="1:65" s="13" customFormat="1" ht="10.199999999999999">
      <c r="B490" s="205"/>
      <c r="C490" s="206"/>
      <c r="D490" s="201" t="s">
        <v>166</v>
      </c>
      <c r="E490" s="207" t="s">
        <v>19</v>
      </c>
      <c r="F490" s="208" t="s">
        <v>2245</v>
      </c>
      <c r="G490" s="206"/>
      <c r="H490" s="209">
        <v>4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166</v>
      </c>
      <c r="AU490" s="215" t="s">
        <v>82</v>
      </c>
      <c r="AV490" s="13" t="s">
        <v>85</v>
      </c>
      <c r="AW490" s="13" t="s">
        <v>34</v>
      </c>
      <c r="AX490" s="13" t="s">
        <v>82</v>
      </c>
      <c r="AY490" s="215" t="s">
        <v>158</v>
      </c>
    </row>
    <row r="491" spans="1:65" s="2" customFormat="1" ht="34.200000000000003" customHeight="1">
      <c r="A491" s="34"/>
      <c r="B491" s="35"/>
      <c r="C491" s="188" t="s">
        <v>852</v>
      </c>
      <c r="D491" s="188" t="s">
        <v>159</v>
      </c>
      <c r="E491" s="189" t="s">
        <v>918</v>
      </c>
      <c r="F491" s="190" t="s">
        <v>919</v>
      </c>
      <c r="G491" s="191" t="s">
        <v>202</v>
      </c>
      <c r="H491" s="192">
        <v>1</v>
      </c>
      <c r="I491" s="193"/>
      <c r="J491" s="194">
        <f>ROUND(I491*H491,2)</f>
        <v>0</v>
      </c>
      <c r="K491" s="190" t="s">
        <v>19</v>
      </c>
      <c r="L491" s="39"/>
      <c r="M491" s="195" t="s">
        <v>19</v>
      </c>
      <c r="N491" s="196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236</v>
      </c>
      <c r="AT491" s="199" t="s">
        <v>159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920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919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2" customFormat="1" ht="39.6" customHeight="1">
      <c r="A493" s="34"/>
      <c r="B493" s="35"/>
      <c r="C493" s="228" t="s">
        <v>856</v>
      </c>
      <c r="D493" s="228" t="s">
        <v>199</v>
      </c>
      <c r="E493" s="229" t="s">
        <v>922</v>
      </c>
      <c r="F493" s="230" t="s">
        <v>2300</v>
      </c>
      <c r="G493" s="231" t="s">
        <v>202</v>
      </c>
      <c r="H493" s="232">
        <v>1</v>
      </c>
      <c r="I493" s="233"/>
      <c r="J493" s="234">
        <f>ROUND(I493*H493,2)</f>
        <v>0</v>
      </c>
      <c r="K493" s="230" t="s">
        <v>19</v>
      </c>
      <c r="L493" s="235"/>
      <c r="M493" s="236" t="s">
        <v>19</v>
      </c>
      <c r="N493" s="237" t="s">
        <v>45</v>
      </c>
      <c r="O493" s="64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9" t="s">
        <v>241</v>
      </c>
      <c r="AT493" s="199" t="s">
        <v>199</v>
      </c>
      <c r="AU493" s="199" t="s">
        <v>82</v>
      </c>
      <c r="AY493" s="17" t="s">
        <v>158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17" t="s">
        <v>82</v>
      </c>
      <c r="BK493" s="200">
        <f>ROUND(I493*H493,2)</f>
        <v>0</v>
      </c>
      <c r="BL493" s="17" t="s">
        <v>236</v>
      </c>
      <c r="BM493" s="199" t="s">
        <v>924</v>
      </c>
    </row>
    <row r="494" spans="1:65" s="2" customFormat="1" ht="154.80000000000001" customHeight="1">
      <c r="A494" s="34"/>
      <c r="B494" s="35"/>
      <c r="C494" s="36"/>
      <c r="D494" s="201" t="s">
        <v>165</v>
      </c>
      <c r="E494" s="36"/>
      <c r="F494" s="202" t="s">
        <v>1418</v>
      </c>
      <c r="G494" s="36"/>
      <c r="H494" s="36"/>
      <c r="I494" s="108"/>
      <c r="J494" s="36"/>
      <c r="K494" s="36"/>
      <c r="L494" s="39"/>
      <c r="M494" s="203"/>
      <c r="N494" s="204"/>
      <c r="O494" s="64"/>
      <c r="P494" s="64"/>
      <c r="Q494" s="64"/>
      <c r="R494" s="64"/>
      <c r="S494" s="64"/>
      <c r="T494" s="65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165</v>
      </c>
      <c r="AU494" s="17" t="s">
        <v>82</v>
      </c>
    </row>
    <row r="495" spans="1:65" s="13" customFormat="1" ht="10.199999999999999">
      <c r="B495" s="205"/>
      <c r="C495" s="206"/>
      <c r="D495" s="201" t="s">
        <v>166</v>
      </c>
      <c r="E495" s="207" t="s">
        <v>19</v>
      </c>
      <c r="F495" s="208" t="s">
        <v>2301</v>
      </c>
      <c r="G495" s="206"/>
      <c r="H495" s="209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166</v>
      </c>
      <c r="AU495" s="215" t="s">
        <v>82</v>
      </c>
      <c r="AV495" s="13" t="s">
        <v>85</v>
      </c>
      <c r="AW495" s="13" t="s">
        <v>34</v>
      </c>
      <c r="AX495" s="13" t="s">
        <v>82</v>
      </c>
      <c r="AY495" s="215" t="s">
        <v>158</v>
      </c>
    </row>
    <row r="496" spans="1:65" s="2" customFormat="1" ht="16.5" customHeight="1">
      <c r="A496" s="34"/>
      <c r="B496" s="35"/>
      <c r="C496" s="228" t="s">
        <v>860</v>
      </c>
      <c r="D496" s="228" t="s">
        <v>199</v>
      </c>
      <c r="E496" s="229" t="s">
        <v>928</v>
      </c>
      <c r="F496" s="230" t="s">
        <v>929</v>
      </c>
      <c r="G496" s="231" t="s">
        <v>202</v>
      </c>
      <c r="H496" s="232">
        <v>1</v>
      </c>
      <c r="I496" s="233"/>
      <c r="J496" s="234">
        <f>ROUND(I496*H496,2)</f>
        <v>0</v>
      </c>
      <c r="K496" s="230" t="s">
        <v>19</v>
      </c>
      <c r="L496" s="235"/>
      <c r="M496" s="236" t="s">
        <v>19</v>
      </c>
      <c r="N496" s="237" t="s">
        <v>45</v>
      </c>
      <c r="O496" s="64"/>
      <c r="P496" s="197">
        <f>O496*H496</f>
        <v>0</v>
      </c>
      <c r="Q496" s="197">
        <v>0</v>
      </c>
      <c r="R496" s="197">
        <f>Q496*H496</f>
        <v>0</v>
      </c>
      <c r="S496" s="197">
        <v>0</v>
      </c>
      <c r="T496" s="19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9" t="s">
        <v>241</v>
      </c>
      <c r="AT496" s="199" t="s">
        <v>199</v>
      </c>
      <c r="AU496" s="199" t="s">
        <v>82</v>
      </c>
      <c r="AY496" s="17" t="s">
        <v>158</v>
      </c>
      <c r="BE496" s="200">
        <f>IF(N496="základní",J496,0)</f>
        <v>0</v>
      </c>
      <c r="BF496" s="200">
        <f>IF(N496="snížená",J496,0)</f>
        <v>0</v>
      </c>
      <c r="BG496" s="200">
        <f>IF(N496="zákl. přenesená",J496,0)</f>
        <v>0</v>
      </c>
      <c r="BH496" s="200">
        <f>IF(N496="sníž. přenesená",J496,0)</f>
        <v>0</v>
      </c>
      <c r="BI496" s="200">
        <f>IF(N496="nulová",J496,0)</f>
        <v>0</v>
      </c>
      <c r="BJ496" s="17" t="s">
        <v>82</v>
      </c>
      <c r="BK496" s="200">
        <f>ROUND(I496*H496,2)</f>
        <v>0</v>
      </c>
      <c r="BL496" s="17" t="s">
        <v>236</v>
      </c>
      <c r="BM496" s="199" t="s">
        <v>930</v>
      </c>
    </row>
    <row r="497" spans="1:65" s="2" customFormat="1" ht="10.199999999999999">
      <c r="A497" s="34"/>
      <c r="B497" s="35"/>
      <c r="C497" s="36"/>
      <c r="D497" s="201" t="s">
        <v>165</v>
      </c>
      <c r="E497" s="36"/>
      <c r="F497" s="202" t="s">
        <v>929</v>
      </c>
      <c r="G497" s="36"/>
      <c r="H497" s="36"/>
      <c r="I497" s="108"/>
      <c r="J497" s="36"/>
      <c r="K497" s="36"/>
      <c r="L497" s="39"/>
      <c r="M497" s="203"/>
      <c r="N497" s="204"/>
      <c r="O497" s="64"/>
      <c r="P497" s="64"/>
      <c r="Q497" s="64"/>
      <c r="R497" s="64"/>
      <c r="S497" s="64"/>
      <c r="T497" s="65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165</v>
      </c>
      <c r="AU497" s="17" t="s">
        <v>82</v>
      </c>
    </row>
    <row r="498" spans="1:65" s="13" customFormat="1" ht="10.199999999999999">
      <c r="B498" s="205"/>
      <c r="C498" s="206"/>
      <c r="D498" s="201" t="s">
        <v>166</v>
      </c>
      <c r="E498" s="207" t="s">
        <v>19</v>
      </c>
      <c r="F498" s="208" t="s">
        <v>2241</v>
      </c>
      <c r="G498" s="206"/>
      <c r="H498" s="209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166</v>
      </c>
      <c r="AU498" s="215" t="s">
        <v>82</v>
      </c>
      <c r="AV498" s="13" t="s">
        <v>85</v>
      </c>
      <c r="AW498" s="13" t="s">
        <v>34</v>
      </c>
      <c r="AX498" s="13" t="s">
        <v>82</v>
      </c>
      <c r="AY498" s="215" t="s">
        <v>158</v>
      </c>
    </row>
    <row r="499" spans="1:65" s="2" customFormat="1" ht="16.5" customHeight="1">
      <c r="A499" s="34"/>
      <c r="B499" s="35"/>
      <c r="C499" s="228" t="s">
        <v>864</v>
      </c>
      <c r="D499" s="228" t="s">
        <v>199</v>
      </c>
      <c r="E499" s="229" t="s">
        <v>932</v>
      </c>
      <c r="F499" s="230" t="s">
        <v>933</v>
      </c>
      <c r="G499" s="231" t="s">
        <v>202</v>
      </c>
      <c r="H499" s="232">
        <v>1</v>
      </c>
      <c r="I499" s="233"/>
      <c r="J499" s="234">
        <f>ROUND(I499*H499,2)</f>
        <v>0</v>
      </c>
      <c r="K499" s="230" t="s">
        <v>19</v>
      </c>
      <c r="L499" s="235"/>
      <c r="M499" s="236" t="s">
        <v>19</v>
      </c>
      <c r="N499" s="237" t="s">
        <v>45</v>
      </c>
      <c r="O499" s="64"/>
      <c r="P499" s="197">
        <f>O499*H499</f>
        <v>0</v>
      </c>
      <c r="Q499" s="197">
        <v>0</v>
      </c>
      <c r="R499" s="197">
        <f>Q499*H499</f>
        <v>0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241</v>
      </c>
      <c r="AT499" s="199" t="s">
        <v>199</v>
      </c>
      <c r="AU499" s="199" t="s">
        <v>82</v>
      </c>
      <c r="AY499" s="17" t="s">
        <v>158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82</v>
      </c>
      <c r="BK499" s="200">
        <f>ROUND(I499*H499,2)</f>
        <v>0</v>
      </c>
      <c r="BL499" s="17" t="s">
        <v>236</v>
      </c>
      <c r="BM499" s="199" t="s">
        <v>934</v>
      </c>
    </row>
    <row r="500" spans="1:65" s="2" customFormat="1" ht="10.199999999999999">
      <c r="A500" s="34"/>
      <c r="B500" s="35"/>
      <c r="C500" s="36"/>
      <c r="D500" s="201" t="s">
        <v>165</v>
      </c>
      <c r="E500" s="36"/>
      <c r="F500" s="202" t="s">
        <v>933</v>
      </c>
      <c r="G500" s="36"/>
      <c r="H500" s="36"/>
      <c r="I500" s="108"/>
      <c r="J500" s="36"/>
      <c r="K500" s="36"/>
      <c r="L500" s="39"/>
      <c r="M500" s="203"/>
      <c r="N500" s="204"/>
      <c r="O500" s="64"/>
      <c r="P500" s="64"/>
      <c r="Q500" s="64"/>
      <c r="R500" s="64"/>
      <c r="S500" s="64"/>
      <c r="T500" s="65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165</v>
      </c>
      <c r="AU500" s="17" t="s">
        <v>82</v>
      </c>
    </row>
    <row r="501" spans="1:65" s="13" customFormat="1" ht="10.199999999999999">
      <c r="B501" s="205"/>
      <c r="C501" s="206"/>
      <c r="D501" s="201" t="s">
        <v>166</v>
      </c>
      <c r="E501" s="207" t="s">
        <v>19</v>
      </c>
      <c r="F501" s="208" t="s">
        <v>2241</v>
      </c>
      <c r="G501" s="206"/>
      <c r="H501" s="209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166</v>
      </c>
      <c r="AU501" s="215" t="s">
        <v>82</v>
      </c>
      <c r="AV501" s="13" t="s">
        <v>85</v>
      </c>
      <c r="AW501" s="13" t="s">
        <v>34</v>
      </c>
      <c r="AX501" s="13" t="s">
        <v>82</v>
      </c>
      <c r="AY501" s="215" t="s">
        <v>158</v>
      </c>
    </row>
    <row r="502" spans="1:65" s="2" customFormat="1" ht="16.5" customHeight="1">
      <c r="A502" s="34"/>
      <c r="B502" s="35"/>
      <c r="C502" s="188" t="s">
        <v>869</v>
      </c>
      <c r="D502" s="188" t="s">
        <v>159</v>
      </c>
      <c r="E502" s="189" t="s">
        <v>937</v>
      </c>
      <c r="F502" s="190" t="s">
        <v>938</v>
      </c>
      <c r="G502" s="191" t="s">
        <v>202</v>
      </c>
      <c r="H502" s="192">
        <v>1</v>
      </c>
      <c r="I502" s="193"/>
      <c r="J502" s="194">
        <f>ROUND(I502*H502,2)</f>
        <v>0</v>
      </c>
      <c r="K502" s="190" t="s">
        <v>213</v>
      </c>
      <c r="L502" s="39"/>
      <c r="M502" s="195" t="s">
        <v>19</v>
      </c>
      <c r="N502" s="196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236</v>
      </c>
      <c r="AT502" s="199" t="s">
        <v>159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939</v>
      </c>
    </row>
    <row r="503" spans="1:65" s="2" customFormat="1" ht="28.8">
      <c r="A503" s="34"/>
      <c r="B503" s="35"/>
      <c r="C503" s="36"/>
      <c r="D503" s="201" t="s">
        <v>165</v>
      </c>
      <c r="E503" s="36"/>
      <c r="F503" s="202" t="s">
        <v>940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13" customFormat="1" ht="10.199999999999999">
      <c r="B504" s="205"/>
      <c r="C504" s="206"/>
      <c r="D504" s="201" t="s">
        <v>166</v>
      </c>
      <c r="E504" s="207" t="s">
        <v>19</v>
      </c>
      <c r="F504" s="208" t="s">
        <v>2241</v>
      </c>
      <c r="G504" s="206"/>
      <c r="H504" s="209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166</v>
      </c>
      <c r="AU504" s="215" t="s">
        <v>82</v>
      </c>
      <c r="AV504" s="13" t="s">
        <v>85</v>
      </c>
      <c r="AW504" s="13" t="s">
        <v>34</v>
      </c>
      <c r="AX504" s="13" t="s">
        <v>82</v>
      </c>
      <c r="AY504" s="215" t="s">
        <v>158</v>
      </c>
    </row>
    <row r="505" spans="1:65" s="2" customFormat="1" ht="30" customHeight="1">
      <c r="A505" s="34"/>
      <c r="B505" s="35"/>
      <c r="C505" s="188" t="s">
        <v>874</v>
      </c>
      <c r="D505" s="188" t="s">
        <v>159</v>
      </c>
      <c r="E505" s="189" t="s">
        <v>943</v>
      </c>
      <c r="F505" s="190" t="s">
        <v>944</v>
      </c>
      <c r="G505" s="191" t="s">
        <v>202</v>
      </c>
      <c r="H505" s="192">
        <v>1</v>
      </c>
      <c r="I505" s="193"/>
      <c r="J505" s="194">
        <f>ROUND(I505*H505,2)</f>
        <v>0</v>
      </c>
      <c r="K505" s="190" t="s">
        <v>213</v>
      </c>
      <c r="L505" s="39"/>
      <c r="M505" s="195" t="s">
        <v>19</v>
      </c>
      <c r="N505" s="196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236</v>
      </c>
      <c r="AT505" s="199" t="s">
        <v>159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945</v>
      </c>
    </row>
    <row r="506" spans="1:65" s="2" customFormat="1" ht="19.2">
      <c r="A506" s="34"/>
      <c r="B506" s="35"/>
      <c r="C506" s="36"/>
      <c r="D506" s="201" t="s">
        <v>165</v>
      </c>
      <c r="E506" s="36"/>
      <c r="F506" s="202" t="s">
        <v>944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13" customFormat="1" ht="10.199999999999999">
      <c r="B507" s="205"/>
      <c r="C507" s="206"/>
      <c r="D507" s="201" t="s">
        <v>166</v>
      </c>
      <c r="E507" s="207" t="s">
        <v>19</v>
      </c>
      <c r="F507" s="208" t="s">
        <v>2241</v>
      </c>
      <c r="G507" s="206"/>
      <c r="H507" s="209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166</v>
      </c>
      <c r="AU507" s="215" t="s">
        <v>82</v>
      </c>
      <c r="AV507" s="13" t="s">
        <v>85</v>
      </c>
      <c r="AW507" s="13" t="s">
        <v>34</v>
      </c>
      <c r="AX507" s="13" t="s">
        <v>82</v>
      </c>
      <c r="AY507" s="215" t="s">
        <v>158</v>
      </c>
    </row>
    <row r="508" spans="1:65" s="2" customFormat="1" ht="30" customHeight="1">
      <c r="A508" s="34"/>
      <c r="B508" s="35"/>
      <c r="C508" s="188" t="s">
        <v>879</v>
      </c>
      <c r="D508" s="188" t="s">
        <v>159</v>
      </c>
      <c r="E508" s="189" t="s">
        <v>948</v>
      </c>
      <c r="F508" s="190" t="s">
        <v>949</v>
      </c>
      <c r="G508" s="191" t="s">
        <v>202</v>
      </c>
      <c r="H508" s="192">
        <v>15</v>
      </c>
      <c r="I508" s="193"/>
      <c r="J508" s="194">
        <f>ROUND(I508*H508,2)</f>
        <v>0</v>
      </c>
      <c r="K508" s="190" t="s">
        <v>213</v>
      </c>
      <c r="L508" s="39"/>
      <c r="M508" s="195" t="s">
        <v>19</v>
      </c>
      <c r="N508" s="196" t="s">
        <v>45</v>
      </c>
      <c r="O508" s="64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236</v>
      </c>
      <c r="AT508" s="199" t="s">
        <v>159</v>
      </c>
      <c r="AU508" s="199" t="s">
        <v>82</v>
      </c>
      <c r="AY508" s="17" t="s">
        <v>158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82</v>
      </c>
      <c r="BK508" s="200">
        <f>ROUND(I508*H508,2)</f>
        <v>0</v>
      </c>
      <c r="BL508" s="17" t="s">
        <v>236</v>
      </c>
      <c r="BM508" s="199" t="s">
        <v>950</v>
      </c>
    </row>
    <row r="509" spans="1:65" s="2" customFormat="1" ht="19.2">
      <c r="A509" s="34"/>
      <c r="B509" s="35"/>
      <c r="C509" s="36"/>
      <c r="D509" s="201" t="s">
        <v>165</v>
      </c>
      <c r="E509" s="36"/>
      <c r="F509" s="202" t="s">
        <v>949</v>
      </c>
      <c r="G509" s="36"/>
      <c r="H509" s="36"/>
      <c r="I509" s="108"/>
      <c r="J509" s="36"/>
      <c r="K509" s="36"/>
      <c r="L509" s="39"/>
      <c r="M509" s="203"/>
      <c r="N509" s="204"/>
      <c r="O509" s="64"/>
      <c r="P509" s="64"/>
      <c r="Q509" s="64"/>
      <c r="R509" s="64"/>
      <c r="S509" s="64"/>
      <c r="T509" s="65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165</v>
      </c>
      <c r="AU509" s="17" t="s">
        <v>82</v>
      </c>
    </row>
    <row r="510" spans="1:65" s="13" customFormat="1" ht="10.199999999999999">
      <c r="B510" s="205"/>
      <c r="C510" s="206"/>
      <c r="D510" s="201" t="s">
        <v>166</v>
      </c>
      <c r="E510" s="207" t="s">
        <v>19</v>
      </c>
      <c r="F510" s="208" t="s">
        <v>2302</v>
      </c>
      <c r="G510" s="206"/>
      <c r="H510" s="209">
        <v>15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166</v>
      </c>
      <c r="AU510" s="215" t="s">
        <v>82</v>
      </c>
      <c r="AV510" s="13" t="s">
        <v>85</v>
      </c>
      <c r="AW510" s="13" t="s">
        <v>34</v>
      </c>
      <c r="AX510" s="13" t="s">
        <v>82</v>
      </c>
      <c r="AY510" s="215" t="s">
        <v>158</v>
      </c>
    </row>
    <row r="511" spans="1:65" s="2" customFormat="1" ht="30" customHeight="1">
      <c r="A511" s="34"/>
      <c r="B511" s="35"/>
      <c r="C511" s="188" t="s">
        <v>884</v>
      </c>
      <c r="D511" s="188" t="s">
        <v>159</v>
      </c>
      <c r="E511" s="189" t="s">
        <v>953</v>
      </c>
      <c r="F511" s="190" t="s">
        <v>954</v>
      </c>
      <c r="G511" s="191" t="s">
        <v>202</v>
      </c>
      <c r="H511" s="192">
        <v>4</v>
      </c>
      <c r="I511" s="193"/>
      <c r="J511" s="194">
        <f>ROUND(I511*H511,2)</f>
        <v>0</v>
      </c>
      <c r="K511" s="190" t="s">
        <v>213</v>
      </c>
      <c r="L511" s="39"/>
      <c r="M511" s="195" t="s">
        <v>19</v>
      </c>
      <c r="N511" s="196" t="s">
        <v>45</v>
      </c>
      <c r="O511" s="64"/>
      <c r="P511" s="197">
        <f>O511*H511</f>
        <v>0</v>
      </c>
      <c r="Q511" s="197">
        <v>0</v>
      </c>
      <c r="R511" s="197">
        <f>Q511*H511</f>
        <v>0</v>
      </c>
      <c r="S511" s="197">
        <v>0</v>
      </c>
      <c r="T511" s="19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9" t="s">
        <v>236</v>
      </c>
      <c r="AT511" s="199" t="s">
        <v>159</v>
      </c>
      <c r="AU511" s="199" t="s">
        <v>82</v>
      </c>
      <c r="AY511" s="17" t="s">
        <v>158</v>
      </c>
      <c r="BE511" s="200">
        <f>IF(N511="základní",J511,0)</f>
        <v>0</v>
      </c>
      <c r="BF511" s="200">
        <f>IF(N511="snížená",J511,0)</f>
        <v>0</v>
      </c>
      <c r="BG511" s="200">
        <f>IF(N511="zákl. přenesená",J511,0)</f>
        <v>0</v>
      </c>
      <c r="BH511" s="200">
        <f>IF(N511="sníž. přenesená",J511,0)</f>
        <v>0</v>
      </c>
      <c r="BI511" s="200">
        <f>IF(N511="nulová",J511,0)</f>
        <v>0</v>
      </c>
      <c r="BJ511" s="17" t="s">
        <v>82</v>
      </c>
      <c r="BK511" s="200">
        <f>ROUND(I511*H511,2)</f>
        <v>0</v>
      </c>
      <c r="BL511" s="17" t="s">
        <v>236</v>
      </c>
      <c r="BM511" s="199" t="s">
        <v>955</v>
      </c>
    </row>
    <row r="512" spans="1:65" s="2" customFormat="1" ht="19.2">
      <c r="A512" s="34"/>
      <c r="B512" s="35"/>
      <c r="C512" s="36"/>
      <c r="D512" s="201" t="s">
        <v>165</v>
      </c>
      <c r="E512" s="36"/>
      <c r="F512" s="202" t="s">
        <v>954</v>
      </c>
      <c r="G512" s="36"/>
      <c r="H512" s="36"/>
      <c r="I512" s="108"/>
      <c r="J512" s="36"/>
      <c r="K512" s="36"/>
      <c r="L512" s="39"/>
      <c r="M512" s="203"/>
      <c r="N512" s="204"/>
      <c r="O512" s="64"/>
      <c r="P512" s="64"/>
      <c r="Q512" s="64"/>
      <c r="R512" s="64"/>
      <c r="S512" s="64"/>
      <c r="T512" s="65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165</v>
      </c>
      <c r="AU512" s="17" t="s">
        <v>82</v>
      </c>
    </row>
    <row r="513" spans="1:65" s="13" customFormat="1" ht="10.199999999999999">
      <c r="B513" s="205"/>
      <c r="C513" s="206"/>
      <c r="D513" s="201" t="s">
        <v>166</v>
      </c>
      <c r="E513" s="207" t="s">
        <v>19</v>
      </c>
      <c r="F513" s="208" t="s">
        <v>2245</v>
      </c>
      <c r="G513" s="206"/>
      <c r="H513" s="209">
        <v>4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166</v>
      </c>
      <c r="AU513" s="215" t="s">
        <v>82</v>
      </c>
      <c r="AV513" s="13" t="s">
        <v>85</v>
      </c>
      <c r="AW513" s="13" t="s">
        <v>34</v>
      </c>
      <c r="AX513" s="13" t="s">
        <v>82</v>
      </c>
      <c r="AY513" s="215" t="s">
        <v>158</v>
      </c>
    </row>
    <row r="514" spans="1:65" s="2" customFormat="1" ht="30" customHeight="1">
      <c r="A514" s="34"/>
      <c r="B514" s="35"/>
      <c r="C514" s="188" t="s">
        <v>889</v>
      </c>
      <c r="D514" s="188" t="s">
        <v>159</v>
      </c>
      <c r="E514" s="189" t="s">
        <v>958</v>
      </c>
      <c r="F514" s="190" t="s">
        <v>959</v>
      </c>
      <c r="G514" s="191" t="s">
        <v>202</v>
      </c>
      <c r="H514" s="192">
        <v>1</v>
      </c>
      <c r="I514" s="193"/>
      <c r="J514" s="194">
        <f>ROUND(I514*H514,2)</f>
        <v>0</v>
      </c>
      <c r="K514" s="190" t="s">
        <v>213</v>
      </c>
      <c r="L514" s="39"/>
      <c r="M514" s="195" t="s">
        <v>19</v>
      </c>
      <c r="N514" s="196" t="s">
        <v>45</v>
      </c>
      <c r="O514" s="64"/>
      <c r="P514" s="197">
        <f>O514*H514</f>
        <v>0</v>
      </c>
      <c r="Q514" s="197">
        <v>0</v>
      </c>
      <c r="R514" s="197">
        <f>Q514*H514</f>
        <v>0</v>
      </c>
      <c r="S514" s="197">
        <v>0</v>
      </c>
      <c r="T514" s="19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9" t="s">
        <v>236</v>
      </c>
      <c r="AT514" s="199" t="s">
        <v>159</v>
      </c>
      <c r="AU514" s="199" t="s">
        <v>82</v>
      </c>
      <c r="AY514" s="17" t="s">
        <v>158</v>
      </c>
      <c r="BE514" s="200">
        <f>IF(N514="základní",J514,0)</f>
        <v>0</v>
      </c>
      <c r="BF514" s="200">
        <f>IF(N514="snížená",J514,0)</f>
        <v>0</v>
      </c>
      <c r="BG514" s="200">
        <f>IF(N514="zákl. přenesená",J514,0)</f>
        <v>0</v>
      </c>
      <c r="BH514" s="200">
        <f>IF(N514="sníž. přenesená",J514,0)</f>
        <v>0</v>
      </c>
      <c r="BI514" s="200">
        <f>IF(N514="nulová",J514,0)</f>
        <v>0</v>
      </c>
      <c r="BJ514" s="17" t="s">
        <v>82</v>
      </c>
      <c r="BK514" s="200">
        <f>ROUND(I514*H514,2)</f>
        <v>0</v>
      </c>
      <c r="BL514" s="17" t="s">
        <v>236</v>
      </c>
      <c r="BM514" s="199" t="s">
        <v>960</v>
      </c>
    </row>
    <row r="515" spans="1:65" s="2" customFormat="1" ht="19.2">
      <c r="A515" s="34"/>
      <c r="B515" s="35"/>
      <c r="C515" s="36"/>
      <c r="D515" s="201" t="s">
        <v>165</v>
      </c>
      <c r="E515" s="36"/>
      <c r="F515" s="202" t="s">
        <v>959</v>
      </c>
      <c r="G515" s="36"/>
      <c r="H515" s="36"/>
      <c r="I515" s="108"/>
      <c r="J515" s="36"/>
      <c r="K515" s="36"/>
      <c r="L515" s="39"/>
      <c r="M515" s="203"/>
      <c r="N515" s="204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165</v>
      </c>
      <c r="AU515" s="17" t="s">
        <v>82</v>
      </c>
    </row>
    <row r="516" spans="1:65" s="13" customFormat="1" ht="10.199999999999999">
      <c r="B516" s="205"/>
      <c r="C516" s="206"/>
      <c r="D516" s="201" t="s">
        <v>166</v>
      </c>
      <c r="E516" s="207" t="s">
        <v>19</v>
      </c>
      <c r="F516" s="208" t="s">
        <v>2241</v>
      </c>
      <c r="G516" s="206"/>
      <c r="H516" s="209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166</v>
      </c>
      <c r="AU516" s="215" t="s">
        <v>82</v>
      </c>
      <c r="AV516" s="13" t="s">
        <v>85</v>
      </c>
      <c r="AW516" s="13" t="s">
        <v>34</v>
      </c>
      <c r="AX516" s="13" t="s">
        <v>82</v>
      </c>
      <c r="AY516" s="215" t="s">
        <v>158</v>
      </c>
    </row>
    <row r="517" spans="1:65" s="2" customFormat="1" ht="30" customHeight="1">
      <c r="A517" s="34"/>
      <c r="B517" s="35"/>
      <c r="C517" s="188" t="s">
        <v>893</v>
      </c>
      <c r="D517" s="188" t="s">
        <v>159</v>
      </c>
      <c r="E517" s="189" t="s">
        <v>962</v>
      </c>
      <c r="F517" s="190" t="s">
        <v>963</v>
      </c>
      <c r="G517" s="191" t="s">
        <v>202</v>
      </c>
      <c r="H517" s="192">
        <v>1</v>
      </c>
      <c r="I517" s="193"/>
      <c r="J517" s="194">
        <f>ROUND(I517*H517,2)</f>
        <v>0</v>
      </c>
      <c r="K517" s="190" t="s">
        <v>19</v>
      </c>
      <c r="L517" s="39"/>
      <c r="M517" s="195" t="s">
        <v>19</v>
      </c>
      <c r="N517" s="196" t="s">
        <v>45</v>
      </c>
      <c r="O517" s="64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236</v>
      </c>
      <c r="AT517" s="199" t="s">
        <v>159</v>
      </c>
      <c r="AU517" s="199" t="s">
        <v>82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236</v>
      </c>
      <c r="BM517" s="199" t="s">
        <v>964</v>
      </c>
    </row>
    <row r="518" spans="1:65" s="2" customFormat="1" ht="19.2">
      <c r="A518" s="34"/>
      <c r="B518" s="35"/>
      <c r="C518" s="36"/>
      <c r="D518" s="201" t="s">
        <v>165</v>
      </c>
      <c r="E518" s="36"/>
      <c r="F518" s="202" t="s">
        <v>963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82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2241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82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30" customHeight="1">
      <c r="A520" s="34"/>
      <c r="B520" s="35"/>
      <c r="C520" s="188" t="s">
        <v>898</v>
      </c>
      <c r="D520" s="188" t="s">
        <v>159</v>
      </c>
      <c r="E520" s="189" t="s">
        <v>966</v>
      </c>
      <c r="F520" s="190" t="s">
        <v>967</v>
      </c>
      <c r="G520" s="191" t="s">
        <v>202</v>
      </c>
      <c r="H520" s="192">
        <v>1</v>
      </c>
      <c r="I520" s="193"/>
      <c r="J520" s="194">
        <f>ROUND(I520*H520,2)</f>
        <v>0</v>
      </c>
      <c r="K520" s="190" t="s">
        <v>19</v>
      </c>
      <c r="L520" s="39"/>
      <c r="M520" s="195" t="s">
        <v>19</v>
      </c>
      <c r="N520" s="196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236</v>
      </c>
      <c r="AT520" s="199" t="s">
        <v>159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968</v>
      </c>
    </row>
    <row r="521" spans="1:65" s="2" customFormat="1" ht="19.2">
      <c r="A521" s="34"/>
      <c r="B521" s="35"/>
      <c r="C521" s="36"/>
      <c r="D521" s="201" t="s">
        <v>165</v>
      </c>
      <c r="E521" s="36"/>
      <c r="F521" s="202" t="s">
        <v>967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2241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188" t="s">
        <v>903</v>
      </c>
      <c r="D523" s="188" t="s">
        <v>159</v>
      </c>
      <c r="E523" s="189" t="s">
        <v>971</v>
      </c>
      <c r="F523" s="190" t="s">
        <v>972</v>
      </c>
      <c r="G523" s="191" t="s">
        <v>202</v>
      </c>
      <c r="H523" s="192">
        <v>1</v>
      </c>
      <c r="I523" s="193"/>
      <c r="J523" s="194">
        <f>ROUND(I523*H523,2)</f>
        <v>0</v>
      </c>
      <c r="K523" s="190" t="s">
        <v>19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236</v>
      </c>
      <c r="AT523" s="199" t="s">
        <v>159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973</v>
      </c>
    </row>
    <row r="524" spans="1:65" s="2" customFormat="1" ht="10.199999999999999">
      <c r="A524" s="34"/>
      <c r="B524" s="35"/>
      <c r="C524" s="36"/>
      <c r="D524" s="201" t="s">
        <v>165</v>
      </c>
      <c r="E524" s="36"/>
      <c r="F524" s="202" t="s">
        <v>972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13" customFormat="1" ht="10.199999999999999">
      <c r="B525" s="205"/>
      <c r="C525" s="206"/>
      <c r="D525" s="201" t="s">
        <v>166</v>
      </c>
      <c r="E525" s="207" t="s">
        <v>19</v>
      </c>
      <c r="F525" s="208" t="s">
        <v>2241</v>
      </c>
      <c r="G525" s="206"/>
      <c r="H525" s="209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166</v>
      </c>
      <c r="AU525" s="215" t="s">
        <v>82</v>
      </c>
      <c r="AV525" s="13" t="s">
        <v>85</v>
      </c>
      <c r="AW525" s="13" t="s">
        <v>34</v>
      </c>
      <c r="AX525" s="13" t="s">
        <v>82</v>
      </c>
      <c r="AY525" s="215" t="s">
        <v>158</v>
      </c>
    </row>
    <row r="526" spans="1:65" s="2" customFormat="1" ht="16.5" customHeight="1">
      <c r="A526" s="34"/>
      <c r="B526" s="35"/>
      <c r="C526" s="188" t="s">
        <v>908</v>
      </c>
      <c r="D526" s="188" t="s">
        <v>159</v>
      </c>
      <c r="E526" s="189" t="s">
        <v>975</v>
      </c>
      <c r="F526" s="190" t="s">
        <v>976</v>
      </c>
      <c r="G526" s="191" t="s">
        <v>977</v>
      </c>
      <c r="H526" s="192">
        <v>1</v>
      </c>
      <c r="I526" s="193"/>
      <c r="J526" s="194">
        <f>ROUND(I526*H526,2)</f>
        <v>0</v>
      </c>
      <c r="K526" s="190" t="s">
        <v>19</v>
      </c>
      <c r="L526" s="39"/>
      <c r="M526" s="195" t="s">
        <v>19</v>
      </c>
      <c r="N526" s="196" t="s">
        <v>45</v>
      </c>
      <c r="O526" s="64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236</v>
      </c>
      <c r="AT526" s="199" t="s">
        <v>159</v>
      </c>
      <c r="AU526" s="199" t="s">
        <v>82</v>
      </c>
      <c r="AY526" s="17" t="s">
        <v>158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82</v>
      </c>
      <c r="BK526" s="200">
        <f>ROUND(I526*H526,2)</f>
        <v>0</v>
      </c>
      <c r="BL526" s="17" t="s">
        <v>236</v>
      </c>
      <c r="BM526" s="199" t="s">
        <v>978</v>
      </c>
    </row>
    <row r="527" spans="1:65" s="2" customFormat="1" ht="115.2">
      <c r="A527" s="34"/>
      <c r="B527" s="35"/>
      <c r="C527" s="36"/>
      <c r="D527" s="201" t="s">
        <v>165</v>
      </c>
      <c r="E527" s="36"/>
      <c r="F527" s="202" t="s">
        <v>979</v>
      </c>
      <c r="G527" s="36"/>
      <c r="H527" s="36"/>
      <c r="I527" s="108"/>
      <c r="J527" s="36"/>
      <c r="K527" s="36"/>
      <c r="L527" s="39"/>
      <c r="M527" s="203"/>
      <c r="N527" s="204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165</v>
      </c>
      <c r="AU527" s="17" t="s">
        <v>82</v>
      </c>
    </row>
    <row r="528" spans="1:65" s="2" customFormat="1" ht="16.5" customHeight="1">
      <c r="A528" s="34"/>
      <c r="B528" s="35"/>
      <c r="C528" s="188" t="s">
        <v>912</v>
      </c>
      <c r="D528" s="188" t="s">
        <v>159</v>
      </c>
      <c r="E528" s="189" t="s">
        <v>981</v>
      </c>
      <c r="F528" s="190" t="s">
        <v>982</v>
      </c>
      <c r="G528" s="191" t="s">
        <v>977</v>
      </c>
      <c r="H528" s="192">
        <v>1</v>
      </c>
      <c r="I528" s="193"/>
      <c r="J528" s="194">
        <f>ROUND(I528*H528,2)</f>
        <v>0</v>
      </c>
      <c r="K528" s="190" t="s">
        <v>19</v>
      </c>
      <c r="L528" s="39"/>
      <c r="M528" s="195" t="s">
        <v>19</v>
      </c>
      <c r="N528" s="196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236</v>
      </c>
      <c r="AT528" s="199" t="s">
        <v>159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983</v>
      </c>
    </row>
    <row r="529" spans="1:65" s="2" customFormat="1" ht="130.19999999999999" customHeight="1">
      <c r="A529" s="34"/>
      <c r="B529" s="35"/>
      <c r="C529" s="36"/>
      <c r="D529" s="201" t="s">
        <v>165</v>
      </c>
      <c r="E529" s="36"/>
      <c r="F529" s="202" t="s">
        <v>984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12" customFormat="1" ht="22.8" customHeight="1">
      <c r="B530" s="174"/>
      <c r="C530" s="175"/>
      <c r="D530" s="176" t="s">
        <v>73</v>
      </c>
      <c r="E530" s="238" t="s">
        <v>82</v>
      </c>
      <c r="F530" s="238" t="s">
        <v>985</v>
      </c>
      <c r="G530" s="175"/>
      <c r="H530" s="175"/>
      <c r="I530" s="178"/>
      <c r="J530" s="239">
        <f>BK530</f>
        <v>0</v>
      </c>
      <c r="K530" s="175"/>
      <c r="L530" s="180"/>
      <c r="M530" s="181"/>
      <c r="N530" s="182"/>
      <c r="O530" s="182"/>
      <c r="P530" s="183">
        <f>SUM(P531:P588)</f>
        <v>0</v>
      </c>
      <c r="Q530" s="182"/>
      <c r="R530" s="183">
        <f>SUM(R531:R588)</f>
        <v>28.716349999999998</v>
      </c>
      <c r="S530" s="182"/>
      <c r="T530" s="184">
        <f>SUM(T531:T588)</f>
        <v>23.2</v>
      </c>
      <c r="AR530" s="185" t="s">
        <v>82</v>
      </c>
      <c r="AT530" s="186" t="s">
        <v>73</v>
      </c>
      <c r="AU530" s="186" t="s">
        <v>82</v>
      </c>
      <c r="AY530" s="185" t="s">
        <v>158</v>
      </c>
      <c r="BK530" s="187">
        <f>SUM(BK531:BK588)</f>
        <v>0</v>
      </c>
    </row>
    <row r="531" spans="1:65" s="2" customFormat="1" ht="25.2" customHeight="1">
      <c r="A531" s="34"/>
      <c r="B531" s="35"/>
      <c r="C531" s="188" t="s">
        <v>917</v>
      </c>
      <c r="D531" s="188" t="s">
        <v>159</v>
      </c>
      <c r="E531" s="189" t="s">
        <v>987</v>
      </c>
      <c r="F531" s="190" t="s">
        <v>988</v>
      </c>
      <c r="G531" s="191" t="s">
        <v>202</v>
      </c>
      <c r="H531" s="192">
        <v>4</v>
      </c>
      <c r="I531" s="193"/>
      <c r="J531" s="194">
        <f>ROUND(I531*H531,2)</f>
        <v>0</v>
      </c>
      <c r="K531" s="190" t="s">
        <v>213</v>
      </c>
      <c r="L531" s="39"/>
      <c r="M531" s="195" t="s">
        <v>19</v>
      </c>
      <c r="N531" s="196" t="s">
        <v>45</v>
      </c>
      <c r="O531" s="64"/>
      <c r="P531" s="197">
        <f>O531*H531</f>
        <v>0</v>
      </c>
      <c r="Q531" s="197">
        <v>6.4999999999999997E-4</v>
      </c>
      <c r="R531" s="197">
        <f>Q531*H531</f>
        <v>2.5999999999999999E-3</v>
      </c>
      <c r="S531" s="197">
        <v>0</v>
      </c>
      <c r="T531" s="19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9" t="s">
        <v>249</v>
      </c>
      <c r="AT531" s="199" t="s">
        <v>159</v>
      </c>
      <c r="AU531" s="199" t="s">
        <v>85</v>
      </c>
      <c r="AY531" s="17" t="s">
        <v>158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7" t="s">
        <v>82</v>
      </c>
      <c r="BK531" s="200">
        <f>ROUND(I531*H531,2)</f>
        <v>0</v>
      </c>
      <c r="BL531" s="17" t="s">
        <v>249</v>
      </c>
      <c r="BM531" s="199" t="s">
        <v>989</v>
      </c>
    </row>
    <row r="532" spans="1:65" s="2" customFormat="1" ht="19.2">
      <c r="A532" s="34"/>
      <c r="B532" s="35"/>
      <c r="C532" s="36"/>
      <c r="D532" s="201" t="s">
        <v>165</v>
      </c>
      <c r="E532" s="36"/>
      <c r="F532" s="202" t="s">
        <v>990</v>
      </c>
      <c r="G532" s="36"/>
      <c r="H532" s="36"/>
      <c r="I532" s="108"/>
      <c r="J532" s="36"/>
      <c r="K532" s="36"/>
      <c r="L532" s="39"/>
      <c r="M532" s="203"/>
      <c r="N532" s="204"/>
      <c r="O532" s="64"/>
      <c r="P532" s="64"/>
      <c r="Q532" s="64"/>
      <c r="R532" s="64"/>
      <c r="S532" s="64"/>
      <c r="T532" s="65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165</v>
      </c>
      <c r="AU532" s="17" t="s">
        <v>85</v>
      </c>
    </row>
    <row r="533" spans="1:65" s="2" customFormat="1" ht="166.8" customHeight="1">
      <c r="A533" s="34"/>
      <c r="B533" s="35"/>
      <c r="C533" s="36"/>
      <c r="D533" s="201" t="s">
        <v>216</v>
      </c>
      <c r="E533" s="36"/>
      <c r="F533" s="227" t="s">
        <v>991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216</v>
      </c>
      <c r="AU533" s="17" t="s">
        <v>85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2303</v>
      </c>
      <c r="G534" s="206"/>
      <c r="H534" s="209">
        <v>4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85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25.2" customHeight="1">
      <c r="A535" s="34"/>
      <c r="B535" s="35"/>
      <c r="C535" s="188" t="s">
        <v>921</v>
      </c>
      <c r="D535" s="188" t="s">
        <v>159</v>
      </c>
      <c r="E535" s="189" t="s">
        <v>994</v>
      </c>
      <c r="F535" s="190" t="s">
        <v>995</v>
      </c>
      <c r="G535" s="191" t="s">
        <v>202</v>
      </c>
      <c r="H535" s="192">
        <v>4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249</v>
      </c>
      <c r="AT535" s="199" t="s">
        <v>159</v>
      </c>
      <c r="AU535" s="199" t="s">
        <v>85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249</v>
      </c>
      <c r="BM535" s="199" t="s">
        <v>996</v>
      </c>
    </row>
    <row r="536" spans="1:65" s="2" customFormat="1" ht="28.8">
      <c r="A536" s="34"/>
      <c r="B536" s="35"/>
      <c r="C536" s="36"/>
      <c r="D536" s="201" t="s">
        <v>165</v>
      </c>
      <c r="E536" s="36"/>
      <c r="F536" s="202" t="s">
        <v>997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85</v>
      </c>
    </row>
    <row r="537" spans="1:65" s="2" customFormat="1" ht="156" customHeight="1">
      <c r="A537" s="34"/>
      <c r="B537" s="35"/>
      <c r="C537" s="36"/>
      <c r="D537" s="201" t="s">
        <v>216</v>
      </c>
      <c r="E537" s="36"/>
      <c r="F537" s="227" t="s">
        <v>991</v>
      </c>
      <c r="G537" s="36"/>
      <c r="H537" s="36"/>
      <c r="I537" s="108"/>
      <c r="J537" s="36"/>
      <c r="K537" s="36"/>
      <c r="L537" s="39"/>
      <c r="M537" s="203"/>
      <c r="N537" s="204"/>
      <c r="O537" s="64"/>
      <c r="P537" s="64"/>
      <c r="Q537" s="64"/>
      <c r="R537" s="64"/>
      <c r="S537" s="64"/>
      <c r="T537" s="65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216</v>
      </c>
      <c r="AU537" s="17" t="s">
        <v>85</v>
      </c>
    </row>
    <row r="538" spans="1:65" s="13" customFormat="1" ht="10.199999999999999">
      <c r="B538" s="205"/>
      <c r="C538" s="206"/>
      <c r="D538" s="201" t="s">
        <v>166</v>
      </c>
      <c r="E538" s="207" t="s">
        <v>19</v>
      </c>
      <c r="F538" s="208" t="s">
        <v>2303</v>
      </c>
      <c r="G538" s="206"/>
      <c r="H538" s="209">
        <v>4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166</v>
      </c>
      <c r="AU538" s="215" t="s">
        <v>85</v>
      </c>
      <c r="AV538" s="13" t="s">
        <v>85</v>
      </c>
      <c r="AW538" s="13" t="s">
        <v>34</v>
      </c>
      <c r="AX538" s="13" t="s">
        <v>82</v>
      </c>
      <c r="AY538" s="215" t="s">
        <v>158</v>
      </c>
    </row>
    <row r="539" spans="1:65" s="2" customFormat="1" ht="25.2" customHeight="1">
      <c r="A539" s="34"/>
      <c r="B539" s="35"/>
      <c r="C539" s="228" t="s">
        <v>927</v>
      </c>
      <c r="D539" s="228" t="s">
        <v>199</v>
      </c>
      <c r="E539" s="229" t="s">
        <v>999</v>
      </c>
      <c r="F539" s="230" t="s">
        <v>1000</v>
      </c>
      <c r="G539" s="231" t="s">
        <v>202</v>
      </c>
      <c r="H539" s="232">
        <v>28</v>
      </c>
      <c r="I539" s="233"/>
      <c r="J539" s="234">
        <f>ROUND(I539*H539,2)</f>
        <v>0</v>
      </c>
      <c r="K539" s="230" t="s">
        <v>213</v>
      </c>
      <c r="L539" s="235"/>
      <c r="M539" s="236" t="s">
        <v>19</v>
      </c>
      <c r="N539" s="237" t="s">
        <v>45</v>
      </c>
      <c r="O539" s="64"/>
      <c r="P539" s="197">
        <f>O539*H539</f>
        <v>0</v>
      </c>
      <c r="Q539" s="197">
        <v>0</v>
      </c>
      <c r="R539" s="197">
        <f>Q539*H539</f>
        <v>0</v>
      </c>
      <c r="S539" s="197">
        <v>0</v>
      </c>
      <c r="T539" s="198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9" t="s">
        <v>249</v>
      </c>
      <c r="AT539" s="199" t="s">
        <v>199</v>
      </c>
      <c r="AU539" s="199" t="s">
        <v>85</v>
      </c>
      <c r="AY539" s="17" t="s">
        <v>158</v>
      </c>
      <c r="BE539" s="200">
        <f>IF(N539="základní",J539,0)</f>
        <v>0</v>
      </c>
      <c r="BF539" s="200">
        <f>IF(N539="snížená",J539,0)</f>
        <v>0</v>
      </c>
      <c r="BG539" s="200">
        <f>IF(N539="zákl. přenesená",J539,0)</f>
        <v>0</v>
      </c>
      <c r="BH539" s="200">
        <f>IF(N539="sníž. přenesená",J539,0)</f>
        <v>0</v>
      </c>
      <c r="BI539" s="200">
        <f>IF(N539="nulová",J539,0)</f>
        <v>0</v>
      </c>
      <c r="BJ539" s="17" t="s">
        <v>82</v>
      </c>
      <c r="BK539" s="200">
        <f>ROUND(I539*H539,2)</f>
        <v>0</v>
      </c>
      <c r="BL539" s="17" t="s">
        <v>249</v>
      </c>
      <c r="BM539" s="199" t="s">
        <v>1001</v>
      </c>
    </row>
    <row r="540" spans="1:65" s="2" customFormat="1" ht="19.2">
      <c r="A540" s="34"/>
      <c r="B540" s="35"/>
      <c r="C540" s="36"/>
      <c r="D540" s="201" t="s">
        <v>165</v>
      </c>
      <c r="E540" s="36"/>
      <c r="F540" s="202" t="s">
        <v>1000</v>
      </c>
      <c r="G540" s="36"/>
      <c r="H540" s="36"/>
      <c r="I540" s="108"/>
      <c r="J540" s="36"/>
      <c r="K540" s="36"/>
      <c r="L540" s="39"/>
      <c r="M540" s="203"/>
      <c r="N540" s="204"/>
      <c r="O540" s="64"/>
      <c r="P540" s="64"/>
      <c r="Q540" s="64"/>
      <c r="R540" s="64"/>
      <c r="S540" s="64"/>
      <c r="T540" s="65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7" t="s">
        <v>165</v>
      </c>
      <c r="AU540" s="17" t="s">
        <v>85</v>
      </c>
    </row>
    <row r="541" spans="1:65" s="13" customFormat="1" ht="10.199999999999999">
      <c r="B541" s="205"/>
      <c r="C541" s="206"/>
      <c r="D541" s="201" t="s">
        <v>166</v>
      </c>
      <c r="E541" s="207" t="s">
        <v>19</v>
      </c>
      <c r="F541" s="208" t="s">
        <v>2304</v>
      </c>
      <c r="G541" s="206"/>
      <c r="H541" s="209">
        <v>28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166</v>
      </c>
      <c r="AU541" s="215" t="s">
        <v>85</v>
      </c>
      <c r="AV541" s="13" t="s">
        <v>85</v>
      </c>
      <c r="AW541" s="13" t="s">
        <v>34</v>
      </c>
      <c r="AX541" s="13" t="s">
        <v>82</v>
      </c>
      <c r="AY541" s="215" t="s">
        <v>158</v>
      </c>
    </row>
    <row r="542" spans="1:65" s="2" customFormat="1" ht="26.4" customHeight="1">
      <c r="A542" s="34"/>
      <c r="B542" s="35"/>
      <c r="C542" s="188" t="s">
        <v>931</v>
      </c>
      <c r="D542" s="188" t="s">
        <v>159</v>
      </c>
      <c r="E542" s="189" t="s">
        <v>1004</v>
      </c>
      <c r="F542" s="190" t="s">
        <v>1005</v>
      </c>
      <c r="G542" s="191" t="s">
        <v>162</v>
      </c>
      <c r="H542" s="192">
        <v>175</v>
      </c>
      <c r="I542" s="193"/>
      <c r="J542" s="194">
        <f>ROUND(I542*H542,2)</f>
        <v>0</v>
      </c>
      <c r="K542" s="190" t="s">
        <v>213</v>
      </c>
      <c r="L542" s="39"/>
      <c r="M542" s="195" t="s">
        <v>19</v>
      </c>
      <c r="N542" s="196" t="s">
        <v>45</v>
      </c>
      <c r="O542" s="64"/>
      <c r="P542" s="197">
        <f>O542*H542</f>
        <v>0</v>
      </c>
      <c r="Q542" s="197">
        <v>1.4999999999999999E-4</v>
      </c>
      <c r="R542" s="197">
        <f>Q542*H542</f>
        <v>2.6249999999999999E-2</v>
      </c>
      <c r="S542" s="197">
        <v>0</v>
      </c>
      <c r="T542" s="19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9" t="s">
        <v>195</v>
      </c>
      <c r="AT542" s="199" t="s">
        <v>159</v>
      </c>
      <c r="AU542" s="199" t="s">
        <v>85</v>
      </c>
      <c r="AY542" s="17" t="s">
        <v>158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7" t="s">
        <v>82</v>
      </c>
      <c r="BK542" s="200">
        <f>ROUND(I542*H542,2)</f>
        <v>0</v>
      </c>
      <c r="BL542" s="17" t="s">
        <v>195</v>
      </c>
      <c r="BM542" s="199" t="s">
        <v>1006</v>
      </c>
    </row>
    <row r="543" spans="1:65" s="2" customFormat="1" ht="19.2">
      <c r="A543" s="34"/>
      <c r="B543" s="35"/>
      <c r="C543" s="36"/>
      <c r="D543" s="201" t="s">
        <v>165</v>
      </c>
      <c r="E543" s="36"/>
      <c r="F543" s="202" t="s">
        <v>1007</v>
      </c>
      <c r="G543" s="36"/>
      <c r="H543" s="36"/>
      <c r="I543" s="108"/>
      <c r="J543" s="36"/>
      <c r="K543" s="36"/>
      <c r="L543" s="39"/>
      <c r="M543" s="203"/>
      <c r="N543" s="204"/>
      <c r="O543" s="64"/>
      <c r="P543" s="64"/>
      <c r="Q543" s="64"/>
      <c r="R543" s="64"/>
      <c r="S543" s="64"/>
      <c r="T543" s="65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165</v>
      </c>
      <c r="AU543" s="17" t="s">
        <v>85</v>
      </c>
    </row>
    <row r="544" spans="1:65" s="2" customFormat="1" ht="170.4" customHeight="1">
      <c r="A544" s="34"/>
      <c r="B544" s="35"/>
      <c r="C544" s="36"/>
      <c r="D544" s="201" t="s">
        <v>216</v>
      </c>
      <c r="E544" s="36"/>
      <c r="F544" s="227" t="s">
        <v>991</v>
      </c>
      <c r="G544" s="36"/>
      <c r="H544" s="36"/>
      <c r="I544" s="108"/>
      <c r="J544" s="36"/>
      <c r="K544" s="36"/>
      <c r="L544" s="39"/>
      <c r="M544" s="203"/>
      <c r="N544" s="204"/>
      <c r="O544" s="64"/>
      <c r="P544" s="64"/>
      <c r="Q544" s="64"/>
      <c r="R544" s="64"/>
      <c r="S544" s="64"/>
      <c r="T544" s="65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216</v>
      </c>
      <c r="AU544" s="17" t="s">
        <v>85</v>
      </c>
    </row>
    <row r="545" spans="1:65" s="13" customFormat="1" ht="10.199999999999999">
      <c r="B545" s="205"/>
      <c r="C545" s="206"/>
      <c r="D545" s="201" t="s">
        <v>166</v>
      </c>
      <c r="E545" s="207" t="s">
        <v>19</v>
      </c>
      <c r="F545" s="208" t="s">
        <v>2305</v>
      </c>
      <c r="G545" s="206"/>
      <c r="H545" s="209">
        <v>175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166</v>
      </c>
      <c r="AU545" s="215" t="s">
        <v>85</v>
      </c>
      <c r="AV545" s="13" t="s">
        <v>85</v>
      </c>
      <c r="AW545" s="13" t="s">
        <v>34</v>
      </c>
      <c r="AX545" s="13" t="s">
        <v>82</v>
      </c>
      <c r="AY545" s="215" t="s">
        <v>158</v>
      </c>
    </row>
    <row r="546" spans="1:65" s="2" customFormat="1" ht="26.4" customHeight="1">
      <c r="A546" s="34"/>
      <c r="B546" s="35"/>
      <c r="C546" s="188" t="s">
        <v>936</v>
      </c>
      <c r="D546" s="188" t="s">
        <v>159</v>
      </c>
      <c r="E546" s="189" t="s">
        <v>1010</v>
      </c>
      <c r="F546" s="190" t="s">
        <v>1011</v>
      </c>
      <c r="G546" s="191" t="s">
        <v>162</v>
      </c>
      <c r="H546" s="192">
        <v>175</v>
      </c>
      <c r="I546" s="193"/>
      <c r="J546" s="194">
        <f>ROUND(I546*H546,2)</f>
        <v>0</v>
      </c>
      <c r="K546" s="190" t="s">
        <v>213</v>
      </c>
      <c r="L546" s="39"/>
      <c r="M546" s="195" t="s">
        <v>19</v>
      </c>
      <c r="N546" s="196" t="s">
        <v>45</v>
      </c>
      <c r="O546" s="64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9" t="s">
        <v>249</v>
      </c>
      <c r="AT546" s="199" t="s">
        <v>159</v>
      </c>
      <c r="AU546" s="199" t="s">
        <v>85</v>
      </c>
      <c r="AY546" s="17" t="s">
        <v>158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7" t="s">
        <v>82</v>
      </c>
      <c r="BK546" s="200">
        <f>ROUND(I546*H546,2)</f>
        <v>0</v>
      </c>
      <c r="BL546" s="17" t="s">
        <v>249</v>
      </c>
      <c r="BM546" s="199" t="s">
        <v>1012</v>
      </c>
    </row>
    <row r="547" spans="1:65" s="2" customFormat="1" ht="28.8">
      <c r="A547" s="34"/>
      <c r="B547" s="35"/>
      <c r="C547" s="36"/>
      <c r="D547" s="201" t="s">
        <v>165</v>
      </c>
      <c r="E547" s="36"/>
      <c r="F547" s="202" t="s">
        <v>1013</v>
      </c>
      <c r="G547" s="36"/>
      <c r="H547" s="36"/>
      <c r="I547" s="108"/>
      <c r="J547" s="36"/>
      <c r="K547" s="36"/>
      <c r="L547" s="39"/>
      <c r="M547" s="203"/>
      <c r="N547" s="204"/>
      <c r="O547" s="64"/>
      <c r="P547" s="64"/>
      <c r="Q547" s="64"/>
      <c r="R547" s="64"/>
      <c r="S547" s="64"/>
      <c r="T547" s="65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165</v>
      </c>
      <c r="AU547" s="17" t="s">
        <v>85</v>
      </c>
    </row>
    <row r="548" spans="1:65" s="2" customFormat="1" ht="168" customHeight="1">
      <c r="A548" s="34"/>
      <c r="B548" s="35"/>
      <c r="C548" s="36"/>
      <c r="D548" s="201" t="s">
        <v>216</v>
      </c>
      <c r="E548" s="36"/>
      <c r="F548" s="227" t="s">
        <v>991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216</v>
      </c>
      <c r="AU548" s="17" t="s">
        <v>85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2305</v>
      </c>
      <c r="G549" s="206"/>
      <c r="H549" s="209">
        <v>175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85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27.6" customHeight="1">
      <c r="A550" s="34"/>
      <c r="B550" s="35"/>
      <c r="C550" s="228" t="s">
        <v>942</v>
      </c>
      <c r="D550" s="228" t="s">
        <v>199</v>
      </c>
      <c r="E550" s="229" t="s">
        <v>1015</v>
      </c>
      <c r="F550" s="230" t="s">
        <v>1016</v>
      </c>
      <c r="G550" s="231" t="s">
        <v>202</v>
      </c>
      <c r="H550" s="232">
        <v>50</v>
      </c>
      <c r="I550" s="233"/>
      <c r="J550" s="234">
        <f>ROUND(I550*H550,2)</f>
        <v>0</v>
      </c>
      <c r="K550" s="230" t="s">
        <v>213</v>
      </c>
      <c r="L550" s="235"/>
      <c r="M550" s="236" t="s">
        <v>19</v>
      </c>
      <c r="N550" s="237" t="s">
        <v>45</v>
      </c>
      <c r="O550" s="64"/>
      <c r="P550" s="197">
        <f>O550*H550</f>
        <v>0</v>
      </c>
      <c r="Q550" s="197">
        <v>1.2500000000000001E-2</v>
      </c>
      <c r="R550" s="197">
        <f>Q550*H550</f>
        <v>0.625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249</v>
      </c>
      <c r="AT550" s="199" t="s">
        <v>199</v>
      </c>
      <c r="AU550" s="199" t="s">
        <v>85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249</v>
      </c>
      <c r="BM550" s="199" t="s">
        <v>1017</v>
      </c>
    </row>
    <row r="551" spans="1:65" s="2" customFormat="1" ht="19.2">
      <c r="A551" s="34"/>
      <c r="B551" s="35"/>
      <c r="C551" s="36"/>
      <c r="D551" s="201" t="s">
        <v>165</v>
      </c>
      <c r="E551" s="36"/>
      <c r="F551" s="202" t="s">
        <v>1016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85</v>
      </c>
    </row>
    <row r="552" spans="1:65" s="13" customFormat="1" ht="10.199999999999999">
      <c r="B552" s="205"/>
      <c r="C552" s="206"/>
      <c r="D552" s="201" t="s">
        <v>166</v>
      </c>
      <c r="E552" s="207" t="s">
        <v>19</v>
      </c>
      <c r="F552" s="208" t="s">
        <v>2306</v>
      </c>
      <c r="G552" s="206"/>
      <c r="H552" s="209">
        <v>50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166</v>
      </c>
      <c r="AU552" s="215" t="s">
        <v>85</v>
      </c>
      <c r="AV552" s="13" t="s">
        <v>85</v>
      </c>
      <c r="AW552" s="13" t="s">
        <v>34</v>
      </c>
      <c r="AX552" s="13" t="s">
        <v>82</v>
      </c>
      <c r="AY552" s="215" t="s">
        <v>158</v>
      </c>
    </row>
    <row r="553" spans="1:65" s="2" customFormat="1" ht="27.6" customHeight="1">
      <c r="A553" s="34"/>
      <c r="B553" s="35"/>
      <c r="C553" s="188" t="s">
        <v>947</v>
      </c>
      <c r="D553" s="188" t="s">
        <v>159</v>
      </c>
      <c r="E553" s="189" t="s">
        <v>1020</v>
      </c>
      <c r="F553" s="190" t="s">
        <v>1021</v>
      </c>
      <c r="G553" s="191" t="s">
        <v>194</v>
      </c>
      <c r="H553" s="192">
        <v>145</v>
      </c>
      <c r="I553" s="193"/>
      <c r="J553" s="194">
        <f>ROUND(I553*H553,2)</f>
        <v>0</v>
      </c>
      <c r="K553" s="190" t="s">
        <v>213</v>
      </c>
      <c r="L553" s="39"/>
      <c r="M553" s="195" t="s">
        <v>19</v>
      </c>
      <c r="N553" s="196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0.16</v>
      </c>
      <c r="T553" s="198">
        <f>S553*H553</f>
        <v>23.2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163</v>
      </c>
      <c r="AT553" s="199" t="s">
        <v>159</v>
      </c>
      <c r="AU553" s="199" t="s">
        <v>85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163</v>
      </c>
      <c r="BM553" s="199" t="s">
        <v>1022</v>
      </c>
    </row>
    <row r="554" spans="1:65" s="2" customFormat="1" ht="19.2">
      <c r="A554" s="34"/>
      <c r="B554" s="35"/>
      <c r="C554" s="36"/>
      <c r="D554" s="201" t="s">
        <v>165</v>
      </c>
      <c r="E554" s="36"/>
      <c r="F554" s="202" t="s">
        <v>1021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85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2307</v>
      </c>
      <c r="G555" s="206"/>
      <c r="H555" s="209">
        <v>125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85</v>
      </c>
      <c r="AV555" s="13" t="s">
        <v>85</v>
      </c>
      <c r="AW555" s="13" t="s">
        <v>34</v>
      </c>
      <c r="AX555" s="13" t="s">
        <v>74</v>
      </c>
      <c r="AY555" s="215" t="s">
        <v>158</v>
      </c>
    </row>
    <row r="556" spans="1:65" s="13" customFormat="1" ht="10.199999999999999">
      <c r="B556" s="205"/>
      <c r="C556" s="206"/>
      <c r="D556" s="201" t="s">
        <v>166</v>
      </c>
      <c r="E556" s="207" t="s">
        <v>19</v>
      </c>
      <c r="F556" s="208" t="s">
        <v>2308</v>
      </c>
      <c r="G556" s="206"/>
      <c r="H556" s="209">
        <v>20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166</v>
      </c>
      <c r="AU556" s="215" t="s">
        <v>85</v>
      </c>
      <c r="AV556" s="13" t="s">
        <v>85</v>
      </c>
      <c r="AW556" s="13" t="s">
        <v>34</v>
      </c>
      <c r="AX556" s="13" t="s">
        <v>74</v>
      </c>
      <c r="AY556" s="215" t="s">
        <v>158</v>
      </c>
    </row>
    <row r="557" spans="1:65" s="14" customFormat="1" ht="10.199999999999999">
      <c r="B557" s="216"/>
      <c r="C557" s="217"/>
      <c r="D557" s="201" t="s">
        <v>166</v>
      </c>
      <c r="E557" s="218" t="s">
        <v>19</v>
      </c>
      <c r="F557" s="219" t="s">
        <v>175</v>
      </c>
      <c r="G557" s="217"/>
      <c r="H557" s="220">
        <v>145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166</v>
      </c>
      <c r="AU557" s="226" t="s">
        <v>85</v>
      </c>
      <c r="AV557" s="14" t="s">
        <v>163</v>
      </c>
      <c r="AW557" s="14" t="s">
        <v>34</v>
      </c>
      <c r="AX557" s="14" t="s">
        <v>82</v>
      </c>
      <c r="AY557" s="226" t="s">
        <v>158</v>
      </c>
    </row>
    <row r="558" spans="1:65" s="2" customFormat="1" ht="27.6" customHeight="1">
      <c r="A558" s="34"/>
      <c r="B558" s="35"/>
      <c r="C558" s="188" t="s">
        <v>952</v>
      </c>
      <c r="D558" s="188" t="s">
        <v>159</v>
      </c>
      <c r="E558" s="189" t="s">
        <v>1025</v>
      </c>
      <c r="F558" s="190" t="s">
        <v>1026</v>
      </c>
      <c r="G558" s="191" t="s">
        <v>1027</v>
      </c>
      <c r="H558" s="192">
        <v>39.200000000000003</v>
      </c>
      <c r="I558" s="193"/>
      <c r="J558" s="194">
        <f>ROUND(I558*H558,2)</f>
        <v>0</v>
      </c>
      <c r="K558" s="190" t="s">
        <v>213</v>
      </c>
      <c r="L558" s="39"/>
      <c r="M558" s="195" t="s">
        <v>19</v>
      </c>
      <c r="N558" s="196" t="s">
        <v>45</v>
      </c>
      <c r="O558" s="64"/>
      <c r="P558" s="197">
        <f>O558*H558</f>
        <v>0</v>
      </c>
      <c r="Q558" s="197">
        <v>0</v>
      </c>
      <c r="R558" s="197">
        <f>Q558*H558</f>
        <v>0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163</v>
      </c>
      <c r="AT558" s="199" t="s">
        <v>159</v>
      </c>
      <c r="AU558" s="199" t="s">
        <v>85</v>
      </c>
      <c r="AY558" s="17" t="s">
        <v>158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82</v>
      </c>
      <c r="BK558" s="200">
        <f>ROUND(I558*H558,2)</f>
        <v>0</v>
      </c>
      <c r="BL558" s="17" t="s">
        <v>163</v>
      </c>
      <c r="BM558" s="199" t="s">
        <v>1028</v>
      </c>
    </row>
    <row r="559" spans="1:65" s="2" customFormat="1" ht="28.8">
      <c r="A559" s="34"/>
      <c r="B559" s="35"/>
      <c r="C559" s="36"/>
      <c r="D559" s="201" t="s">
        <v>165</v>
      </c>
      <c r="E559" s="36"/>
      <c r="F559" s="202" t="s">
        <v>1029</v>
      </c>
      <c r="G559" s="36"/>
      <c r="H559" s="36"/>
      <c r="I559" s="108"/>
      <c r="J559" s="36"/>
      <c r="K559" s="36"/>
      <c r="L559" s="39"/>
      <c r="M559" s="203"/>
      <c r="N559" s="204"/>
      <c r="O559" s="64"/>
      <c r="P559" s="64"/>
      <c r="Q559" s="64"/>
      <c r="R559" s="64"/>
      <c r="S559" s="64"/>
      <c r="T559" s="65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165</v>
      </c>
      <c r="AU559" s="17" t="s">
        <v>85</v>
      </c>
    </row>
    <row r="560" spans="1:65" s="2" customFormat="1" ht="409.6">
      <c r="A560" s="34"/>
      <c r="B560" s="35"/>
      <c r="C560" s="36"/>
      <c r="D560" s="201" t="s">
        <v>216</v>
      </c>
      <c r="E560" s="36"/>
      <c r="F560" s="227" t="s">
        <v>1030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216</v>
      </c>
      <c r="AU560" s="17" t="s">
        <v>85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2309</v>
      </c>
      <c r="G561" s="206"/>
      <c r="H561" s="209">
        <v>39.200000000000003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85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30" customHeight="1">
      <c r="A562" s="34"/>
      <c r="B562" s="35"/>
      <c r="C562" s="188" t="s">
        <v>957</v>
      </c>
      <c r="D562" s="188" t="s">
        <v>159</v>
      </c>
      <c r="E562" s="189" t="s">
        <v>1043</v>
      </c>
      <c r="F562" s="190" t="s">
        <v>1044</v>
      </c>
      <c r="G562" s="191" t="s">
        <v>194</v>
      </c>
      <c r="H562" s="192">
        <v>250</v>
      </c>
      <c r="I562" s="193"/>
      <c r="J562" s="194">
        <f>ROUND(I562*H562,2)</f>
        <v>0</v>
      </c>
      <c r="K562" s="190" t="s">
        <v>19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8.4250000000000005E-2</v>
      </c>
      <c r="R562" s="197">
        <f>Q562*H562</f>
        <v>21.0625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163</v>
      </c>
      <c r="AT562" s="199" t="s">
        <v>159</v>
      </c>
      <c r="AU562" s="199" t="s">
        <v>85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163</v>
      </c>
      <c r="BM562" s="199" t="s">
        <v>1045</v>
      </c>
    </row>
    <row r="563" spans="1:65" s="2" customFormat="1" ht="19.2">
      <c r="A563" s="34"/>
      <c r="B563" s="35"/>
      <c r="C563" s="36"/>
      <c r="D563" s="201" t="s">
        <v>165</v>
      </c>
      <c r="E563" s="36"/>
      <c r="F563" s="202" t="s">
        <v>1044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85</v>
      </c>
    </row>
    <row r="564" spans="1:65" s="13" customFormat="1" ht="10.199999999999999">
      <c r="B564" s="205"/>
      <c r="C564" s="206"/>
      <c r="D564" s="201" t="s">
        <v>166</v>
      </c>
      <c r="E564" s="207" t="s">
        <v>19</v>
      </c>
      <c r="F564" s="208" t="s">
        <v>2310</v>
      </c>
      <c r="G564" s="206"/>
      <c r="H564" s="209">
        <v>250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166</v>
      </c>
      <c r="AU564" s="215" t="s">
        <v>85</v>
      </c>
      <c r="AV564" s="13" t="s">
        <v>85</v>
      </c>
      <c r="AW564" s="13" t="s">
        <v>34</v>
      </c>
      <c r="AX564" s="13" t="s">
        <v>82</v>
      </c>
      <c r="AY564" s="215" t="s">
        <v>158</v>
      </c>
    </row>
    <row r="565" spans="1:65" s="2" customFormat="1" ht="16.5" customHeight="1">
      <c r="A565" s="34"/>
      <c r="B565" s="35"/>
      <c r="C565" s="228" t="s">
        <v>961</v>
      </c>
      <c r="D565" s="228" t="s">
        <v>199</v>
      </c>
      <c r="E565" s="229" t="s">
        <v>1048</v>
      </c>
      <c r="F565" s="230" t="s">
        <v>1049</v>
      </c>
      <c r="G565" s="231" t="s">
        <v>194</v>
      </c>
      <c r="H565" s="232">
        <v>50</v>
      </c>
      <c r="I565" s="233"/>
      <c r="J565" s="234">
        <f>ROUND(I565*H565,2)</f>
        <v>0</v>
      </c>
      <c r="K565" s="230" t="s">
        <v>19</v>
      </c>
      <c r="L565" s="235"/>
      <c r="M565" s="236" t="s">
        <v>19</v>
      </c>
      <c r="N565" s="237" t="s">
        <v>45</v>
      </c>
      <c r="O565" s="64"/>
      <c r="P565" s="197">
        <f>O565*H565</f>
        <v>0</v>
      </c>
      <c r="Q565" s="197">
        <v>0.14000000000000001</v>
      </c>
      <c r="R565" s="197">
        <f>Q565*H565</f>
        <v>7.0000000000000009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218</v>
      </c>
      <c r="AT565" s="199" t="s">
        <v>199</v>
      </c>
      <c r="AU565" s="199" t="s">
        <v>85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163</v>
      </c>
      <c r="BM565" s="199" t="s">
        <v>1050</v>
      </c>
    </row>
    <row r="566" spans="1:65" s="2" customFormat="1" ht="10.199999999999999">
      <c r="A566" s="34"/>
      <c r="B566" s="35"/>
      <c r="C566" s="36"/>
      <c r="D566" s="201" t="s">
        <v>165</v>
      </c>
      <c r="E566" s="36"/>
      <c r="F566" s="202" t="s">
        <v>1049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85</v>
      </c>
    </row>
    <row r="567" spans="1:65" s="13" customFormat="1" ht="10.199999999999999">
      <c r="B567" s="205"/>
      <c r="C567" s="206"/>
      <c r="D567" s="201" t="s">
        <v>166</v>
      </c>
      <c r="E567" s="207" t="s">
        <v>19</v>
      </c>
      <c r="F567" s="208" t="s">
        <v>2311</v>
      </c>
      <c r="G567" s="206"/>
      <c r="H567" s="209">
        <v>50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166</v>
      </c>
      <c r="AU567" s="215" t="s">
        <v>85</v>
      </c>
      <c r="AV567" s="13" t="s">
        <v>85</v>
      </c>
      <c r="AW567" s="13" t="s">
        <v>34</v>
      </c>
      <c r="AX567" s="13" t="s">
        <v>82</v>
      </c>
      <c r="AY567" s="215" t="s">
        <v>158</v>
      </c>
    </row>
    <row r="568" spans="1:65" s="2" customFormat="1" ht="30" customHeight="1">
      <c r="A568" s="34"/>
      <c r="B568" s="35"/>
      <c r="C568" s="188" t="s">
        <v>965</v>
      </c>
      <c r="D568" s="188" t="s">
        <v>159</v>
      </c>
      <c r="E568" s="189" t="s">
        <v>1033</v>
      </c>
      <c r="F568" s="190" t="s">
        <v>1034</v>
      </c>
      <c r="G568" s="191" t="s">
        <v>1035</v>
      </c>
      <c r="H568" s="192">
        <v>51.32</v>
      </c>
      <c r="I568" s="193"/>
      <c r="J568" s="194">
        <f>ROUND(I568*H568,2)</f>
        <v>0</v>
      </c>
      <c r="K568" s="190" t="s">
        <v>213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0</v>
      </c>
      <c r="R568" s="197">
        <f>Q568*H568</f>
        <v>0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163</v>
      </c>
      <c r="AT568" s="199" t="s">
        <v>159</v>
      </c>
      <c r="AU568" s="199" t="s">
        <v>85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163</v>
      </c>
      <c r="BM568" s="199" t="s">
        <v>1036</v>
      </c>
    </row>
    <row r="569" spans="1:65" s="2" customFormat="1" ht="38.4">
      <c r="A569" s="34"/>
      <c r="B569" s="35"/>
      <c r="C569" s="36"/>
      <c r="D569" s="201" t="s">
        <v>165</v>
      </c>
      <c r="E569" s="36"/>
      <c r="F569" s="202" t="s">
        <v>1037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85</v>
      </c>
    </row>
    <row r="570" spans="1:65" s="2" customFormat="1" ht="76.8">
      <c r="A570" s="34"/>
      <c r="B570" s="35"/>
      <c r="C570" s="36"/>
      <c r="D570" s="201" t="s">
        <v>216</v>
      </c>
      <c r="E570" s="36"/>
      <c r="F570" s="227" t="s">
        <v>1038</v>
      </c>
      <c r="G570" s="36"/>
      <c r="H570" s="36"/>
      <c r="I570" s="108"/>
      <c r="J570" s="36"/>
      <c r="K570" s="36"/>
      <c r="L570" s="39"/>
      <c r="M570" s="203"/>
      <c r="N570" s="204"/>
      <c r="O570" s="64"/>
      <c r="P570" s="64"/>
      <c r="Q570" s="64"/>
      <c r="R570" s="64"/>
      <c r="S570" s="64"/>
      <c r="T570" s="65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216</v>
      </c>
      <c r="AU570" s="17" t="s">
        <v>85</v>
      </c>
    </row>
    <row r="571" spans="1:65" s="2" customFormat="1" ht="38.4">
      <c r="A571" s="34"/>
      <c r="B571" s="35"/>
      <c r="C571" s="36"/>
      <c r="D571" s="201" t="s">
        <v>181</v>
      </c>
      <c r="E571" s="36"/>
      <c r="F571" s="227" t="s">
        <v>1039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181</v>
      </c>
      <c r="AU571" s="17" t="s">
        <v>85</v>
      </c>
    </row>
    <row r="572" spans="1:65" s="13" customFormat="1" ht="20.399999999999999">
      <c r="B572" s="205"/>
      <c r="C572" s="206"/>
      <c r="D572" s="201" t="s">
        <v>166</v>
      </c>
      <c r="E572" s="207" t="s">
        <v>19</v>
      </c>
      <c r="F572" s="208" t="s">
        <v>2312</v>
      </c>
      <c r="G572" s="206"/>
      <c r="H572" s="209">
        <v>36.6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166</v>
      </c>
      <c r="AU572" s="215" t="s">
        <v>85</v>
      </c>
      <c r="AV572" s="13" t="s">
        <v>85</v>
      </c>
      <c r="AW572" s="13" t="s">
        <v>34</v>
      </c>
      <c r="AX572" s="13" t="s">
        <v>74</v>
      </c>
      <c r="AY572" s="215" t="s">
        <v>158</v>
      </c>
    </row>
    <row r="573" spans="1:65" s="13" customFormat="1" ht="20.399999999999999">
      <c r="B573" s="205"/>
      <c r="C573" s="206"/>
      <c r="D573" s="201" t="s">
        <v>166</v>
      </c>
      <c r="E573" s="207" t="s">
        <v>19</v>
      </c>
      <c r="F573" s="208" t="s">
        <v>2313</v>
      </c>
      <c r="G573" s="206"/>
      <c r="H573" s="209">
        <v>14.72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85</v>
      </c>
      <c r="AV573" s="13" t="s">
        <v>85</v>
      </c>
      <c r="AW573" s="13" t="s">
        <v>34</v>
      </c>
      <c r="AX573" s="13" t="s">
        <v>74</v>
      </c>
      <c r="AY573" s="215" t="s">
        <v>158</v>
      </c>
    </row>
    <row r="574" spans="1:65" s="14" customFormat="1" ht="10.199999999999999">
      <c r="B574" s="216"/>
      <c r="C574" s="217"/>
      <c r="D574" s="201" t="s">
        <v>166</v>
      </c>
      <c r="E574" s="218" t="s">
        <v>19</v>
      </c>
      <c r="F574" s="219" t="s">
        <v>175</v>
      </c>
      <c r="G574" s="217"/>
      <c r="H574" s="220">
        <v>51.32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166</v>
      </c>
      <c r="AU574" s="226" t="s">
        <v>85</v>
      </c>
      <c r="AV574" s="14" t="s">
        <v>163</v>
      </c>
      <c r="AW574" s="14" t="s">
        <v>34</v>
      </c>
      <c r="AX574" s="14" t="s">
        <v>82</v>
      </c>
      <c r="AY574" s="226" t="s">
        <v>158</v>
      </c>
    </row>
    <row r="575" spans="1:65" s="2" customFormat="1" ht="16.5" customHeight="1">
      <c r="A575" s="34"/>
      <c r="B575" s="35"/>
      <c r="C575" s="188" t="s">
        <v>970</v>
      </c>
      <c r="D575" s="188" t="s">
        <v>159</v>
      </c>
      <c r="E575" s="189" t="s">
        <v>1053</v>
      </c>
      <c r="F575" s="190" t="s">
        <v>1054</v>
      </c>
      <c r="G575" s="191" t="s">
        <v>1035</v>
      </c>
      <c r="H575" s="192">
        <v>51.32</v>
      </c>
      <c r="I575" s="193"/>
      <c r="J575" s="194">
        <f>ROUND(I575*H575,2)</f>
        <v>0</v>
      </c>
      <c r="K575" s="190" t="s">
        <v>213</v>
      </c>
      <c r="L575" s="39"/>
      <c r="M575" s="195" t="s">
        <v>19</v>
      </c>
      <c r="N575" s="196" t="s">
        <v>45</v>
      </c>
      <c r="O575" s="64"/>
      <c r="P575" s="197">
        <f>O575*H575</f>
        <v>0</v>
      </c>
      <c r="Q575" s="197">
        <v>0</v>
      </c>
      <c r="R575" s="197">
        <f>Q575*H575</f>
        <v>0</v>
      </c>
      <c r="S575" s="197">
        <v>0</v>
      </c>
      <c r="T575" s="198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9" t="s">
        <v>163</v>
      </c>
      <c r="AT575" s="199" t="s">
        <v>159</v>
      </c>
      <c r="AU575" s="199" t="s">
        <v>85</v>
      </c>
      <c r="AY575" s="17" t="s">
        <v>158</v>
      </c>
      <c r="BE575" s="200">
        <f>IF(N575="základní",J575,0)</f>
        <v>0</v>
      </c>
      <c r="BF575" s="200">
        <f>IF(N575="snížená",J575,0)</f>
        <v>0</v>
      </c>
      <c r="BG575" s="200">
        <f>IF(N575="zákl. přenesená",J575,0)</f>
        <v>0</v>
      </c>
      <c r="BH575" s="200">
        <f>IF(N575="sníž. přenesená",J575,0)</f>
        <v>0</v>
      </c>
      <c r="BI575" s="200">
        <f>IF(N575="nulová",J575,0)</f>
        <v>0</v>
      </c>
      <c r="BJ575" s="17" t="s">
        <v>82</v>
      </c>
      <c r="BK575" s="200">
        <f>ROUND(I575*H575,2)</f>
        <v>0</v>
      </c>
      <c r="BL575" s="17" t="s">
        <v>163</v>
      </c>
      <c r="BM575" s="199" t="s">
        <v>1055</v>
      </c>
    </row>
    <row r="576" spans="1:65" s="2" customFormat="1" ht="10.199999999999999">
      <c r="A576" s="34"/>
      <c r="B576" s="35"/>
      <c r="C576" s="36"/>
      <c r="D576" s="201" t="s">
        <v>165</v>
      </c>
      <c r="E576" s="36"/>
      <c r="F576" s="202" t="s">
        <v>1054</v>
      </c>
      <c r="G576" s="36"/>
      <c r="H576" s="36"/>
      <c r="I576" s="108"/>
      <c r="J576" s="36"/>
      <c r="K576" s="36"/>
      <c r="L576" s="39"/>
      <c r="M576" s="203"/>
      <c r="N576" s="204"/>
      <c r="O576" s="64"/>
      <c r="P576" s="64"/>
      <c r="Q576" s="64"/>
      <c r="R576" s="64"/>
      <c r="S576" s="64"/>
      <c r="T576" s="65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165</v>
      </c>
      <c r="AU576" s="17" t="s">
        <v>85</v>
      </c>
    </row>
    <row r="577" spans="1:65" s="13" customFormat="1" ht="20.399999999999999">
      <c r="B577" s="205"/>
      <c r="C577" s="206"/>
      <c r="D577" s="201" t="s">
        <v>166</v>
      </c>
      <c r="E577" s="207" t="s">
        <v>19</v>
      </c>
      <c r="F577" s="208" t="s">
        <v>2312</v>
      </c>
      <c r="G577" s="206"/>
      <c r="H577" s="209">
        <v>36.6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166</v>
      </c>
      <c r="AU577" s="215" t="s">
        <v>85</v>
      </c>
      <c r="AV577" s="13" t="s">
        <v>85</v>
      </c>
      <c r="AW577" s="13" t="s">
        <v>34</v>
      </c>
      <c r="AX577" s="13" t="s">
        <v>74</v>
      </c>
      <c r="AY577" s="215" t="s">
        <v>158</v>
      </c>
    </row>
    <row r="578" spans="1:65" s="13" customFormat="1" ht="20.399999999999999">
      <c r="B578" s="205"/>
      <c r="C578" s="206"/>
      <c r="D578" s="201" t="s">
        <v>166</v>
      </c>
      <c r="E578" s="207" t="s">
        <v>19</v>
      </c>
      <c r="F578" s="208" t="s">
        <v>2313</v>
      </c>
      <c r="G578" s="206"/>
      <c r="H578" s="209">
        <v>14.72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166</v>
      </c>
      <c r="AU578" s="215" t="s">
        <v>85</v>
      </c>
      <c r="AV578" s="13" t="s">
        <v>85</v>
      </c>
      <c r="AW578" s="13" t="s">
        <v>34</v>
      </c>
      <c r="AX578" s="13" t="s">
        <v>74</v>
      </c>
      <c r="AY578" s="215" t="s">
        <v>158</v>
      </c>
    </row>
    <row r="579" spans="1:65" s="14" customFormat="1" ht="10.199999999999999">
      <c r="B579" s="216"/>
      <c r="C579" s="217"/>
      <c r="D579" s="201" t="s">
        <v>166</v>
      </c>
      <c r="E579" s="218" t="s">
        <v>19</v>
      </c>
      <c r="F579" s="219" t="s">
        <v>175</v>
      </c>
      <c r="G579" s="217"/>
      <c r="H579" s="220">
        <v>51.32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166</v>
      </c>
      <c r="AU579" s="226" t="s">
        <v>85</v>
      </c>
      <c r="AV579" s="14" t="s">
        <v>163</v>
      </c>
      <c r="AW579" s="14" t="s">
        <v>34</v>
      </c>
      <c r="AX579" s="14" t="s">
        <v>82</v>
      </c>
      <c r="AY579" s="226" t="s">
        <v>158</v>
      </c>
    </row>
    <row r="580" spans="1:65" s="2" customFormat="1" ht="30" customHeight="1">
      <c r="A580" s="34"/>
      <c r="B580" s="35"/>
      <c r="C580" s="188" t="s">
        <v>974</v>
      </c>
      <c r="D580" s="188" t="s">
        <v>159</v>
      </c>
      <c r="E580" s="189" t="s">
        <v>1057</v>
      </c>
      <c r="F580" s="190" t="s">
        <v>1058</v>
      </c>
      <c r="G580" s="191" t="s">
        <v>1059</v>
      </c>
      <c r="H580" s="192">
        <v>87.244</v>
      </c>
      <c r="I580" s="193"/>
      <c r="J580" s="194">
        <f>ROUND(I580*H580,2)</f>
        <v>0</v>
      </c>
      <c r="K580" s="190" t="s">
        <v>213</v>
      </c>
      <c r="L580" s="39"/>
      <c r="M580" s="195" t="s">
        <v>19</v>
      </c>
      <c r="N580" s="196" t="s">
        <v>45</v>
      </c>
      <c r="O580" s="64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163</v>
      </c>
      <c r="AT580" s="199" t="s">
        <v>159</v>
      </c>
      <c r="AU580" s="199" t="s">
        <v>85</v>
      </c>
      <c r="AY580" s="17" t="s">
        <v>158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82</v>
      </c>
      <c r="BK580" s="200">
        <f>ROUND(I580*H580,2)</f>
        <v>0</v>
      </c>
      <c r="BL580" s="17" t="s">
        <v>163</v>
      </c>
      <c r="BM580" s="199" t="s">
        <v>1060</v>
      </c>
    </row>
    <row r="581" spans="1:65" s="2" customFormat="1" ht="28.8">
      <c r="A581" s="34"/>
      <c r="B581" s="35"/>
      <c r="C581" s="36"/>
      <c r="D581" s="201" t="s">
        <v>165</v>
      </c>
      <c r="E581" s="36"/>
      <c r="F581" s="202" t="s">
        <v>1061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165</v>
      </c>
      <c r="AU581" s="17" t="s">
        <v>85</v>
      </c>
    </row>
    <row r="582" spans="1:65" s="2" customFormat="1" ht="57.6">
      <c r="A582" s="34"/>
      <c r="B582" s="35"/>
      <c r="C582" s="36"/>
      <c r="D582" s="201" t="s">
        <v>216</v>
      </c>
      <c r="E582" s="36"/>
      <c r="F582" s="227" t="s">
        <v>1062</v>
      </c>
      <c r="G582" s="36"/>
      <c r="H582" s="36"/>
      <c r="I582" s="108"/>
      <c r="J582" s="36"/>
      <c r="K582" s="36"/>
      <c r="L582" s="39"/>
      <c r="M582" s="203"/>
      <c r="N582" s="204"/>
      <c r="O582" s="64"/>
      <c r="P582" s="64"/>
      <c r="Q582" s="64"/>
      <c r="R582" s="64"/>
      <c r="S582" s="64"/>
      <c r="T582" s="65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216</v>
      </c>
      <c r="AU582" s="17" t="s">
        <v>85</v>
      </c>
    </row>
    <row r="583" spans="1:65" s="13" customFormat="1" ht="20.399999999999999">
      <c r="B583" s="205"/>
      <c r="C583" s="206"/>
      <c r="D583" s="201" t="s">
        <v>166</v>
      </c>
      <c r="E583" s="207" t="s">
        <v>19</v>
      </c>
      <c r="F583" s="208" t="s">
        <v>2314</v>
      </c>
      <c r="G583" s="206"/>
      <c r="H583" s="209">
        <v>62.22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166</v>
      </c>
      <c r="AU583" s="215" t="s">
        <v>85</v>
      </c>
      <c r="AV583" s="13" t="s">
        <v>85</v>
      </c>
      <c r="AW583" s="13" t="s">
        <v>34</v>
      </c>
      <c r="AX583" s="13" t="s">
        <v>74</v>
      </c>
      <c r="AY583" s="215" t="s">
        <v>158</v>
      </c>
    </row>
    <row r="584" spans="1:65" s="13" customFormat="1" ht="20.399999999999999">
      <c r="B584" s="205"/>
      <c r="C584" s="206"/>
      <c r="D584" s="201" t="s">
        <v>166</v>
      </c>
      <c r="E584" s="207" t="s">
        <v>19</v>
      </c>
      <c r="F584" s="208" t="s">
        <v>2315</v>
      </c>
      <c r="G584" s="206"/>
      <c r="H584" s="209">
        <v>25.024000000000001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166</v>
      </c>
      <c r="AU584" s="215" t="s">
        <v>85</v>
      </c>
      <c r="AV584" s="13" t="s">
        <v>85</v>
      </c>
      <c r="AW584" s="13" t="s">
        <v>34</v>
      </c>
      <c r="AX584" s="13" t="s">
        <v>74</v>
      </c>
      <c r="AY584" s="215" t="s">
        <v>158</v>
      </c>
    </row>
    <row r="585" spans="1:65" s="14" customFormat="1" ht="10.199999999999999">
      <c r="B585" s="216"/>
      <c r="C585" s="217"/>
      <c r="D585" s="201" t="s">
        <v>166</v>
      </c>
      <c r="E585" s="218" t="s">
        <v>19</v>
      </c>
      <c r="F585" s="219" t="s">
        <v>175</v>
      </c>
      <c r="G585" s="217"/>
      <c r="H585" s="220">
        <v>87.244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166</v>
      </c>
      <c r="AU585" s="226" t="s">
        <v>85</v>
      </c>
      <c r="AV585" s="14" t="s">
        <v>163</v>
      </c>
      <c r="AW585" s="14" t="s">
        <v>34</v>
      </c>
      <c r="AX585" s="14" t="s">
        <v>82</v>
      </c>
      <c r="AY585" s="226" t="s">
        <v>158</v>
      </c>
    </row>
    <row r="586" spans="1:65" s="2" customFormat="1" ht="16.5" customHeight="1">
      <c r="A586" s="34"/>
      <c r="B586" s="35"/>
      <c r="C586" s="188" t="s">
        <v>980</v>
      </c>
      <c r="D586" s="188" t="s">
        <v>159</v>
      </c>
      <c r="E586" s="189" t="s">
        <v>1066</v>
      </c>
      <c r="F586" s="190" t="s">
        <v>1067</v>
      </c>
      <c r="G586" s="191" t="s">
        <v>194</v>
      </c>
      <c r="H586" s="192">
        <v>640.5</v>
      </c>
      <c r="I586" s="193"/>
      <c r="J586" s="194">
        <f>ROUND(I586*H586,2)</f>
        <v>0</v>
      </c>
      <c r="K586" s="190" t="s">
        <v>213</v>
      </c>
      <c r="L586" s="39"/>
      <c r="M586" s="195" t="s">
        <v>19</v>
      </c>
      <c r="N586" s="196" t="s">
        <v>45</v>
      </c>
      <c r="O586" s="64"/>
      <c r="P586" s="197">
        <f>O586*H586</f>
        <v>0</v>
      </c>
      <c r="Q586" s="197">
        <v>0</v>
      </c>
      <c r="R586" s="197">
        <f>Q586*H586</f>
        <v>0</v>
      </c>
      <c r="S586" s="197">
        <v>0</v>
      </c>
      <c r="T586" s="19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9" t="s">
        <v>163</v>
      </c>
      <c r="AT586" s="199" t="s">
        <v>159</v>
      </c>
      <c r="AU586" s="199" t="s">
        <v>85</v>
      </c>
      <c r="AY586" s="17" t="s">
        <v>158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7" t="s">
        <v>82</v>
      </c>
      <c r="BK586" s="200">
        <f>ROUND(I586*H586,2)</f>
        <v>0</v>
      </c>
      <c r="BL586" s="17" t="s">
        <v>163</v>
      </c>
      <c r="BM586" s="199" t="s">
        <v>1068</v>
      </c>
    </row>
    <row r="587" spans="1:65" s="2" customFormat="1" ht="10.199999999999999">
      <c r="A587" s="34"/>
      <c r="B587" s="35"/>
      <c r="C587" s="36"/>
      <c r="D587" s="201" t="s">
        <v>165</v>
      </c>
      <c r="E587" s="36"/>
      <c r="F587" s="202" t="s">
        <v>1067</v>
      </c>
      <c r="G587" s="36"/>
      <c r="H587" s="36"/>
      <c r="I587" s="108"/>
      <c r="J587" s="36"/>
      <c r="K587" s="36"/>
      <c r="L587" s="39"/>
      <c r="M587" s="203"/>
      <c r="N587" s="204"/>
      <c r="O587" s="64"/>
      <c r="P587" s="64"/>
      <c r="Q587" s="64"/>
      <c r="R587" s="64"/>
      <c r="S587" s="64"/>
      <c r="T587" s="65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165</v>
      </c>
      <c r="AU587" s="17" t="s">
        <v>85</v>
      </c>
    </row>
    <row r="588" spans="1:65" s="13" customFormat="1" ht="10.199999999999999">
      <c r="B588" s="205"/>
      <c r="C588" s="206"/>
      <c r="D588" s="201" t="s">
        <v>166</v>
      </c>
      <c r="E588" s="207" t="s">
        <v>19</v>
      </c>
      <c r="F588" s="208" t="s">
        <v>2316</v>
      </c>
      <c r="G588" s="206"/>
      <c r="H588" s="209">
        <v>640.5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166</v>
      </c>
      <c r="AU588" s="215" t="s">
        <v>85</v>
      </c>
      <c r="AV588" s="13" t="s">
        <v>85</v>
      </c>
      <c r="AW588" s="13" t="s">
        <v>34</v>
      </c>
      <c r="AX588" s="13" t="s">
        <v>82</v>
      </c>
      <c r="AY588" s="215" t="s">
        <v>158</v>
      </c>
    </row>
    <row r="589" spans="1:65" s="12" customFormat="1" ht="22.8" customHeight="1">
      <c r="B589" s="174"/>
      <c r="C589" s="175"/>
      <c r="D589" s="176" t="s">
        <v>73</v>
      </c>
      <c r="E589" s="238" t="s">
        <v>85</v>
      </c>
      <c r="F589" s="238" t="s">
        <v>1070</v>
      </c>
      <c r="G589" s="175"/>
      <c r="H589" s="175"/>
      <c r="I589" s="178"/>
      <c r="J589" s="239">
        <f>BK589</f>
        <v>0</v>
      </c>
      <c r="K589" s="175"/>
      <c r="L589" s="180"/>
      <c r="M589" s="181"/>
      <c r="N589" s="182"/>
      <c r="O589" s="182"/>
      <c r="P589" s="183">
        <f>SUM(P590:P592)</f>
        <v>0</v>
      </c>
      <c r="Q589" s="182"/>
      <c r="R589" s="183">
        <f>SUM(R590:R592)</f>
        <v>0</v>
      </c>
      <c r="S589" s="182"/>
      <c r="T589" s="184">
        <f>SUM(T590:T592)</f>
        <v>0</v>
      </c>
      <c r="AR589" s="185" t="s">
        <v>82</v>
      </c>
      <c r="AT589" s="186" t="s">
        <v>73</v>
      </c>
      <c r="AU589" s="186" t="s">
        <v>82</v>
      </c>
      <c r="AY589" s="185" t="s">
        <v>158</v>
      </c>
      <c r="BK589" s="187">
        <f>SUM(BK590:BK592)</f>
        <v>0</v>
      </c>
    </row>
    <row r="590" spans="1:65" s="2" customFormat="1" ht="27" customHeight="1">
      <c r="A590" s="34"/>
      <c r="B590" s="35"/>
      <c r="C590" s="188" t="s">
        <v>986</v>
      </c>
      <c r="D590" s="188" t="s">
        <v>159</v>
      </c>
      <c r="E590" s="189" t="s">
        <v>1072</v>
      </c>
      <c r="F590" s="190" t="s">
        <v>1073</v>
      </c>
      <c r="G590" s="191" t="s">
        <v>194</v>
      </c>
      <c r="H590" s="192">
        <v>305</v>
      </c>
      <c r="I590" s="193"/>
      <c r="J590" s="194">
        <f>ROUND(I590*H590,2)</f>
        <v>0</v>
      </c>
      <c r="K590" s="190" t="s">
        <v>19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1074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1073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13" customFormat="1" ht="10.199999999999999">
      <c r="B592" s="205"/>
      <c r="C592" s="206"/>
      <c r="D592" s="201" t="s">
        <v>166</v>
      </c>
      <c r="E592" s="207" t="s">
        <v>19</v>
      </c>
      <c r="F592" s="208" t="s">
        <v>2317</v>
      </c>
      <c r="G592" s="206"/>
      <c r="H592" s="209">
        <v>305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166</v>
      </c>
      <c r="AU592" s="215" t="s">
        <v>85</v>
      </c>
      <c r="AV592" s="13" t="s">
        <v>85</v>
      </c>
      <c r="AW592" s="13" t="s">
        <v>34</v>
      </c>
      <c r="AX592" s="13" t="s">
        <v>82</v>
      </c>
      <c r="AY592" s="215" t="s">
        <v>158</v>
      </c>
    </row>
    <row r="593" spans="1:65" s="12" customFormat="1" ht="22.8" customHeight="1">
      <c r="B593" s="174"/>
      <c r="C593" s="175"/>
      <c r="D593" s="176" t="s">
        <v>73</v>
      </c>
      <c r="E593" s="238" t="s">
        <v>191</v>
      </c>
      <c r="F593" s="238" t="s">
        <v>1076</v>
      </c>
      <c r="G593" s="175"/>
      <c r="H593" s="175"/>
      <c r="I593" s="178"/>
      <c r="J593" s="239">
        <f>BK593</f>
        <v>0</v>
      </c>
      <c r="K593" s="175"/>
      <c r="L593" s="180"/>
      <c r="M593" s="181"/>
      <c r="N593" s="182"/>
      <c r="O593" s="182"/>
      <c r="P593" s="183">
        <f>SUM(P594:P627)</f>
        <v>0</v>
      </c>
      <c r="Q593" s="182"/>
      <c r="R593" s="183">
        <f>SUM(R594:R627)</f>
        <v>49.951000000000001</v>
      </c>
      <c r="S593" s="182"/>
      <c r="T593" s="184">
        <f>SUM(T594:T627)</f>
        <v>0</v>
      </c>
      <c r="AR593" s="185" t="s">
        <v>82</v>
      </c>
      <c r="AT593" s="186" t="s">
        <v>73</v>
      </c>
      <c r="AU593" s="186" t="s">
        <v>82</v>
      </c>
      <c r="AY593" s="185" t="s">
        <v>158</v>
      </c>
      <c r="BK593" s="187">
        <f>SUM(BK594:BK627)</f>
        <v>0</v>
      </c>
    </row>
    <row r="594" spans="1:65" s="2" customFormat="1" ht="27" customHeight="1">
      <c r="A594" s="34"/>
      <c r="B594" s="35"/>
      <c r="C594" s="188" t="s">
        <v>993</v>
      </c>
      <c r="D594" s="188" t="s">
        <v>159</v>
      </c>
      <c r="E594" s="189" t="s">
        <v>1078</v>
      </c>
      <c r="F594" s="190" t="s">
        <v>1079</v>
      </c>
      <c r="G594" s="191" t="s">
        <v>194</v>
      </c>
      <c r="H594" s="192">
        <v>62.5</v>
      </c>
      <c r="I594" s="193"/>
      <c r="J594" s="194">
        <f>ROUND(I594*H594,2)</f>
        <v>0</v>
      </c>
      <c r="K594" s="190" t="s">
        <v>19</v>
      </c>
      <c r="L594" s="39"/>
      <c r="M594" s="195" t="s">
        <v>19</v>
      </c>
      <c r="N594" s="196" t="s">
        <v>45</v>
      </c>
      <c r="O594" s="64"/>
      <c r="P594" s="197">
        <f>O594*H594</f>
        <v>0</v>
      </c>
      <c r="Q594" s="197">
        <v>0</v>
      </c>
      <c r="R594" s="197">
        <f>Q594*H594</f>
        <v>0</v>
      </c>
      <c r="S594" s="197">
        <v>0</v>
      </c>
      <c r="T594" s="198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9" t="s">
        <v>163</v>
      </c>
      <c r="AT594" s="199" t="s">
        <v>159</v>
      </c>
      <c r="AU594" s="199" t="s">
        <v>85</v>
      </c>
      <c r="AY594" s="17" t="s">
        <v>158</v>
      </c>
      <c r="BE594" s="200">
        <f>IF(N594="základní",J594,0)</f>
        <v>0</v>
      </c>
      <c r="BF594" s="200">
        <f>IF(N594="snížená",J594,0)</f>
        <v>0</v>
      </c>
      <c r="BG594" s="200">
        <f>IF(N594="zákl. přenesená",J594,0)</f>
        <v>0</v>
      </c>
      <c r="BH594" s="200">
        <f>IF(N594="sníž. přenesená",J594,0)</f>
        <v>0</v>
      </c>
      <c r="BI594" s="200">
        <f>IF(N594="nulová",J594,0)</f>
        <v>0</v>
      </c>
      <c r="BJ594" s="17" t="s">
        <v>82</v>
      </c>
      <c r="BK594" s="200">
        <f>ROUND(I594*H594,2)</f>
        <v>0</v>
      </c>
      <c r="BL594" s="17" t="s">
        <v>163</v>
      </c>
      <c r="BM594" s="199" t="s">
        <v>1080</v>
      </c>
    </row>
    <row r="595" spans="1:65" s="2" customFormat="1" ht="10.199999999999999">
      <c r="A595" s="34"/>
      <c r="B595" s="35"/>
      <c r="C595" s="36"/>
      <c r="D595" s="201" t="s">
        <v>165</v>
      </c>
      <c r="E595" s="36"/>
      <c r="F595" s="202" t="s">
        <v>1079</v>
      </c>
      <c r="G595" s="36"/>
      <c r="H595" s="36"/>
      <c r="I595" s="108"/>
      <c r="J595" s="36"/>
      <c r="K595" s="36"/>
      <c r="L595" s="39"/>
      <c r="M595" s="203"/>
      <c r="N595" s="204"/>
      <c r="O595" s="64"/>
      <c r="P595" s="64"/>
      <c r="Q595" s="64"/>
      <c r="R595" s="64"/>
      <c r="S595" s="64"/>
      <c r="T595" s="65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165</v>
      </c>
      <c r="AU595" s="17" t="s">
        <v>85</v>
      </c>
    </row>
    <row r="596" spans="1:65" s="13" customFormat="1" ht="10.199999999999999">
      <c r="B596" s="205"/>
      <c r="C596" s="206"/>
      <c r="D596" s="201" t="s">
        <v>166</v>
      </c>
      <c r="E596" s="207" t="s">
        <v>19</v>
      </c>
      <c r="F596" s="208" t="s">
        <v>2318</v>
      </c>
      <c r="G596" s="206"/>
      <c r="H596" s="209">
        <v>62.5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166</v>
      </c>
      <c r="AU596" s="215" t="s">
        <v>85</v>
      </c>
      <c r="AV596" s="13" t="s">
        <v>85</v>
      </c>
      <c r="AW596" s="13" t="s">
        <v>34</v>
      </c>
      <c r="AX596" s="13" t="s">
        <v>82</v>
      </c>
      <c r="AY596" s="215" t="s">
        <v>158</v>
      </c>
    </row>
    <row r="597" spans="1:65" s="2" customFormat="1" ht="16.5" customHeight="1">
      <c r="A597" s="34"/>
      <c r="B597" s="35"/>
      <c r="C597" s="228" t="s">
        <v>998</v>
      </c>
      <c r="D597" s="228" t="s">
        <v>199</v>
      </c>
      <c r="E597" s="229" t="s">
        <v>1083</v>
      </c>
      <c r="F597" s="230" t="s">
        <v>1084</v>
      </c>
      <c r="G597" s="231" t="s">
        <v>1059</v>
      </c>
      <c r="H597" s="232">
        <v>8.4380000000000006</v>
      </c>
      <c r="I597" s="233"/>
      <c r="J597" s="234">
        <f>ROUND(I597*H597,2)</f>
        <v>0</v>
      </c>
      <c r="K597" s="230" t="s">
        <v>213</v>
      </c>
      <c r="L597" s="235"/>
      <c r="M597" s="236" t="s">
        <v>19</v>
      </c>
      <c r="N597" s="237" t="s">
        <v>45</v>
      </c>
      <c r="O597" s="64"/>
      <c r="P597" s="197">
        <f>O597*H597</f>
        <v>0</v>
      </c>
      <c r="Q597" s="197">
        <v>1</v>
      </c>
      <c r="R597" s="197">
        <f>Q597*H597</f>
        <v>8.4380000000000006</v>
      </c>
      <c r="S597" s="197">
        <v>0</v>
      </c>
      <c r="T597" s="198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9" t="s">
        <v>241</v>
      </c>
      <c r="AT597" s="199" t="s">
        <v>199</v>
      </c>
      <c r="AU597" s="199" t="s">
        <v>85</v>
      </c>
      <c r="AY597" s="17" t="s">
        <v>158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17" t="s">
        <v>82</v>
      </c>
      <c r="BK597" s="200">
        <f>ROUND(I597*H597,2)</f>
        <v>0</v>
      </c>
      <c r="BL597" s="17" t="s">
        <v>236</v>
      </c>
      <c r="BM597" s="199" t="s">
        <v>1085</v>
      </c>
    </row>
    <row r="598" spans="1:65" s="2" customFormat="1" ht="10.199999999999999">
      <c r="A598" s="34"/>
      <c r="B598" s="35"/>
      <c r="C598" s="36"/>
      <c r="D598" s="201" t="s">
        <v>165</v>
      </c>
      <c r="E598" s="36"/>
      <c r="F598" s="202" t="s">
        <v>1084</v>
      </c>
      <c r="G598" s="36"/>
      <c r="H598" s="36"/>
      <c r="I598" s="108"/>
      <c r="J598" s="36"/>
      <c r="K598" s="36"/>
      <c r="L598" s="39"/>
      <c r="M598" s="203"/>
      <c r="N598" s="204"/>
      <c r="O598" s="64"/>
      <c r="P598" s="64"/>
      <c r="Q598" s="64"/>
      <c r="R598" s="64"/>
      <c r="S598" s="64"/>
      <c r="T598" s="65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165</v>
      </c>
      <c r="AU598" s="17" t="s">
        <v>85</v>
      </c>
    </row>
    <row r="599" spans="1:65" s="13" customFormat="1" ht="10.199999999999999">
      <c r="B599" s="205"/>
      <c r="C599" s="206"/>
      <c r="D599" s="201" t="s">
        <v>166</v>
      </c>
      <c r="E599" s="207" t="s">
        <v>19</v>
      </c>
      <c r="F599" s="208" t="s">
        <v>2319</v>
      </c>
      <c r="G599" s="206"/>
      <c r="H599" s="209">
        <v>8.4380000000000006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82</v>
      </c>
      <c r="AY599" s="215" t="s">
        <v>158</v>
      </c>
    </row>
    <row r="600" spans="1:65" s="2" customFormat="1" ht="16.5" customHeight="1">
      <c r="A600" s="34"/>
      <c r="B600" s="35"/>
      <c r="C600" s="188" t="s">
        <v>1003</v>
      </c>
      <c r="D600" s="188" t="s">
        <v>159</v>
      </c>
      <c r="E600" s="189" t="s">
        <v>1088</v>
      </c>
      <c r="F600" s="190" t="s">
        <v>1089</v>
      </c>
      <c r="G600" s="191" t="s">
        <v>194</v>
      </c>
      <c r="H600" s="192">
        <v>102.5</v>
      </c>
      <c r="I600" s="193"/>
      <c r="J600" s="194">
        <f>ROUND(I600*H600,2)</f>
        <v>0</v>
      </c>
      <c r="K600" s="190" t="s">
        <v>19</v>
      </c>
      <c r="L600" s="39"/>
      <c r="M600" s="195" t="s">
        <v>19</v>
      </c>
      <c r="N600" s="196" t="s">
        <v>45</v>
      </c>
      <c r="O600" s="64"/>
      <c r="P600" s="197">
        <f>O600*H600</f>
        <v>0</v>
      </c>
      <c r="Q600" s="197">
        <v>0</v>
      </c>
      <c r="R600" s="197">
        <f>Q600*H600</f>
        <v>0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163</v>
      </c>
      <c r="AT600" s="199" t="s">
        <v>159</v>
      </c>
      <c r="AU600" s="199" t="s">
        <v>85</v>
      </c>
      <c r="AY600" s="17" t="s">
        <v>158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82</v>
      </c>
      <c r="BK600" s="200">
        <f>ROUND(I600*H600,2)</f>
        <v>0</v>
      </c>
      <c r="BL600" s="17" t="s">
        <v>163</v>
      </c>
      <c r="BM600" s="199" t="s">
        <v>1090</v>
      </c>
    </row>
    <row r="601" spans="1:65" s="2" customFormat="1" ht="10.199999999999999">
      <c r="A601" s="34"/>
      <c r="B601" s="35"/>
      <c r="C601" s="36"/>
      <c r="D601" s="201" t="s">
        <v>165</v>
      </c>
      <c r="E601" s="36"/>
      <c r="F601" s="202" t="s">
        <v>1089</v>
      </c>
      <c r="G601" s="36"/>
      <c r="H601" s="36"/>
      <c r="I601" s="108"/>
      <c r="J601" s="36"/>
      <c r="K601" s="36"/>
      <c r="L601" s="39"/>
      <c r="M601" s="203"/>
      <c r="N601" s="204"/>
      <c r="O601" s="64"/>
      <c r="P601" s="64"/>
      <c r="Q601" s="64"/>
      <c r="R601" s="64"/>
      <c r="S601" s="64"/>
      <c r="T601" s="65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165</v>
      </c>
      <c r="AU601" s="17" t="s">
        <v>85</v>
      </c>
    </row>
    <row r="602" spans="1:65" s="13" customFormat="1" ht="10.199999999999999">
      <c r="B602" s="205"/>
      <c r="C602" s="206"/>
      <c r="D602" s="201" t="s">
        <v>166</v>
      </c>
      <c r="E602" s="207" t="s">
        <v>19</v>
      </c>
      <c r="F602" s="208" t="s">
        <v>2320</v>
      </c>
      <c r="G602" s="206"/>
      <c r="H602" s="209">
        <v>40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166</v>
      </c>
      <c r="AU602" s="215" t="s">
        <v>85</v>
      </c>
      <c r="AV602" s="13" t="s">
        <v>85</v>
      </c>
      <c r="AW602" s="13" t="s">
        <v>34</v>
      </c>
      <c r="AX602" s="13" t="s">
        <v>74</v>
      </c>
      <c r="AY602" s="215" t="s">
        <v>158</v>
      </c>
    </row>
    <row r="603" spans="1:65" s="13" customFormat="1" ht="10.199999999999999">
      <c r="B603" s="205"/>
      <c r="C603" s="206"/>
      <c r="D603" s="201" t="s">
        <v>166</v>
      </c>
      <c r="E603" s="207" t="s">
        <v>19</v>
      </c>
      <c r="F603" s="208" t="s">
        <v>2321</v>
      </c>
      <c r="G603" s="206"/>
      <c r="H603" s="209">
        <v>62.5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166</v>
      </c>
      <c r="AU603" s="215" t="s">
        <v>85</v>
      </c>
      <c r="AV603" s="13" t="s">
        <v>85</v>
      </c>
      <c r="AW603" s="13" t="s">
        <v>34</v>
      </c>
      <c r="AX603" s="13" t="s">
        <v>74</v>
      </c>
      <c r="AY603" s="215" t="s">
        <v>158</v>
      </c>
    </row>
    <row r="604" spans="1:65" s="14" customFormat="1" ht="10.199999999999999">
      <c r="B604" s="216"/>
      <c r="C604" s="217"/>
      <c r="D604" s="201" t="s">
        <v>166</v>
      </c>
      <c r="E604" s="218" t="s">
        <v>19</v>
      </c>
      <c r="F604" s="219" t="s">
        <v>175</v>
      </c>
      <c r="G604" s="217"/>
      <c r="H604" s="220">
        <v>102.5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166</v>
      </c>
      <c r="AU604" s="226" t="s">
        <v>85</v>
      </c>
      <c r="AV604" s="14" t="s">
        <v>163</v>
      </c>
      <c r="AW604" s="14" t="s">
        <v>34</v>
      </c>
      <c r="AX604" s="14" t="s">
        <v>82</v>
      </c>
      <c r="AY604" s="226" t="s">
        <v>158</v>
      </c>
    </row>
    <row r="605" spans="1:65" s="2" customFormat="1" ht="16.5" customHeight="1">
      <c r="A605" s="34"/>
      <c r="B605" s="35"/>
      <c r="C605" s="228" t="s">
        <v>1009</v>
      </c>
      <c r="D605" s="228" t="s">
        <v>199</v>
      </c>
      <c r="E605" s="229" t="s">
        <v>1092</v>
      </c>
      <c r="F605" s="230" t="s">
        <v>1093</v>
      </c>
      <c r="G605" s="231" t="s">
        <v>1059</v>
      </c>
      <c r="H605" s="232">
        <v>41.512999999999998</v>
      </c>
      <c r="I605" s="233"/>
      <c r="J605" s="234">
        <f>ROUND(I605*H605,2)</f>
        <v>0</v>
      </c>
      <c r="K605" s="230" t="s">
        <v>213</v>
      </c>
      <c r="L605" s="235"/>
      <c r="M605" s="236" t="s">
        <v>19</v>
      </c>
      <c r="N605" s="237" t="s">
        <v>45</v>
      </c>
      <c r="O605" s="64"/>
      <c r="P605" s="197">
        <f>O605*H605</f>
        <v>0</v>
      </c>
      <c r="Q605" s="197">
        <v>1</v>
      </c>
      <c r="R605" s="197">
        <f>Q605*H605</f>
        <v>41.512999999999998</v>
      </c>
      <c r="S605" s="197">
        <v>0</v>
      </c>
      <c r="T605" s="198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9" t="s">
        <v>241</v>
      </c>
      <c r="AT605" s="199" t="s">
        <v>199</v>
      </c>
      <c r="AU605" s="199" t="s">
        <v>85</v>
      </c>
      <c r="AY605" s="17" t="s">
        <v>158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17" t="s">
        <v>82</v>
      </c>
      <c r="BK605" s="200">
        <f>ROUND(I605*H605,2)</f>
        <v>0</v>
      </c>
      <c r="BL605" s="17" t="s">
        <v>236</v>
      </c>
      <c r="BM605" s="199" t="s">
        <v>1094</v>
      </c>
    </row>
    <row r="606" spans="1:65" s="2" customFormat="1" ht="10.199999999999999">
      <c r="A606" s="34"/>
      <c r="B606" s="35"/>
      <c r="C606" s="36"/>
      <c r="D606" s="201" t="s">
        <v>165</v>
      </c>
      <c r="E606" s="36"/>
      <c r="F606" s="202" t="s">
        <v>1093</v>
      </c>
      <c r="G606" s="36"/>
      <c r="H606" s="36"/>
      <c r="I606" s="108"/>
      <c r="J606" s="36"/>
      <c r="K606" s="36"/>
      <c r="L606" s="39"/>
      <c r="M606" s="203"/>
      <c r="N606" s="204"/>
      <c r="O606" s="64"/>
      <c r="P606" s="64"/>
      <c r="Q606" s="64"/>
      <c r="R606" s="64"/>
      <c r="S606" s="64"/>
      <c r="T606" s="65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165</v>
      </c>
      <c r="AU606" s="17" t="s">
        <v>85</v>
      </c>
    </row>
    <row r="607" spans="1:65" s="13" customFormat="1" ht="10.199999999999999">
      <c r="B607" s="205"/>
      <c r="C607" s="206"/>
      <c r="D607" s="201" t="s">
        <v>166</v>
      </c>
      <c r="E607" s="207" t="s">
        <v>19</v>
      </c>
      <c r="F607" s="208" t="s">
        <v>2322</v>
      </c>
      <c r="G607" s="206"/>
      <c r="H607" s="209">
        <v>16.2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166</v>
      </c>
      <c r="AU607" s="215" t="s">
        <v>85</v>
      </c>
      <c r="AV607" s="13" t="s">
        <v>85</v>
      </c>
      <c r="AW607" s="13" t="s">
        <v>34</v>
      </c>
      <c r="AX607" s="13" t="s">
        <v>74</v>
      </c>
      <c r="AY607" s="215" t="s">
        <v>158</v>
      </c>
    </row>
    <row r="608" spans="1:65" s="13" customFormat="1" ht="10.199999999999999">
      <c r="B608" s="205"/>
      <c r="C608" s="206"/>
      <c r="D608" s="201" t="s">
        <v>166</v>
      </c>
      <c r="E608" s="207" t="s">
        <v>19</v>
      </c>
      <c r="F608" s="208" t="s">
        <v>2323</v>
      </c>
      <c r="G608" s="206"/>
      <c r="H608" s="209">
        <v>25.312999999999999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166</v>
      </c>
      <c r="AU608" s="215" t="s">
        <v>85</v>
      </c>
      <c r="AV608" s="13" t="s">
        <v>85</v>
      </c>
      <c r="AW608" s="13" t="s">
        <v>34</v>
      </c>
      <c r="AX608" s="13" t="s">
        <v>74</v>
      </c>
      <c r="AY608" s="215" t="s">
        <v>158</v>
      </c>
    </row>
    <row r="609" spans="1:65" s="14" customFormat="1" ht="10.199999999999999">
      <c r="B609" s="216"/>
      <c r="C609" s="217"/>
      <c r="D609" s="201" t="s">
        <v>166</v>
      </c>
      <c r="E609" s="218" t="s">
        <v>19</v>
      </c>
      <c r="F609" s="219" t="s">
        <v>175</v>
      </c>
      <c r="G609" s="217"/>
      <c r="H609" s="220">
        <v>41.512999999999998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166</v>
      </c>
      <c r="AU609" s="226" t="s">
        <v>85</v>
      </c>
      <c r="AV609" s="14" t="s">
        <v>163</v>
      </c>
      <c r="AW609" s="14" t="s">
        <v>34</v>
      </c>
      <c r="AX609" s="14" t="s">
        <v>82</v>
      </c>
      <c r="AY609" s="226" t="s">
        <v>158</v>
      </c>
    </row>
    <row r="610" spans="1:65" s="2" customFormat="1" ht="27" customHeight="1">
      <c r="A610" s="34"/>
      <c r="B610" s="35"/>
      <c r="C610" s="188" t="s">
        <v>1014</v>
      </c>
      <c r="D610" s="188" t="s">
        <v>159</v>
      </c>
      <c r="E610" s="189" t="s">
        <v>2324</v>
      </c>
      <c r="F610" s="190" t="s">
        <v>2325</v>
      </c>
      <c r="G610" s="191" t="s">
        <v>194</v>
      </c>
      <c r="H610" s="192">
        <v>55.75</v>
      </c>
      <c r="I610" s="193"/>
      <c r="J610" s="194">
        <f>ROUND(I610*H610,2)</f>
        <v>0</v>
      </c>
      <c r="K610" s="190" t="s">
        <v>19</v>
      </c>
      <c r="L610" s="39"/>
      <c r="M610" s="195" t="s">
        <v>19</v>
      </c>
      <c r="N610" s="196" t="s">
        <v>45</v>
      </c>
      <c r="O610" s="64"/>
      <c r="P610" s="197">
        <f>O610*H610</f>
        <v>0</v>
      </c>
      <c r="Q610" s="197">
        <v>0</v>
      </c>
      <c r="R610" s="197">
        <f>Q610*H610</f>
        <v>0</v>
      </c>
      <c r="S610" s="197">
        <v>0</v>
      </c>
      <c r="T610" s="19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9" t="s">
        <v>163</v>
      </c>
      <c r="AT610" s="199" t="s">
        <v>159</v>
      </c>
      <c r="AU610" s="199" t="s">
        <v>85</v>
      </c>
      <c r="AY610" s="17" t="s">
        <v>158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7" t="s">
        <v>82</v>
      </c>
      <c r="BK610" s="200">
        <f>ROUND(I610*H610,2)</f>
        <v>0</v>
      </c>
      <c r="BL610" s="17" t="s">
        <v>163</v>
      </c>
      <c r="BM610" s="199" t="s">
        <v>2326</v>
      </c>
    </row>
    <row r="611" spans="1:65" s="2" customFormat="1" ht="10.199999999999999">
      <c r="A611" s="34"/>
      <c r="B611" s="35"/>
      <c r="C611" s="36"/>
      <c r="D611" s="201" t="s">
        <v>165</v>
      </c>
      <c r="E611" s="36"/>
      <c r="F611" s="202" t="s">
        <v>2325</v>
      </c>
      <c r="G611" s="36"/>
      <c r="H611" s="36"/>
      <c r="I611" s="108"/>
      <c r="J611" s="36"/>
      <c r="K611" s="36"/>
      <c r="L611" s="39"/>
      <c r="M611" s="203"/>
      <c r="N611" s="204"/>
      <c r="O611" s="64"/>
      <c r="P611" s="64"/>
      <c r="Q611" s="64"/>
      <c r="R611" s="64"/>
      <c r="S611" s="64"/>
      <c r="T611" s="65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165</v>
      </c>
      <c r="AU611" s="17" t="s">
        <v>85</v>
      </c>
    </row>
    <row r="612" spans="1:65" s="13" customFormat="1" ht="10.199999999999999">
      <c r="B612" s="205"/>
      <c r="C612" s="206"/>
      <c r="D612" s="201" t="s">
        <v>166</v>
      </c>
      <c r="E612" s="207" t="s">
        <v>19</v>
      </c>
      <c r="F612" s="208" t="s">
        <v>2327</v>
      </c>
      <c r="G612" s="206"/>
      <c r="H612" s="209">
        <v>41.25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74</v>
      </c>
      <c r="AY612" s="215" t="s">
        <v>158</v>
      </c>
    </row>
    <row r="613" spans="1:65" s="13" customFormat="1" ht="10.199999999999999">
      <c r="B613" s="205"/>
      <c r="C613" s="206"/>
      <c r="D613" s="201" t="s">
        <v>166</v>
      </c>
      <c r="E613" s="207" t="s">
        <v>19</v>
      </c>
      <c r="F613" s="208" t="s">
        <v>2328</v>
      </c>
      <c r="G613" s="206"/>
      <c r="H613" s="209">
        <v>7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166</v>
      </c>
      <c r="AU613" s="215" t="s">
        <v>85</v>
      </c>
      <c r="AV613" s="13" t="s">
        <v>85</v>
      </c>
      <c r="AW613" s="13" t="s">
        <v>34</v>
      </c>
      <c r="AX613" s="13" t="s">
        <v>74</v>
      </c>
      <c r="AY613" s="215" t="s">
        <v>158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2329</v>
      </c>
      <c r="G614" s="206"/>
      <c r="H614" s="209">
        <v>7.5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85</v>
      </c>
      <c r="AV614" s="13" t="s">
        <v>85</v>
      </c>
      <c r="AW614" s="13" t="s">
        <v>34</v>
      </c>
      <c r="AX614" s="13" t="s">
        <v>74</v>
      </c>
      <c r="AY614" s="215" t="s">
        <v>158</v>
      </c>
    </row>
    <row r="615" spans="1:65" s="14" customFormat="1" ht="10.199999999999999">
      <c r="B615" s="216"/>
      <c r="C615" s="217"/>
      <c r="D615" s="201" t="s">
        <v>166</v>
      </c>
      <c r="E615" s="218" t="s">
        <v>19</v>
      </c>
      <c r="F615" s="219" t="s">
        <v>175</v>
      </c>
      <c r="G615" s="217"/>
      <c r="H615" s="220">
        <v>55.75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166</v>
      </c>
      <c r="AU615" s="226" t="s">
        <v>85</v>
      </c>
      <c r="AV615" s="14" t="s">
        <v>163</v>
      </c>
      <c r="AW615" s="14" t="s">
        <v>34</v>
      </c>
      <c r="AX615" s="14" t="s">
        <v>82</v>
      </c>
      <c r="AY615" s="226" t="s">
        <v>158</v>
      </c>
    </row>
    <row r="616" spans="1:65" s="2" customFormat="1" ht="27" customHeight="1">
      <c r="A616" s="34"/>
      <c r="B616" s="35"/>
      <c r="C616" s="188" t="s">
        <v>1019</v>
      </c>
      <c r="D616" s="188" t="s">
        <v>159</v>
      </c>
      <c r="E616" s="189" t="s">
        <v>2330</v>
      </c>
      <c r="F616" s="190" t="s">
        <v>2331</v>
      </c>
      <c r="G616" s="191" t="s">
        <v>194</v>
      </c>
      <c r="H616" s="192">
        <v>55.75</v>
      </c>
      <c r="I616" s="193"/>
      <c r="J616" s="194">
        <f>ROUND(I616*H616,2)</f>
        <v>0</v>
      </c>
      <c r="K616" s="190" t="s">
        <v>19</v>
      </c>
      <c r="L616" s="39"/>
      <c r="M616" s="195" t="s">
        <v>19</v>
      </c>
      <c r="N616" s="196" t="s">
        <v>45</v>
      </c>
      <c r="O616" s="64"/>
      <c r="P616" s="197">
        <f>O616*H616</f>
        <v>0</v>
      </c>
      <c r="Q616" s="197">
        <v>0</v>
      </c>
      <c r="R616" s="197">
        <f>Q616*H616</f>
        <v>0</v>
      </c>
      <c r="S616" s="197">
        <v>0</v>
      </c>
      <c r="T616" s="198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9" t="s">
        <v>163</v>
      </c>
      <c r="AT616" s="199" t="s">
        <v>159</v>
      </c>
      <c r="AU616" s="199" t="s">
        <v>85</v>
      </c>
      <c r="AY616" s="17" t="s">
        <v>158</v>
      </c>
      <c r="BE616" s="200">
        <f>IF(N616="základní",J616,0)</f>
        <v>0</v>
      </c>
      <c r="BF616" s="200">
        <f>IF(N616="snížená",J616,0)</f>
        <v>0</v>
      </c>
      <c r="BG616" s="200">
        <f>IF(N616="zákl. přenesená",J616,0)</f>
        <v>0</v>
      </c>
      <c r="BH616" s="200">
        <f>IF(N616="sníž. přenesená",J616,0)</f>
        <v>0</v>
      </c>
      <c r="BI616" s="200">
        <f>IF(N616="nulová",J616,0)</f>
        <v>0</v>
      </c>
      <c r="BJ616" s="17" t="s">
        <v>82</v>
      </c>
      <c r="BK616" s="200">
        <f>ROUND(I616*H616,2)</f>
        <v>0</v>
      </c>
      <c r="BL616" s="17" t="s">
        <v>163</v>
      </c>
      <c r="BM616" s="199" t="s">
        <v>2332</v>
      </c>
    </row>
    <row r="617" spans="1:65" s="2" customFormat="1" ht="10.199999999999999">
      <c r="A617" s="34"/>
      <c r="B617" s="35"/>
      <c r="C617" s="36"/>
      <c r="D617" s="201" t="s">
        <v>165</v>
      </c>
      <c r="E617" s="36"/>
      <c r="F617" s="202" t="s">
        <v>2331</v>
      </c>
      <c r="G617" s="36"/>
      <c r="H617" s="36"/>
      <c r="I617" s="108"/>
      <c r="J617" s="36"/>
      <c r="K617" s="36"/>
      <c r="L617" s="39"/>
      <c r="M617" s="203"/>
      <c r="N617" s="204"/>
      <c r="O617" s="64"/>
      <c r="P617" s="64"/>
      <c r="Q617" s="64"/>
      <c r="R617" s="64"/>
      <c r="S617" s="64"/>
      <c r="T617" s="65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7" t="s">
        <v>165</v>
      </c>
      <c r="AU617" s="17" t="s">
        <v>85</v>
      </c>
    </row>
    <row r="618" spans="1:65" s="13" customFormat="1" ht="10.199999999999999">
      <c r="B618" s="205"/>
      <c r="C618" s="206"/>
      <c r="D618" s="201" t="s">
        <v>166</v>
      </c>
      <c r="E618" s="207" t="s">
        <v>19</v>
      </c>
      <c r="F618" s="208" t="s">
        <v>2327</v>
      </c>
      <c r="G618" s="206"/>
      <c r="H618" s="209">
        <v>41.25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166</v>
      </c>
      <c r="AU618" s="215" t="s">
        <v>85</v>
      </c>
      <c r="AV618" s="13" t="s">
        <v>85</v>
      </c>
      <c r="AW618" s="13" t="s">
        <v>34</v>
      </c>
      <c r="AX618" s="13" t="s">
        <v>74</v>
      </c>
      <c r="AY618" s="215" t="s">
        <v>158</v>
      </c>
    </row>
    <row r="619" spans="1:65" s="13" customFormat="1" ht="10.199999999999999">
      <c r="B619" s="205"/>
      <c r="C619" s="206"/>
      <c r="D619" s="201" t="s">
        <v>166</v>
      </c>
      <c r="E619" s="207" t="s">
        <v>19</v>
      </c>
      <c r="F619" s="208" t="s">
        <v>2328</v>
      </c>
      <c r="G619" s="206"/>
      <c r="H619" s="209">
        <v>7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166</v>
      </c>
      <c r="AU619" s="215" t="s">
        <v>85</v>
      </c>
      <c r="AV619" s="13" t="s">
        <v>85</v>
      </c>
      <c r="AW619" s="13" t="s">
        <v>34</v>
      </c>
      <c r="AX619" s="13" t="s">
        <v>74</v>
      </c>
      <c r="AY619" s="215" t="s">
        <v>158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2329</v>
      </c>
      <c r="G620" s="206"/>
      <c r="H620" s="209">
        <v>7.5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74</v>
      </c>
      <c r="AY620" s="215" t="s">
        <v>158</v>
      </c>
    </row>
    <row r="621" spans="1:65" s="14" customFormat="1" ht="10.199999999999999">
      <c r="B621" s="216"/>
      <c r="C621" s="217"/>
      <c r="D621" s="201" t="s">
        <v>166</v>
      </c>
      <c r="E621" s="218" t="s">
        <v>19</v>
      </c>
      <c r="F621" s="219" t="s">
        <v>175</v>
      </c>
      <c r="G621" s="217"/>
      <c r="H621" s="220">
        <v>55.75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166</v>
      </c>
      <c r="AU621" s="226" t="s">
        <v>85</v>
      </c>
      <c r="AV621" s="14" t="s">
        <v>163</v>
      </c>
      <c r="AW621" s="14" t="s">
        <v>34</v>
      </c>
      <c r="AX621" s="14" t="s">
        <v>82</v>
      </c>
      <c r="AY621" s="226" t="s">
        <v>158</v>
      </c>
    </row>
    <row r="622" spans="1:65" s="2" customFormat="1" ht="27" customHeight="1">
      <c r="A622" s="34"/>
      <c r="B622" s="35"/>
      <c r="C622" s="188" t="s">
        <v>1024</v>
      </c>
      <c r="D622" s="188" t="s">
        <v>159</v>
      </c>
      <c r="E622" s="189" t="s">
        <v>2333</v>
      </c>
      <c r="F622" s="190" t="s">
        <v>2331</v>
      </c>
      <c r="G622" s="191" t="s">
        <v>194</v>
      </c>
      <c r="H622" s="192">
        <v>55.75</v>
      </c>
      <c r="I622" s="193"/>
      <c r="J622" s="194">
        <f>ROUND(I622*H622,2)</f>
        <v>0</v>
      </c>
      <c r="K622" s="190" t="s">
        <v>19</v>
      </c>
      <c r="L622" s="39"/>
      <c r="M622" s="195" t="s">
        <v>19</v>
      </c>
      <c r="N622" s="196" t="s">
        <v>45</v>
      </c>
      <c r="O622" s="64"/>
      <c r="P622" s="197">
        <f>O622*H622</f>
        <v>0</v>
      </c>
      <c r="Q622" s="197">
        <v>0</v>
      </c>
      <c r="R622" s="197">
        <f>Q622*H622</f>
        <v>0</v>
      </c>
      <c r="S622" s="197">
        <v>0</v>
      </c>
      <c r="T622" s="198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9" t="s">
        <v>163</v>
      </c>
      <c r="AT622" s="199" t="s">
        <v>159</v>
      </c>
      <c r="AU622" s="199" t="s">
        <v>85</v>
      </c>
      <c r="AY622" s="17" t="s">
        <v>158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17" t="s">
        <v>82</v>
      </c>
      <c r="BK622" s="200">
        <f>ROUND(I622*H622,2)</f>
        <v>0</v>
      </c>
      <c r="BL622" s="17" t="s">
        <v>163</v>
      </c>
      <c r="BM622" s="199" t="s">
        <v>2334</v>
      </c>
    </row>
    <row r="623" spans="1:65" s="2" customFormat="1" ht="19.2">
      <c r="A623" s="34"/>
      <c r="B623" s="35"/>
      <c r="C623" s="36"/>
      <c r="D623" s="201" t="s">
        <v>165</v>
      </c>
      <c r="E623" s="36"/>
      <c r="F623" s="202" t="s">
        <v>2335</v>
      </c>
      <c r="G623" s="36"/>
      <c r="H623" s="36"/>
      <c r="I623" s="108"/>
      <c r="J623" s="36"/>
      <c r="K623" s="36"/>
      <c r="L623" s="39"/>
      <c r="M623" s="203"/>
      <c r="N623" s="204"/>
      <c r="O623" s="64"/>
      <c r="P623" s="64"/>
      <c r="Q623" s="64"/>
      <c r="R623" s="64"/>
      <c r="S623" s="64"/>
      <c r="T623" s="65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165</v>
      </c>
      <c r="AU623" s="17" t="s">
        <v>85</v>
      </c>
    </row>
    <row r="624" spans="1:65" s="13" customFormat="1" ht="10.199999999999999">
      <c r="B624" s="205"/>
      <c r="C624" s="206"/>
      <c r="D624" s="201" t="s">
        <v>166</v>
      </c>
      <c r="E624" s="207" t="s">
        <v>19</v>
      </c>
      <c r="F624" s="208" t="s">
        <v>2327</v>
      </c>
      <c r="G624" s="206"/>
      <c r="H624" s="209">
        <v>41.25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74</v>
      </c>
      <c r="AY624" s="215" t="s">
        <v>158</v>
      </c>
    </row>
    <row r="625" spans="1:65" s="13" customFormat="1" ht="10.199999999999999">
      <c r="B625" s="205"/>
      <c r="C625" s="206"/>
      <c r="D625" s="201" t="s">
        <v>166</v>
      </c>
      <c r="E625" s="207" t="s">
        <v>19</v>
      </c>
      <c r="F625" s="208" t="s">
        <v>2328</v>
      </c>
      <c r="G625" s="206"/>
      <c r="H625" s="209">
        <v>7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166</v>
      </c>
      <c r="AU625" s="215" t="s">
        <v>85</v>
      </c>
      <c r="AV625" s="13" t="s">
        <v>85</v>
      </c>
      <c r="AW625" s="13" t="s">
        <v>34</v>
      </c>
      <c r="AX625" s="13" t="s">
        <v>74</v>
      </c>
      <c r="AY625" s="215" t="s">
        <v>158</v>
      </c>
    </row>
    <row r="626" spans="1:65" s="13" customFormat="1" ht="10.199999999999999">
      <c r="B626" s="205"/>
      <c r="C626" s="206"/>
      <c r="D626" s="201" t="s">
        <v>166</v>
      </c>
      <c r="E626" s="207" t="s">
        <v>19</v>
      </c>
      <c r="F626" s="208" t="s">
        <v>2329</v>
      </c>
      <c r="G626" s="206"/>
      <c r="H626" s="209">
        <v>7.5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166</v>
      </c>
      <c r="AU626" s="215" t="s">
        <v>85</v>
      </c>
      <c r="AV626" s="13" t="s">
        <v>85</v>
      </c>
      <c r="AW626" s="13" t="s">
        <v>34</v>
      </c>
      <c r="AX626" s="13" t="s">
        <v>74</v>
      </c>
      <c r="AY626" s="215" t="s">
        <v>158</v>
      </c>
    </row>
    <row r="627" spans="1:65" s="14" customFormat="1" ht="10.199999999999999">
      <c r="B627" s="216"/>
      <c r="C627" s="217"/>
      <c r="D627" s="201" t="s">
        <v>166</v>
      </c>
      <c r="E627" s="218" t="s">
        <v>19</v>
      </c>
      <c r="F627" s="219" t="s">
        <v>175</v>
      </c>
      <c r="G627" s="217"/>
      <c r="H627" s="220">
        <v>55.75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166</v>
      </c>
      <c r="AU627" s="226" t="s">
        <v>85</v>
      </c>
      <c r="AV627" s="14" t="s">
        <v>163</v>
      </c>
      <c r="AW627" s="14" t="s">
        <v>34</v>
      </c>
      <c r="AX627" s="14" t="s">
        <v>82</v>
      </c>
      <c r="AY627" s="226" t="s">
        <v>158</v>
      </c>
    </row>
    <row r="628" spans="1:65" s="12" customFormat="1" ht="25.95" customHeight="1">
      <c r="B628" s="174"/>
      <c r="C628" s="175"/>
      <c r="D628" s="176" t="s">
        <v>73</v>
      </c>
      <c r="E628" s="177" t="s">
        <v>1096</v>
      </c>
      <c r="F628" s="177" t="s">
        <v>1097</v>
      </c>
      <c r="G628" s="175"/>
      <c r="H628" s="175"/>
      <c r="I628" s="178"/>
      <c r="J628" s="179">
        <f>BK628</f>
        <v>0</v>
      </c>
      <c r="K628" s="175"/>
      <c r="L628" s="180"/>
      <c r="M628" s="181"/>
      <c r="N628" s="182"/>
      <c r="O628" s="182"/>
      <c r="P628" s="183">
        <f>SUM(P629:P787)</f>
        <v>0</v>
      </c>
      <c r="Q628" s="182"/>
      <c r="R628" s="183">
        <f>SUM(R629:R787)</f>
        <v>59.586439130000009</v>
      </c>
      <c r="S628" s="182"/>
      <c r="T628" s="184">
        <f>SUM(T629:T787)</f>
        <v>0</v>
      </c>
      <c r="AR628" s="185" t="s">
        <v>176</v>
      </c>
      <c r="AT628" s="186" t="s">
        <v>73</v>
      </c>
      <c r="AU628" s="186" t="s">
        <v>74</v>
      </c>
      <c r="AY628" s="185" t="s">
        <v>158</v>
      </c>
      <c r="BK628" s="187">
        <f>SUM(BK629:BK787)</f>
        <v>0</v>
      </c>
    </row>
    <row r="629" spans="1:65" s="2" customFormat="1" ht="16.5" customHeight="1">
      <c r="A629" s="34"/>
      <c r="B629" s="35"/>
      <c r="C629" s="188" t="s">
        <v>1032</v>
      </c>
      <c r="D629" s="188" t="s">
        <v>159</v>
      </c>
      <c r="E629" s="189" t="s">
        <v>1099</v>
      </c>
      <c r="F629" s="190" t="s">
        <v>1100</v>
      </c>
      <c r="G629" s="191" t="s">
        <v>202</v>
      </c>
      <c r="H629" s="192">
        <v>10</v>
      </c>
      <c r="I629" s="193"/>
      <c r="J629" s="194">
        <f>ROUND(I629*H629,2)</f>
        <v>0</v>
      </c>
      <c r="K629" s="190" t="s">
        <v>213</v>
      </c>
      <c r="L629" s="39"/>
      <c r="M629" s="195" t="s">
        <v>19</v>
      </c>
      <c r="N629" s="196" t="s">
        <v>45</v>
      </c>
      <c r="O629" s="64"/>
      <c r="P629" s="197">
        <f>O629*H629</f>
        <v>0</v>
      </c>
      <c r="Q629" s="197">
        <v>0</v>
      </c>
      <c r="R629" s="197">
        <f>Q629*H629</f>
        <v>0</v>
      </c>
      <c r="S629" s="197">
        <v>0</v>
      </c>
      <c r="T629" s="19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9" t="s">
        <v>236</v>
      </c>
      <c r="AT629" s="199" t="s">
        <v>159</v>
      </c>
      <c r="AU629" s="199" t="s">
        <v>82</v>
      </c>
      <c r="AY629" s="17" t="s">
        <v>158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7" t="s">
        <v>82</v>
      </c>
      <c r="BK629" s="200">
        <f>ROUND(I629*H629,2)</f>
        <v>0</v>
      </c>
      <c r="BL629" s="17" t="s">
        <v>236</v>
      </c>
      <c r="BM629" s="199" t="s">
        <v>1101</v>
      </c>
    </row>
    <row r="630" spans="1:65" s="2" customFormat="1" ht="28.8">
      <c r="A630" s="34"/>
      <c r="B630" s="35"/>
      <c r="C630" s="36"/>
      <c r="D630" s="201" t="s">
        <v>165</v>
      </c>
      <c r="E630" s="36"/>
      <c r="F630" s="202" t="s">
        <v>1102</v>
      </c>
      <c r="G630" s="36"/>
      <c r="H630" s="36"/>
      <c r="I630" s="108"/>
      <c r="J630" s="36"/>
      <c r="K630" s="36"/>
      <c r="L630" s="39"/>
      <c r="M630" s="203"/>
      <c r="N630" s="204"/>
      <c r="O630" s="64"/>
      <c r="P630" s="64"/>
      <c r="Q630" s="64"/>
      <c r="R630" s="64"/>
      <c r="S630" s="64"/>
      <c r="T630" s="65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165</v>
      </c>
      <c r="AU630" s="17" t="s">
        <v>82</v>
      </c>
    </row>
    <row r="631" spans="1:65" s="13" customFormat="1" ht="10.199999999999999">
      <c r="B631" s="205"/>
      <c r="C631" s="206"/>
      <c r="D631" s="201" t="s">
        <v>166</v>
      </c>
      <c r="E631" s="207" t="s">
        <v>19</v>
      </c>
      <c r="F631" s="208" t="s">
        <v>2252</v>
      </c>
      <c r="G631" s="206"/>
      <c r="H631" s="209">
        <v>10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166</v>
      </c>
      <c r="AU631" s="215" t="s">
        <v>82</v>
      </c>
      <c r="AV631" s="13" t="s">
        <v>85</v>
      </c>
      <c r="AW631" s="13" t="s">
        <v>34</v>
      </c>
      <c r="AX631" s="13" t="s">
        <v>82</v>
      </c>
      <c r="AY631" s="215" t="s">
        <v>158</v>
      </c>
    </row>
    <row r="632" spans="1:65" s="2" customFormat="1" ht="27" customHeight="1">
      <c r="A632" s="34"/>
      <c r="B632" s="35"/>
      <c r="C632" s="188" t="s">
        <v>1042</v>
      </c>
      <c r="D632" s="188" t="s">
        <v>159</v>
      </c>
      <c r="E632" s="189" t="s">
        <v>1104</v>
      </c>
      <c r="F632" s="190" t="s">
        <v>1105</v>
      </c>
      <c r="G632" s="191" t="s">
        <v>1106</v>
      </c>
      <c r="H632" s="192">
        <v>0.4</v>
      </c>
      <c r="I632" s="193"/>
      <c r="J632" s="194">
        <f>ROUND(I632*H632,2)</f>
        <v>0</v>
      </c>
      <c r="K632" s="190" t="s">
        <v>19</v>
      </c>
      <c r="L632" s="39"/>
      <c r="M632" s="195" t="s">
        <v>19</v>
      </c>
      <c r="N632" s="196" t="s">
        <v>45</v>
      </c>
      <c r="O632" s="64"/>
      <c r="P632" s="197">
        <f>O632*H632</f>
        <v>0</v>
      </c>
      <c r="Q632" s="197">
        <v>8.8000000000000005E-3</v>
      </c>
      <c r="R632" s="197">
        <f>Q632*H632</f>
        <v>3.5200000000000006E-3</v>
      </c>
      <c r="S632" s="197">
        <v>0</v>
      </c>
      <c r="T632" s="19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9" t="s">
        <v>236</v>
      </c>
      <c r="AT632" s="199" t="s">
        <v>159</v>
      </c>
      <c r="AU632" s="199" t="s">
        <v>82</v>
      </c>
      <c r="AY632" s="17" t="s">
        <v>158</v>
      </c>
      <c r="BE632" s="200">
        <f>IF(N632="základní",J632,0)</f>
        <v>0</v>
      </c>
      <c r="BF632" s="200">
        <f>IF(N632="snížená",J632,0)</f>
        <v>0</v>
      </c>
      <c r="BG632" s="200">
        <f>IF(N632="zákl. přenesená",J632,0)</f>
        <v>0</v>
      </c>
      <c r="BH632" s="200">
        <f>IF(N632="sníž. přenesená",J632,0)</f>
        <v>0</v>
      </c>
      <c r="BI632" s="200">
        <f>IF(N632="nulová",J632,0)</f>
        <v>0</v>
      </c>
      <c r="BJ632" s="17" t="s">
        <v>82</v>
      </c>
      <c r="BK632" s="200">
        <f>ROUND(I632*H632,2)</f>
        <v>0</v>
      </c>
      <c r="BL632" s="17" t="s">
        <v>236</v>
      </c>
      <c r="BM632" s="199" t="s">
        <v>1107</v>
      </c>
    </row>
    <row r="633" spans="1:65" s="2" customFormat="1" ht="19.2">
      <c r="A633" s="34"/>
      <c r="B633" s="35"/>
      <c r="C633" s="36"/>
      <c r="D633" s="201" t="s">
        <v>165</v>
      </c>
      <c r="E633" s="36"/>
      <c r="F633" s="202" t="s">
        <v>1105</v>
      </c>
      <c r="G633" s="36"/>
      <c r="H633" s="36"/>
      <c r="I633" s="108"/>
      <c r="J633" s="36"/>
      <c r="K633" s="36"/>
      <c r="L633" s="39"/>
      <c r="M633" s="203"/>
      <c r="N633" s="204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165</v>
      </c>
      <c r="AU633" s="17" t="s">
        <v>82</v>
      </c>
    </row>
    <row r="634" spans="1:65" s="13" customFormat="1" ht="10.199999999999999">
      <c r="B634" s="205"/>
      <c r="C634" s="206"/>
      <c r="D634" s="201" t="s">
        <v>166</v>
      </c>
      <c r="E634" s="207" t="s">
        <v>19</v>
      </c>
      <c r="F634" s="208" t="s">
        <v>2336</v>
      </c>
      <c r="G634" s="206"/>
      <c r="H634" s="209">
        <v>0.4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166</v>
      </c>
      <c r="AU634" s="215" t="s">
        <v>82</v>
      </c>
      <c r="AV634" s="13" t="s">
        <v>85</v>
      </c>
      <c r="AW634" s="13" t="s">
        <v>34</v>
      </c>
      <c r="AX634" s="13" t="s">
        <v>82</v>
      </c>
      <c r="AY634" s="215" t="s">
        <v>158</v>
      </c>
    </row>
    <row r="635" spans="1:65" s="2" customFormat="1" ht="27" customHeight="1">
      <c r="A635" s="34"/>
      <c r="B635" s="35"/>
      <c r="C635" s="188" t="s">
        <v>1047</v>
      </c>
      <c r="D635" s="188" t="s">
        <v>159</v>
      </c>
      <c r="E635" s="189" t="s">
        <v>1110</v>
      </c>
      <c r="F635" s="190" t="s">
        <v>1111</v>
      </c>
      <c r="G635" s="191" t="s">
        <v>1106</v>
      </c>
      <c r="H635" s="192">
        <v>0.4</v>
      </c>
      <c r="I635" s="193"/>
      <c r="J635" s="194">
        <f>ROUND(I635*H635,2)</f>
        <v>0</v>
      </c>
      <c r="K635" s="190" t="s">
        <v>19</v>
      </c>
      <c r="L635" s="39"/>
      <c r="M635" s="195" t="s">
        <v>19</v>
      </c>
      <c r="N635" s="196" t="s">
        <v>45</v>
      </c>
      <c r="O635" s="64"/>
      <c r="P635" s="197">
        <f>O635*H635</f>
        <v>0</v>
      </c>
      <c r="Q635" s="197">
        <v>9.9000000000000008E-3</v>
      </c>
      <c r="R635" s="197">
        <f>Q635*H635</f>
        <v>3.9600000000000008E-3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236</v>
      </c>
      <c r="AT635" s="199" t="s">
        <v>159</v>
      </c>
      <c r="AU635" s="199" t="s">
        <v>82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1112</v>
      </c>
    </row>
    <row r="636" spans="1:65" s="2" customFormat="1" ht="10.199999999999999">
      <c r="A636" s="34"/>
      <c r="B636" s="35"/>
      <c r="C636" s="36"/>
      <c r="D636" s="201" t="s">
        <v>165</v>
      </c>
      <c r="E636" s="36"/>
      <c r="F636" s="202" t="s">
        <v>1111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82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2336</v>
      </c>
      <c r="G637" s="206"/>
      <c r="H637" s="209">
        <v>0.4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82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16.5" customHeight="1">
      <c r="A638" s="34"/>
      <c r="B638" s="35"/>
      <c r="C638" s="188" t="s">
        <v>1052</v>
      </c>
      <c r="D638" s="188" t="s">
        <v>159</v>
      </c>
      <c r="E638" s="189" t="s">
        <v>1754</v>
      </c>
      <c r="F638" s="190" t="s">
        <v>1755</v>
      </c>
      <c r="G638" s="191" t="s">
        <v>1035</v>
      </c>
      <c r="H638" s="192">
        <v>10.5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0</v>
      </c>
      <c r="R638" s="197">
        <f>Q638*H638</f>
        <v>0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236</v>
      </c>
      <c r="AT638" s="199" t="s">
        <v>159</v>
      </c>
      <c r="AU638" s="199" t="s">
        <v>82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236</v>
      </c>
      <c r="BM638" s="199" t="s">
        <v>1937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1755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82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2337</v>
      </c>
      <c r="G640" s="206"/>
      <c r="H640" s="209">
        <v>10.5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82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40.799999999999997" customHeight="1">
      <c r="A641" s="34"/>
      <c r="B641" s="35"/>
      <c r="C641" s="188" t="s">
        <v>1056</v>
      </c>
      <c r="D641" s="188" t="s">
        <v>159</v>
      </c>
      <c r="E641" s="189" t="s">
        <v>2338</v>
      </c>
      <c r="F641" s="190" t="s">
        <v>2339</v>
      </c>
      <c r="G641" s="191" t="s">
        <v>162</v>
      </c>
      <c r="H641" s="192">
        <v>12</v>
      </c>
      <c r="I641" s="193"/>
      <c r="J641" s="194">
        <f>ROUND(I641*H641,2)</f>
        <v>0</v>
      </c>
      <c r="K641" s="190" t="s">
        <v>213</v>
      </c>
      <c r="L641" s="39"/>
      <c r="M641" s="195" t="s">
        <v>19</v>
      </c>
      <c r="N641" s="196" t="s">
        <v>45</v>
      </c>
      <c r="O641" s="64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236</v>
      </c>
      <c r="AT641" s="199" t="s">
        <v>159</v>
      </c>
      <c r="AU641" s="199" t="s">
        <v>82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1939</v>
      </c>
    </row>
    <row r="642" spans="1:65" s="2" customFormat="1" ht="38.4">
      <c r="A642" s="34"/>
      <c r="B642" s="35"/>
      <c r="C642" s="36"/>
      <c r="D642" s="201" t="s">
        <v>165</v>
      </c>
      <c r="E642" s="36"/>
      <c r="F642" s="202" t="s">
        <v>2340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82</v>
      </c>
    </row>
    <row r="643" spans="1:65" s="2" customFormat="1" ht="211.2">
      <c r="A643" s="34"/>
      <c r="B643" s="35"/>
      <c r="C643" s="36"/>
      <c r="D643" s="201" t="s">
        <v>216</v>
      </c>
      <c r="E643" s="36"/>
      <c r="F643" s="227" t="s">
        <v>2341</v>
      </c>
      <c r="G643" s="36"/>
      <c r="H643" s="36"/>
      <c r="I643" s="108"/>
      <c r="J643" s="36"/>
      <c r="K643" s="36"/>
      <c r="L643" s="39"/>
      <c r="M643" s="203"/>
      <c r="N643" s="204"/>
      <c r="O643" s="64"/>
      <c r="P643" s="64"/>
      <c r="Q643" s="64"/>
      <c r="R643" s="64"/>
      <c r="S643" s="64"/>
      <c r="T643" s="65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216</v>
      </c>
      <c r="AU643" s="17" t="s">
        <v>82</v>
      </c>
    </row>
    <row r="644" spans="1:65" s="13" customFormat="1" ht="10.199999999999999">
      <c r="B644" s="205"/>
      <c r="C644" s="206"/>
      <c r="D644" s="201" t="s">
        <v>166</v>
      </c>
      <c r="E644" s="207" t="s">
        <v>19</v>
      </c>
      <c r="F644" s="208" t="s">
        <v>2276</v>
      </c>
      <c r="G644" s="206"/>
      <c r="H644" s="209">
        <v>12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166</v>
      </c>
      <c r="AU644" s="215" t="s">
        <v>82</v>
      </c>
      <c r="AV644" s="13" t="s">
        <v>85</v>
      </c>
      <c r="AW644" s="13" t="s">
        <v>34</v>
      </c>
      <c r="AX644" s="13" t="s">
        <v>82</v>
      </c>
      <c r="AY644" s="215" t="s">
        <v>158</v>
      </c>
    </row>
    <row r="645" spans="1:65" s="2" customFormat="1" ht="16.5" customHeight="1">
      <c r="A645" s="34"/>
      <c r="B645" s="35"/>
      <c r="C645" s="188" t="s">
        <v>1065</v>
      </c>
      <c r="D645" s="188" t="s">
        <v>159</v>
      </c>
      <c r="E645" s="189" t="s">
        <v>1762</v>
      </c>
      <c r="F645" s="190" t="s">
        <v>1763</v>
      </c>
      <c r="G645" s="191" t="s">
        <v>1035</v>
      </c>
      <c r="H645" s="192">
        <v>3.5</v>
      </c>
      <c r="I645" s="193"/>
      <c r="J645" s="194">
        <f>ROUND(I645*H645,2)</f>
        <v>0</v>
      </c>
      <c r="K645" s="190" t="s">
        <v>19</v>
      </c>
      <c r="L645" s="39"/>
      <c r="M645" s="195" t="s">
        <v>19</v>
      </c>
      <c r="N645" s="196" t="s">
        <v>45</v>
      </c>
      <c r="O645" s="64"/>
      <c r="P645" s="197">
        <f>O645*H645</f>
        <v>0</v>
      </c>
      <c r="Q645" s="197">
        <v>0</v>
      </c>
      <c r="R645" s="197">
        <f>Q645*H645</f>
        <v>0</v>
      </c>
      <c r="S645" s="197">
        <v>0</v>
      </c>
      <c r="T645" s="198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9" t="s">
        <v>236</v>
      </c>
      <c r="AT645" s="199" t="s">
        <v>159</v>
      </c>
      <c r="AU645" s="199" t="s">
        <v>82</v>
      </c>
      <c r="AY645" s="17" t="s">
        <v>158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7" t="s">
        <v>82</v>
      </c>
      <c r="BK645" s="200">
        <f>ROUND(I645*H645,2)</f>
        <v>0</v>
      </c>
      <c r="BL645" s="17" t="s">
        <v>236</v>
      </c>
      <c r="BM645" s="199" t="s">
        <v>1941</v>
      </c>
    </row>
    <row r="646" spans="1:65" s="2" customFormat="1" ht="10.199999999999999">
      <c r="A646" s="34"/>
      <c r="B646" s="35"/>
      <c r="C646" s="36"/>
      <c r="D646" s="201" t="s">
        <v>165</v>
      </c>
      <c r="E646" s="36"/>
      <c r="F646" s="202" t="s">
        <v>1763</v>
      </c>
      <c r="G646" s="36"/>
      <c r="H646" s="36"/>
      <c r="I646" s="108"/>
      <c r="J646" s="36"/>
      <c r="K646" s="36"/>
      <c r="L646" s="39"/>
      <c r="M646" s="203"/>
      <c r="N646" s="204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165</v>
      </c>
      <c r="AU646" s="17" t="s">
        <v>82</v>
      </c>
    </row>
    <row r="647" spans="1:65" s="13" customFormat="1" ht="10.199999999999999">
      <c r="B647" s="205"/>
      <c r="C647" s="206"/>
      <c r="D647" s="201" t="s">
        <v>166</v>
      </c>
      <c r="E647" s="207" t="s">
        <v>19</v>
      </c>
      <c r="F647" s="208" t="s">
        <v>2342</v>
      </c>
      <c r="G647" s="206"/>
      <c r="H647" s="209">
        <v>3.5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166</v>
      </c>
      <c r="AU647" s="215" t="s">
        <v>82</v>
      </c>
      <c r="AV647" s="13" t="s">
        <v>85</v>
      </c>
      <c r="AW647" s="13" t="s">
        <v>34</v>
      </c>
      <c r="AX647" s="13" t="s">
        <v>82</v>
      </c>
      <c r="AY647" s="215" t="s">
        <v>158</v>
      </c>
    </row>
    <row r="648" spans="1:65" s="2" customFormat="1" ht="30" customHeight="1">
      <c r="A648" s="34"/>
      <c r="B648" s="35"/>
      <c r="C648" s="188" t="s">
        <v>1071</v>
      </c>
      <c r="D648" s="188" t="s">
        <v>159</v>
      </c>
      <c r="E648" s="189" t="s">
        <v>1943</v>
      </c>
      <c r="F648" s="190" t="s">
        <v>1944</v>
      </c>
      <c r="G648" s="191" t="s">
        <v>1035</v>
      </c>
      <c r="H648" s="192">
        <v>14</v>
      </c>
      <c r="I648" s="193"/>
      <c r="J648" s="194">
        <f>ROUND(I648*H648,2)</f>
        <v>0</v>
      </c>
      <c r="K648" s="190" t="s">
        <v>213</v>
      </c>
      <c r="L648" s="39"/>
      <c r="M648" s="195" t="s">
        <v>19</v>
      </c>
      <c r="N648" s="196" t="s">
        <v>45</v>
      </c>
      <c r="O648" s="64"/>
      <c r="P648" s="197">
        <f>O648*H648</f>
        <v>0</v>
      </c>
      <c r="Q648" s="197">
        <v>0</v>
      </c>
      <c r="R648" s="197">
        <f>Q648*H648</f>
        <v>0</v>
      </c>
      <c r="S648" s="197">
        <v>0</v>
      </c>
      <c r="T648" s="19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9" t="s">
        <v>163</v>
      </c>
      <c r="AT648" s="199" t="s">
        <v>159</v>
      </c>
      <c r="AU648" s="199" t="s">
        <v>82</v>
      </c>
      <c r="AY648" s="17" t="s">
        <v>158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7" t="s">
        <v>82</v>
      </c>
      <c r="BK648" s="200">
        <f>ROUND(I648*H648,2)</f>
        <v>0</v>
      </c>
      <c r="BL648" s="17" t="s">
        <v>163</v>
      </c>
      <c r="BM648" s="199" t="s">
        <v>1945</v>
      </c>
    </row>
    <row r="649" spans="1:65" s="2" customFormat="1" ht="28.8">
      <c r="A649" s="34"/>
      <c r="B649" s="35"/>
      <c r="C649" s="36"/>
      <c r="D649" s="201" t="s">
        <v>165</v>
      </c>
      <c r="E649" s="36"/>
      <c r="F649" s="202" t="s">
        <v>1946</v>
      </c>
      <c r="G649" s="36"/>
      <c r="H649" s="36"/>
      <c r="I649" s="108"/>
      <c r="J649" s="36"/>
      <c r="K649" s="36"/>
      <c r="L649" s="39"/>
      <c r="M649" s="203"/>
      <c r="N649" s="204"/>
      <c r="O649" s="64"/>
      <c r="P649" s="64"/>
      <c r="Q649" s="64"/>
      <c r="R649" s="64"/>
      <c r="S649" s="64"/>
      <c r="T649" s="65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165</v>
      </c>
      <c r="AU649" s="17" t="s">
        <v>82</v>
      </c>
    </row>
    <row r="650" spans="1:65" s="2" customFormat="1" ht="172.8">
      <c r="A650" s="34"/>
      <c r="B650" s="35"/>
      <c r="C650" s="36"/>
      <c r="D650" s="201" t="s">
        <v>216</v>
      </c>
      <c r="E650" s="36"/>
      <c r="F650" s="227" t="s">
        <v>1947</v>
      </c>
      <c r="G650" s="36"/>
      <c r="H650" s="36"/>
      <c r="I650" s="108"/>
      <c r="J650" s="36"/>
      <c r="K650" s="36"/>
      <c r="L650" s="39"/>
      <c r="M650" s="203"/>
      <c r="N650" s="204"/>
      <c r="O650" s="64"/>
      <c r="P650" s="64"/>
      <c r="Q650" s="64"/>
      <c r="R650" s="64"/>
      <c r="S650" s="64"/>
      <c r="T650" s="65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216</v>
      </c>
      <c r="AU650" s="17" t="s">
        <v>82</v>
      </c>
    </row>
    <row r="651" spans="1:65" s="13" customFormat="1" ht="10.199999999999999">
      <c r="B651" s="205"/>
      <c r="C651" s="206"/>
      <c r="D651" s="201" t="s">
        <v>166</v>
      </c>
      <c r="E651" s="207" t="s">
        <v>19</v>
      </c>
      <c r="F651" s="208" t="s">
        <v>1771</v>
      </c>
      <c r="G651" s="206"/>
      <c r="H651" s="209">
        <v>10.5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166</v>
      </c>
      <c r="AU651" s="215" t="s">
        <v>82</v>
      </c>
      <c r="AV651" s="13" t="s">
        <v>85</v>
      </c>
      <c r="AW651" s="13" t="s">
        <v>34</v>
      </c>
      <c r="AX651" s="13" t="s">
        <v>74</v>
      </c>
      <c r="AY651" s="215" t="s">
        <v>158</v>
      </c>
    </row>
    <row r="652" spans="1:65" s="13" customFormat="1" ht="10.199999999999999">
      <c r="B652" s="205"/>
      <c r="C652" s="206"/>
      <c r="D652" s="201" t="s">
        <v>166</v>
      </c>
      <c r="E652" s="207" t="s">
        <v>19</v>
      </c>
      <c r="F652" s="208" t="s">
        <v>1772</v>
      </c>
      <c r="G652" s="206"/>
      <c r="H652" s="209">
        <v>3.5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82</v>
      </c>
      <c r="AV652" s="13" t="s">
        <v>85</v>
      </c>
      <c r="AW652" s="13" t="s">
        <v>34</v>
      </c>
      <c r="AX652" s="13" t="s">
        <v>74</v>
      </c>
      <c r="AY652" s="215" t="s">
        <v>158</v>
      </c>
    </row>
    <row r="653" spans="1:65" s="14" customFormat="1" ht="10.199999999999999">
      <c r="B653" s="216"/>
      <c r="C653" s="217"/>
      <c r="D653" s="201" t="s">
        <v>166</v>
      </c>
      <c r="E653" s="218" t="s">
        <v>19</v>
      </c>
      <c r="F653" s="219" t="s">
        <v>175</v>
      </c>
      <c r="G653" s="217"/>
      <c r="H653" s="220">
        <v>14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166</v>
      </c>
      <c r="AU653" s="226" t="s">
        <v>82</v>
      </c>
      <c r="AV653" s="14" t="s">
        <v>163</v>
      </c>
      <c r="AW653" s="14" t="s">
        <v>34</v>
      </c>
      <c r="AX653" s="14" t="s">
        <v>82</v>
      </c>
      <c r="AY653" s="226" t="s">
        <v>158</v>
      </c>
    </row>
    <row r="654" spans="1:65" s="2" customFormat="1" ht="30.6" customHeight="1">
      <c r="A654" s="34"/>
      <c r="B654" s="35"/>
      <c r="C654" s="188" t="s">
        <v>1077</v>
      </c>
      <c r="D654" s="188" t="s">
        <v>159</v>
      </c>
      <c r="E654" s="189" t="s">
        <v>1114</v>
      </c>
      <c r="F654" s="190" t="s">
        <v>1115</v>
      </c>
      <c r="G654" s="191" t="s">
        <v>194</v>
      </c>
      <c r="H654" s="192">
        <v>250</v>
      </c>
      <c r="I654" s="193"/>
      <c r="J654" s="194">
        <f>ROUND(I654*H654,2)</f>
        <v>0</v>
      </c>
      <c r="K654" s="190" t="s">
        <v>213</v>
      </c>
      <c r="L654" s="39"/>
      <c r="M654" s="195" t="s">
        <v>19</v>
      </c>
      <c r="N654" s="196" t="s">
        <v>45</v>
      </c>
      <c r="O654" s="64"/>
      <c r="P654" s="197">
        <f>O654*H654</f>
        <v>0</v>
      </c>
      <c r="Q654" s="197">
        <v>0</v>
      </c>
      <c r="R654" s="197">
        <f>Q654*H654</f>
        <v>0</v>
      </c>
      <c r="S654" s="197">
        <v>0</v>
      </c>
      <c r="T654" s="198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9" t="s">
        <v>236</v>
      </c>
      <c r="AT654" s="199" t="s">
        <v>159</v>
      </c>
      <c r="AU654" s="199" t="s">
        <v>82</v>
      </c>
      <c r="AY654" s="17" t="s">
        <v>158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7" t="s">
        <v>82</v>
      </c>
      <c r="BK654" s="200">
        <f>ROUND(I654*H654,2)</f>
        <v>0</v>
      </c>
      <c r="BL654" s="17" t="s">
        <v>236</v>
      </c>
      <c r="BM654" s="199" t="s">
        <v>1116</v>
      </c>
    </row>
    <row r="655" spans="1:65" s="2" customFormat="1" ht="38.4">
      <c r="A655" s="34"/>
      <c r="B655" s="35"/>
      <c r="C655" s="36"/>
      <c r="D655" s="201" t="s">
        <v>165</v>
      </c>
      <c r="E655" s="36"/>
      <c r="F655" s="202" t="s">
        <v>1117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165</v>
      </c>
      <c r="AU655" s="17" t="s">
        <v>82</v>
      </c>
    </row>
    <row r="656" spans="1:65" s="2" customFormat="1" ht="96">
      <c r="A656" s="34"/>
      <c r="B656" s="35"/>
      <c r="C656" s="36"/>
      <c r="D656" s="201" t="s">
        <v>216</v>
      </c>
      <c r="E656" s="36"/>
      <c r="F656" s="227" t="s">
        <v>1118</v>
      </c>
      <c r="G656" s="36"/>
      <c r="H656" s="36"/>
      <c r="I656" s="108"/>
      <c r="J656" s="36"/>
      <c r="K656" s="36"/>
      <c r="L656" s="39"/>
      <c r="M656" s="203"/>
      <c r="N656" s="204"/>
      <c r="O656" s="64"/>
      <c r="P656" s="64"/>
      <c r="Q656" s="64"/>
      <c r="R656" s="64"/>
      <c r="S656" s="64"/>
      <c r="T656" s="65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216</v>
      </c>
      <c r="AU656" s="17" t="s">
        <v>82</v>
      </c>
    </row>
    <row r="657" spans="1:65" s="13" customFormat="1" ht="10.199999999999999">
      <c r="B657" s="205"/>
      <c r="C657" s="206"/>
      <c r="D657" s="201" t="s">
        <v>166</v>
      </c>
      <c r="E657" s="207" t="s">
        <v>19</v>
      </c>
      <c r="F657" s="208" t="s">
        <v>2310</v>
      </c>
      <c r="G657" s="206"/>
      <c r="H657" s="209">
        <v>250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166</v>
      </c>
      <c r="AU657" s="215" t="s">
        <v>82</v>
      </c>
      <c r="AV657" s="13" t="s">
        <v>85</v>
      </c>
      <c r="AW657" s="13" t="s">
        <v>34</v>
      </c>
      <c r="AX657" s="13" t="s">
        <v>82</v>
      </c>
      <c r="AY657" s="215" t="s">
        <v>158</v>
      </c>
    </row>
    <row r="658" spans="1:65" s="2" customFormat="1" ht="30.6" customHeight="1">
      <c r="A658" s="34"/>
      <c r="B658" s="35"/>
      <c r="C658" s="188" t="s">
        <v>1082</v>
      </c>
      <c r="D658" s="188" t="s">
        <v>159</v>
      </c>
      <c r="E658" s="189" t="s">
        <v>1120</v>
      </c>
      <c r="F658" s="190" t="s">
        <v>1121</v>
      </c>
      <c r="G658" s="191" t="s">
        <v>194</v>
      </c>
      <c r="H658" s="192">
        <v>250</v>
      </c>
      <c r="I658" s="193"/>
      <c r="J658" s="194">
        <f>ROUND(I658*H658,2)</f>
        <v>0</v>
      </c>
      <c r="K658" s="190" t="s">
        <v>213</v>
      </c>
      <c r="L658" s="39"/>
      <c r="M658" s="195" t="s">
        <v>19</v>
      </c>
      <c r="N658" s="196" t="s">
        <v>45</v>
      </c>
      <c r="O658" s="64"/>
      <c r="P658" s="197">
        <f>O658*H658</f>
        <v>0</v>
      </c>
      <c r="Q658" s="197">
        <v>0</v>
      </c>
      <c r="R658" s="197">
        <f>Q658*H658</f>
        <v>0</v>
      </c>
      <c r="S658" s="197">
        <v>0</v>
      </c>
      <c r="T658" s="198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9" t="s">
        <v>236</v>
      </c>
      <c r="AT658" s="199" t="s">
        <v>159</v>
      </c>
      <c r="AU658" s="199" t="s">
        <v>82</v>
      </c>
      <c r="AY658" s="17" t="s">
        <v>158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17" t="s">
        <v>82</v>
      </c>
      <c r="BK658" s="200">
        <f>ROUND(I658*H658,2)</f>
        <v>0</v>
      </c>
      <c r="BL658" s="17" t="s">
        <v>236</v>
      </c>
      <c r="BM658" s="199" t="s">
        <v>1122</v>
      </c>
    </row>
    <row r="659" spans="1:65" s="2" customFormat="1" ht="38.4">
      <c r="A659" s="34"/>
      <c r="B659" s="35"/>
      <c r="C659" s="36"/>
      <c r="D659" s="201" t="s">
        <v>165</v>
      </c>
      <c r="E659" s="36"/>
      <c r="F659" s="202" t="s">
        <v>1123</v>
      </c>
      <c r="G659" s="36"/>
      <c r="H659" s="36"/>
      <c r="I659" s="108"/>
      <c r="J659" s="36"/>
      <c r="K659" s="36"/>
      <c r="L659" s="39"/>
      <c r="M659" s="203"/>
      <c r="N659" s="204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165</v>
      </c>
      <c r="AU659" s="17" t="s">
        <v>82</v>
      </c>
    </row>
    <row r="660" spans="1:65" s="2" customFormat="1" ht="124.8">
      <c r="A660" s="34"/>
      <c r="B660" s="35"/>
      <c r="C660" s="36"/>
      <c r="D660" s="201" t="s">
        <v>216</v>
      </c>
      <c r="E660" s="36"/>
      <c r="F660" s="227" t="s">
        <v>1124</v>
      </c>
      <c r="G660" s="36"/>
      <c r="H660" s="36"/>
      <c r="I660" s="108"/>
      <c r="J660" s="36"/>
      <c r="K660" s="36"/>
      <c r="L660" s="39"/>
      <c r="M660" s="203"/>
      <c r="N660" s="204"/>
      <c r="O660" s="64"/>
      <c r="P660" s="64"/>
      <c r="Q660" s="64"/>
      <c r="R660" s="64"/>
      <c r="S660" s="64"/>
      <c r="T660" s="65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7" t="s">
        <v>216</v>
      </c>
      <c r="AU660" s="17" t="s">
        <v>82</v>
      </c>
    </row>
    <row r="661" spans="1:65" s="13" customFormat="1" ht="10.199999999999999">
      <c r="B661" s="205"/>
      <c r="C661" s="206"/>
      <c r="D661" s="201" t="s">
        <v>166</v>
      </c>
      <c r="E661" s="207" t="s">
        <v>19</v>
      </c>
      <c r="F661" s="208" t="s">
        <v>2310</v>
      </c>
      <c r="G661" s="206"/>
      <c r="H661" s="209">
        <v>250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166</v>
      </c>
      <c r="AU661" s="215" t="s">
        <v>82</v>
      </c>
      <c r="AV661" s="13" t="s">
        <v>85</v>
      </c>
      <c r="AW661" s="13" t="s">
        <v>34</v>
      </c>
      <c r="AX661" s="13" t="s">
        <v>82</v>
      </c>
      <c r="AY661" s="215" t="s">
        <v>158</v>
      </c>
    </row>
    <row r="662" spans="1:65" s="2" customFormat="1" ht="30.6" customHeight="1">
      <c r="A662" s="34"/>
      <c r="B662" s="35"/>
      <c r="C662" s="188" t="s">
        <v>1087</v>
      </c>
      <c r="D662" s="188" t="s">
        <v>159</v>
      </c>
      <c r="E662" s="189" t="s">
        <v>1126</v>
      </c>
      <c r="F662" s="190" t="s">
        <v>1127</v>
      </c>
      <c r="G662" s="191" t="s">
        <v>162</v>
      </c>
      <c r="H662" s="192">
        <v>10</v>
      </c>
      <c r="I662" s="193"/>
      <c r="J662" s="194">
        <f>ROUND(I662*H662,2)</f>
        <v>0</v>
      </c>
      <c r="K662" s="190" t="s">
        <v>213</v>
      </c>
      <c r="L662" s="39"/>
      <c r="M662" s="195" t="s">
        <v>19</v>
      </c>
      <c r="N662" s="196" t="s">
        <v>45</v>
      </c>
      <c r="O662" s="64"/>
      <c r="P662" s="197">
        <f>O662*H662</f>
        <v>0</v>
      </c>
      <c r="Q662" s="197">
        <v>0</v>
      </c>
      <c r="R662" s="197">
        <f>Q662*H662</f>
        <v>0</v>
      </c>
      <c r="S662" s="197">
        <v>0</v>
      </c>
      <c r="T662" s="198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9" t="s">
        <v>236</v>
      </c>
      <c r="AT662" s="199" t="s">
        <v>159</v>
      </c>
      <c r="AU662" s="199" t="s">
        <v>82</v>
      </c>
      <c r="AY662" s="17" t="s">
        <v>158</v>
      </c>
      <c r="BE662" s="200">
        <f>IF(N662="základní",J662,0)</f>
        <v>0</v>
      </c>
      <c r="BF662" s="200">
        <f>IF(N662="snížená",J662,0)</f>
        <v>0</v>
      </c>
      <c r="BG662" s="200">
        <f>IF(N662="zákl. přenesená",J662,0)</f>
        <v>0</v>
      </c>
      <c r="BH662" s="200">
        <f>IF(N662="sníž. přenesená",J662,0)</f>
        <v>0</v>
      </c>
      <c r="BI662" s="200">
        <f>IF(N662="nulová",J662,0)</f>
        <v>0</v>
      </c>
      <c r="BJ662" s="17" t="s">
        <v>82</v>
      </c>
      <c r="BK662" s="200">
        <f>ROUND(I662*H662,2)</f>
        <v>0</v>
      </c>
      <c r="BL662" s="17" t="s">
        <v>236</v>
      </c>
      <c r="BM662" s="199" t="s">
        <v>1128</v>
      </c>
    </row>
    <row r="663" spans="1:65" s="2" customFormat="1" ht="28.8">
      <c r="A663" s="34"/>
      <c r="B663" s="35"/>
      <c r="C663" s="36"/>
      <c r="D663" s="201" t="s">
        <v>165</v>
      </c>
      <c r="E663" s="36"/>
      <c r="F663" s="202" t="s">
        <v>1129</v>
      </c>
      <c r="G663" s="36"/>
      <c r="H663" s="36"/>
      <c r="I663" s="108"/>
      <c r="J663" s="36"/>
      <c r="K663" s="36"/>
      <c r="L663" s="39"/>
      <c r="M663" s="203"/>
      <c r="N663" s="204"/>
      <c r="O663" s="64"/>
      <c r="P663" s="64"/>
      <c r="Q663" s="64"/>
      <c r="R663" s="64"/>
      <c r="S663" s="64"/>
      <c r="T663" s="65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165</v>
      </c>
      <c r="AU663" s="17" t="s">
        <v>82</v>
      </c>
    </row>
    <row r="664" spans="1:65" s="2" customFormat="1" ht="96">
      <c r="A664" s="34"/>
      <c r="B664" s="35"/>
      <c r="C664" s="36"/>
      <c r="D664" s="201" t="s">
        <v>216</v>
      </c>
      <c r="E664" s="36"/>
      <c r="F664" s="227" t="s">
        <v>1118</v>
      </c>
      <c r="G664" s="36"/>
      <c r="H664" s="36"/>
      <c r="I664" s="108"/>
      <c r="J664" s="36"/>
      <c r="K664" s="36"/>
      <c r="L664" s="39"/>
      <c r="M664" s="203"/>
      <c r="N664" s="204"/>
      <c r="O664" s="64"/>
      <c r="P664" s="64"/>
      <c r="Q664" s="64"/>
      <c r="R664" s="64"/>
      <c r="S664" s="64"/>
      <c r="T664" s="65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216</v>
      </c>
      <c r="AU664" s="17" t="s">
        <v>82</v>
      </c>
    </row>
    <row r="665" spans="1:65" s="13" customFormat="1" ht="10.199999999999999">
      <c r="B665" s="205"/>
      <c r="C665" s="206"/>
      <c r="D665" s="201" t="s">
        <v>166</v>
      </c>
      <c r="E665" s="207" t="s">
        <v>19</v>
      </c>
      <c r="F665" s="208" t="s">
        <v>2343</v>
      </c>
      <c r="G665" s="206"/>
      <c r="H665" s="209">
        <v>10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166</v>
      </c>
      <c r="AU665" s="215" t="s">
        <v>82</v>
      </c>
      <c r="AV665" s="13" t="s">
        <v>85</v>
      </c>
      <c r="AW665" s="13" t="s">
        <v>34</v>
      </c>
      <c r="AX665" s="13" t="s">
        <v>82</v>
      </c>
      <c r="AY665" s="215" t="s">
        <v>158</v>
      </c>
    </row>
    <row r="666" spans="1:65" s="2" customFormat="1" ht="30.6" customHeight="1">
      <c r="A666" s="34"/>
      <c r="B666" s="35"/>
      <c r="C666" s="188" t="s">
        <v>1091</v>
      </c>
      <c r="D666" s="188" t="s">
        <v>159</v>
      </c>
      <c r="E666" s="189" t="s">
        <v>1132</v>
      </c>
      <c r="F666" s="190" t="s">
        <v>1133</v>
      </c>
      <c r="G666" s="191" t="s">
        <v>162</v>
      </c>
      <c r="H666" s="192">
        <v>10</v>
      </c>
      <c r="I666" s="193"/>
      <c r="J666" s="194">
        <f>ROUND(I666*H666,2)</f>
        <v>0</v>
      </c>
      <c r="K666" s="190" t="s">
        <v>213</v>
      </c>
      <c r="L666" s="39"/>
      <c r="M666" s="195" t="s">
        <v>19</v>
      </c>
      <c r="N666" s="196" t="s">
        <v>45</v>
      </c>
      <c r="O666" s="64"/>
      <c r="P666" s="197">
        <f>O666*H666</f>
        <v>0</v>
      </c>
      <c r="Q666" s="197">
        <v>0</v>
      </c>
      <c r="R666" s="197">
        <f>Q666*H666</f>
        <v>0</v>
      </c>
      <c r="S666" s="197">
        <v>0</v>
      </c>
      <c r="T666" s="198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9" t="s">
        <v>236</v>
      </c>
      <c r="AT666" s="199" t="s">
        <v>159</v>
      </c>
      <c r="AU666" s="199" t="s">
        <v>82</v>
      </c>
      <c r="AY666" s="17" t="s">
        <v>158</v>
      </c>
      <c r="BE666" s="200">
        <f>IF(N666="základní",J666,0)</f>
        <v>0</v>
      </c>
      <c r="BF666" s="200">
        <f>IF(N666="snížená",J666,0)</f>
        <v>0</v>
      </c>
      <c r="BG666" s="200">
        <f>IF(N666="zákl. přenesená",J666,0)</f>
        <v>0</v>
      </c>
      <c r="BH666" s="200">
        <f>IF(N666="sníž. přenesená",J666,0)</f>
        <v>0</v>
      </c>
      <c r="BI666" s="200">
        <f>IF(N666="nulová",J666,0)</f>
        <v>0</v>
      </c>
      <c r="BJ666" s="17" t="s">
        <v>82</v>
      </c>
      <c r="BK666" s="200">
        <f>ROUND(I666*H666,2)</f>
        <v>0</v>
      </c>
      <c r="BL666" s="17" t="s">
        <v>236</v>
      </c>
      <c r="BM666" s="199" t="s">
        <v>1134</v>
      </c>
    </row>
    <row r="667" spans="1:65" s="2" customFormat="1" ht="38.4">
      <c r="A667" s="34"/>
      <c r="B667" s="35"/>
      <c r="C667" s="36"/>
      <c r="D667" s="201" t="s">
        <v>165</v>
      </c>
      <c r="E667" s="36"/>
      <c r="F667" s="202" t="s">
        <v>1135</v>
      </c>
      <c r="G667" s="36"/>
      <c r="H667" s="36"/>
      <c r="I667" s="108"/>
      <c r="J667" s="36"/>
      <c r="K667" s="36"/>
      <c r="L667" s="39"/>
      <c r="M667" s="203"/>
      <c r="N667" s="204"/>
      <c r="O667" s="64"/>
      <c r="P667" s="64"/>
      <c r="Q667" s="64"/>
      <c r="R667" s="64"/>
      <c r="S667" s="64"/>
      <c r="T667" s="65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165</v>
      </c>
      <c r="AU667" s="17" t="s">
        <v>82</v>
      </c>
    </row>
    <row r="668" spans="1:65" s="2" customFormat="1" ht="124.8">
      <c r="A668" s="34"/>
      <c r="B668" s="35"/>
      <c r="C668" s="36"/>
      <c r="D668" s="201" t="s">
        <v>216</v>
      </c>
      <c r="E668" s="36"/>
      <c r="F668" s="227" t="s">
        <v>1124</v>
      </c>
      <c r="G668" s="36"/>
      <c r="H668" s="36"/>
      <c r="I668" s="108"/>
      <c r="J668" s="36"/>
      <c r="K668" s="36"/>
      <c r="L668" s="39"/>
      <c r="M668" s="203"/>
      <c r="N668" s="204"/>
      <c r="O668" s="64"/>
      <c r="P668" s="64"/>
      <c r="Q668" s="64"/>
      <c r="R668" s="64"/>
      <c r="S668" s="64"/>
      <c r="T668" s="65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216</v>
      </c>
      <c r="AU668" s="17" t="s">
        <v>82</v>
      </c>
    </row>
    <row r="669" spans="1:65" s="13" customFormat="1" ht="10.199999999999999">
      <c r="B669" s="205"/>
      <c r="C669" s="206"/>
      <c r="D669" s="201" t="s">
        <v>166</v>
      </c>
      <c r="E669" s="207" t="s">
        <v>19</v>
      </c>
      <c r="F669" s="208" t="s">
        <v>2343</v>
      </c>
      <c r="G669" s="206"/>
      <c r="H669" s="209">
        <v>10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166</v>
      </c>
      <c r="AU669" s="215" t="s">
        <v>82</v>
      </c>
      <c r="AV669" s="13" t="s">
        <v>85</v>
      </c>
      <c r="AW669" s="13" t="s">
        <v>34</v>
      </c>
      <c r="AX669" s="13" t="s">
        <v>82</v>
      </c>
      <c r="AY669" s="215" t="s">
        <v>158</v>
      </c>
    </row>
    <row r="670" spans="1:65" s="2" customFormat="1" ht="16.5" customHeight="1">
      <c r="A670" s="34"/>
      <c r="B670" s="35"/>
      <c r="C670" s="228" t="s">
        <v>1098</v>
      </c>
      <c r="D670" s="228" t="s">
        <v>199</v>
      </c>
      <c r="E670" s="229" t="s">
        <v>1137</v>
      </c>
      <c r="F670" s="230" t="s">
        <v>1138</v>
      </c>
      <c r="G670" s="231" t="s">
        <v>162</v>
      </c>
      <c r="H670" s="232">
        <v>10</v>
      </c>
      <c r="I670" s="233"/>
      <c r="J670" s="234">
        <f>ROUND(I670*H670,2)</f>
        <v>0</v>
      </c>
      <c r="K670" s="230" t="s">
        <v>213</v>
      </c>
      <c r="L670" s="235"/>
      <c r="M670" s="236" t="s">
        <v>19</v>
      </c>
      <c r="N670" s="237" t="s">
        <v>45</v>
      </c>
      <c r="O670" s="64"/>
      <c r="P670" s="197">
        <f>O670*H670</f>
        <v>0</v>
      </c>
      <c r="Q670" s="197">
        <v>4.5999999999999999E-2</v>
      </c>
      <c r="R670" s="197">
        <f>Q670*H670</f>
        <v>0.45999999999999996</v>
      </c>
      <c r="S670" s="197">
        <v>0</v>
      </c>
      <c r="T670" s="198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9" t="s">
        <v>255</v>
      </c>
      <c r="AT670" s="199" t="s">
        <v>199</v>
      </c>
      <c r="AU670" s="199" t="s">
        <v>82</v>
      </c>
      <c r="AY670" s="17" t="s">
        <v>158</v>
      </c>
      <c r="BE670" s="200">
        <f>IF(N670="základní",J670,0)</f>
        <v>0</v>
      </c>
      <c r="BF670" s="200">
        <f>IF(N670="snížená",J670,0)</f>
        <v>0</v>
      </c>
      <c r="BG670" s="200">
        <f>IF(N670="zákl. přenesená",J670,0)</f>
        <v>0</v>
      </c>
      <c r="BH670" s="200">
        <f>IF(N670="sníž. přenesená",J670,0)</f>
        <v>0</v>
      </c>
      <c r="BI670" s="200">
        <f>IF(N670="nulová",J670,0)</f>
        <v>0</v>
      </c>
      <c r="BJ670" s="17" t="s">
        <v>82</v>
      </c>
      <c r="BK670" s="200">
        <f>ROUND(I670*H670,2)</f>
        <v>0</v>
      </c>
      <c r="BL670" s="17" t="s">
        <v>255</v>
      </c>
      <c r="BM670" s="199" t="s">
        <v>1139</v>
      </c>
    </row>
    <row r="671" spans="1:65" s="2" customFormat="1" ht="10.199999999999999">
      <c r="A671" s="34"/>
      <c r="B671" s="35"/>
      <c r="C671" s="36"/>
      <c r="D671" s="201" t="s">
        <v>165</v>
      </c>
      <c r="E671" s="36"/>
      <c r="F671" s="202" t="s">
        <v>1138</v>
      </c>
      <c r="G671" s="36"/>
      <c r="H671" s="36"/>
      <c r="I671" s="108"/>
      <c r="J671" s="36"/>
      <c r="K671" s="36"/>
      <c r="L671" s="39"/>
      <c r="M671" s="203"/>
      <c r="N671" s="204"/>
      <c r="O671" s="64"/>
      <c r="P671" s="64"/>
      <c r="Q671" s="64"/>
      <c r="R671" s="64"/>
      <c r="S671" s="64"/>
      <c r="T671" s="65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165</v>
      </c>
      <c r="AU671" s="17" t="s">
        <v>82</v>
      </c>
    </row>
    <row r="672" spans="1:65" s="13" customFormat="1" ht="10.199999999999999">
      <c r="B672" s="205"/>
      <c r="C672" s="206"/>
      <c r="D672" s="201" t="s">
        <v>166</v>
      </c>
      <c r="E672" s="207" t="s">
        <v>19</v>
      </c>
      <c r="F672" s="208" t="s">
        <v>2252</v>
      </c>
      <c r="G672" s="206"/>
      <c r="H672" s="209">
        <v>10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166</v>
      </c>
      <c r="AU672" s="215" t="s">
        <v>82</v>
      </c>
      <c r="AV672" s="13" t="s">
        <v>85</v>
      </c>
      <c r="AW672" s="13" t="s">
        <v>34</v>
      </c>
      <c r="AX672" s="13" t="s">
        <v>82</v>
      </c>
      <c r="AY672" s="215" t="s">
        <v>158</v>
      </c>
    </row>
    <row r="673" spans="1:65" s="2" customFormat="1" ht="30.6" customHeight="1">
      <c r="A673" s="34"/>
      <c r="B673" s="35"/>
      <c r="C673" s="188" t="s">
        <v>1103</v>
      </c>
      <c r="D673" s="188" t="s">
        <v>159</v>
      </c>
      <c r="E673" s="189" t="s">
        <v>1141</v>
      </c>
      <c r="F673" s="190" t="s">
        <v>1142</v>
      </c>
      <c r="G673" s="191" t="s">
        <v>162</v>
      </c>
      <c r="H673" s="192">
        <v>12</v>
      </c>
      <c r="I673" s="193"/>
      <c r="J673" s="194">
        <f>ROUND(I673*H673,2)</f>
        <v>0</v>
      </c>
      <c r="K673" s="190" t="s">
        <v>213</v>
      </c>
      <c r="L673" s="39"/>
      <c r="M673" s="195" t="s">
        <v>19</v>
      </c>
      <c r="N673" s="196" t="s">
        <v>45</v>
      </c>
      <c r="O673" s="64"/>
      <c r="P673" s="197">
        <f>O673*H673</f>
        <v>0</v>
      </c>
      <c r="Q673" s="197">
        <v>0</v>
      </c>
      <c r="R673" s="197">
        <f>Q673*H673</f>
        <v>0</v>
      </c>
      <c r="S673" s="197">
        <v>0</v>
      </c>
      <c r="T673" s="198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9" t="s">
        <v>236</v>
      </c>
      <c r="AT673" s="199" t="s">
        <v>159</v>
      </c>
      <c r="AU673" s="199" t="s">
        <v>82</v>
      </c>
      <c r="AY673" s="17" t="s">
        <v>158</v>
      </c>
      <c r="BE673" s="200">
        <f>IF(N673="základní",J673,0)</f>
        <v>0</v>
      </c>
      <c r="BF673" s="200">
        <f>IF(N673="snížená",J673,0)</f>
        <v>0</v>
      </c>
      <c r="BG673" s="200">
        <f>IF(N673="zákl. přenesená",J673,0)</f>
        <v>0</v>
      </c>
      <c r="BH673" s="200">
        <f>IF(N673="sníž. přenesená",J673,0)</f>
        <v>0</v>
      </c>
      <c r="BI673" s="200">
        <f>IF(N673="nulová",J673,0)</f>
        <v>0</v>
      </c>
      <c r="BJ673" s="17" t="s">
        <v>82</v>
      </c>
      <c r="BK673" s="200">
        <f>ROUND(I673*H673,2)</f>
        <v>0</v>
      </c>
      <c r="BL673" s="17" t="s">
        <v>236</v>
      </c>
      <c r="BM673" s="199" t="s">
        <v>1143</v>
      </c>
    </row>
    <row r="674" spans="1:65" s="2" customFormat="1" ht="28.8">
      <c r="A674" s="34"/>
      <c r="B674" s="35"/>
      <c r="C674" s="36"/>
      <c r="D674" s="201" t="s">
        <v>165</v>
      </c>
      <c r="E674" s="36"/>
      <c r="F674" s="202" t="s">
        <v>1144</v>
      </c>
      <c r="G674" s="36"/>
      <c r="H674" s="36"/>
      <c r="I674" s="108"/>
      <c r="J674" s="36"/>
      <c r="K674" s="36"/>
      <c r="L674" s="39"/>
      <c r="M674" s="203"/>
      <c r="N674" s="204"/>
      <c r="O674" s="64"/>
      <c r="P674" s="64"/>
      <c r="Q674" s="64"/>
      <c r="R674" s="64"/>
      <c r="S674" s="64"/>
      <c r="T674" s="65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165</v>
      </c>
      <c r="AU674" s="17" t="s">
        <v>82</v>
      </c>
    </row>
    <row r="675" spans="1:65" s="2" customFormat="1" ht="96">
      <c r="A675" s="34"/>
      <c r="B675" s="35"/>
      <c r="C675" s="36"/>
      <c r="D675" s="201" t="s">
        <v>216</v>
      </c>
      <c r="E675" s="36"/>
      <c r="F675" s="227" t="s">
        <v>1118</v>
      </c>
      <c r="G675" s="36"/>
      <c r="H675" s="36"/>
      <c r="I675" s="108"/>
      <c r="J675" s="36"/>
      <c r="K675" s="36"/>
      <c r="L675" s="39"/>
      <c r="M675" s="203"/>
      <c r="N675" s="204"/>
      <c r="O675" s="64"/>
      <c r="P675" s="64"/>
      <c r="Q675" s="64"/>
      <c r="R675" s="64"/>
      <c r="S675" s="64"/>
      <c r="T675" s="65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216</v>
      </c>
      <c r="AU675" s="17" t="s">
        <v>82</v>
      </c>
    </row>
    <row r="676" spans="1:65" s="13" customFormat="1" ht="10.199999999999999">
      <c r="B676" s="205"/>
      <c r="C676" s="206"/>
      <c r="D676" s="201" t="s">
        <v>166</v>
      </c>
      <c r="E676" s="207" t="s">
        <v>19</v>
      </c>
      <c r="F676" s="208" t="s">
        <v>2344</v>
      </c>
      <c r="G676" s="206"/>
      <c r="H676" s="209">
        <v>12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166</v>
      </c>
      <c r="AU676" s="215" t="s">
        <v>82</v>
      </c>
      <c r="AV676" s="13" t="s">
        <v>85</v>
      </c>
      <c r="AW676" s="13" t="s">
        <v>34</v>
      </c>
      <c r="AX676" s="13" t="s">
        <v>82</v>
      </c>
      <c r="AY676" s="215" t="s">
        <v>158</v>
      </c>
    </row>
    <row r="677" spans="1:65" s="2" customFormat="1" ht="30.6" customHeight="1">
      <c r="A677" s="34"/>
      <c r="B677" s="35"/>
      <c r="C677" s="188" t="s">
        <v>1109</v>
      </c>
      <c r="D677" s="188" t="s">
        <v>159</v>
      </c>
      <c r="E677" s="189" t="s">
        <v>1147</v>
      </c>
      <c r="F677" s="190" t="s">
        <v>1148</v>
      </c>
      <c r="G677" s="191" t="s">
        <v>162</v>
      </c>
      <c r="H677" s="192">
        <v>12</v>
      </c>
      <c r="I677" s="193"/>
      <c r="J677" s="194">
        <f>ROUND(I677*H677,2)</f>
        <v>0</v>
      </c>
      <c r="K677" s="190" t="s">
        <v>213</v>
      </c>
      <c r="L677" s="39"/>
      <c r="M677" s="195" t="s">
        <v>19</v>
      </c>
      <c r="N677" s="196" t="s">
        <v>45</v>
      </c>
      <c r="O677" s="64"/>
      <c r="P677" s="197">
        <f>O677*H677</f>
        <v>0</v>
      </c>
      <c r="Q677" s="197">
        <v>0</v>
      </c>
      <c r="R677" s="197">
        <f>Q677*H677</f>
        <v>0</v>
      </c>
      <c r="S677" s="197">
        <v>0</v>
      </c>
      <c r="T677" s="198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9" t="s">
        <v>236</v>
      </c>
      <c r="AT677" s="199" t="s">
        <v>159</v>
      </c>
      <c r="AU677" s="199" t="s">
        <v>82</v>
      </c>
      <c r="AY677" s="17" t="s">
        <v>158</v>
      </c>
      <c r="BE677" s="200">
        <f>IF(N677="základní",J677,0)</f>
        <v>0</v>
      </c>
      <c r="BF677" s="200">
        <f>IF(N677="snížená",J677,0)</f>
        <v>0</v>
      </c>
      <c r="BG677" s="200">
        <f>IF(N677="zákl. přenesená",J677,0)</f>
        <v>0</v>
      </c>
      <c r="BH677" s="200">
        <f>IF(N677="sníž. přenesená",J677,0)</f>
        <v>0</v>
      </c>
      <c r="BI677" s="200">
        <f>IF(N677="nulová",J677,0)</f>
        <v>0</v>
      </c>
      <c r="BJ677" s="17" t="s">
        <v>82</v>
      </c>
      <c r="BK677" s="200">
        <f>ROUND(I677*H677,2)</f>
        <v>0</v>
      </c>
      <c r="BL677" s="17" t="s">
        <v>236</v>
      </c>
      <c r="BM677" s="199" t="s">
        <v>1149</v>
      </c>
    </row>
    <row r="678" spans="1:65" s="2" customFormat="1" ht="28.8">
      <c r="A678" s="34"/>
      <c r="B678" s="35"/>
      <c r="C678" s="36"/>
      <c r="D678" s="201" t="s">
        <v>165</v>
      </c>
      <c r="E678" s="36"/>
      <c r="F678" s="202" t="s">
        <v>1150</v>
      </c>
      <c r="G678" s="36"/>
      <c r="H678" s="36"/>
      <c r="I678" s="108"/>
      <c r="J678" s="36"/>
      <c r="K678" s="36"/>
      <c r="L678" s="39"/>
      <c r="M678" s="203"/>
      <c r="N678" s="204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165</v>
      </c>
      <c r="AU678" s="17" t="s">
        <v>82</v>
      </c>
    </row>
    <row r="679" spans="1:65" s="2" customFormat="1" ht="124.8">
      <c r="A679" s="34"/>
      <c r="B679" s="35"/>
      <c r="C679" s="36"/>
      <c r="D679" s="201" t="s">
        <v>216</v>
      </c>
      <c r="E679" s="36"/>
      <c r="F679" s="227" t="s">
        <v>1124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216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2344</v>
      </c>
      <c r="G680" s="206"/>
      <c r="H680" s="209">
        <v>12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16.5" customHeight="1">
      <c r="A681" s="34"/>
      <c r="B681" s="35"/>
      <c r="C681" s="228" t="s">
        <v>1113</v>
      </c>
      <c r="D681" s="228" t="s">
        <v>199</v>
      </c>
      <c r="E681" s="229" t="s">
        <v>1152</v>
      </c>
      <c r="F681" s="230" t="s">
        <v>1153</v>
      </c>
      <c r="G681" s="231" t="s">
        <v>162</v>
      </c>
      <c r="H681" s="232">
        <v>12</v>
      </c>
      <c r="I681" s="233"/>
      <c r="J681" s="234">
        <f>ROUND(I681*H681,2)</f>
        <v>0</v>
      </c>
      <c r="K681" s="230" t="s">
        <v>213</v>
      </c>
      <c r="L681" s="235"/>
      <c r="M681" s="236" t="s">
        <v>19</v>
      </c>
      <c r="N681" s="237" t="s">
        <v>45</v>
      </c>
      <c r="O681" s="64"/>
      <c r="P681" s="197">
        <f>O681*H681</f>
        <v>0</v>
      </c>
      <c r="Q681" s="197">
        <v>0.08</v>
      </c>
      <c r="R681" s="197">
        <f>Q681*H681</f>
        <v>0.96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255</v>
      </c>
      <c r="AT681" s="199" t="s">
        <v>199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255</v>
      </c>
      <c r="BM681" s="199" t="s">
        <v>1154</v>
      </c>
    </row>
    <row r="682" spans="1:65" s="2" customFormat="1" ht="10.199999999999999">
      <c r="A682" s="34"/>
      <c r="B682" s="35"/>
      <c r="C682" s="36"/>
      <c r="D682" s="201" t="s">
        <v>165</v>
      </c>
      <c r="E682" s="36"/>
      <c r="F682" s="202" t="s">
        <v>1153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2276</v>
      </c>
      <c r="G683" s="206"/>
      <c r="H683" s="209">
        <v>12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30.6" customHeight="1">
      <c r="A684" s="34"/>
      <c r="B684" s="35"/>
      <c r="C684" s="188" t="s">
        <v>1119</v>
      </c>
      <c r="D684" s="188" t="s">
        <v>159</v>
      </c>
      <c r="E684" s="189" t="s">
        <v>1157</v>
      </c>
      <c r="F684" s="190" t="s">
        <v>1158</v>
      </c>
      <c r="G684" s="191" t="s">
        <v>1035</v>
      </c>
      <c r="H684" s="192">
        <v>6.5119999999999996</v>
      </c>
      <c r="I684" s="193"/>
      <c r="J684" s="194">
        <f>ROUND(I684*H684,2)</f>
        <v>0</v>
      </c>
      <c r="K684" s="190" t="s">
        <v>19</v>
      </c>
      <c r="L684" s="39"/>
      <c r="M684" s="195" t="s">
        <v>19</v>
      </c>
      <c r="N684" s="196" t="s">
        <v>45</v>
      </c>
      <c r="O684" s="64"/>
      <c r="P684" s="197">
        <f>O684*H684</f>
        <v>0</v>
      </c>
      <c r="Q684" s="197">
        <v>0</v>
      </c>
      <c r="R684" s="197">
        <f>Q684*H684</f>
        <v>0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236</v>
      </c>
      <c r="AT684" s="199" t="s">
        <v>159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236</v>
      </c>
      <c r="BM684" s="199" t="s">
        <v>1159</v>
      </c>
    </row>
    <row r="685" spans="1:65" s="2" customFormat="1" ht="19.2">
      <c r="A685" s="34"/>
      <c r="B685" s="35"/>
      <c r="C685" s="36"/>
      <c r="D685" s="201" t="s">
        <v>165</v>
      </c>
      <c r="E685" s="36"/>
      <c r="F685" s="202" t="s">
        <v>1158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13" customFormat="1" ht="20.399999999999999">
      <c r="B686" s="205"/>
      <c r="C686" s="206"/>
      <c r="D686" s="201" t="s">
        <v>166</v>
      </c>
      <c r="E686" s="207" t="s">
        <v>19</v>
      </c>
      <c r="F686" s="208" t="s">
        <v>2345</v>
      </c>
      <c r="G686" s="206"/>
      <c r="H686" s="209">
        <v>6.5119999999999996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166</v>
      </c>
      <c r="AU686" s="215" t="s">
        <v>82</v>
      </c>
      <c r="AV686" s="13" t="s">
        <v>85</v>
      </c>
      <c r="AW686" s="13" t="s">
        <v>34</v>
      </c>
      <c r="AX686" s="13" t="s">
        <v>82</v>
      </c>
      <c r="AY686" s="215" t="s">
        <v>158</v>
      </c>
    </row>
    <row r="687" spans="1:65" s="2" customFormat="1" ht="30.6" customHeight="1">
      <c r="A687" s="34"/>
      <c r="B687" s="35"/>
      <c r="C687" s="188" t="s">
        <v>1125</v>
      </c>
      <c r="D687" s="188" t="s">
        <v>159</v>
      </c>
      <c r="E687" s="189" t="s">
        <v>1162</v>
      </c>
      <c r="F687" s="190" t="s">
        <v>1163</v>
      </c>
      <c r="G687" s="191" t="s">
        <v>1035</v>
      </c>
      <c r="H687" s="192">
        <v>6.5119999999999996</v>
      </c>
      <c r="I687" s="193"/>
      <c r="J687" s="194">
        <f>ROUND(I687*H687,2)</f>
        <v>0</v>
      </c>
      <c r="K687" s="190" t="s">
        <v>19</v>
      </c>
      <c r="L687" s="39"/>
      <c r="M687" s="195" t="s">
        <v>19</v>
      </c>
      <c r="N687" s="196" t="s">
        <v>45</v>
      </c>
      <c r="O687" s="64"/>
      <c r="P687" s="197">
        <f>O687*H687</f>
        <v>0</v>
      </c>
      <c r="Q687" s="197">
        <v>2.2563399999999998</v>
      </c>
      <c r="R687" s="197">
        <f>Q687*H687</f>
        <v>14.693286079999998</v>
      </c>
      <c r="S687" s="197">
        <v>0</v>
      </c>
      <c r="T687" s="19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9" t="s">
        <v>236</v>
      </c>
      <c r="AT687" s="199" t="s">
        <v>159</v>
      </c>
      <c r="AU687" s="199" t="s">
        <v>82</v>
      </c>
      <c r="AY687" s="17" t="s">
        <v>158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7" t="s">
        <v>82</v>
      </c>
      <c r="BK687" s="200">
        <f>ROUND(I687*H687,2)</f>
        <v>0</v>
      </c>
      <c r="BL687" s="17" t="s">
        <v>236</v>
      </c>
      <c r="BM687" s="199" t="s">
        <v>1164</v>
      </c>
    </row>
    <row r="688" spans="1:65" s="2" customFormat="1" ht="19.2">
      <c r="A688" s="34"/>
      <c r="B688" s="35"/>
      <c r="C688" s="36"/>
      <c r="D688" s="201" t="s">
        <v>165</v>
      </c>
      <c r="E688" s="36"/>
      <c r="F688" s="202" t="s">
        <v>1163</v>
      </c>
      <c r="G688" s="36"/>
      <c r="H688" s="36"/>
      <c r="I688" s="108"/>
      <c r="J688" s="36"/>
      <c r="K688" s="36"/>
      <c r="L688" s="39"/>
      <c r="M688" s="203"/>
      <c r="N688" s="204"/>
      <c r="O688" s="64"/>
      <c r="P688" s="64"/>
      <c r="Q688" s="64"/>
      <c r="R688" s="64"/>
      <c r="S688" s="64"/>
      <c r="T688" s="65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165</v>
      </c>
      <c r="AU688" s="17" t="s">
        <v>82</v>
      </c>
    </row>
    <row r="689" spans="1:65" s="13" customFormat="1" ht="20.399999999999999">
      <c r="B689" s="205"/>
      <c r="C689" s="206"/>
      <c r="D689" s="201" t="s">
        <v>166</v>
      </c>
      <c r="E689" s="207" t="s">
        <v>19</v>
      </c>
      <c r="F689" s="208" t="s">
        <v>2345</v>
      </c>
      <c r="G689" s="206"/>
      <c r="H689" s="209">
        <v>6.5119999999999996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166</v>
      </c>
      <c r="AU689" s="215" t="s">
        <v>82</v>
      </c>
      <c r="AV689" s="13" t="s">
        <v>85</v>
      </c>
      <c r="AW689" s="13" t="s">
        <v>34</v>
      </c>
      <c r="AX689" s="13" t="s">
        <v>82</v>
      </c>
      <c r="AY689" s="215" t="s">
        <v>158</v>
      </c>
    </row>
    <row r="690" spans="1:65" s="2" customFormat="1" ht="30.6" customHeight="1">
      <c r="A690" s="34"/>
      <c r="B690" s="35"/>
      <c r="C690" s="188" t="s">
        <v>1131</v>
      </c>
      <c r="D690" s="188" t="s">
        <v>159</v>
      </c>
      <c r="E690" s="189" t="s">
        <v>1166</v>
      </c>
      <c r="F690" s="190" t="s">
        <v>1167</v>
      </c>
      <c r="G690" s="191" t="s">
        <v>202</v>
      </c>
      <c r="H690" s="192">
        <v>1</v>
      </c>
      <c r="I690" s="193"/>
      <c r="J690" s="194">
        <f>ROUND(I690*H690,2)</f>
        <v>0</v>
      </c>
      <c r="K690" s="190" t="s">
        <v>19</v>
      </c>
      <c r="L690" s="39"/>
      <c r="M690" s="195" t="s">
        <v>19</v>
      </c>
      <c r="N690" s="196" t="s">
        <v>45</v>
      </c>
      <c r="O690" s="64"/>
      <c r="P690" s="197">
        <f>O690*H690</f>
        <v>0</v>
      </c>
      <c r="Q690" s="197">
        <v>0</v>
      </c>
      <c r="R690" s="197">
        <f>Q690*H690</f>
        <v>0</v>
      </c>
      <c r="S690" s="197">
        <v>0</v>
      </c>
      <c r="T690" s="198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9" t="s">
        <v>236</v>
      </c>
      <c r="AT690" s="199" t="s">
        <v>159</v>
      </c>
      <c r="AU690" s="199" t="s">
        <v>82</v>
      </c>
      <c r="AY690" s="17" t="s">
        <v>158</v>
      </c>
      <c r="BE690" s="200">
        <f>IF(N690="základní",J690,0)</f>
        <v>0</v>
      </c>
      <c r="BF690" s="200">
        <f>IF(N690="snížená",J690,0)</f>
        <v>0</v>
      </c>
      <c r="BG690" s="200">
        <f>IF(N690="zákl. přenesená",J690,0)</f>
        <v>0</v>
      </c>
      <c r="BH690" s="200">
        <f>IF(N690="sníž. přenesená",J690,0)</f>
        <v>0</v>
      </c>
      <c r="BI690" s="200">
        <f>IF(N690="nulová",J690,0)</f>
        <v>0</v>
      </c>
      <c r="BJ690" s="17" t="s">
        <v>82</v>
      </c>
      <c r="BK690" s="200">
        <f>ROUND(I690*H690,2)</f>
        <v>0</v>
      </c>
      <c r="BL690" s="17" t="s">
        <v>236</v>
      </c>
      <c r="BM690" s="199" t="s">
        <v>1168</v>
      </c>
    </row>
    <row r="691" spans="1:65" s="2" customFormat="1" ht="19.2">
      <c r="A691" s="34"/>
      <c r="B691" s="35"/>
      <c r="C691" s="36"/>
      <c r="D691" s="201" t="s">
        <v>165</v>
      </c>
      <c r="E691" s="36"/>
      <c r="F691" s="202" t="s">
        <v>1167</v>
      </c>
      <c r="G691" s="36"/>
      <c r="H691" s="36"/>
      <c r="I691" s="108"/>
      <c r="J691" s="36"/>
      <c r="K691" s="36"/>
      <c r="L691" s="39"/>
      <c r="M691" s="203"/>
      <c r="N691" s="204"/>
      <c r="O691" s="64"/>
      <c r="P691" s="64"/>
      <c r="Q691" s="64"/>
      <c r="R691" s="64"/>
      <c r="S691" s="64"/>
      <c r="T691" s="65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165</v>
      </c>
      <c r="AU691" s="17" t="s">
        <v>82</v>
      </c>
    </row>
    <row r="692" spans="1:65" s="13" customFormat="1" ht="10.199999999999999">
      <c r="B692" s="205"/>
      <c r="C692" s="206"/>
      <c r="D692" s="201" t="s">
        <v>166</v>
      </c>
      <c r="E692" s="207" t="s">
        <v>19</v>
      </c>
      <c r="F692" s="208" t="s">
        <v>2256</v>
      </c>
      <c r="G692" s="206"/>
      <c r="H692" s="209">
        <v>1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166</v>
      </c>
      <c r="AU692" s="215" t="s">
        <v>82</v>
      </c>
      <c r="AV692" s="13" t="s">
        <v>85</v>
      </c>
      <c r="AW692" s="13" t="s">
        <v>34</v>
      </c>
      <c r="AX692" s="13" t="s">
        <v>82</v>
      </c>
      <c r="AY692" s="215" t="s">
        <v>158</v>
      </c>
    </row>
    <row r="693" spans="1:65" s="2" customFormat="1" ht="30.6" customHeight="1">
      <c r="A693" s="34"/>
      <c r="B693" s="35"/>
      <c r="C693" s="188" t="s">
        <v>1136</v>
      </c>
      <c r="D693" s="188" t="s">
        <v>159</v>
      </c>
      <c r="E693" s="189" t="s">
        <v>1170</v>
      </c>
      <c r="F693" s="190" t="s">
        <v>1171</v>
      </c>
      <c r="G693" s="191" t="s">
        <v>1059</v>
      </c>
      <c r="H693" s="192">
        <v>5.7000000000000002E-2</v>
      </c>
      <c r="I693" s="193"/>
      <c r="J693" s="194">
        <f>ROUND(I693*H693,2)</f>
        <v>0</v>
      </c>
      <c r="K693" s="190" t="s">
        <v>19</v>
      </c>
      <c r="L693" s="39"/>
      <c r="M693" s="195" t="s">
        <v>19</v>
      </c>
      <c r="N693" s="196" t="s">
        <v>45</v>
      </c>
      <c r="O693" s="64"/>
      <c r="P693" s="197">
        <f>O693*H693</f>
        <v>0</v>
      </c>
      <c r="Q693" s="197">
        <v>1.0601700000000001</v>
      </c>
      <c r="R693" s="197">
        <f>Q693*H693</f>
        <v>6.0429690000000008E-2</v>
      </c>
      <c r="S693" s="197">
        <v>0</v>
      </c>
      <c r="T693" s="198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9" t="s">
        <v>236</v>
      </c>
      <c r="AT693" s="199" t="s">
        <v>159</v>
      </c>
      <c r="AU693" s="199" t="s">
        <v>82</v>
      </c>
      <c r="AY693" s="17" t="s">
        <v>158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7" t="s">
        <v>82</v>
      </c>
      <c r="BK693" s="200">
        <f>ROUND(I693*H693,2)</f>
        <v>0</v>
      </c>
      <c r="BL693" s="17" t="s">
        <v>236</v>
      </c>
      <c r="BM693" s="199" t="s">
        <v>1172</v>
      </c>
    </row>
    <row r="694" spans="1:65" s="2" customFormat="1" ht="10.199999999999999">
      <c r="A694" s="34"/>
      <c r="B694" s="35"/>
      <c r="C694" s="36"/>
      <c r="D694" s="201" t="s">
        <v>165</v>
      </c>
      <c r="E694" s="36"/>
      <c r="F694" s="202" t="s">
        <v>1171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165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2346</v>
      </c>
      <c r="G695" s="206"/>
      <c r="H695" s="209">
        <v>5.7000000000000002E-2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2" customFormat="1" ht="30.6" customHeight="1">
      <c r="A696" s="34"/>
      <c r="B696" s="35"/>
      <c r="C696" s="188" t="s">
        <v>1140</v>
      </c>
      <c r="D696" s="188" t="s">
        <v>159</v>
      </c>
      <c r="E696" s="189" t="s">
        <v>1175</v>
      </c>
      <c r="F696" s="190" t="s">
        <v>1176</v>
      </c>
      <c r="G696" s="191" t="s">
        <v>162</v>
      </c>
      <c r="H696" s="192">
        <v>80</v>
      </c>
      <c r="I696" s="193"/>
      <c r="J696" s="194">
        <f>ROUND(I696*H696,2)</f>
        <v>0</v>
      </c>
      <c r="K696" s="190" t="s">
        <v>213</v>
      </c>
      <c r="L696" s="39"/>
      <c r="M696" s="195" t="s">
        <v>19</v>
      </c>
      <c r="N696" s="196" t="s">
        <v>45</v>
      </c>
      <c r="O696" s="64"/>
      <c r="P696" s="197">
        <f>O696*H696</f>
        <v>0</v>
      </c>
      <c r="Q696" s="197">
        <v>0</v>
      </c>
      <c r="R696" s="197">
        <f>Q696*H696</f>
        <v>0</v>
      </c>
      <c r="S696" s="197">
        <v>0</v>
      </c>
      <c r="T696" s="198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9" t="s">
        <v>236</v>
      </c>
      <c r="AT696" s="199" t="s">
        <v>159</v>
      </c>
      <c r="AU696" s="199" t="s">
        <v>82</v>
      </c>
      <c r="AY696" s="17" t="s">
        <v>158</v>
      </c>
      <c r="BE696" s="200">
        <f>IF(N696="základní",J696,0)</f>
        <v>0</v>
      </c>
      <c r="BF696" s="200">
        <f>IF(N696="snížená",J696,0)</f>
        <v>0</v>
      </c>
      <c r="BG696" s="200">
        <f>IF(N696="zákl. přenesená",J696,0)</f>
        <v>0</v>
      </c>
      <c r="BH696" s="200">
        <f>IF(N696="sníž. přenesená",J696,0)</f>
        <v>0</v>
      </c>
      <c r="BI696" s="200">
        <f>IF(N696="nulová",J696,0)</f>
        <v>0</v>
      </c>
      <c r="BJ696" s="17" t="s">
        <v>82</v>
      </c>
      <c r="BK696" s="200">
        <f>ROUND(I696*H696,2)</f>
        <v>0</v>
      </c>
      <c r="BL696" s="17" t="s">
        <v>236</v>
      </c>
      <c r="BM696" s="199" t="s">
        <v>1177</v>
      </c>
    </row>
    <row r="697" spans="1:65" s="2" customFormat="1" ht="38.4">
      <c r="A697" s="34"/>
      <c r="B697" s="35"/>
      <c r="C697" s="36"/>
      <c r="D697" s="201" t="s">
        <v>165</v>
      </c>
      <c r="E697" s="36"/>
      <c r="F697" s="202" t="s">
        <v>1178</v>
      </c>
      <c r="G697" s="36"/>
      <c r="H697" s="36"/>
      <c r="I697" s="108"/>
      <c r="J697" s="36"/>
      <c r="K697" s="36"/>
      <c r="L697" s="39"/>
      <c r="M697" s="203"/>
      <c r="N697" s="204"/>
      <c r="O697" s="64"/>
      <c r="P697" s="64"/>
      <c r="Q697" s="64"/>
      <c r="R697" s="64"/>
      <c r="S697" s="64"/>
      <c r="T697" s="65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165</v>
      </c>
      <c r="AU697" s="17" t="s">
        <v>82</v>
      </c>
    </row>
    <row r="698" spans="1:65" s="2" customFormat="1" ht="48">
      <c r="A698" s="34"/>
      <c r="B698" s="35"/>
      <c r="C698" s="36"/>
      <c r="D698" s="201" t="s">
        <v>216</v>
      </c>
      <c r="E698" s="36"/>
      <c r="F698" s="227" t="s">
        <v>1179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216</v>
      </c>
      <c r="AU698" s="17" t="s">
        <v>82</v>
      </c>
    </row>
    <row r="699" spans="1:65" s="13" customFormat="1" ht="10.199999999999999">
      <c r="B699" s="205"/>
      <c r="C699" s="206"/>
      <c r="D699" s="201" t="s">
        <v>166</v>
      </c>
      <c r="E699" s="207" t="s">
        <v>19</v>
      </c>
      <c r="F699" s="208" t="s">
        <v>2347</v>
      </c>
      <c r="G699" s="206"/>
      <c r="H699" s="209">
        <v>40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166</v>
      </c>
      <c r="AU699" s="215" t="s">
        <v>82</v>
      </c>
      <c r="AV699" s="13" t="s">
        <v>85</v>
      </c>
      <c r="AW699" s="13" t="s">
        <v>34</v>
      </c>
      <c r="AX699" s="13" t="s">
        <v>74</v>
      </c>
      <c r="AY699" s="215" t="s">
        <v>158</v>
      </c>
    </row>
    <row r="700" spans="1:65" s="13" customFormat="1" ht="10.199999999999999">
      <c r="B700" s="205"/>
      <c r="C700" s="206"/>
      <c r="D700" s="201" t="s">
        <v>166</v>
      </c>
      <c r="E700" s="207" t="s">
        <v>19</v>
      </c>
      <c r="F700" s="208" t="s">
        <v>2348</v>
      </c>
      <c r="G700" s="206"/>
      <c r="H700" s="209">
        <v>40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166</v>
      </c>
      <c r="AU700" s="215" t="s">
        <v>82</v>
      </c>
      <c r="AV700" s="13" t="s">
        <v>85</v>
      </c>
      <c r="AW700" s="13" t="s">
        <v>34</v>
      </c>
      <c r="AX700" s="13" t="s">
        <v>74</v>
      </c>
      <c r="AY700" s="215" t="s">
        <v>158</v>
      </c>
    </row>
    <row r="701" spans="1:65" s="14" customFormat="1" ht="10.199999999999999">
      <c r="B701" s="216"/>
      <c r="C701" s="217"/>
      <c r="D701" s="201" t="s">
        <v>166</v>
      </c>
      <c r="E701" s="218" t="s">
        <v>19</v>
      </c>
      <c r="F701" s="219" t="s">
        <v>175</v>
      </c>
      <c r="G701" s="217"/>
      <c r="H701" s="220">
        <v>80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166</v>
      </c>
      <c r="AU701" s="226" t="s">
        <v>82</v>
      </c>
      <c r="AV701" s="14" t="s">
        <v>163</v>
      </c>
      <c r="AW701" s="14" t="s">
        <v>34</v>
      </c>
      <c r="AX701" s="14" t="s">
        <v>82</v>
      </c>
      <c r="AY701" s="226" t="s">
        <v>158</v>
      </c>
    </row>
    <row r="702" spans="1:65" s="2" customFormat="1" ht="30.6" customHeight="1">
      <c r="A702" s="34"/>
      <c r="B702" s="35"/>
      <c r="C702" s="188" t="s">
        <v>1146</v>
      </c>
      <c r="D702" s="188" t="s">
        <v>159</v>
      </c>
      <c r="E702" s="189" t="s">
        <v>1182</v>
      </c>
      <c r="F702" s="190" t="s">
        <v>1183</v>
      </c>
      <c r="G702" s="191" t="s">
        <v>162</v>
      </c>
      <c r="H702" s="192">
        <v>80</v>
      </c>
      <c r="I702" s="193"/>
      <c r="J702" s="194">
        <f>ROUND(I702*H702,2)</f>
        <v>0</v>
      </c>
      <c r="K702" s="190" t="s">
        <v>213</v>
      </c>
      <c r="L702" s="39"/>
      <c r="M702" s="195" t="s">
        <v>19</v>
      </c>
      <c r="N702" s="196" t="s">
        <v>45</v>
      </c>
      <c r="O702" s="64"/>
      <c r="P702" s="197">
        <f>O702*H702</f>
        <v>0</v>
      </c>
      <c r="Q702" s="197">
        <v>0</v>
      </c>
      <c r="R702" s="197">
        <f>Q702*H702</f>
        <v>0</v>
      </c>
      <c r="S702" s="197">
        <v>0</v>
      </c>
      <c r="T702" s="198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9" t="s">
        <v>236</v>
      </c>
      <c r="AT702" s="199" t="s">
        <v>159</v>
      </c>
      <c r="AU702" s="199" t="s">
        <v>82</v>
      </c>
      <c r="AY702" s="17" t="s">
        <v>158</v>
      </c>
      <c r="BE702" s="200">
        <f>IF(N702="základní",J702,0)</f>
        <v>0</v>
      </c>
      <c r="BF702" s="200">
        <f>IF(N702="snížená",J702,0)</f>
        <v>0</v>
      </c>
      <c r="BG702" s="200">
        <f>IF(N702="zákl. přenesená",J702,0)</f>
        <v>0</v>
      </c>
      <c r="BH702" s="200">
        <f>IF(N702="sníž. přenesená",J702,0)</f>
        <v>0</v>
      </c>
      <c r="BI702" s="200">
        <f>IF(N702="nulová",J702,0)</f>
        <v>0</v>
      </c>
      <c r="BJ702" s="17" t="s">
        <v>82</v>
      </c>
      <c r="BK702" s="200">
        <f>ROUND(I702*H702,2)</f>
        <v>0</v>
      </c>
      <c r="BL702" s="17" t="s">
        <v>236</v>
      </c>
      <c r="BM702" s="199" t="s">
        <v>1184</v>
      </c>
    </row>
    <row r="703" spans="1:65" s="2" customFormat="1" ht="28.8">
      <c r="A703" s="34"/>
      <c r="B703" s="35"/>
      <c r="C703" s="36"/>
      <c r="D703" s="201" t="s">
        <v>165</v>
      </c>
      <c r="E703" s="36"/>
      <c r="F703" s="202" t="s">
        <v>1185</v>
      </c>
      <c r="G703" s="36"/>
      <c r="H703" s="36"/>
      <c r="I703" s="108"/>
      <c r="J703" s="36"/>
      <c r="K703" s="36"/>
      <c r="L703" s="39"/>
      <c r="M703" s="203"/>
      <c r="N703" s="204"/>
      <c r="O703" s="64"/>
      <c r="P703" s="64"/>
      <c r="Q703" s="64"/>
      <c r="R703" s="64"/>
      <c r="S703" s="64"/>
      <c r="T703" s="65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165</v>
      </c>
      <c r="AU703" s="17" t="s">
        <v>82</v>
      </c>
    </row>
    <row r="704" spans="1:65" s="13" customFormat="1" ht="10.199999999999999">
      <c r="B704" s="205"/>
      <c r="C704" s="206"/>
      <c r="D704" s="201" t="s">
        <v>166</v>
      </c>
      <c r="E704" s="207" t="s">
        <v>19</v>
      </c>
      <c r="F704" s="208" t="s">
        <v>2347</v>
      </c>
      <c r="G704" s="206"/>
      <c r="H704" s="209">
        <v>40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166</v>
      </c>
      <c r="AU704" s="215" t="s">
        <v>82</v>
      </c>
      <c r="AV704" s="13" t="s">
        <v>85</v>
      </c>
      <c r="AW704" s="13" t="s">
        <v>34</v>
      </c>
      <c r="AX704" s="13" t="s">
        <v>74</v>
      </c>
      <c r="AY704" s="215" t="s">
        <v>158</v>
      </c>
    </row>
    <row r="705" spans="1:65" s="13" customFormat="1" ht="10.199999999999999">
      <c r="B705" s="205"/>
      <c r="C705" s="206"/>
      <c r="D705" s="201" t="s">
        <v>166</v>
      </c>
      <c r="E705" s="207" t="s">
        <v>19</v>
      </c>
      <c r="F705" s="208" t="s">
        <v>2348</v>
      </c>
      <c r="G705" s="206"/>
      <c r="H705" s="209">
        <v>40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166</v>
      </c>
      <c r="AU705" s="215" t="s">
        <v>82</v>
      </c>
      <c r="AV705" s="13" t="s">
        <v>85</v>
      </c>
      <c r="AW705" s="13" t="s">
        <v>34</v>
      </c>
      <c r="AX705" s="13" t="s">
        <v>74</v>
      </c>
      <c r="AY705" s="215" t="s">
        <v>158</v>
      </c>
    </row>
    <row r="706" spans="1:65" s="14" customFormat="1" ht="10.199999999999999">
      <c r="B706" s="216"/>
      <c r="C706" s="217"/>
      <c r="D706" s="201" t="s">
        <v>166</v>
      </c>
      <c r="E706" s="218" t="s">
        <v>19</v>
      </c>
      <c r="F706" s="219" t="s">
        <v>175</v>
      </c>
      <c r="G706" s="217"/>
      <c r="H706" s="220">
        <v>80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166</v>
      </c>
      <c r="AU706" s="226" t="s">
        <v>82</v>
      </c>
      <c r="AV706" s="14" t="s">
        <v>163</v>
      </c>
      <c r="AW706" s="14" t="s">
        <v>34</v>
      </c>
      <c r="AX706" s="14" t="s">
        <v>82</v>
      </c>
      <c r="AY706" s="226" t="s">
        <v>158</v>
      </c>
    </row>
    <row r="707" spans="1:65" s="2" customFormat="1" ht="30.6" customHeight="1">
      <c r="A707" s="34"/>
      <c r="B707" s="35"/>
      <c r="C707" s="188" t="s">
        <v>1151</v>
      </c>
      <c r="D707" s="188" t="s">
        <v>159</v>
      </c>
      <c r="E707" s="189" t="s">
        <v>1187</v>
      </c>
      <c r="F707" s="190" t="s">
        <v>1188</v>
      </c>
      <c r="G707" s="191" t="s">
        <v>162</v>
      </c>
      <c r="H707" s="192">
        <v>140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236</v>
      </c>
      <c r="AT707" s="199" t="s">
        <v>159</v>
      </c>
      <c r="AU707" s="199" t="s">
        <v>82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236</v>
      </c>
      <c r="BM707" s="199" t="s">
        <v>1189</v>
      </c>
    </row>
    <row r="708" spans="1:65" s="2" customFormat="1" ht="38.4">
      <c r="A708" s="34"/>
      <c r="B708" s="35"/>
      <c r="C708" s="36"/>
      <c r="D708" s="201" t="s">
        <v>165</v>
      </c>
      <c r="E708" s="36"/>
      <c r="F708" s="202" t="s">
        <v>1190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82</v>
      </c>
    </row>
    <row r="709" spans="1:65" s="2" customFormat="1" ht="48">
      <c r="A709" s="34"/>
      <c r="B709" s="35"/>
      <c r="C709" s="36"/>
      <c r="D709" s="201" t="s">
        <v>216</v>
      </c>
      <c r="E709" s="36"/>
      <c r="F709" s="227" t="s">
        <v>1179</v>
      </c>
      <c r="G709" s="36"/>
      <c r="H709" s="36"/>
      <c r="I709" s="108"/>
      <c r="J709" s="36"/>
      <c r="K709" s="36"/>
      <c r="L709" s="39"/>
      <c r="M709" s="203"/>
      <c r="N709" s="204"/>
      <c r="O709" s="64"/>
      <c r="P709" s="64"/>
      <c r="Q709" s="64"/>
      <c r="R709" s="64"/>
      <c r="S709" s="64"/>
      <c r="T709" s="65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216</v>
      </c>
      <c r="AU709" s="17" t="s">
        <v>82</v>
      </c>
    </row>
    <row r="710" spans="1:65" s="13" customFormat="1" ht="10.199999999999999">
      <c r="B710" s="205"/>
      <c r="C710" s="206"/>
      <c r="D710" s="201" t="s">
        <v>166</v>
      </c>
      <c r="E710" s="207" t="s">
        <v>19</v>
      </c>
      <c r="F710" s="208" t="s">
        <v>2349</v>
      </c>
      <c r="G710" s="206"/>
      <c r="H710" s="209">
        <v>30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166</v>
      </c>
      <c r="AU710" s="215" t="s">
        <v>82</v>
      </c>
      <c r="AV710" s="13" t="s">
        <v>85</v>
      </c>
      <c r="AW710" s="13" t="s">
        <v>34</v>
      </c>
      <c r="AX710" s="13" t="s">
        <v>74</v>
      </c>
      <c r="AY710" s="215" t="s">
        <v>158</v>
      </c>
    </row>
    <row r="711" spans="1:65" s="13" customFormat="1" ht="10.199999999999999">
      <c r="B711" s="205"/>
      <c r="C711" s="206"/>
      <c r="D711" s="201" t="s">
        <v>166</v>
      </c>
      <c r="E711" s="207" t="s">
        <v>19</v>
      </c>
      <c r="F711" s="208" t="s">
        <v>2350</v>
      </c>
      <c r="G711" s="206"/>
      <c r="H711" s="209">
        <v>110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166</v>
      </c>
      <c r="AU711" s="215" t="s">
        <v>82</v>
      </c>
      <c r="AV711" s="13" t="s">
        <v>85</v>
      </c>
      <c r="AW711" s="13" t="s">
        <v>34</v>
      </c>
      <c r="AX711" s="13" t="s">
        <v>74</v>
      </c>
      <c r="AY711" s="215" t="s">
        <v>158</v>
      </c>
    </row>
    <row r="712" spans="1:65" s="14" customFormat="1" ht="10.199999999999999">
      <c r="B712" s="216"/>
      <c r="C712" s="217"/>
      <c r="D712" s="201" t="s">
        <v>166</v>
      </c>
      <c r="E712" s="218" t="s">
        <v>19</v>
      </c>
      <c r="F712" s="219" t="s">
        <v>175</v>
      </c>
      <c r="G712" s="217"/>
      <c r="H712" s="220">
        <v>140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166</v>
      </c>
      <c r="AU712" s="226" t="s">
        <v>82</v>
      </c>
      <c r="AV712" s="14" t="s">
        <v>163</v>
      </c>
      <c r="AW712" s="14" t="s">
        <v>34</v>
      </c>
      <c r="AX712" s="14" t="s">
        <v>82</v>
      </c>
      <c r="AY712" s="226" t="s">
        <v>158</v>
      </c>
    </row>
    <row r="713" spans="1:65" s="2" customFormat="1" ht="30.6" customHeight="1">
      <c r="A713" s="34"/>
      <c r="B713" s="35"/>
      <c r="C713" s="188" t="s">
        <v>1156</v>
      </c>
      <c r="D713" s="188" t="s">
        <v>159</v>
      </c>
      <c r="E713" s="189" t="s">
        <v>1193</v>
      </c>
      <c r="F713" s="190" t="s">
        <v>1194</v>
      </c>
      <c r="G713" s="191" t="s">
        <v>162</v>
      </c>
      <c r="H713" s="192">
        <v>140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236</v>
      </c>
      <c r="AT713" s="199" t="s">
        <v>159</v>
      </c>
      <c r="AU713" s="199" t="s">
        <v>82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236</v>
      </c>
      <c r="BM713" s="199" t="s">
        <v>1195</v>
      </c>
    </row>
    <row r="714" spans="1:65" s="2" customFormat="1" ht="28.8">
      <c r="A714" s="34"/>
      <c r="B714" s="35"/>
      <c r="C714" s="36"/>
      <c r="D714" s="201" t="s">
        <v>165</v>
      </c>
      <c r="E714" s="36"/>
      <c r="F714" s="202" t="s">
        <v>1196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82</v>
      </c>
    </row>
    <row r="715" spans="1:65" s="13" customFormat="1" ht="10.199999999999999">
      <c r="B715" s="205"/>
      <c r="C715" s="206"/>
      <c r="D715" s="201" t="s">
        <v>166</v>
      </c>
      <c r="E715" s="207" t="s">
        <v>19</v>
      </c>
      <c r="F715" s="208" t="s">
        <v>2349</v>
      </c>
      <c r="G715" s="206"/>
      <c r="H715" s="209">
        <v>30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166</v>
      </c>
      <c r="AU715" s="215" t="s">
        <v>82</v>
      </c>
      <c r="AV715" s="13" t="s">
        <v>85</v>
      </c>
      <c r="AW715" s="13" t="s">
        <v>34</v>
      </c>
      <c r="AX715" s="13" t="s">
        <v>74</v>
      </c>
      <c r="AY715" s="215" t="s">
        <v>158</v>
      </c>
    </row>
    <row r="716" spans="1:65" s="13" customFormat="1" ht="10.199999999999999">
      <c r="B716" s="205"/>
      <c r="C716" s="206"/>
      <c r="D716" s="201" t="s">
        <v>166</v>
      </c>
      <c r="E716" s="207" t="s">
        <v>19</v>
      </c>
      <c r="F716" s="208" t="s">
        <v>2350</v>
      </c>
      <c r="G716" s="206"/>
      <c r="H716" s="209">
        <v>110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166</v>
      </c>
      <c r="AU716" s="215" t="s">
        <v>82</v>
      </c>
      <c r="AV716" s="13" t="s">
        <v>85</v>
      </c>
      <c r="AW716" s="13" t="s">
        <v>34</v>
      </c>
      <c r="AX716" s="13" t="s">
        <v>74</v>
      </c>
      <c r="AY716" s="215" t="s">
        <v>158</v>
      </c>
    </row>
    <row r="717" spans="1:65" s="14" customFormat="1" ht="10.199999999999999">
      <c r="B717" s="216"/>
      <c r="C717" s="217"/>
      <c r="D717" s="201" t="s">
        <v>166</v>
      </c>
      <c r="E717" s="218" t="s">
        <v>19</v>
      </c>
      <c r="F717" s="219" t="s">
        <v>175</v>
      </c>
      <c r="G717" s="217"/>
      <c r="H717" s="220">
        <v>140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166</v>
      </c>
      <c r="AU717" s="226" t="s">
        <v>82</v>
      </c>
      <c r="AV717" s="14" t="s">
        <v>163</v>
      </c>
      <c r="AW717" s="14" t="s">
        <v>34</v>
      </c>
      <c r="AX717" s="14" t="s">
        <v>82</v>
      </c>
      <c r="AY717" s="226" t="s">
        <v>158</v>
      </c>
    </row>
    <row r="718" spans="1:65" s="2" customFormat="1" ht="30.6" customHeight="1">
      <c r="A718" s="34"/>
      <c r="B718" s="35"/>
      <c r="C718" s="188" t="s">
        <v>1161</v>
      </c>
      <c r="D718" s="188" t="s">
        <v>159</v>
      </c>
      <c r="E718" s="189" t="s">
        <v>1198</v>
      </c>
      <c r="F718" s="190" t="s">
        <v>1199</v>
      </c>
      <c r="G718" s="191" t="s">
        <v>162</v>
      </c>
      <c r="H718" s="192">
        <v>65</v>
      </c>
      <c r="I718" s="193"/>
      <c r="J718" s="194">
        <f>ROUND(I718*H718,2)</f>
        <v>0</v>
      </c>
      <c r="K718" s="190" t="s">
        <v>213</v>
      </c>
      <c r="L718" s="39"/>
      <c r="M718" s="195" t="s">
        <v>19</v>
      </c>
      <c r="N718" s="196" t="s">
        <v>45</v>
      </c>
      <c r="O718" s="64"/>
      <c r="P718" s="197">
        <f>O718*H718</f>
        <v>0</v>
      </c>
      <c r="Q718" s="197">
        <v>0</v>
      </c>
      <c r="R718" s="197">
        <f>Q718*H718</f>
        <v>0</v>
      </c>
      <c r="S718" s="197">
        <v>0</v>
      </c>
      <c r="T718" s="198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9" t="s">
        <v>236</v>
      </c>
      <c r="AT718" s="199" t="s">
        <v>159</v>
      </c>
      <c r="AU718" s="199" t="s">
        <v>82</v>
      </c>
      <c r="AY718" s="17" t="s">
        <v>158</v>
      </c>
      <c r="BE718" s="200">
        <f>IF(N718="základní",J718,0)</f>
        <v>0</v>
      </c>
      <c r="BF718" s="200">
        <f>IF(N718="snížená",J718,0)</f>
        <v>0</v>
      </c>
      <c r="BG718" s="200">
        <f>IF(N718="zákl. přenesená",J718,0)</f>
        <v>0</v>
      </c>
      <c r="BH718" s="200">
        <f>IF(N718="sníž. přenesená",J718,0)</f>
        <v>0</v>
      </c>
      <c r="BI718" s="200">
        <f>IF(N718="nulová",J718,0)</f>
        <v>0</v>
      </c>
      <c r="BJ718" s="17" t="s">
        <v>82</v>
      </c>
      <c r="BK718" s="200">
        <f>ROUND(I718*H718,2)</f>
        <v>0</v>
      </c>
      <c r="BL718" s="17" t="s">
        <v>236</v>
      </c>
      <c r="BM718" s="199" t="s">
        <v>2351</v>
      </c>
    </row>
    <row r="719" spans="1:65" s="2" customFormat="1" ht="38.4">
      <c r="A719" s="34"/>
      <c r="B719" s="35"/>
      <c r="C719" s="36"/>
      <c r="D719" s="201" t="s">
        <v>165</v>
      </c>
      <c r="E719" s="36"/>
      <c r="F719" s="202" t="s">
        <v>1201</v>
      </c>
      <c r="G719" s="36"/>
      <c r="H719" s="36"/>
      <c r="I719" s="108"/>
      <c r="J719" s="36"/>
      <c r="K719" s="36"/>
      <c r="L719" s="39"/>
      <c r="M719" s="203"/>
      <c r="N719" s="204"/>
      <c r="O719" s="64"/>
      <c r="P719" s="64"/>
      <c r="Q719" s="64"/>
      <c r="R719" s="64"/>
      <c r="S719" s="64"/>
      <c r="T719" s="65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165</v>
      </c>
      <c r="AU719" s="17" t="s">
        <v>82</v>
      </c>
    </row>
    <row r="720" spans="1:65" s="2" customFormat="1" ht="48">
      <c r="A720" s="34"/>
      <c r="B720" s="35"/>
      <c r="C720" s="36"/>
      <c r="D720" s="201" t="s">
        <v>216</v>
      </c>
      <c r="E720" s="36"/>
      <c r="F720" s="227" t="s">
        <v>1179</v>
      </c>
      <c r="G720" s="36"/>
      <c r="H720" s="36"/>
      <c r="I720" s="108"/>
      <c r="J720" s="36"/>
      <c r="K720" s="36"/>
      <c r="L720" s="39"/>
      <c r="M720" s="203"/>
      <c r="N720" s="204"/>
      <c r="O720" s="64"/>
      <c r="P720" s="64"/>
      <c r="Q720" s="64"/>
      <c r="R720" s="64"/>
      <c r="S720" s="64"/>
      <c r="T720" s="65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7" t="s">
        <v>216</v>
      </c>
      <c r="AU720" s="17" t="s">
        <v>82</v>
      </c>
    </row>
    <row r="721" spans="1:65" s="13" customFormat="1" ht="10.199999999999999">
      <c r="B721" s="205"/>
      <c r="C721" s="206"/>
      <c r="D721" s="201" t="s">
        <v>166</v>
      </c>
      <c r="E721" s="207" t="s">
        <v>19</v>
      </c>
      <c r="F721" s="208" t="s">
        <v>2352</v>
      </c>
      <c r="G721" s="206"/>
      <c r="H721" s="209">
        <v>55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166</v>
      </c>
      <c r="AU721" s="215" t="s">
        <v>82</v>
      </c>
      <c r="AV721" s="13" t="s">
        <v>85</v>
      </c>
      <c r="AW721" s="13" t="s">
        <v>34</v>
      </c>
      <c r="AX721" s="13" t="s">
        <v>74</v>
      </c>
      <c r="AY721" s="215" t="s">
        <v>158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2353</v>
      </c>
      <c r="G722" s="206"/>
      <c r="H722" s="209">
        <v>10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74</v>
      </c>
      <c r="AY722" s="215" t="s">
        <v>158</v>
      </c>
    </row>
    <row r="723" spans="1:65" s="14" customFormat="1" ht="10.199999999999999">
      <c r="B723" s="216"/>
      <c r="C723" s="217"/>
      <c r="D723" s="201" t="s">
        <v>166</v>
      </c>
      <c r="E723" s="218" t="s">
        <v>19</v>
      </c>
      <c r="F723" s="219" t="s">
        <v>175</v>
      </c>
      <c r="G723" s="217"/>
      <c r="H723" s="220">
        <v>65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166</v>
      </c>
      <c r="AU723" s="226" t="s">
        <v>82</v>
      </c>
      <c r="AV723" s="14" t="s">
        <v>163</v>
      </c>
      <c r="AW723" s="14" t="s">
        <v>34</v>
      </c>
      <c r="AX723" s="14" t="s">
        <v>82</v>
      </c>
      <c r="AY723" s="226" t="s">
        <v>158</v>
      </c>
    </row>
    <row r="724" spans="1:65" s="2" customFormat="1" ht="30.6" customHeight="1">
      <c r="A724" s="34"/>
      <c r="B724" s="35"/>
      <c r="C724" s="188" t="s">
        <v>1165</v>
      </c>
      <c r="D724" s="188" t="s">
        <v>159</v>
      </c>
      <c r="E724" s="189" t="s">
        <v>1204</v>
      </c>
      <c r="F724" s="190" t="s">
        <v>1205</v>
      </c>
      <c r="G724" s="191" t="s">
        <v>162</v>
      </c>
      <c r="H724" s="192">
        <v>65</v>
      </c>
      <c r="I724" s="193"/>
      <c r="J724" s="194">
        <f>ROUND(I724*H724,2)</f>
        <v>0</v>
      </c>
      <c r="K724" s="190" t="s">
        <v>213</v>
      </c>
      <c r="L724" s="39"/>
      <c r="M724" s="195" t="s">
        <v>19</v>
      </c>
      <c r="N724" s="196" t="s">
        <v>45</v>
      </c>
      <c r="O724" s="64"/>
      <c r="P724" s="197">
        <f>O724*H724</f>
        <v>0</v>
      </c>
      <c r="Q724" s="197">
        <v>0</v>
      </c>
      <c r="R724" s="197">
        <f>Q724*H724</f>
        <v>0</v>
      </c>
      <c r="S724" s="197">
        <v>0</v>
      </c>
      <c r="T724" s="198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9" t="s">
        <v>236</v>
      </c>
      <c r="AT724" s="199" t="s">
        <v>159</v>
      </c>
      <c r="AU724" s="199" t="s">
        <v>82</v>
      </c>
      <c r="AY724" s="17" t="s">
        <v>158</v>
      </c>
      <c r="BE724" s="200">
        <f>IF(N724="základní",J724,0)</f>
        <v>0</v>
      </c>
      <c r="BF724" s="200">
        <f>IF(N724="snížená",J724,0)</f>
        <v>0</v>
      </c>
      <c r="BG724" s="200">
        <f>IF(N724="zákl. přenesená",J724,0)</f>
        <v>0</v>
      </c>
      <c r="BH724" s="200">
        <f>IF(N724="sníž. přenesená",J724,0)</f>
        <v>0</v>
      </c>
      <c r="BI724" s="200">
        <f>IF(N724="nulová",J724,0)</f>
        <v>0</v>
      </c>
      <c r="BJ724" s="17" t="s">
        <v>82</v>
      </c>
      <c r="BK724" s="200">
        <f>ROUND(I724*H724,2)</f>
        <v>0</v>
      </c>
      <c r="BL724" s="17" t="s">
        <v>236</v>
      </c>
      <c r="BM724" s="199" t="s">
        <v>2354</v>
      </c>
    </row>
    <row r="725" spans="1:65" s="2" customFormat="1" ht="28.8">
      <c r="A725" s="34"/>
      <c r="B725" s="35"/>
      <c r="C725" s="36"/>
      <c r="D725" s="201" t="s">
        <v>165</v>
      </c>
      <c r="E725" s="36"/>
      <c r="F725" s="202" t="s">
        <v>1207</v>
      </c>
      <c r="G725" s="36"/>
      <c r="H725" s="36"/>
      <c r="I725" s="108"/>
      <c r="J725" s="36"/>
      <c r="K725" s="36"/>
      <c r="L725" s="39"/>
      <c r="M725" s="203"/>
      <c r="N725" s="204"/>
      <c r="O725" s="64"/>
      <c r="P725" s="64"/>
      <c r="Q725" s="64"/>
      <c r="R725" s="64"/>
      <c r="S725" s="64"/>
      <c r="T725" s="65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165</v>
      </c>
      <c r="AU725" s="17" t="s">
        <v>82</v>
      </c>
    </row>
    <row r="726" spans="1:65" s="13" customFormat="1" ht="10.199999999999999">
      <c r="B726" s="205"/>
      <c r="C726" s="206"/>
      <c r="D726" s="201" t="s">
        <v>166</v>
      </c>
      <c r="E726" s="207" t="s">
        <v>19</v>
      </c>
      <c r="F726" s="208" t="s">
        <v>2352</v>
      </c>
      <c r="G726" s="206"/>
      <c r="H726" s="209">
        <v>55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166</v>
      </c>
      <c r="AU726" s="215" t="s">
        <v>82</v>
      </c>
      <c r="AV726" s="13" t="s">
        <v>85</v>
      </c>
      <c r="AW726" s="13" t="s">
        <v>34</v>
      </c>
      <c r="AX726" s="13" t="s">
        <v>74</v>
      </c>
      <c r="AY726" s="215" t="s">
        <v>158</v>
      </c>
    </row>
    <row r="727" spans="1:65" s="13" customFormat="1" ht="10.199999999999999">
      <c r="B727" s="205"/>
      <c r="C727" s="206"/>
      <c r="D727" s="201" t="s">
        <v>166</v>
      </c>
      <c r="E727" s="207" t="s">
        <v>19</v>
      </c>
      <c r="F727" s="208" t="s">
        <v>2353</v>
      </c>
      <c r="G727" s="206"/>
      <c r="H727" s="209">
        <v>10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166</v>
      </c>
      <c r="AU727" s="215" t="s">
        <v>82</v>
      </c>
      <c r="AV727" s="13" t="s">
        <v>85</v>
      </c>
      <c r="AW727" s="13" t="s">
        <v>34</v>
      </c>
      <c r="AX727" s="13" t="s">
        <v>74</v>
      </c>
      <c r="AY727" s="215" t="s">
        <v>158</v>
      </c>
    </row>
    <row r="728" spans="1:65" s="14" customFormat="1" ht="10.199999999999999">
      <c r="B728" s="216"/>
      <c r="C728" s="217"/>
      <c r="D728" s="201" t="s">
        <v>166</v>
      </c>
      <c r="E728" s="218" t="s">
        <v>19</v>
      </c>
      <c r="F728" s="219" t="s">
        <v>175</v>
      </c>
      <c r="G728" s="217"/>
      <c r="H728" s="220">
        <v>65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166</v>
      </c>
      <c r="AU728" s="226" t="s">
        <v>82</v>
      </c>
      <c r="AV728" s="14" t="s">
        <v>163</v>
      </c>
      <c r="AW728" s="14" t="s">
        <v>34</v>
      </c>
      <c r="AX728" s="14" t="s">
        <v>82</v>
      </c>
      <c r="AY728" s="226" t="s">
        <v>158</v>
      </c>
    </row>
    <row r="729" spans="1:65" s="2" customFormat="1" ht="30.6" customHeight="1">
      <c r="A729" s="34"/>
      <c r="B729" s="35"/>
      <c r="C729" s="188" t="s">
        <v>1169</v>
      </c>
      <c r="D729" s="188" t="s">
        <v>159</v>
      </c>
      <c r="E729" s="189" t="s">
        <v>1464</v>
      </c>
      <c r="F729" s="190" t="s">
        <v>1465</v>
      </c>
      <c r="G729" s="191" t="s">
        <v>1035</v>
      </c>
      <c r="H729" s="192">
        <v>16.8</v>
      </c>
      <c r="I729" s="193"/>
      <c r="J729" s="194">
        <f>ROUND(I729*H729,2)</f>
        <v>0</v>
      </c>
      <c r="K729" s="190" t="s">
        <v>213</v>
      </c>
      <c r="L729" s="39"/>
      <c r="M729" s="195" t="s">
        <v>19</v>
      </c>
      <c r="N729" s="196" t="s">
        <v>45</v>
      </c>
      <c r="O729" s="64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9" t="s">
        <v>236</v>
      </c>
      <c r="AT729" s="199" t="s">
        <v>159</v>
      </c>
      <c r="AU729" s="199" t="s">
        <v>82</v>
      </c>
      <c r="AY729" s="17" t="s">
        <v>158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7" t="s">
        <v>82</v>
      </c>
      <c r="BK729" s="200">
        <f>ROUND(I729*H729,2)</f>
        <v>0</v>
      </c>
      <c r="BL729" s="17" t="s">
        <v>236</v>
      </c>
      <c r="BM729" s="199" t="s">
        <v>1466</v>
      </c>
    </row>
    <row r="730" spans="1:65" s="2" customFormat="1" ht="19.2">
      <c r="A730" s="34"/>
      <c r="B730" s="35"/>
      <c r="C730" s="36"/>
      <c r="D730" s="201" t="s">
        <v>165</v>
      </c>
      <c r="E730" s="36"/>
      <c r="F730" s="202" t="s">
        <v>1465</v>
      </c>
      <c r="G730" s="36"/>
      <c r="H730" s="36"/>
      <c r="I730" s="108"/>
      <c r="J730" s="36"/>
      <c r="K730" s="36"/>
      <c r="L730" s="39"/>
      <c r="M730" s="203"/>
      <c r="N730" s="204"/>
      <c r="O730" s="64"/>
      <c r="P730" s="64"/>
      <c r="Q730" s="64"/>
      <c r="R730" s="64"/>
      <c r="S730" s="64"/>
      <c r="T730" s="65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165</v>
      </c>
      <c r="AU730" s="17" t="s">
        <v>82</v>
      </c>
    </row>
    <row r="731" spans="1:65" s="13" customFormat="1" ht="10.199999999999999">
      <c r="B731" s="205"/>
      <c r="C731" s="206"/>
      <c r="D731" s="201" t="s">
        <v>166</v>
      </c>
      <c r="E731" s="207" t="s">
        <v>19</v>
      </c>
      <c r="F731" s="208" t="s">
        <v>2355</v>
      </c>
      <c r="G731" s="206"/>
      <c r="H731" s="209">
        <v>16.8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166</v>
      </c>
      <c r="AU731" s="215" t="s">
        <v>82</v>
      </c>
      <c r="AV731" s="13" t="s">
        <v>85</v>
      </c>
      <c r="AW731" s="13" t="s">
        <v>34</v>
      </c>
      <c r="AX731" s="13" t="s">
        <v>82</v>
      </c>
      <c r="AY731" s="215" t="s">
        <v>158</v>
      </c>
    </row>
    <row r="732" spans="1:65" s="2" customFormat="1" ht="30.6" customHeight="1">
      <c r="A732" s="34"/>
      <c r="B732" s="35"/>
      <c r="C732" s="188" t="s">
        <v>1174</v>
      </c>
      <c r="D732" s="188" t="s">
        <v>159</v>
      </c>
      <c r="E732" s="189" t="s">
        <v>1468</v>
      </c>
      <c r="F732" s="190" t="s">
        <v>1469</v>
      </c>
      <c r="G732" s="191" t="s">
        <v>1035</v>
      </c>
      <c r="H732" s="192">
        <v>16.8</v>
      </c>
      <c r="I732" s="193"/>
      <c r="J732" s="194">
        <f>ROUND(I732*H732,2)</f>
        <v>0</v>
      </c>
      <c r="K732" s="190" t="s">
        <v>213</v>
      </c>
      <c r="L732" s="39"/>
      <c r="M732" s="195" t="s">
        <v>19</v>
      </c>
      <c r="N732" s="196" t="s">
        <v>45</v>
      </c>
      <c r="O732" s="64"/>
      <c r="P732" s="197">
        <f>O732*H732</f>
        <v>0</v>
      </c>
      <c r="Q732" s="197">
        <v>0</v>
      </c>
      <c r="R732" s="197">
        <f>Q732*H732</f>
        <v>0</v>
      </c>
      <c r="S732" s="197">
        <v>0</v>
      </c>
      <c r="T732" s="198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9" t="s">
        <v>236</v>
      </c>
      <c r="AT732" s="199" t="s">
        <v>159</v>
      </c>
      <c r="AU732" s="199" t="s">
        <v>82</v>
      </c>
      <c r="AY732" s="17" t="s">
        <v>158</v>
      </c>
      <c r="BE732" s="200">
        <f>IF(N732="základní",J732,0)</f>
        <v>0</v>
      </c>
      <c r="BF732" s="200">
        <f>IF(N732="snížená",J732,0)</f>
        <v>0</v>
      </c>
      <c r="BG732" s="200">
        <f>IF(N732="zákl. přenesená",J732,0)</f>
        <v>0</v>
      </c>
      <c r="BH732" s="200">
        <f>IF(N732="sníž. přenesená",J732,0)</f>
        <v>0</v>
      </c>
      <c r="BI732" s="200">
        <f>IF(N732="nulová",J732,0)</f>
        <v>0</v>
      </c>
      <c r="BJ732" s="17" t="s">
        <v>82</v>
      </c>
      <c r="BK732" s="200">
        <f>ROUND(I732*H732,2)</f>
        <v>0</v>
      </c>
      <c r="BL732" s="17" t="s">
        <v>236</v>
      </c>
      <c r="BM732" s="199" t="s">
        <v>1961</v>
      </c>
    </row>
    <row r="733" spans="1:65" s="2" customFormat="1" ht="19.2">
      <c r="A733" s="34"/>
      <c r="B733" s="35"/>
      <c r="C733" s="36"/>
      <c r="D733" s="201" t="s">
        <v>165</v>
      </c>
      <c r="E733" s="36"/>
      <c r="F733" s="202" t="s">
        <v>1471</v>
      </c>
      <c r="G733" s="36"/>
      <c r="H733" s="36"/>
      <c r="I733" s="108"/>
      <c r="J733" s="36"/>
      <c r="K733" s="36"/>
      <c r="L733" s="39"/>
      <c r="M733" s="203"/>
      <c r="N733" s="204"/>
      <c r="O733" s="64"/>
      <c r="P733" s="64"/>
      <c r="Q733" s="64"/>
      <c r="R733" s="64"/>
      <c r="S733" s="64"/>
      <c r="T733" s="65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165</v>
      </c>
      <c r="AU733" s="17" t="s">
        <v>82</v>
      </c>
    </row>
    <row r="734" spans="1:65" s="2" customFormat="1" ht="124.8">
      <c r="A734" s="34"/>
      <c r="B734" s="35"/>
      <c r="C734" s="36"/>
      <c r="D734" s="201" t="s">
        <v>216</v>
      </c>
      <c r="E734" s="36"/>
      <c r="F734" s="227" t="s">
        <v>1472</v>
      </c>
      <c r="G734" s="36"/>
      <c r="H734" s="36"/>
      <c r="I734" s="108"/>
      <c r="J734" s="36"/>
      <c r="K734" s="36"/>
      <c r="L734" s="39"/>
      <c r="M734" s="203"/>
      <c r="N734" s="204"/>
      <c r="O734" s="64"/>
      <c r="P734" s="64"/>
      <c r="Q734" s="64"/>
      <c r="R734" s="64"/>
      <c r="S734" s="64"/>
      <c r="T734" s="65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216</v>
      </c>
      <c r="AU734" s="17" t="s">
        <v>82</v>
      </c>
    </row>
    <row r="735" spans="1:65" s="13" customFormat="1" ht="10.199999999999999">
      <c r="B735" s="205"/>
      <c r="C735" s="206"/>
      <c r="D735" s="201" t="s">
        <v>166</v>
      </c>
      <c r="E735" s="207" t="s">
        <v>19</v>
      </c>
      <c r="F735" s="208" t="s">
        <v>2355</v>
      </c>
      <c r="G735" s="206"/>
      <c r="H735" s="209">
        <v>16.8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166</v>
      </c>
      <c r="AU735" s="215" t="s">
        <v>82</v>
      </c>
      <c r="AV735" s="13" t="s">
        <v>85</v>
      </c>
      <c r="AW735" s="13" t="s">
        <v>34</v>
      </c>
      <c r="AX735" s="13" t="s">
        <v>82</v>
      </c>
      <c r="AY735" s="215" t="s">
        <v>158</v>
      </c>
    </row>
    <row r="736" spans="1:65" s="2" customFormat="1" ht="30.6" customHeight="1">
      <c r="A736" s="34"/>
      <c r="B736" s="35"/>
      <c r="C736" s="188" t="s">
        <v>1181</v>
      </c>
      <c r="D736" s="188" t="s">
        <v>159</v>
      </c>
      <c r="E736" s="189" t="s">
        <v>1473</v>
      </c>
      <c r="F736" s="190" t="s">
        <v>1474</v>
      </c>
      <c r="G736" s="191" t="s">
        <v>162</v>
      </c>
      <c r="H736" s="192">
        <v>20</v>
      </c>
      <c r="I736" s="193"/>
      <c r="J736" s="194">
        <f>ROUND(I736*H736,2)</f>
        <v>0</v>
      </c>
      <c r="K736" s="190" t="s">
        <v>213</v>
      </c>
      <c r="L736" s="39"/>
      <c r="M736" s="195" t="s">
        <v>19</v>
      </c>
      <c r="N736" s="196" t="s">
        <v>45</v>
      </c>
      <c r="O736" s="64"/>
      <c r="P736" s="197">
        <f>O736*H736</f>
        <v>0</v>
      </c>
      <c r="Q736" s="197">
        <v>0</v>
      </c>
      <c r="R736" s="197">
        <f>Q736*H736</f>
        <v>0</v>
      </c>
      <c r="S736" s="197">
        <v>0</v>
      </c>
      <c r="T736" s="198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9" t="s">
        <v>236</v>
      </c>
      <c r="AT736" s="199" t="s">
        <v>159</v>
      </c>
      <c r="AU736" s="199" t="s">
        <v>82</v>
      </c>
      <c r="AY736" s="17" t="s">
        <v>158</v>
      </c>
      <c r="BE736" s="200">
        <f>IF(N736="základní",J736,0)</f>
        <v>0</v>
      </c>
      <c r="BF736" s="200">
        <f>IF(N736="snížená",J736,0)</f>
        <v>0</v>
      </c>
      <c r="BG736" s="200">
        <f>IF(N736="zákl. přenesená",J736,0)</f>
        <v>0</v>
      </c>
      <c r="BH736" s="200">
        <f>IF(N736="sníž. přenesená",J736,0)</f>
        <v>0</v>
      </c>
      <c r="BI736" s="200">
        <f>IF(N736="nulová",J736,0)</f>
        <v>0</v>
      </c>
      <c r="BJ736" s="17" t="s">
        <v>82</v>
      </c>
      <c r="BK736" s="200">
        <f>ROUND(I736*H736,2)</f>
        <v>0</v>
      </c>
      <c r="BL736" s="17" t="s">
        <v>236</v>
      </c>
      <c r="BM736" s="199" t="s">
        <v>1475</v>
      </c>
    </row>
    <row r="737" spans="1:65" s="2" customFormat="1" ht="10.199999999999999">
      <c r="A737" s="34"/>
      <c r="B737" s="35"/>
      <c r="C737" s="36"/>
      <c r="D737" s="201" t="s">
        <v>165</v>
      </c>
      <c r="E737" s="36"/>
      <c r="F737" s="202" t="s">
        <v>1474</v>
      </c>
      <c r="G737" s="36"/>
      <c r="H737" s="36"/>
      <c r="I737" s="108"/>
      <c r="J737" s="36"/>
      <c r="K737" s="36"/>
      <c r="L737" s="39"/>
      <c r="M737" s="203"/>
      <c r="N737" s="204"/>
      <c r="O737" s="64"/>
      <c r="P737" s="64"/>
      <c r="Q737" s="64"/>
      <c r="R737" s="64"/>
      <c r="S737" s="64"/>
      <c r="T737" s="65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165</v>
      </c>
      <c r="AU737" s="17" t="s">
        <v>82</v>
      </c>
    </row>
    <row r="738" spans="1:65" s="13" customFormat="1" ht="10.199999999999999">
      <c r="B738" s="205"/>
      <c r="C738" s="206"/>
      <c r="D738" s="201" t="s">
        <v>166</v>
      </c>
      <c r="E738" s="207" t="s">
        <v>19</v>
      </c>
      <c r="F738" s="208" t="s">
        <v>2356</v>
      </c>
      <c r="G738" s="206"/>
      <c r="H738" s="209">
        <v>20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166</v>
      </c>
      <c r="AU738" s="215" t="s">
        <v>82</v>
      </c>
      <c r="AV738" s="13" t="s">
        <v>85</v>
      </c>
      <c r="AW738" s="13" t="s">
        <v>34</v>
      </c>
      <c r="AX738" s="13" t="s">
        <v>82</v>
      </c>
      <c r="AY738" s="215" t="s">
        <v>158</v>
      </c>
    </row>
    <row r="739" spans="1:65" s="2" customFormat="1" ht="30.6" customHeight="1">
      <c r="A739" s="34"/>
      <c r="B739" s="35"/>
      <c r="C739" s="188" t="s">
        <v>1186</v>
      </c>
      <c r="D739" s="188" t="s">
        <v>159</v>
      </c>
      <c r="E739" s="189" t="s">
        <v>1209</v>
      </c>
      <c r="F739" s="190" t="s">
        <v>1210</v>
      </c>
      <c r="G739" s="191" t="s">
        <v>162</v>
      </c>
      <c r="H739" s="192">
        <v>305</v>
      </c>
      <c r="I739" s="193"/>
      <c r="J739" s="194">
        <f>ROUND(I739*H739,2)</f>
        <v>0</v>
      </c>
      <c r="K739" s="190" t="s">
        <v>213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1.3999999999999999E-4</v>
      </c>
      <c r="R739" s="197">
        <f>Q739*H739</f>
        <v>4.2699999999999995E-2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236</v>
      </c>
      <c r="AT739" s="199" t="s">
        <v>159</v>
      </c>
      <c r="AU739" s="199" t="s">
        <v>82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236</v>
      </c>
      <c r="BM739" s="199" t="s">
        <v>1211</v>
      </c>
    </row>
    <row r="740" spans="1:65" s="2" customFormat="1" ht="19.2">
      <c r="A740" s="34"/>
      <c r="B740" s="35"/>
      <c r="C740" s="36"/>
      <c r="D740" s="201" t="s">
        <v>165</v>
      </c>
      <c r="E740" s="36"/>
      <c r="F740" s="202" t="s">
        <v>1210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82</v>
      </c>
    </row>
    <row r="741" spans="1:65" s="13" customFormat="1" ht="10.199999999999999">
      <c r="B741" s="205"/>
      <c r="C741" s="206"/>
      <c r="D741" s="201" t="s">
        <v>166</v>
      </c>
      <c r="E741" s="207" t="s">
        <v>19</v>
      </c>
      <c r="F741" s="208" t="s">
        <v>2357</v>
      </c>
      <c r="G741" s="206"/>
      <c r="H741" s="209">
        <v>305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166</v>
      </c>
      <c r="AU741" s="215" t="s">
        <v>82</v>
      </c>
      <c r="AV741" s="13" t="s">
        <v>85</v>
      </c>
      <c r="AW741" s="13" t="s">
        <v>34</v>
      </c>
      <c r="AX741" s="13" t="s">
        <v>82</v>
      </c>
      <c r="AY741" s="215" t="s">
        <v>158</v>
      </c>
    </row>
    <row r="742" spans="1:65" s="2" customFormat="1" ht="16.5" customHeight="1">
      <c r="A742" s="34"/>
      <c r="B742" s="35"/>
      <c r="C742" s="188" t="s">
        <v>1192</v>
      </c>
      <c r="D742" s="188" t="s">
        <v>159</v>
      </c>
      <c r="E742" s="189" t="s">
        <v>1214</v>
      </c>
      <c r="F742" s="190" t="s">
        <v>1215</v>
      </c>
      <c r="G742" s="191" t="s">
        <v>162</v>
      </c>
      <c r="H742" s="192">
        <v>400</v>
      </c>
      <c r="I742" s="193"/>
      <c r="J742" s="194">
        <f>ROUND(I742*H742,2)</f>
        <v>0</v>
      </c>
      <c r="K742" s="190" t="s">
        <v>213</v>
      </c>
      <c r="L742" s="39"/>
      <c r="M742" s="195" t="s">
        <v>19</v>
      </c>
      <c r="N742" s="196" t="s">
        <v>45</v>
      </c>
      <c r="O742" s="64"/>
      <c r="P742" s="197">
        <f>O742*H742</f>
        <v>0</v>
      </c>
      <c r="Q742" s="197">
        <v>9.0000000000000006E-5</v>
      </c>
      <c r="R742" s="197">
        <f>Q742*H742</f>
        <v>3.6000000000000004E-2</v>
      </c>
      <c r="S742" s="197">
        <v>0</v>
      </c>
      <c r="T742" s="198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9" t="s">
        <v>236</v>
      </c>
      <c r="AT742" s="199" t="s">
        <v>159</v>
      </c>
      <c r="AU742" s="199" t="s">
        <v>82</v>
      </c>
      <c r="AY742" s="17" t="s">
        <v>158</v>
      </c>
      <c r="BE742" s="200">
        <f>IF(N742="základní",J742,0)</f>
        <v>0</v>
      </c>
      <c r="BF742" s="200">
        <f>IF(N742="snížená",J742,0)</f>
        <v>0</v>
      </c>
      <c r="BG742" s="200">
        <f>IF(N742="zákl. přenesená",J742,0)</f>
        <v>0</v>
      </c>
      <c r="BH742" s="200">
        <f>IF(N742="sníž. přenesená",J742,0)</f>
        <v>0</v>
      </c>
      <c r="BI742" s="200">
        <f>IF(N742="nulová",J742,0)</f>
        <v>0</v>
      </c>
      <c r="BJ742" s="17" t="s">
        <v>82</v>
      </c>
      <c r="BK742" s="200">
        <f>ROUND(I742*H742,2)</f>
        <v>0</v>
      </c>
      <c r="BL742" s="17" t="s">
        <v>236</v>
      </c>
      <c r="BM742" s="199" t="s">
        <v>1216</v>
      </c>
    </row>
    <row r="743" spans="1:65" s="2" customFormat="1" ht="10.199999999999999">
      <c r="A743" s="34"/>
      <c r="B743" s="35"/>
      <c r="C743" s="36"/>
      <c r="D743" s="201" t="s">
        <v>165</v>
      </c>
      <c r="E743" s="36"/>
      <c r="F743" s="202" t="s">
        <v>1215</v>
      </c>
      <c r="G743" s="36"/>
      <c r="H743" s="36"/>
      <c r="I743" s="108"/>
      <c r="J743" s="36"/>
      <c r="K743" s="36"/>
      <c r="L743" s="39"/>
      <c r="M743" s="203"/>
      <c r="N743" s="204"/>
      <c r="O743" s="64"/>
      <c r="P743" s="64"/>
      <c r="Q743" s="64"/>
      <c r="R743" s="64"/>
      <c r="S743" s="64"/>
      <c r="T743" s="65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165</v>
      </c>
      <c r="AU743" s="17" t="s">
        <v>82</v>
      </c>
    </row>
    <row r="744" spans="1:65" s="2" customFormat="1" ht="30.6" customHeight="1">
      <c r="A744" s="34"/>
      <c r="B744" s="35"/>
      <c r="C744" s="228" t="s">
        <v>1197</v>
      </c>
      <c r="D744" s="228" t="s">
        <v>199</v>
      </c>
      <c r="E744" s="229" t="s">
        <v>1218</v>
      </c>
      <c r="F744" s="230" t="s">
        <v>1219</v>
      </c>
      <c r="G744" s="231" t="s">
        <v>1220</v>
      </c>
      <c r="H744" s="232">
        <v>400</v>
      </c>
      <c r="I744" s="233"/>
      <c r="J744" s="234">
        <f>ROUND(I744*H744,2)</f>
        <v>0</v>
      </c>
      <c r="K744" s="230" t="s">
        <v>213</v>
      </c>
      <c r="L744" s="235"/>
      <c r="M744" s="236" t="s">
        <v>19</v>
      </c>
      <c r="N744" s="237" t="s">
        <v>45</v>
      </c>
      <c r="O744" s="64"/>
      <c r="P744" s="197">
        <f>O744*H744</f>
        <v>0</v>
      </c>
      <c r="Q744" s="197">
        <v>4.2999999999999999E-4</v>
      </c>
      <c r="R744" s="197">
        <f>Q744*H744</f>
        <v>0.17199999999999999</v>
      </c>
      <c r="S744" s="197">
        <v>0</v>
      </c>
      <c r="T744" s="198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9" t="s">
        <v>241</v>
      </c>
      <c r="AT744" s="199" t="s">
        <v>199</v>
      </c>
      <c r="AU744" s="199" t="s">
        <v>82</v>
      </c>
      <c r="AY744" s="17" t="s">
        <v>158</v>
      </c>
      <c r="BE744" s="200">
        <f>IF(N744="základní",J744,0)</f>
        <v>0</v>
      </c>
      <c r="BF744" s="200">
        <f>IF(N744="snížená",J744,0)</f>
        <v>0</v>
      </c>
      <c r="BG744" s="200">
        <f>IF(N744="zákl. přenesená",J744,0)</f>
        <v>0</v>
      </c>
      <c r="BH744" s="200">
        <f>IF(N744="sníž. přenesená",J744,0)</f>
        <v>0</v>
      </c>
      <c r="BI744" s="200">
        <f>IF(N744="nulová",J744,0)</f>
        <v>0</v>
      </c>
      <c r="BJ744" s="17" t="s">
        <v>82</v>
      </c>
      <c r="BK744" s="200">
        <f>ROUND(I744*H744,2)</f>
        <v>0</v>
      </c>
      <c r="BL744" s="17" t="s">
        <v>236</v>
      </c>
      <c r="BM744" s="199" t="s">
        <v>1221</v>
      </c>
    </row>
    <row r="745" spans="1:65" s="2" customFormat="1" ht="10.199999999999999">
      <c r="A745" s="34"/>
      <c r="B745" s="35"/>
      <c r="C745" s="36"/>
      <c r="D745" s="201" t="s">
        <v>165</v>
      </c>
      <c r="E745" s="36"/>
      <c r="F745" s="202" t="s">
        <v>1219</v>
      </c>
      <c r="G745" s="36"/>
      <c r="H745" s="36"/>
      <c r="I745" s="108"/>
      <c r="J745" s="36"/>
      <c r="K745" s="36"/>
      <c r="L745" s="39"/>
      <c r="M745" s="203"/>
      <c r="N745" s="204"/>
      <c r="O745" s="64"/>
      <c r="P745" s="64"/>
      <c r="Q745" s="64"/>
      <c r="R745" s="64"/>
      <c r="S745" s="64"/>
      <c r="T745" s="65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165</v>
      </c>
      <c r="AU745" s="17" t="s">
        <v>82</v>
      </c>
    </row>
    <row r="746" spans="1:65" s="2" customFormat="1" ht="30.6" customHeight="1">
      <c r="A746" s="34"/>
      <c r="B746" s="35"/>
      <c r="C746" s="188" t="s">
        <v>1203</v>
      </c>
      <c r="D746" s="188" t="s">
        <v>159</v>
      </c>
      <c r="E746" s="189" t="s">
        <v>1224</v>
      </c>
      <c r="F746" s="190" t="s">
        <v>1225</v>
      </c>
      <c r="G746" s="191" t="s">
        <v>202</v>
      </c>
      <c r="H746" s="192">
        <v>18</v>
      </c>
      <c r="I746" s="193"/>
      <c r="J746" s="194">
        <f>ROUND(I746*H746,2)</f>
        <v>0</v>
      </c>
      <c r="K746" s="190" t="s">
        <v>213</v>
      </c>
      <c r="L746" s="39"/>
      <c r="M746" s="195" t="s">
        <v>19</v>
      </c>
      <c r="N746" s="196" t="s">
        <v>45</v>
      </c>
      <c r="O746" s="64"/>
      <c r="P746" s="197">
        <f>O746*H746</f>
        <v>0</v>
      </c>
      <c r="Q746" s="197">
        <v>0.37640000000000001</v>
      </c>
      <c r="R746" s="197">
        <f>Q746*H746</f>
        <v>6.7751999999999999</v>
      </c>
      <c r="S746" s="197">
        <v>0</v>
      </c>
      <c r="T746" s="198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99" t="s">
        <v>236</v>
      </c>
      <c r="AT746" s="199" t="s">
        <v>159</v>
      </c>
      <c r="AU746" s="199" t="s">
        <v>82</v>
      </c>
      <c r="AY746" s="17" t="s">
        <v>158</v>
      </c>
      <c r="BE746" s="200">
        <f>IF(N746="základní",J746,0)</f>
        <v>0</v>
      </c>
      <c r="BF746" s="200">
        <f>IF(N746="snížená",J746,0)</f>
        <v>0</v>
      </c>
      <c r="BG746" s="200">
        <f>IF(N746="zákl. přenesená",J746,0)</f>
        <v>0</v>
      </c>
      <c r="BH746" s="200">
        <f>IF(N746="sníž. přenesená",J746,0)</f>
        <v>0</v>
      </c>
      <c r="BI746" s="200">
        <f>IF(N746="nulová",J746,0)</f>
        <v>0</v>
      </c>
      <c r="BJ746" s="17" t="s">
        <v>82</v>
      </c>
      <c r="BK746" s="200">
        <f>ROUND(I746*H746,2)</f>
        <v>0</v>
      </c>
      <c r="BL746" s="17" t="s">
        <v>236</v>
      </c>
      <c r="BM746" s="199" t="s">
        <v>1226</v>
      </c>
    </row>
    <row r="747" spans="1:65" s="2" customFormat="1" ht="19.2">
      <c r="A747" s="34"/>
      <c r="B747" s="35"/>
      <c r="C747" s="36"/>
      <c r="D747" s="201" t="s">
        <v>165</v>
      </c>
      <c r="E747" s="36"/>
      <c r="F747" s="202" t="s">
        <v>1225</v>
      </c>
      <c r="G747" s="36"/>
      <c r="H747" s="36"/>
      <c r="I747" s="108"/>
      <c r="J747" s="36"/>
      <c r="K747" s="36"/>
      <c r="L747" s="39"/>
      <c r="M747" s="203"/>
      <c r="N747" s="204"/>
      <c r="O747" s="64"/>
      <c r="P747" s="64"/>
      <c r="Q747" s="64"/>
      <c r="R747" s="64"/>
      <c r="S747" s="64"/>
      <c r="T747" s="65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165</v>
      </c>
      <c r="AU747" s="17" t="s">
        <v>82</v>
      </c>
    </row>
    <row r="748" spans="1:65" s="13" customFormat="1" ht="10.199999999999999">
      <c r="B748" s="205"/>
      <c r="C748" s="206"/>
      <c r="D748" s="201" t="s">
        <v>166</v>
      </c>
      <c r="E748" s="207" t="s">
        <v>19</v>
      </c>
      <c r="F748" s="208" t="s">
        <v>2358</v>
      </c>
      <c r="G748" s="206"/>
      <c r="H748" s="209">
        <v>18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166</v>
      </c>
      <c r="AU748" s="215" t="s">
        <v>82</v>
      </c>
      <c r="AV748" s="13" t="s">
        <v>85</v>
      </c>
      <c r="AW748" s="13" t="s">
        <v>34</v>
      </c>
      <c r="AX748" s="13" t="s">
        <v>82</v>
      </c>
      <c r="AY748" s="215" t="s">
        <v>158</v>
      </c>
    </row>
    <row r="749" spans="1:65" s="2" customFormat="1" ht="30.6" customHeight="1">
      <c r="A749" s="34"/>
      <c r="B749" s="35"/>
      <c r="C749" s="188" t="s">
        <v>1208</v>
      </c>
      <c r="D749" s="188" t="s">
        <v>159</v>
      </c>
      <c r="E749" s="189" t="s">
        <v>1229</v>
      </c>
      <c r="F749" s="190" t="s">
        <v>2359</v>
      </c>
      <c r="G749" s="191" t="s">
        <v>1035</v>
      </c>
      <c r="H749" s="192">
        <v>8.7040000000000006</v>
      </c>
      <c r="I749" s="193"/>
      <c r="J749" s="194">
        <f>ROUND(I749*H749,2)</f>
        <v>0</v>
      </c>
      <c r="K749" s="190" t="s">
        <v>19</v>
      </c>
      <c r="L749" s="39"/>
      <c r="M749" s="195" t="s">
        <v>19</v>
      </c>
      <c r="N749" s="196" t="s">
        <v>45</v>
      </c>
      <c r="O749" s="64"/>
      <c r="P749" s="197">
        <f>O749*H749</f>
        <v>0</v>
      </c>
      <c r="Q749" s="197">
        <v>2.2563399999999998</v>
      </c>
      <c r="R749" s="197">
        <f>Q749*H749</f>
        <v>19.639183360000001</v>
      </c>
      <c r="S749" s="197">
        <v>0</v>
      </c>
      <c r="T749" s="198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9" t="s">
        <v>236</v>
      </c>
      <c r="AT749" s="199" t="s">
        <v>159</v>
      </c>
      <c r="AU749" s="199" t="s">
        <v>82</v>
      </c>
      <c r="AY749" s="17" t="s">
        <v>158</v>
      </c>
      <c r="BE749" s="200">
        <f>IF(N749="základní",J749,0)</f>
        <v>0</v>
      </c>
      <c r="BF749" s="200">
        <f>IF(N749="snížená",J749,0)</f>
        <v>0</v>
      </c>
      <c r="BG749" s="200">
        <f>IF(N749="zákl. přenesená",J749,0)</f>
        <v>0</v>
      </c>
      <c r="BH749" s="200">
        <f>IF(N749="sníž. přenesená",J749,0)</f>
        <v>0</v>
      </c>
      <c r="BI749" s="200">
        <f>IF(N749="nulová",J749,0)</f>
        <v>0</v>
      </c>
      <c r="BJ749" s="17" t="s">
        <v>82</v>
      </c>
      <c r="BK749" s="200">
        <f>ROUND(I749*H749,2)</f>
        <v>0</v>
      </c>
      <c r="BL749" s="17" t="s">
        <v>236</v>
      </c>
      <c r="BM749" s="199" t="s">
        <v>1231</v>
      </c>
    </row>
    <row r="750" spans="1:65" s="2" customFormat="1" ht="19.2">
      <c r="A750" s="34"/>
      <c r="B750" s="35"/>
      <c r="C750" s="36"/>
      <c r="D750" s="201" t="s">
        <v>165</v>
      </c>
      <c r="E750" s="36"/>
      <c r="F750" s="202" t="s">
        <v>2359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165</v>
      </c>
      <c r="AU750" s="17" t="s">
        <v>82</v>
      </c>
    </row>
    <row r="751" spans="1:65" s="13" customFormat="1" ht="10.199999999999999">
      <c r="B751" s="205"/>
      <c r="C751" s="206"/>
      <c r="D751" s="201" t="s">
        <v>166</v>
      </c>
      <c r="E751" s="207" t="s">
        <v>19</v>
      </c>
      <c r="F751" s="208" t="s">
        <v>2360</v>
      </c>
      <c r="G751" s="206"/>
      <c r="H751" s="209">
        <v>8.7040000000000006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2" customFormat="1" ht="30.6" customHeight="1">
      <c r="A752" s="34"/>
      <c r="B752" s="35"/>
      <c r="C752" s="188" t="s">
        <v>1213</v>
      </c>
      <c r="D752" s="188" t="s">
        <v>159</v>
      </c>
      <c r="E752" s="189" t="s">
        <v>1234</v>
      </c>
      <c r="F752" s="190" t="s">
        <v>1235</v>
      </c>
      <c r="G752" s="191" t="s">
        <v>1059</v>
      </c>
      <c r="H752" s="192">
        <v>18.277999999999999</v>
      </c>
      <c r="I752" s="193"/>
      <c r="J752" s="194">
        <f>ROUND(I752*H752,2)</f>
        <v>0</v>
      </c>
      <c r="K752" s="190" t="s">
        <v>213</v>
      </c>
      <c r="L752" s="39"/>
      <c r="M752" s="195" t="s">
        <v>19</v>
      </c>
      <c r="N752" s="196" t="s">
        <v>45</v>
      </c>
      <c r="O752" s="64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9" t="s">
        <v>236</v>
      </c>
      <c r="AT752" s="199" t="s">
        <v>159</v>
      </c>
      <c r="AU752" s="199" t="s">
        <v>82</v>
      </c>
      <c r="AY752" s="17" t="s">
        <v>158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7" t="s">
        <v>82</v>
      </c>
      <c r="BK752" s="200">
        <f>ROUND(I752*H752,2)</f>
        <v>0</v>
      </c>
      <c r="BL752" s="17" t="s">
        <v>236</v>
      </c>
      <c r="BM752" s="199" t="s">
        <v>1236</v>
      </c>
    </row>
    <row r="753" spans="1:65" s="2" customFormat="1" ht="19.2">
      <c r="A753" s="34"/>
      <c r="B753" s="35"/>
      <c r="C753" s="36"/>
      <c r="D753" s="201" t="s">
        <v>165</v>
      </c>
      <c r="E753" s="36"/>
      <c r="F753" s="202" t="s">
        <v>1235</v>
      </c>
      <c r="G753" s="36"/>
      <c r="H753" s="36"/>
      <c r="I753" s="108"/>
      <c r="J753" s="36"/>
      <c r="K753" s="36"/>
      <c r="L753" s="39"/>
      <c r="M753" s="203"/>
      <c r="N753" s="204"/>
      <c r="O753" s="64"/>
      <c r="P753" s="64"/>
      <c r="Q753" s="64"/>
      <c r="R753" s="64"/>
      <c r="S753" s="64"/>
      <c r="T753" s="65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165</v>
      </c>
      <c r="AU753" s="17" t="s">
        <v>82</v>
      </c>
    </row>
    <row r="754" spans="1:65" s="13" customFormat="1" ht="10.199999999999999">
      <c r="B754" s="205"/>
      <c r="C754" s="206"/>
      <c r="D754" s="201" t="s">
        <v>166</v>
      </c>
      <c r="E754" s="207" t="s">
        <v>19</v>
      </c>
      <c r="F754" s="208" t="s">
        <v>2361</v>
      </c>
      <c r="G754" s="206"/>
      <c r="H754" s="209">
        <v>18.277999999999999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166</v>
      </c>
      <c r="AU754" s="215" t="s">
        <v>82</v>
      </c>
      <c r="AV754" s="13" t="s">
        <v>85</v>
      </c>
      <c r="AW754" s="13" t="s">
        <v>34</v>
      </c>
      <c r="AX754" s="13" t="s">
        <v>82</v>
      </c>
      <c r="AY754" s="215" t="s">
        <v>158</v>
      </c>
    </row>
    <row r="755" spans="1:65" s="2" customFormat="1" ht="30.6" customHeight="1">
      <c r="A755" s="34"/>
      <c r="B755" s="35"/>
      <c r="C755" s="188" t="s">
        <v>1217</v>
      </c>
      <c r="D755" s="188" t="s">
        <v>159</v>
      </c>
      <c r="E755" s="189" t="s">
        <v>1239</v>
      </c>
      <c r="F755" s="190" t="s">
        <v>1240</v>
      </c>
      <c r="G755" s="191" t="s">
        <v>1059</v>
      </c>
      <c r="H755" s="192">
        <v>18.277999999999999</v>
      </c>
      <c r="I755" s="193"/>
      <c r="J755" s="194">
        <f>ROUND(I755*H755,2)</f>
        <v>0</v>
      </c>
      <c r="K755" s="190" t="s">
        <v>213</v>
      </c>
      <c r="L755" s="39"/>
      <c r="M755" s="195" t="s">
        <v>19</v>
      </c>
      <c r="N755" s="196" t="s">
        <v>45</v>
      </c>
      <c r="O755" s="64"/>
      <c r="P755" s="197">
        <f>O755*H755</f>
        <v>0</v>
      </c>
      <c r="Q755" s="197">
        <v>0</v>
      </c>
      <c r="R755" s="197">
        <f>Q755*H755</f>
        <v>0</v>
      </c>
      <c r="S755" s="197">
        <v>0</v>
      </c>
      <c r="T755" s="198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9" t="s">
        <v>236</v>
      </c>
      <c r="AT755" s="199" t="s">
        <v>159</v>
      </c>
      <c r="AU755" s="199" t="s">
        <v>82</v>
      </c>
      <c r="AY755" s="17" t="s">
        <v>158</v>
      </c>
      <c r="BE755" s="200">
        <f>IF(N755="základní",J755,0)</f>
        <v>0</v>
      </c>
      <c r="BF755" s="200">
        <f>IF(N755="snížená",J755,0)</f>
        <v>0</v>
      </c>
      <c r="BG755" s="200">
        <f>IF(N755="zákl. přenesená",J755,0)</f>
        <v>0</v>
      </c>
      <c r="BH755" s="200">
        <f>IF(N755="sníž. přenesená",J755,0)</f>
        <v>0</v>
      </c>
      <c r="BI755" s="200">
        <f>IF(N755="nulová",J755,0)</f>
        <v>0</v>
      </c>
      <c r="BJ755" s="17" t="s">
        <v>82</v>
      </c>
      <c r="BK755" s="200">
        <f>ROUND(I755*H755,2)</f>
        <v>0</v>
      </c>
      <c r="BL755" s="17" t="s">
        <v>236</v>
      </c>
      <c r="BM755" s="199" t="s">
        <v>1241</v>
      </c>
    </row>
    <row r="756" spans="1:65" s="2" customFormat="1" ht="19.2">
      <c r="A756" s="34"/>
      <c r="B756" s="35"/>
      <c r="C756" s="36"/>
      <c r="D756" s="201" t="s">
        <v>165</v>
      </c>
      <c r="E756" s="36"/>
      <c r="F756" s="202" t="s">
        <v>1240</v>
      </c>
      <c r="G756" s="36"/>
      <c r="H756" s="36"/>
      <c r="I756" s="108"/>
      <c r="J756" s="36"/>
      <c r="K756" s="36"/>
      <c r="L756" s="39"/>
      <c r="M756" s="203"/>
      <c r="N756" s="204"/>
      <c r="O756" s="64"/>
      <c r="P756" s="64"/>
      <c r="Q756" s="64"/>
      <c r="R756" s="64"/>
      <c r="S756" s="64"/>
      <c r="T756" s="65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165</v>
      </c>
      <c r="AU756" s="17" t="s">
        <v>82</v>
      </c>
    </row>
    <row r="757" spans="1:65" s="13" customFormat="1" ht="10.199999999999999">
      <c r="B757" s="205"/>
      <c r="C757" s="206"/>
      <c r="D757" s="201" t="s">
        <v>166</v>
      </c>
      <c r="E757" s="207" t="s">
        <v>19</v>
      </c>
      <c r="F757" s="208" t="s">
        <v>2361</v>
      </c>
      <c r="G757" s="206"/>
      <c r="H757" s="209">
        <v>18.277999999999999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166</v>
      </c>
      <c r="AU757" s="215" t="s">
        <v>82</v>
      </c>
      <c r="AV757" s="13" t="s">
        <v>85</v>
      </c>
      <c r="AW757" s="13" t="s">
        <v>34</v>
      </c>
      <c r="AX757" s="13" t="s">
        <v>82</v>
      </c>
      <c r="AY757" s="215" t="s">
        <v>158</v>
      </c>
    </row>
    <row r="758" spans="1:65" s="2" customFormat="1" ht="30.6" customHeight="1">
      <c r="A758" s="34"/>
      <c r="B758" s="35"/>
      <c r="C758" s="188" t="s">
        <v>1223</v>
      </c>
      <c r="D758" s="188" t="s">
        <v>159</v>
      </c>
      <c r="E758" s="189" t="s">
        <v>1243</v>
      </c>
      <c r="F758" s="190" t="s">
        <v>1244</v>
      </c>
      <c r="G758" s="191" t="s">
        <v>194</v>
      </c>
      <c r="H758" s="192">
        <v>549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236</v>
      </c>
      <c r="AT758" s="199" t="s">
        <v>159</v>
      </c>
      <c r="AU758" s="199" t="s">
        <v>82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236</v>
      </c>
      <c r="BM758" s="199" t="s">
        <v>1245</v>
      </c>
    </row>
    <row r="759" spans="1:65" s="2" customFormat="1" ht="10.199999999999999">
      <c r="A759" s="34"/>
      <c r="B759" s="35"/>
      <c r="C759" s="36"/>
      <c r="D759" s="201" t="s">
        <v>165</v>
      </c>
      <c r="E759" s="36"/>
      <c r="F759" s="202" t="s">
        <v>1244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82</v>
      </c>
    </row>
    <row r="760" spans="1:65" s="13" customFormat="1" ht="10.199999999999999">
      <c r="B760" s="205"/>
      <c r="C760" s="206"/>
      <c r="D760" s="201" t="s">
        <v>166</v>
      </c>
      <c r="E760" s="207" t="s">
        <v>19</v>
      </c>
      <c r="F760" s="208" t="s">
        <v>2362</v>
      </c>
      <c r="G760" s="206"/>
      <c r="H760" s="209">
        <v>549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166</v>
      </c>
      <c r="AU760" s="215" t="s">
        <v>82</v>
      </c>
      <c r="AV760" s="13" t="s">
        <v>85</v>
      </c>
      <c r="AW760" s="13" t="s">
        <v>34</v>
      </c>
      <c r="AX760" s="13" t="s">
        <v>82</v>
      </c>
      <c r="AY760" s="215" t="s">
        <v>158</v>
      </c>
    </row>
    <row r="761" spans="1:65" s="2" customFormat="1" ht="30.6" customHeight="1">
      <c r="A761" s="34"/>
      <c r="B761" s="35"/>
      <c r="C761" s="188" t="s">
        <v>1228</v>
      </c>
      <c r="D761" s="188" t="s">
        <v>159</v>
      </c>
      <c r="E761" s="189" t="s">
        <v>1968</v>
      </c>
      <c r="F761" s="190" t="s">
        <v>1969</v>
      </c>
      <c r="G761" s="191" t="s">
        <v>162</v>
      </c>
      <c r="H761" s="192">
        <v>40</v>
      </c>
      <c r="I761" s="193"/>
      <c r="J761" s="194">
        <f>ROUND(I761*H761,2)</f>
        <v>0</v>
      </c>
      <c r="K761" s="190" t="s">
        <v>213</v>
      </c>
      <c r="L761" s="39"/>
      <c r="M761" s="195" t="s">
        <v>19</v>
      </c>
      <c r="N761" s="196" t="s">
        <v>45</v>
      </c>
      <c r="O761" s="64"/>
      <c r="P761" s="197">
        <f>O761*H761</f>
        <v>0</v>
      </c>
      <c r="Q761" s="197">
        <v>0</v>
      </c>
      <c r="R761" s="197">
        <f>Q761*H761</f>
        <v>0</v>
      </c>
      <c r="S761" s="197">
        <v>0</v>
      </c>
      <c r="T761" s="198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9" t="s">
        <v>236</v>
      </c>
      <c r="AT761" s="199" t="s">
        <v>159</v>
      </c>
      <c r="AU761" s="199" t="s">
        <v>82</v>
      </c>
      <c r="AY761" s="17" t="s">
        <v>158</v>
      </c>
      <c r="BE761" s="200">
        <f>IF(N761="základní",J761,0)</f>
        <v>0</v>
      </c>
      <c r="BF761" s="200">
        <f>IF(N761="snížená",J761,0)</f>
        <v>0</v>
      </c>
      <c r="BG761" s="200">
        <f>IF(N761="zákl. přenesená",J761,0)</f>
        <v>0</v>
      </c>
      <c r="BH761" s="200">
        <f>IF(N761="sníž. přenesená",J761,0)</f>
        <v>0</v>
      </c>
      <c r="BI761" s="200">
        <f>IF(N761="nulová",J761,0)</f>
        <v>0</v>
      </c>
      <c r="BJ761" s="17" t="s">
        <v>82</v>
      </c>
      <c r="BK761" s="200">
        <f>ROUND(I761*H761,2)</f>
        <v>0</v>
      </c>
      <c r="BL761" s="17" t="s">
        <v>236</v>
      </c>
      <c r="BM761" s="199" t="s">
        <v>1970</v>
      </c>
    </row>
    <row r="762" spans="1:65" s="2" customFormat="1" ht="19.2">
      <c r="A762" s="34"/>
      <c r="B762" s="35"/>
      <c r="C762" s="36"/>
      <c r="D762" s="201" t="s">
        <v>165</v>
      </c>
      <c r="E762" s="36"/>
      <c r="F762" s="202" t="s">
        <v>1971</v>
      </c>
      <c r="G762" s="36"/>
      <c r="H762" s="36"/>
      <c r="I762" s="108"/>
      <c r="J762" s="36"/>
      <c r="K762" s="36"/>
      <c r="L762" s="39"/>
      <c r="M762" s="203"/>
      <c r="N762" s="204"/>
      <c r="O762" s="64"/>
      <c r="P762" s="64"/>
      <c r="Q762" s="64"/>
      <c r="R762" s="64"/>
      <c r="S762" s="64"/>
      <c r="T762" s="65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7" t="s">
        <v>165</v>
      </c>
      <c r="AU762" s="17" t="s">
        <v>82</v>
      </c>
    </row>
    <row r="763" spans="1:65" s="2" customFormat="1" ht="96">
      <c r="A763" s="34"/>
      <c r="B763" s="35"/>
      <c r="C763" s="36"/>
      <c r="D763" s="201" t="s">
        <v>216</v>
      </c>
      <c r="E763" s="36"/>
      <c r="F763" s="227" t="s">
        <v>1118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216</v>
      </c>
      <c r="AU763" s="17" t="s">
        <v>82</v>
      </c>
    </row>
    <row r="764" spans="1:65" s="13" customFormat="1" ht="10.199999999999999">
      <c r="B764" s="205"/>
      <c r="C764" s="206"/>
      <c r="D764" s="201" t="s">
        <v>166</v>
      </c>
      <c r="E764" s="207" t="s">
        <v>19</v>
      </c>
      <c r="F764" s="208" t="s">
        <v>2363</v>
      </c>
      <c r="G764" s="206"/>
      <c r="H764" s="209">
        <v>40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166</v>
      </c>
      <c r="AU764" s="215" t="s">
        <v>82</v>
      </c>
      <c r="AV764" s="13" t="s">
        <v>85</v>
      </c>
      <c r="AW764" s="13" t="s">
        <v>34</v>
      </c>
      <c r="AX764" s="13" t="s">
        <v>82</v>
      </c>
      <c r="AY764" s="215" t="s">
        <v>158</v>
      </c>
    </row>
    <row r="765" spans="1:65" s="2" customFormat="1" ht="30.6" customHeight="1">
      <c r="A765" s="34"/>
      <c r="B765" s="35"/>
      <c r="C765" s="188" t="s">
        <v>1233</v>
      </c>
      <c r="D765" s="188" t="s">
        <v>159</v>
      </c>
      <c r="E765" s="189" t="s">
        <v>1789</v>
      </c>
      <c r="F765" s="190" t="s">
        <v>1790</v>
      </c>
      <c r="G765" s="191" t="s">
        <v>194</v>
      </c>
      <c r="H765" s="192">
        <v>16</v>
      </c>
      <c r="I765" s="193"/>
      <c r="J765" s="194">
        <f>ROUND(I765*H765,2)</f>
        <v>0</v>
      </c>
      <c r="K765" s="190" t="s">
        <v>213</v>
      </c>
      <c r="L765" s="39"/>
      <c r="M765" s="195" t="s">
        <v>19</v>
      </c>
      <c r="N765" s="196" t="s">
        <v>45</v>
      </c>
      <c r="O765" s="64"/>
      <c r="P765" s="197">
        <f>O765*H765</f>
        <v>0</v>
      </c>
      <c r="Q765" s="197">
        <v>0.15192</v>
      </c>
      <c r="R765" s="197">
        <f>Q765*H765</f>
        <v>2.43072</v>
      </c>
      <c r="S765" s="197">
        <v>0</v>
      </c>
      <c r="T765" s="198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99" t="s">
        <v>236</v>
      </c>
      <c r="AT765" s="199" t="s">
        <v>159</v>
      </c>
      <c r="AU765" s="199" t="s">
        <v>82</v>
      </c>
      <c r="AY765" s="17" t="s">
        <v>158</v>
      </c>
      <c r="BE765" s="200">
        <f>IF(N765="základní",J765,0)</f>
        <v>0</v>
      </c>
      <c r="BF765" s="200">
        <f>IF(N765="snížená",J765,0)</f>
        <v>0</v>
      </c>
      <c r="BG765" s="200">
        <f>IF(N765="zákl. přenesená",J765,0)</f>
        <v>0</v>
      </c>
      <c r="BH765" s="200">
        <f>IF(N765="sníž. přenesená",J765,0)</f>
        <v>0</v>
      </c>
      <c r="BI765" s="200">
        <f>IF(N765="nulová",J765,0)</f>
        <v>0</v>
      </c>
      <c r="BJ765" s="17" t="s">
        <v>82</v>
      </c>
      <c r="BK765" s="200">
        <f>ROUND(I765*H765,2)</f>
        <v>0</v>
      </c>
      <c r="BL765" s="17" t="s">
        <v>236</v>
      </c>
      <c r="BM765" s="199" t="s">
        <v>1973</v>
      </c>
    </row>
    <row r="766" spans="1:65" s="2" customFormat="1" ht="38.4">
      <c r="A766" s="34"/>
      <c r="B766" s="35"/>
      <c r="C766" s="36"/>
      <c r="D766" s="201" t="s">
        <v>165</v>
      </c>
      <c r="E766" s="36"/>
      <c r="F766" s="202" t="s">
        <v>1792</v>
      </c>
      <c r="G766" s="36"/>
      <c r="H766" s="36"/>
      <c r="I766" s="108"/>
      <c r="J766" s="36"/>
      <c r="K766" s="36"/>
      <c r="L766" s="39"/>
      <c r="M766" s="203"/>
      <c r="N766" s="204"/>
      <c r="O766" s="64"/>
      <c r="P766" s="64"/>
      <c r="Q766" s="64"/>
      <c r="R766" s="64"/>
      <c r="S766" s="64"/>
      <c r="T766" s="65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7" t="s">
        <v>165</v>
      </c>
      <c r="AU766" s="17" t="s">
        <v>82</v>
      </c>
    </row>
    <row r="767" spans="1:65" s="2" customFormat="1" ht="124.8">
      <c r="A767" s="34"/>
      <c r="B767" s="35"/>
      <c r="C767" s="36"/>
      <c r="D767" s="201" t="s">
        <v>216</v>
      </c>
      <c r="E767" s="36"/>
      <c r="F767" s="227" t="s">
        <v>1124</v>
      </c>
      <c r="G767" s="36"/>
      <c r="H767" s="36"/>
      <c r="I767" s="108"/>
      <c r="J767" s="36"/>
      <c r="K767" s="36"/>
      <c r="L767" s="39"/>
      <c r="M767" s="203"/>
      <c r="N767" s="204"/>
      <c r="O767" s="64"/>
      <c r="P767" s="64"/>
      <c r="Q767" s="64"/>
      <c r="R767" s="64"/>
      <c r="S767" s="64"/>
      <c r="T767" s="65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216</v>
      </c>
      <c r="AU767" s="17" t="s">
        <v>82</v>
      </c>
    </row>
    <row r="768" spans="1:65" s="13" customFormat="1" ht="10.199999999999999">
      <c r="B768" s="205"/>
      <c r="C768" s="206"/>
      <c r="D768" s="201" t="s">
        <v>166</v>
      </c>
      <c r="E768" s="207" t="s">
        <v>19</v>
      </c>
      <c r="F768" s="208" t="s">
        <v>2364</v>
      </c>
      <c r="G768" s="206"/>
      <c r="H768" s="209">
        <v>16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166</v>
      </c>
      <c r="AU768" s="215" t="s">
        <v>82</v>
      </c>
      <c r="AV768" s="13" t="s">
        <v>85</v>
      </c>
      <c r="AW768" s="13" t="s">
        <v>34</v>
      </c>
      <c r="AX768" s="13" t="s">
        <v>82</v>
      </c>
      <c r="AY768" s="215" t="s">
        <v>158</v>
      </c>
    </row>
    <row r="769" spans="1:65" s="2" customFormat="1" ht="30.6" customHeight="1">
      <c r="A769" s="34"/>
      <c r="B769" s="35"/>
      <c r="C769" s="228" t="s">
        <v>1238</v>
      </c>
      <c r="D769" s="228" t="s">
        <v>199</v>
      </c>
      <c r="E769" s="229" t="s">
        <v>1794</v>
      </c>
      <c r="F769" s="230" t="s">
        <v>1795</v>
      </c>
      <c r="G769" s="231" t="s">
        <v>1059</v>
      </c>
      <c r="H769" s="232">
        <v>2.2400000000000002</v>
      </c>
      <c r="I769" s="233"/>
      <c r="J769" s="234">
        <f>ROUND(I769*H769,2)</f>
        <v>0</v>
      </c>
      <c r="K769" s="230" t="s">
        <v>213</v>
      </c>
      <c r="L769" s="235"/>
      <c r="M769" s="236" t="s">
        <v>19</v>
      </c>
      <c r="N769" s="237" t="s">
        <v>45</v>
      </c>
      <c r="O769" s="64"/>
      <c r="P769" s="197">
        <f>O769*H769</f>
        <v>0</v>
      </c>
      <c r="Q769" s="197">
        <v>1</v>
      </c>
      <c r="R769" s="197">
        <f>Q769*H769</f>
        <v>2.2400000000000002</v>
      </c>
      <c r="S769" s="197">
        <v>0</v>
      </c>
      <c r="T769" s="198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9" t="s">
        <v>255</v>
      </c>
      <c r="AT769" s="199" t="s">
        <v>199</v>
      </c>
      <c r="AU769" s="199" t="s">
        <v>82</v>
      </c>
      <c r="AY769" s="17" t="s">
        <v>158</v>
      </c>
      <c r="BE769" s="200">
        <f>IF(N769="základní",J769,0)</f>
        <v>0</v>
      </c>
      <c r="BF769" s="200">
        <f>IF(N769="snížená",J769,0)</f>
        <v>0</v>
      </c>
      <c r="BG769" s="200">
        <f>IF(N769="zákl. přenesená",J769,0)</f>
        <v>0</v>
      </c>
      <c r="BH769" s="200">
        <f>IF(N769="sníž. přenesená",J769,0)</f>
        <v>0</v>
      </c>
      <c r="BI769" s="200">
        <f>IF(N769="nulová",J769,0)</f>
        <v>0</v>
      </c>
      <c r="BJ769" s="17" t="s">
        <v>82</v>
      </c>
      <c r="BK769" s="200">
        <f>ROUND(I769*H769,2)</f>
        <v>0</v>
      </c>
      <c r="BL769" s="17" t="s">
        <v>255</v>
      </c>
      <c r="BM769" s="199" t="s">
        <v>1975</v>
      </c>
    </row>
    <row r="770" spans="1:65" s="2" customFormat="1" ht="10.199999999999999">
      <c r="A770" s="34"/>
      <c r="B770" s="35"/>
      <c r="C770" s="36"/>
      <c r="D770" s="201" t="s">
        <v>165</v>
      </c>
      <c r="E770" s="36"/>
      <c r="F770" s="202" t="s">
        <v>1795</v>
      </c>
      <c r="G770" s="36"/>
      <c r="H770" s="36"/>
      <c r="I770" s="108"/>
      <c r="J770" s="36"/>
      <c r="K770" s="36"/>
      <c r="L770" s="39"/>
      <c r="M770" s="203"/>
      <c r="N770" s="204"/>
      <c r="O770" s="64"/>
      <c r="P770" s="64"/>
      <c r="Q770" s="64"/>
      <c r="R770" s="64"/>
      <c r="S770" s="64"/>
      <c r="T770" s="65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165</v>
      </c>
      <c r="AU770" s="17" t="s">
        <v>82</v>
      </c>
    </row>
    <row r="771" spans="1:65" s="13" customFormat="1" ht="10.199999999999999">
      <c r="B771" s="205"/>
      <c r="C771" s="206"/>
      <c r="D771" s="201" t="s">
        <v>166</v>
      </c>
      <c r="E771" s="207" t="s">
        <v>19</v>
      </c>
      <c r="F771" s="208" t="s">
        <v>2365</v>
      </c>
      <c r="G771" s="206"/>
      <c r="H771" s="209">
        <v>2.2400000000000002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166</v>
      </c>
      <c r="AU771" s="215" t="s">
        <v>82</v>
      </c>
      <c r="AV771" s="13" t="s">
        <v>85</v>
      </c>
      <c r="AW771" s="13" t="s">
        <v>34</v>
      </c>
      <c r="AX771" s="13" t="s">
        <v>82</v>
      </c>
      <c r="AY771" s="215" t="s">
        <v>158</v>
      </c>
    </row>
    <row r="772" spans="1:65" s="2" customFormat="1" ht="30.6" customHeight="1">
      <c r="A772" s="34"/>
      <c r="B772" s="35"/>
      <c r="C772" s="188" t="s">
        <v>1242</v>
      </c>
      <c r="D772" s="188" t="s">
        <v>159</v>
      </c>
      <c r="E772" s="189" t="s">
        <v>1798</v>
      </c>
      <c r="F772" s="190" t="s">
        <v>1790</v>
      </c>
      <c r="G772" s="191" t="s">
        <v>194</v>
      </c>
      <c r="H772" s="192">
        <v>32</v>
      </c>
      <c r="I772" s="193"/>
      <c r="J772" s="194">
        <f>ROUND(I772*H772,2)</f>
        <v>0</v>
      </c>
      <c r="K772" s="190" t="s">
        <v>19</v>
      </c>
      <c r="L772" s="39"/>
      <c r="M772" s="195" t="s">
        <v>19</v>
      </c>
      <c r="N772" s="196" t="s">
        <v>45</v>
      </c>
      <c r="O772" s="64"/>
      <c r="P772" s="197">
        <f>O772*H772</f>
        <v>0</v>
      </c>
      <c r="Q772" s="197">
        <v>0.15192</v>
      </c>
      <c r="R772" s="197">
        <f>Q772*H772</f>
        <v>4.86144</v>
      </c>
      <c r="S772" s="197">
        <v>0</v>
      </c>
      <c r="T772" s="198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99" t="s">
        <v>236</v>
      </c>
      <c r="AT772" s="199" t="s">
        <v>159</v>
      </c>
      <c r="AU772" s="199" t="s">
        <v>82</v>
      </c>
      <c r="AY772" s="17" t="s">
        <v>158</v>
      </c>
      <c r="BE772" s="200">
        <f>IF(N772="základní",J772,0)</f>
        <v>0</v>
      </c>
      <c r="BF772" s="200">
        <f>IF(N772="snížená",J772,0)</f>
        <v>0</v>
      </c>
      <c r="BG772" s="200">
        <f>IF(N772="zákl. přenesená",J772,0)</f>
        <v>0</v>
      </c>
      <c r="BH772" s="200">
        <f>IF(N772="sníž. přenesená",J772,0)</f>
        <v>0</v>
      </c>
      <c r="BI772" s="200">
        <f>IF(N772="nulová",J772,0)</f>
        <v>0</v>
      </c>
      <c r="BJ772" s="17" t="s">
        <v>82</v>
      </c>
      <c r="BK772" s="200">
        <f>ROUND(I772*H772,2)</f>
        <v>0</v>
      </c>
      <c r="BL772" s="17" t="s">
        <v>236</v>
      </c>
      <c r="BM772" s="199" t="s">
        <v>1977</v>
      </c>
    </row>
    <row r="773" spans="1:65" s="2" customFormat="1" ht="38.4">
      <c r="A773" s="34"/>
      <c r="B773" s="35"/>
      <c r="C773" s="36"/>
      <c r="D773" s="201" t="s">
        <v>165</v>
      </c>
      <c r="E773" s="36"/>
      <c r="F773" s="202" t="s">
        <v>1800</v>
      </c>
      <c r="G773" s="36"/>
      <c r="H773" s="36"/>
      <c r="I773" s="108"/>
      <c r="J773" s="36"/>
      <c r="K773" s="36"/>
      <c r="L773" s="39"/>
      <c r="M773" s="203"/>
      <c r="N773" s="204"/>
      <c r="O773" s="64"/>
      <c r="P773" s="64"/>
      <c r="Q773" s="64"/>
      <c r="R773" s="64"/>
      <c r="S773" s="64"/>
      <c r="T773" s="65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7" t="s">
        <v>165</v>
      </c>
      <c r="AU773" s="17" t="s">
        <v>82</v>
      </c>
    </row>
    <row r="774" spans="1:65" s="2" customFormat="1" ht="124.8">
      <c r="A774" s="34"/>
      <c r="B774" s="35"/>
      <c r="C774" s="36"/>
      <c r="D774" s="201" t="s">
        <v>216</v>
      </c>
      <c r="E774" s="36"/>
      <c r="F774" s="227" t="s">
        <v>1124</v>
      </c>
      <c r="G774" s="36"/>
      <c r="H774" s="36"/>
      <c r="I774" s="108"/>
      <c r="J774" s="36"/>
      <c r="K774" s="36"/>
      <c r="L774" s="39"/>
      <c r="M774" s="203"/>
      <c r="N774" s="204"/>
      <c r="O774" s="64"/>
      <c r="P774" s="64"/>
      <c r="Q774" s="64"/>
      <c r="R774" s="64"/>
      <c r="S774" s="64"/>
      <c r="T774" s="65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216</v>
      </c>
      <c r="AU774" s="17" t="s">
        <v>82</v>
      </c>
    </row>
    <row r="775" spans="1:65" s="13" customFormat="1" ht="10.199999999999999">
      <c r="B775" s="205"/>
      <c r="C775" s="206"/>
      <c r="D775" s="201" t="s">
        <v>166</v>
      </c>
      <c r="E775" s="207" t="s">
        <v>19</v>
      </c>
      <c r="F775" s="208" t="s">
        <v>2366</v>
      </c>
      <c r="G775" s="206"/>
      <c r="H775" s="209">
        <v>32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166</v>
      </c>
      <c r="AU775" s="215" t="s">
        <v>82</v>
      </c>
      <c r="AV775" s="13" t="s">
        <v>85</v>
      </c>
      <c r="AW775" s="13" t="s">
        <v>34</v>
      </c>
      <c r="AX775" s="13" t="s">
        <v>82</v>
      </c>
      <c r="AY775" s="215" t="s">
        <v>158</v>
      </c>
    </row>
    <row r="776" spans="1:65" s="2" customFormat="1" ht="30.6" customHeight="1">
      <c r="A776" s="34"/>
      <c r="B776" s="35"/>
      <c r="C776" s="228" t="s">
        <v>1249</v>
      </c>
      <c r="D776" s="228" t="s">
        <v>199</v>
      </c>
      <c r="E776" s="229" t="s">
        <v>1802</v>
      </c>
      <c r="F776" s="230" t="s">
        <v>1803</v>
      </c>
      <c r="G776" s="231" t="s">
        <v>1059</v>
      </c>
      <c r="H776" s="232">
        <v>3.5840000000000001</v>
      </c>
      <c r="I776" s="233"/>
      <c r="J776" s="234">
        <f>ROUND(I776*H776,2)</f>
        <v>0</v>
      </c>
      <c r="K776" s="230" t="s">
        <v>213</v>
      </c>
      <c r="L776" s="235"/>
      <c r="M776" s="236" t="s">
        <v>19</v>
      </c>
      <c r="N776" s="237" t="s">
        <v>45</v>
      </c>
      <c r="O776" s="64"/>
      <c r="P776" s="197">
        <f>O776*H776</f>
        <v>0</v>
      </c>
      <c r="Q776" s="197">
        <v>1</v>
      </c>
      <c r="R776" s="197">
        <f>Q776*H776</f>
        <v>3.5840000000000001</v>
      </c>
      <c r="S776" s="197">
        <v>0</v>
      </c>
      <c r="T776" s="198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9" t="s">
        <v>255</v>
      </c>
      <c r="AT776" s="199" t="s">
        <v>199</v>
      </c>
      <c r="AU776" s="199" t="s">
        <v>82</v>
      </c>
      <c r="AY776" s="17" t="s">
        <v>158</v>
      </c>
      <c r="BE776" s="200">
        <f>IF(N776="základní",J776,0)</f>
        <v>0</v>
      </c>
      <c r="BF776" s="200">
        <f>IF(N776="snížená",J776,0)</f>
        <v>0</v>
      </c>
      <c r="BG776" s="200">
        <f>IF(N776="zákl. přenesená",J776,0)</f>
        <v>0</v>
      </c>
      <c r="BH776" s="200">
        <f>IF(N776="sníž. přenesená",J776,0)</f>
        <v>0</v>
      </c>
      <c r="BI776" s="200">
        <f>IF(N776="nulová",J776,0)</f>
        <v>0</v>
      </c>
      <c r="BJ776" s="17" t="s">
        <v>82</v>
      </c>
      <c r="BK776" s="200">
        <f>ROUND(I776*H776,2)</f>
        <v>0</v>
      </c>
      <c r="BL776" s="17" t="s">
        <v>255</v>
      </c>
      <c r="BM776" s="199" t="s">
        <v>1979</v>
      </c>
    </row>
    <row r="777" spans="1:65" s="2" customFormat="1" ht="10.199999999999999">
      <c r="A777" s="34"/>
      <c r="B777" s="35"/>
      <c r="C777" s="36"/>
      <c r="D777" s="201" t="s">
        <v>165</v>
      </c>
      <c r="E777" s="36"/>
      <c r="F777" s="202" t="s">
        <v>1803</v>
      </c>
      <c r="G777" s="36"/>
      <c r="H777" s="36"/>
      <c r="I777" s="108"/>
      <c r="J777" s="36"/>
      <c r="K777" s="36"/>
      <c r="L777" s="39"/>
      <c r="M777" s="203"/>
      <c r="N777" s="204"/>
      <c r="O777" s="64"/>
      <c r="P777" s="64"/>
      <c r="Q777" s="64"/>
      <c r="R777" s="64"/>
      <c r="S777" s="64"/>
      <c r="T777" s="65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165</v>
      </c>
      <c r="AU777" s="17" t="s">
        <v>82</v>
      </c>
    </row>
    <row r="778" spans="1:65" s="13" customFormat="1" ht="10.199999999999999">
      <c r="B778" s="205"/>
      <c r="C778" s="206"/>
      <c r="D778" s="201" t="s">
        <v>166</v>
      </c>
      <c r="E778" s="207" t="s">
        <v>19</v>
      </c>
      <c r="F778" s="208" t="s">
        <v>2367</v>
      </c>
      <c r="G778" s="206"/>
      <c r="H778" s="209">
        <v>3.5840000000000001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166</v>
      </c>
      <c r="AU778" s="215" t="s">
        <v>82</v>
      </c>
      <c r="AV778" s="13" t="s">
        <v>85</v>
      </c>
      <c r="AW778" s="13" t="s">
        <v>34</v>
      </c>
      <c r="AX778" s="13" t="s">
        <v>82</v>
      </c>
      <c r="AY778" s="215" t="s">
        <v>158</v>
      </c>
    </row>
    <row r="779" spans="1:65" s="2" customFormat="1" ht="16.5" customHeight="1">
      <c r="A779" s="34"/>
      <c r="B779" s="35"/>
      <c r="C779" s="228" t="s">
        <v>1257</v>
      </c>
      <c r="D779" s="228" t="s">
        <v>199</v>
      </c>
      <c r="E779" s="229" t="s">
        <v>1806</v>
      </c>
      <c r="F779" s="230" t="s">
        <v>1807</v>
      </c>
      <c r="G779" s="231" t="s">
        <v>531</v>
      </c>
      <c r="H779" s="232">
        <v>40</v>
      </c>
      <c r="I779" s="233"/>
      <c r="J779" s="234">
        <f>ROUND(I779*H779,2)</f>
        <v>0</v>
      </c>
      <c r="K779" s="230" t="s">
        <v>213</v>
      </c>
      <c r="L779" s="235"/>
      <c r="M779" s="236" t="s">
        <v>19</v>
      </c>
      <c r="N779" s="237" t="s">
        <v>45</v>
      </c>
      <c r="O779" s="64"/>
      <c r="P779" s="197">
        <f>O779*H779</f>
        <v>0</v>
      </c>
      <c r="Q779" s="197">
        <v>1E-3</v>
      </c>
      <c r="R779" s="197">
        <f>Q779*H779</f>
        <v>0.04</v>
      </c>
      <c r="S779" s="197">
        <v>0</v>
      </c>
      <c r="T779" s="198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99" t="s">
        <v>255</v>
      </c>
      <c r="AT779" s="199" t="s">
        <v>199</v>
      </c>
      <c r="AU779" s="199" t="s">
        <v>82</v>
      </c>
      <c r="AY779" s="17" t="s">
        <v>158</v>
      </c>
      <c r="BE779" s="200">
        <f>IF(N779="základní",J779,0)</f>
        <v>0</v>
      </c>
      <c r="BF779" s="200">
        <f>IF(N779="snížená",J779,0)</f>
        <v>0</v>
      </c>
      <c r="BG779" s="200">
        <f>IF(N779="zákl. přenesená",J779,0)</f>
        <v>0</v>
      </c>
      <c r="BH779" s="200">
        <f>IF(N779="sníž. přenesená",J779,0)</f>
        <v>0</v>
      </c>
      <c r="BI779" s="200">
        <f>IF(N779="nulová",J779,0)</f>
        <v>0</v>
      </c>
      <c r="BJ779" s="17" t="s">
        <v>82</v>
      </c>
      <c r="BK779" s="200">
        <f>ROUND(I779*H779,2)</f>
        <v>0</v>
      </c>
      <c r="BL779" s="17" t="s">
        <v>255</v>
      </c>
      <c r="BM779" s="199" t="s">
        <v>1981</v>
      </c>
    </row>
    <row r="780" spans="1:65" s="2" customFormat="1" ht="10.199999999999999">
      <c r="A780" s="34"/>
      <c r="B780" s="35"/>
      <c r="C780" s="36"/>
      <c r="D780" s="201" t="s">
        <v>165</v>
      </c>
      <c r="E780" s="36"/>
      <c r="F780" s="202" t="s">
        <v>1807</v>
      </c>
      <c r="G780" s="36"/>
      <c r="H780" s="36"/>
      <c r="I780" s="108"/>
      <c r="J780" s="36"/>
      <c r="K780" s="36"/>
      <c r="L780" s="39"/>
      <c r="M780" s="203"/>
      <c r="N780" s="204"/>
      <c r="O780" s="64"/>
      <c r="P780" s="64"/>
      <c r="Q780" s="64"/>
      <c r="R780" s="64"/>
      <c r="S780" s="64"/>
      <c r="T780" s="65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7" t="s">
        <v>165</v>
      </c>
      <c r="AU780" s="17" t="s">
        <v>82</v>
      </c>
    </row>
    <row r="781" spans="1:65" s="2" customFormat="1" ht="30.6" customHeight="1">
      <c r="A781" s="34"/>
      <c r="B781" s="35"/>
      <c r="C781" s="228" t="s">
        <v>1266</v>
      </c>
      <c r="D781" s="228" t="s">
        <v>199</v>
      </c>
      <c r="E781" s="229" t="s">
        <v>1810</v>
      </c>
      <c r="F781" s="230" t="s">
        <v>1811</v>
      </c>
      <c r="G781" s="231" t="s">
        <v>1059</v>
      </c>
      <c r="H781" s="232">
        <v>3.5840000000000001</v>
      </c>
      <c r="I781" s="233"/>
      <c r="J781" s="234">
        <f>ROUND(I781*H781,2)</f>
        <v>0</v>
      </c>
      <c r="K781" s="230" t="s">
        <v>213</v>
      </c>
      <c r="L781" s="235"/>
      <c r="M781" s="236" t="s">
        <v>19</v>
      </c>
      <c r="N781" s="237" t="s">
        <v>45</v>
      </c>
      <c r="O781" s="64"/>
      <c r="P781" s="197">
        <f>O781*H781</f>
        <v>0</v>
      </c>
      <c r="Q781" s="197">
        <v>1</v>
      </c>
      <c r="R781" s="197">
        <f>Q781*H781</f>
        <v>3.5840000000000001</v>
      </c>
      <c r="S781" s="197">
        <v>0</v>
      </c>
      <c r="T781" s="198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9" t="s">
        <v>255</v>
      </c>
      <c r="AT781" s="199" t="s">
        <v>199</v>
      </c>
      <c r="AU781" s="199" t="s">
        <v>82</v>
      </c>
      <c r="AY781" s="17" t="s">
        <v>158</v>
      </c>
      <c r="BE781" s="200">
        <f>IF(N781="základní",J781,0)</f>
        <v>0</v>
      </c>
      <c r="BF781" s="200">
        <f>IF(N781="snížená",J781,0)</f>
        <v>0</v>
      </c>
      <c r="BG781" s="200">
        <f>IF(N781="zákl. přenesená",J781,0)</f>
        <v>0</v>
      </c>
      <c r="BH781" s="200">
        <f>IF(N781="sníž. přenesená",J781,0)</f>
        <v>0</v>
      </c>
      <c r="BI781" s="200">
        <f>IF(N781="nulová",J781,0)</f>
        <v>0</v>
      </c>
      <c r="BJ781" s="17" t="s">
        <v>82</v>
      </c>
      <c r="BK781" s="200">
        <f>ROUND(I781*H781,2)</f>
        <v>0</v>
      </c>
      <c r="BL781" s="17" t="s">
        <v>255</v>
      </c>
      <c r="BM781" s="199" t="s">
        <v>1982</v>
      </c>
    </row>
    <row r="782" spans="1:65" s="2" customFormat="1" ht="10.199999999999999">
      <c r="A782" s="34"/>
      <c r="B782" s="35"/>
      <c r="C782" s="36"/>
      <c r="D782" s="201" t="s">
        <v>165</v>
      </c>
      <c r="E782" s="36"/>
      <c r="F782" s="202" t="s">
        <v>1811</v>
      </c>
      <c r="G782" s="36"/>
      <c r="H782" s="36"/>
      <c r="I782" s="108"/>
      <c r="J782" s="36"/>
      <c r="K782" s="36"/>
      <c r="L782" s="39"/>
      <c r="M782" s="203"/>
      <c r="N782" s="204"/>
      <c r="O782" s="64"/>
      <c r="P782" s="64"/>
      <c r="Q782" s="64"/>
      <c r="R782" s="64"/>
      <c r="S782" s="64"/>
      <c r="T782" s="65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165</v>
      </c>
      <c r="AU782" s="17" t="s">
        <v>82</v>
      </c>
    </row>
    <row r="783" spans="1:65" s="13" customFormat="1" ht="10.199999999999999">
      <c r="B783" s="205"/>
      <c r="C783" s="206"/>
      <c r="D783" s="201" t="s">
        <v>166</v>
      </c>
      <c r="E783" s="207" t="s">
        <v>19</v>
      </c>
      <c r="F783" s="208" t="s">
        <v>2367</v>
      </c>
      <c r="G783" s="206"/>
      <c r="H783" s="209">
        <v>3.5840000000000001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166</v>
      </c>
      <c r="AU783" s="215" t="s">
        <v>82</v>
      </c>
      <c r="AV783" s="13" t="s">
        <v>85</v>
      </c>
      <c r="AW783" s="13" t="s">
        <v>34</v>
      </c>
      <c r="AX783" s="13" t="s">
        <v>82</v>
      </c>
      <c r="AY783" s="215" t="s">
        <v>158</v>
      </c>
    </row>
    <row r="784" spans="1:65" s="2" customFormat="1" ht="30.6" customHeight="1">
      <c r="A784" s="34"/>
      <c r="B784" s="35"/>
      <c r="C784" s="188" t="s">
        <v>1273</v>
      </c>
      <c r="D784" s="188" t="s">
        <v>159</v>
      </c>
      <c r="E784" s="189" t="s">
        <v>1813</v>
      </c>
      <c r="F784" s="190" t="s">
        <v>1814</v>
      </c>
      <c r="G784" s="191" t="s">
        <v>162</v>
      </c>
      <c r="H784" s="192">
        <v>40</v>
      </c>
      <c r="I784" s="193"/>
      <c r="J784" s="194">
        <f>ROUND(I784*H784,2)</f>
        <v>0</v>
      </c>
      <c r="K784" s="190" t="s">
        <v>19</v>
      </c>
      <c r="L784" s="39"/>
      <c r="M784" s="195" t="s">
        <v>19</v>
      </c>
      <c r="N784" s="196" t="s">
        <v>45</v>
      </c>
      <c r="O784" s="64"/>
      <c r="P784" s="197">
        <f>O784*H784</f>
        <v>0</v>
      </c>
      <c r="Q784" s="197">
        <v>0</v>
      </c>
      <c r="R784" s="197">
        <f>Q784*H784</f>
        <v>0</v>
      </c>
      <c r="S784" s="197">
        <v>0</v>
      </c>
      <c r="T784" s="198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9" t="s">
        <v>236</v>
      </c>
      <c r="AT784" s="199" t="s">
        <v>159</v>
      </c>
      <c r="AU784" s="199" t="s">
        <v>82</v>
      </c>
      <c r="AY784" s="17" t="s">
        <v>158</v>
      </c>
      <c r="BE784" s="200">
        <f>IF(N784="základní",J784,0)</f>
        <v>0</v>
      </c>
      <c r="BF784" s="200">
        <f>IF(N784="snížená",J784,0)</f>
        <v>0</v>
      </c>
      <c r="BG784" s="200">
        <f>IF(N784="zákl. přenesená",J784,0)</f>
        <v>0</v>
      </c>
      <c r="BH784" s="200">
        <f>IF(N784="sníž. přenesená",J784,0)</f>
        <v>0</v>
      </c>
      <c r="BI784" s="200">
        <f>IF(N784="nulová",J784,0)</f>
        <v>0</v>
      </c>
      <c r="BJ784" s="17" t="s">
        <v>82</v>
      </c>
      <c r="BK784" s="200">
        <f>ROUND(I784*H784,2)</f>
        <v>0</v>
      </c>
      <c r="BL784" s="17" t="s">
        <v>236</v>
      </c>
      <c r="BM784" s="199" t="s">
        <v>1984</v>
      </c>
    </row>
    <row r="785" spans="1:65" s="2" customFormat="1" ht="19.2">
      <c r="A785" s="34"/>
      <c r="B785" s="35"/>
      <c r="C785" s="36"/>
      <c r="D785" s="201" t="s">
        <v>165</v>
      </c>
      <c r="E785" s="36"/>
      <c r="F785" s="202" t="s">
        <v>1814</v>
      </c>
      <c r="G785" s="36"/>
      <c r="H785" s="36"/>
      <c r="I785" s="108"/>
      <c r="J785" s="36"/>
      <c r="K785" s="36"/>
      <c r="L785" s="39"/>
      <c r="M785" s="203"/>
      <c r="N785" s="204"/>
      <c r="O785" s="64"/>
      <c r="P785" s="64"/>
      <c r="Q785" s="64"/>
      <c r="R785" s="64"/>
      <c r="S785" s="64"/>
      <c r="T785" s="65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T785" s="17" t="s">
        <v>165</v>
      </c>
      <c r="AU785" s="17" t="s">
        <v>82</v>
      </c>
    </row>
    <row r="786" spans="1:65" s="2" customFormat="1" ht="96">
      <c r="A786" s="34"/>
      <c r="B786" s="35"/>
      <c r="C786" s="36"/>
      <c r="D786" s="201" t="s">
        <v>216</v>
      </c>
      <c r="E786" s="36"/>
      <c r="F786" s="227" t="s">
        <v>1118</v>
      </c>
      <c r="G786" s="36"/>
      <c r="H786" s="36"/>
      <c r="I786" s="108"/>
      <c r="J786" s="36"/>
      <c r="K786" s="36"/>
      <c r="L786" s="39"/>
      <c r="M786" s="203"/>
      <c r="N786" s="204"/>
      <c r="O786" s="64"/>
      <c r="P786" s="64"/>
      <c r="Q786" s="64"/>
      <c r="R786" s="64"/>
      <c r="S786" s="64"/>
      <c r="T786" s="65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216</v>
      </c>
      <c r="AU786" s="17" t="s">
        <v>82</v>
      </c>
    </row>
    <row r="787" spans="1:65" s="13" customFormat="1" ht="10.199999999999999">
      <c r="B787" s="205"/>
      <c r="C787" s="206"/>
      <c r="D787" s="201" t="s">
        <v>166</v>
      </c>
      <c r="E787" s="207" t="s">
        <v>19</v>
      </c>
      <c r="F787" s="208" t="s">
        <v>2368</v>
      </c>
      <c r="G787" s="206"/>
      <c r="H787" s="209">
        <v>40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166</v>
      </c>
      <c r="AU787" s="215" t="s">
        <v>82</v>
      </c>
      <c r="AV787" s="13" t="s">
        <v>85</v>
      </c>
      <c r="AW787" s="13" t="s">
        <v>34</v>
      </c>
      <c r="AX787" s="13" t="s">
        <v>82</v>
      </c>
      <c r="AY787" s="215" t="s">
        <v>158</v>
      </c>
    </row>
    <row r="788" spans="1:65" s="12" customFormat="1" ht="25.95" customHeight="1">
      <c r="B788" s="174"/>
      <c r="C788" s="175"/>
      <c r="D788" s="176" t="s">
        <v>73</v>
      </c>
      <c r="E788" s="177" t="s">
        <v>1262</v>
      </c>
      <c r="F788" s="177" t="s">
        <v>1263</v>
      </c>
      <c r="G788" s="175"/>
      <c r="H788" s="175"/>
      <c r="I788" s="178"/>
      <c r="J788" s="179">
        <f>BK788</f>
        <v>0</v>
      </c>
      <c r="K788" s="175"/>
      <c r="L788" s="180"/>
      <c r="M788" s="181"/>
      <c r="N788" s="182"/>
      <c r="O788" s="182"/>
      <c r="P788" s="183">
        <f>P789</f>
        <v>0</v>
      </c>
      <c r="Q788" s="182"/>
      <c r="R788" s="183">
        <f>R789</f>
        <v>0</v>
      </c>
      <c r="S788" s="182"/>
      <c r="T788" s="184">
        <f>T789</f>
        <v>0</v>
      </c>
      <c r="AR788" s="185" t="s">
        <v>191</v>
      </c>
      <c r="AT788" s="186" t="s">
        <v>73</v>
      </c>
      <c r="AU788" s="186" t="s">
        <v>74</v>
      </c>
      <c r="AY788" s="185" t="s">
        <v>158</v>
      </c>
      <c r="BK788" s="187">
        <f>BK789</f>
        <v>0</v>
      </c>
    </row>
    <row r="789" spans="1:65" s="12" customFormat="1" ht="22.8" customHeight="1">
      <c r="B789" s="174"/>
      <c r="C789" s="175"/>
      <c r="D789" s="176" t="s">
        <v>73</v>
      </c>
      <c r="E789" s="238" t="s">
        <v>1264</v>
      </c>
      <c r="F789" s="238" t="s">
        <v>1265</v>
      </c>
      <c r="G789" s="175"/>
      <c r="H789" s="175"/>
      <c r="I789" s="178"/>
      <c r="J789" s="239">
        <f>BK789</f>
        <v>0</v>
      </c>
      <c r="K789" s="175"/>
      <c r="L789" s="180"/>
      <c r="M789" s="181"/>
      <c r="N789" s="182"/>
      <c r="O789" s="182"/>
      <c r="P789" s="183">
        <f>SUM(P790:P803)</f>
        <v>0</v>
      </c>
      <c r="Q789" s="182"/>
      <c r="R789" s="183">
        <f>SUM(R790:R803)</f>
        <v>0</v>
      </c>
      <c r="S789" s="182"/>
      <c r="T789" s="184">
        <f>SUM(T790:T803)</f>
        <v>0</v>
      </c>
      <c r="AR789" s="185" t="s">
        <v>191</v>
      </c>
      <c r="AT789" s="186" t="s">
        <v>73</v>
      </c>
      <c r="AU789" s="186" t="s">
        <v>82</v>
      </c>
      <c r="AY789" s="185" t="s">
        <v>158</v>
      </c>
      <c r="BK789" s="187">
        <f>SUM(BK790:BK803)</f>
        <v>0</v>
      </c>
    </row>
    <row r="790" spans="1:65" s="2" customFormat="1" ht="16.5" customHeight="1">
      <c r="A790" s="34"/>
      <c r="B790" s="35"/>
      <c r="C790" s="188" t="s">
        <v>1277</v>
      </c>
      <c r="D790" s="188" t="s">
        <v>159</v>
      </c>
      <c r="E790" s="189" t="s">
        <v>1267</v>
      </c>
      <c r="F790" s="190" t="s">
        <v>1268</v>
      </c>
      <c r="G790" s="191" t="s">
        <v>1269</v>
      </c>
      <c r="H790" s="192">
        <v>1</v>
      </c>
      <c r="I790" s="193"/>
      <c r="J790" s="194">
        <f>ROUND(I790*H790,2)</f>
        <v>0</v>
      </c>
      <c r="K790" s="190" t="s">
        <v>213</v>
      </c>
      <c r="L790" s="39"/>
      <c r="M790" s="195" t="s">
        <v>19</v>
      </c>
      <c r="N790" s="196" t="s">
        <v>45</v>
      </c>
      <c r="O790" s="64"/>
      <c r="P790" s="197">
        <f>O790*H790</f>
        <v>0</v>
      </c>
      <c r="Q790" s="197">
        <v>0</v>
      </c>
      <c r="R790" s="197">
        <f>Q790*H790</f>
        <v>0</v>
      </c>
      <c r="S790" s="197">
        <v>0</v>
      </c>
      <c r="T790" s="198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9" t="s">
        <v>1270</v>
      </c>
      <c r="AT790" s="199" t="s">
        <v>159</v>
      </c>
      <c r="AU790" s="199" t="s">
        <v>85</v>
      </c>
      <c r="AY790" s="17" t="s">
        <v>158</v>
      </c>
      <c r="BE790" s="200">
        <f>IF(N790="základní",J790,0)</f>
        <v>0</v>
      </c>
      <c r="BF790" s="200">
        <f>IF(N790="snížená",J790,0)</f>
        <v>0</v>
      </c>
      <c r="BG790" s="200">
        <f>IF(N790="zákl. přenesená",J790,0)</f>
        <v>0</v>
      </c>
      <c r="BH790" s="200">
        <f>IF(N790="sníž. přenesená",J790,0)</f>
        <v>0</v>
      </c>
      <c r="BI790" s="200">
        <f>IF(N790="nulová",J790,0)</f>
        <v>0</v>
      </c>
      <c r="BJ790" s="17" t="s">
        <v>82</v>
      </c>
      <c r="BK790" s="200">
        <f>ROUND(I790*H790,2)</f>
        <v>0</v>
      </c>
      <c r="BL790" s="17" t="s">
        <v>1270</v>
      </c>
      <c r="BM790" s="199" t="s">
        <v>1271</v>
      </c>
    </row>
    <row r="791" spans="1:65" s="2" customFormat="1" ht="19.2">
      <c r="A791" s="34"/>
      <c r="B791" s="35"/>
      <c r="C791" s="36"/>
      <c r="D791" s="201" t="s">
        <v>165</v>
      </c>
      <c r="E791" s="36"/>
      <c r="F791" s="202" t="s">
        <v>1272</v>
      </c>
      <c r="G791" s="36"/>
      <c r="H791" s="36"/>
      <c r="I791" s="108"/>
      <c r="J791" s="36"/>
      <c r="K791" s="36"/>
      <c r="L791" s="39"/>
      <c r="M791" s="203"/>
      <c r="N791" s="204"/>
      <c r="O791" s="64"/>
      <c r="P791" s="64"/>
      <c r="Q791" s="64"/>
      <c r="R791" s="64"/>
      <c r="S791" s="64"/>
      <c r="T791" s="65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T791" s="17" t="s">
        <v>165</v>
      </c>
      <c r="AU791" s="17" t="s">
        <v>85</v>
      </c>
    </row>
    <row r="792" spans="1:65" s="2" customFormat="1" ht="16.5" customHeight="1">
      <c r="A792" s="34"/>
      <c r="B792" s="35"/>
      <c r="C792" s="188" t="s">
        <v>1281</v>
      </c>
      <c r="D792" s="188" t="s">
        <v>159</v>
      </c>
      <c r="E792" s="189" t="s">
        <v>1274</v>
      </c>
      <c r="F792" s="190" t="s">
        <v>1275</v>
      </c>
      <c r="G792" s="191" t="s">
        <v>1269</v>
      </c>
      <c r="H792" s="192">
        <v>1</v>
      </c>
      <c r="I792" s="193"/>
      <c r="J792" s="194">
        <f>ROUND(I792*H792,2)</f>
        <v>0</v>
      </c>
      <c r="K792" s="190" t="s">
        <v>213</v>
      </c>
      <c r="L792" s="39"/>
      <c r="M792" s="195" t="s">
        <v>19</v>
      </c>
      <c r="N792" s="196" t="s">
        <v>45</v>
      </c>
      <c r="O792" s="64"/>
      <c r="P792" s="197">
        <f>O792*H792</f>
        <v>0</v>
      </c>
      <c r="Q792" s="197">
        <v>0</v>
      </c>
      <c r="R792" s="197">
        <f>Q792*H792</f>
        <v>0</v>
      </c>
      <c r="S792" s="197">
        <v>0</v>
      </c>
      <c r="T792" s="198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9" t="s">
        <v>1270</v>
      </c>
      <c r="AT792" s="199" t="s">
        <v>159</v>
      </c>
      <c r="AU792" s="199" t="s">
        <v>85</v>
      </c>
      <c r="AY792" s="17" t="s">
        <v>158</v>
      </c>
      <c r="BE792" s="200">
        <f>IF(N792="základní",J792,0)</f>
        <v>0</v>
      </c>
      <c r="BF792" s="200">
        <f>IF(N792="snížená",J792,0)</f>
        <v>0</v>
      </c>
      <c r="BG792" s="200">
        <f>IF(N792="zákl. přenesená",J792,0)</f>
        <v>0</v>
      </c>
      <c r="BH792" s="200">
        <f>IF(N792="sníž. přenesená",J792,0)</f>
        <v>0</v>
      </c>
      <c r="BI792" s="200">
        <f>IF(N792="nulová",J792,0)</f>
        <v>0</v>
      </c>
      <c r="BJ792" s="17" t="s">
        <v>82</v>
      </c>
      <c r="BK792" s="200">
        <f>ROUND(I792*H792,2)</f>
        <v>0</v>
      </c>
      <c r="BL792" s="17" t="s">
        <v>1270</v>
      </c>
      <c r="BM792" s="199" t="s">
        <v>1276</v>
      </c>
    </row>
    <row r="793" spans="1:65" s="2" customFormat="1" ht="10.199999999999999">
      <c r="A793" s="34"/>
      <c r="B793" s="35"/>
      <c r="C793" s="36"/>
      <c r="D793" s="201" t="s">
        <v>165</v>
      </c>
      <c r="E793" s="36"/>
      <c r="F793" s="202" t="s">
        <v>1275</v>
      </c>
      <c r="G793" s="36"/>
      <c r="H793" s="36"/>
      <c r="I793" s="108"/>
      <c r="J793" s="36"/>
      <c r="K793" s="36"/>
      <c r="L793" s="39"/>
      <c r="M793" s="203"/>
      <c r="N793" s="204"/>
      <c r="O793" s="64"/>
      <c r="P793" s="64"/>
      <c r="Q793" s="64"/>
      <c r="R793" s="64"/>
      <c r="S793" s="64"/>
      <c r="T793" s="65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7" t="s">
        <v>165</v>
      </c>
      <c r="AU793" s="17" t="s">
        <v>85</v>
      </c>
    </row>
    <row r="794" spans="1:65" s="2" customFormat="1" ht="16.5" customHeight="1">
      <c r="A794" s="34"/>
      <c r="B794" s="35"/>
      <c r="C794" s="188" t="s">
        <v>1285</v>
      </c>
      <c r="D794" s="188" t="s">
        <v>159</v>
      </c>
      <c r="E794" s="189" t="s">
        <v>1278</v>
      </c>
      <c r="F794" s="190" t="s">
        <v>1279</v>
      </c>
      <c r="G794" s="191" t="s">
        <v>1269</v>
      </c>
      <c r="H794" s="192">
        <v>1</v>
      </c>
      <c r="I794" s="193"/>
      <c r="J794" s="194">
        <f>ROUND(I794*H794,2)</f>
        <v>0</v>
      </c>
      <c r="K794" s="190" t="s">
        <v>213</v>
      </c>
      <c r="L794" s="39"/>
      <c r="M794" s="195" t="s">
        <v>19</v>
      </c>
      <c r="N794" s="196" t="s">
        <v>45</v>
      </c>
      <c r="O794" s="64"/>
      <c r="P794" s="197">
        <f>O794*H794</f>
        <v>0</v>
      </c>
      <c r="Q794" s="197">
        <v>0</v>
      </c>
      <c r="R794" s="197">
        <f>Q794*H794</f>
        <v>0</v>
      </c>
      <c r="S794" s="197">
        <v>0</v>
      </c>
      <c r="T794" s="198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9" t="s">
        <v>1270</v>
      </c>
      <c r="AT794" s="199" t="s">
        <v>159</v>
      </c>
      <c r="AU794" s="199" t="s">
        <v>85</v>
      </c>
      <c r="AY794" s="17" t="s">
        <v>158</v>
      </c>
      <c r="BE794" s="200">
        <f>IF(N794="základní",J794,0)</f>
        <v>0</v>
      </c>
      <c r="BF794" s="200">
        <f>IF(N794="snížená",J794,0)</f>
        <v>0</v>
      </c>
      <c r="BG794" s="200">
        <f>IF(N794="zákl. přenesená",J794,0)</f>
        <v>0</v>
      </c>
      <c r="BH794" s="200">
        <f>IF(N794="sníž. přenesená",J794,0)</f>
        <v>0</v>
      </c>
      <c r="BI794" s="200">
        <f>IF(N794="nulová",J794,0)</f>
        <v>0</v>
      </c>
      <c r="BJ794" s="17" t="s">
        <v>82</v>
      </c>
      <c r="BK794" s="200">
        <f>ROUND(I794*H794,2)</f>
        <v>0</v>
      </c>
      <c r="BL794" s="17" t="s">
        <v>1270</v>
      </c>
      <c r="BM794" s="199" t="s">
        <v>1280</v>
      </c>
    </row>
    <row r="795" spans="1:65" s="2" customFormat="1" ht="10.199999999999999">
      <c r="A795" s="34"/>
      <c r="B795" s="35"/>
      <c r="C795" s="36"/>
      <c r="D795" s="201" t="s">
        <v>165</v>
      </c>
      <c r="E795" s="36"/>
      <c r="F795" s="202" t="s">
        <v>1279</v>
      </c>
      <c r="G795" s="36"/>
      <c r="H795" s="36"/>
      <c r="I795" s="108"/>
      <c r="J795" s="36"/>
      <c r="K795" s="36"/>
      <c r="L795" s="39"/>
      <c r="M795" s="203"/>
      <c r="N795" s="204"/>
      <c r="O795" s="64"/>
      <c r="P795" s="64"/>
      <c r="Q795" s="64"/>
      <c r="R795" s="64"/>
      <c r="S795" s="64"/>
      <c r="T795" s="65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7" t="s">
        <v>165</v>
      </c>
      <c r="AU795" s="17" t="s">
        <v>85</v>
      </c>
    </row>
    <row r="796" spans="1:65" s="2" customFormat="1" ht="30.6" customHeight="1">
      <c r="A796" s="34"/>
      <c r="B796" s="35"/>
      <c r="C796" s="188" t="s">
        <v>1289</v>
      </c>
      <c r="D796" s="188" t="s">
        <v>159</v>
      </c>
      <c r="E796" s="189" t="s">
        <v>1282</v>
      </c>
      <c r="F796" s="190" t="s">
        <v>1283</v>
      </c>
      <c r="G796" s="191" t="s">
        <v>1269</v>
      </c>
      <c r="H796" s="192">
        <v>1</v>
      </c>
      <c r="I796" s="193"/>
      <c r="J796" s="194">
        <f>ROUND(I796*H796,2)</f>
        <v>0</v>
      </c>
      <c r="K796" s="190" t="s">
        <v>213</v>
      </c>
      <c r="L796" s="39"/>
      <c r="M796" s="195" t="s">
        <v>19</v>
      </c>
      <c r="N796" s="196" t="s">
        <v>45</v>
      </c>
      <c r="O796" s="64"/>
      <c r="P796" s="197">
        <f>O796*H796</f>
        <v>0</v>
      </c>
      <c r="Q796" s="197">
        <v>0</v>
      </c>
      <c r="R796" s="197">
        <f>Q796*H796</f>
        <v>0</v>
      </c>
      <c r="S796" s="197">
        <v>0</v>
      </c>
      <c r="T796" s="198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9" t="s">
        <v>1270</v>
      </c>
      <c r="AT796" s="199" t="s">
        <v>159</v>
      </c>
      <c r="AU796" s="199" t="s">
        <v>85</v>
      </c>
      <c r="AY796" s="17" t="s">
        <v>158</v>
      </c>
      <c r="BE796" s="200">
        <f>IF(N796="základní",J796,0)</f>
        <v>0</v>
      </c>
      <c r="BF796" s="200">
        <f>IF(N796="snížená",J796,0)</f>
        <v>0</v>
      </c>
      <c r="BG796" s="200">
        <f>IF(N796="zákl. přenesená",J796,0)</f>
        <v>0</v>
      </c>
      <c r="BH796" s="200">
        <f>IF(N796="sníž. přenesená",J796,0)</f>
        <v>0</v>
      </c>
      <c r="BI796" s="200">
        <f>IF(N796="nulová",J796,0)</f>
        <v>0</v>
      </c>
      <c r="BJ796" s="17" t="s">
        <v>82</v>
      </c>
      <c r="BK796" s="200">
        <f>ROUND(I796*H796,2)</f>
        <v>0</v>
      </c>
      <c r="BL796" s="17" t="s">
        <v>1270</v>
      </c>
      <c r="BM796" s="199" t="s">
        <v>1284</v>
      </c>
    </row>
    <row r="797" spans="1:65" s="2" customFormat="1" ht="19.2">
      <c r="A797" s="34"/>
      <c r="B797" s="35"/>
      <c r="C797" s="36"/>
      <c r="D797" s="201" t="s">
        <v>165</v>
      </c>
      <c r="E797" s="36"/>
      <c r="F797" s="202" t="s">
        <v>1283</v>
      </c>
      <c r="G797" s="36"/>
      <c r="H797" s="36"/>
      <c r="I797" s="108"/>
      <c r="J797" s="36"/>
      <c r="K797" s="36"/>
      <c r="L797" s="39"/>
      <c r="M797" s="203"/>
      <c r="N797" s="204"/>
      <c r="O797" s="64"/>
      <c r="P797" s="64"/>
      <c r="Q797" s="64"/>
      <c r="R797" s="64"/>
      <c r="S797" s="64"/>
      <c r="T797" s="65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165</v>
      </c>
      <c r="AU797" s="17" t="s">
        <v>85</v>
      </c>
    </row>
    <row r="798" spans="1:65" s="2" customFormat="1" ht="39.6" customHeight="1">
      <c r="A798" s="34"/>
      <c r="B798" s="35"/>
      <c r="C798" s="188" t="s">
        <v>1986</v>
      </c>
      <c r="D798" s="188" t="s">
        <v>159</v>
      </c>
      <c r="E798" s="189" t="s">
        <v>2369</v>
      </c>
      <c r="F798" s="190" t="s">
        <v>2370</v>
      </c>
      <c r="G798" s="191" t="s">
        <v>1269</v>
      </c>
      <c r="H798" s="192">
        <v>1</v>
      </c>
      <c r="I798" s="193"/>
      <c r="J798" s="194">
        <f>ROUND(I798*H798,2)</f>
        <v>0</v>
      </c>
      <c r="K798" s="190" t="s">
        <v>19</v>
      </c>
      <c r="L798" s="39"/>
      <c r="M798" s="195" t="s">
        <v>19</v>
      </c>
      <c r="N798" s="196" t="s">
        <v>45</v>
      </c>
      <c r="O798" s="64"/>
      <c r="P798" s="197">
        <f>O798*H798</f>
        <v>0</v>
      </c>
      <c r="Q798" s="197">
        <v>0</v>
      </c>
      <c r="R798" s="197">
        <f>Q798*H798</f>
        <v>0</v>
      </c>
      <c r="S798" s="197">
        <v>0</v>
      </c>
      <c r="T798" s="198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9" t="s">
        <v>1270</v>
      </c>
      <c r="AT798" s="199" t="s">
        <v>159</v>
      </c>
      <c r="AU798" s="199" t="s">
        <v>85</v>
      </c>
      <c r="AY798" s="17" t="s">
        <v>158</v>
      </c>
      <c r="BE798" s="200">
        <f>IF(N798="základní",J798,0)</f>
        <v>0</v>
      </c>
      <c r="BF798" s="200">
        <f>IF(N798="snížená",J798,0)</f>
        <v>0</v>
      </c>
      <c r="BG798" s="200">
        <f>IF(N798="zákl. přenesená",J798,0)</f>
        <v>0</v>
      </c>
      <c r="BH798" s="200">
        <f>IF(N798="sníž. přenesená",J798,0)</f>
        <v>0</v>
      </c>
      <c r="BI798" s="200">
        <f>IF(N798="nulová",J798,0)</f>
        <v>0</v>
      </c>
      <c r="BJ798" s="17" t="s">
        <v>82</v>
      </c>
      <c r="BK798" s="200">
        <f>ROUND(I798*H798,2)</f>
        <v>0</v>
      </c>
      <c r="BL798" s="17" t="s">
        <v>1270</v>
      </c>
      <c r="BM798" s="199" t="s">
        <v>2371</v>
      </c>
    </row>
    <row r="799" spans="1:65" s="2" customFormat="1" ht="28.8">
      <c r="A799" s="34"/>
      <c r="B799" s="35"/>
      <c r="C799" s="36"/>
      <c r="D799" s="201" t="s">
        <v>165</v>
      </c>
      <c r="E799" s="36"/>
      <c r="F799" s="202" t="s">
        <v>2370</v>
      </c>
      <c r="G799" s="36"/>
      <c r="H799" s="36"/>
      <c r="I799" s="108"/>
      <c r="J799" s="36"/>
      <c r="K799" s="36"/>
      <c r="L799" s="39"/>
      <c r="M799" s="203"/>
      <c r="N799" s="204"/>
      <c r="O799" s="64"/>
      <c r="P799" s="64"/>
      <c r="Q799" s="64"/>
      <c r="R799" s="64"/>
      <c r="S799" s="64"/>
      <c r="T799" s="65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7" t="s">
        <v>165</v>
      </c>
      <c r="AU799" s="17" t="s">
        <v>85</v>
      </c>
    </row>
    <row r="800" spans="1:65" s="2" customFormat="1" ht="16.5" customHeight="1">
      <c r="A800" s="34"/>
      <c r="B800" s="35"/>
      <c r="C800" s="188" t="s">
        <v>1987</v>
      </c>
      <c r="D800" s="188" t="s">
        <v>159</v>
      </c>
      <c r="E800" s="189" t="s">
        <v>1286</v>
      </c>
      <c r="F800" s="190" t="s">
        <v>1287</v>
      </c>
      <c r="G800" s="191" t="s">
        <v>1269</v>
      </c>
      <c r="H800" s="192">
        <v>1</v>
      </c>
      <c r="I800" s="193"/>
      <c r="J800" s="194">
        <f>ROUND(I800*H800,2)</f>
        <v>0</v>
      </c>
      <c r="K800" s="190" t="s">
        <v>213</v>
      </c>
      <c r="L800" s="39"/>
      <c r="M800" s="195" t="s">
        <v>19</v>
      </c>
      <c r="N800" s="196" t="s">
        <v>45</v>
      </c>
      <c r="O800" s="64"/>
      <c r="P800" s="197">
        <f>O800*H800</f>
        <v>0</v>
      </c>
      <c r="Q800" s="197">
        <v>0</v>
      </c>
      <c r="R800" s="197">
        <f>Q800*H800</f>
        <v>0</v>
      </c>
      <c r="S800" s="197">
        <v>0</v>
      </c>
      <c r="T800" s="198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9" t="s">
        <v>1270</v>
      </c>
      <c r="AT800" s="199" t="s">
        <v>159</v>
      </c>
      <c r="AU800" s="199" t="s">
        <v>85</v>
      </c>
      <c r="AY800" s="17" t="s">
        <v>158</v>
      </c>
      <c r="BE800" s="200">
        <f>IF(N800="základní",J800,0)</f>
        <v>0</v>
      </c>
      <c r="BF800" s="200">
        <f>IF(N800="snížená",J800,0)</f>
        <v>0</v>
      </c>
      <c r="BG800" s="200">
        <f>IF(N800="zákl. přenesená",J800,0)</f>
        <v>0</v>
      </c>
      <c r="BH800" s="200">
        <f>IF(N800="sníž. přenesená",J800,0)</f>
        <v>0</v>
      </c>
      <c r="BI800" s="200">
        <f>IF(N800="nulová",J800,0)</f>
        <v>0</v>
      </c>
      <c r="BJ800" s="17" t="s">
        <v>82</v>
      </c>
      <c r="BK800" s="200">
        <f>ROUND(I800*H800,2)</f>
        <v>0</v>
      </c>
      <c r="BL800" s="17" t="s">
        <v>1270</v>
      </c>
      <c r="BM800" s="199" t="s">
        <v>1288</v>
      </c>
    </row>
    <row r="801" spans="1:65" s="2" customFormat="1" ht="10.199999999999999">
      <c r="A801" s="34"/>
      <c r="B801" s="35"/>
      <c r="C801" s="36"/>
      <c r="D801" s="201" t="s">
        <v>165</v>
      </c>
      <c r="E801" s="36"/>
      <c r="F801" s="202" t="s">
        <v>1287</v>
      </c>
      <c r="G801" s="36"/>
      <c r="H801" s="36"/>
      <c r="I801" s="108"/>
      <c r="J801" s="36"/>
      <c r="K801" s="36"/>
      <c r="L801" s="39"/>
      <c r="M801" s="203"/>
      <c r="N801" s="204"/>
      <c r="O801" s="64"/>
      <c r="P801" s="64"/>
      <c r="Q801" s="64"/>
      <c r="R801" s="64"/>
      <c r="S801" s="64"/>
      <c r="T801" s="65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165</v>
      </c>
      <c r="AU801" s="17" t="s">
        <v>85</v>
      </c>
    </row>
    <row r="802" spans="1:65" s="2" customFormat="1" ht="16.5" customHeight="1">
      <c r="A802" s="34"/>
      <c r="B802" s="35"/>
      <c r="C802" s="188" t="s">
        <v>1988</v>
      </c>
      <c r="D802" s="188" t="s">
        <v>159</v>
      </c>
      <c r="E802" s="189" t="s">
        <v>1290</v>
      </c>
      <c r="F802" s="190" t="s">
        <v>1291</v>
      </c>
      <c r="G802" s="191" t="s">
        <v>1269</v>
      </c>
      <c r="H802" s="192">
        <v>1</v>
      </c>
      <c r="I802" s="193"/>
      <c r="J802" s="194">
        <f>ROUND(I802*H802,2)</f>
        <v>0</v>
      </c>
      <c r="K802" s="190" t="s">
        <v>213</v>
      </c>
      <c r="L802" s="39"/>
      <c r="M802" s="195" t="s">
        <v>19</v>
      </c>
      <c r="N802" s="196" t="s">
        <v>45</v>
      </c>
      <c r="O802" s="64"/>
      <c r="P802" s="197">
        <f>O802*H802</f>
        <v>0</v>
      </c>
      <c r="Q802" s="197">
        <v>0</v>
      </c>
      <c r="R802" s="197">
        <f>Q802*H802</f>
        <v>0</v>
      </c>
      <c r="S802" s="197">
        <v>0</v>
      </c>
      <c r="T802" s="198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9" t="s">
        <v>1270</v>
      </c>
      <c r="AT802" s="199" t="s">
        <v>159</v>
      </c>
      <c r="AU802" s="199" t="s">
        <v>85</v>
      </c>
      <c r="AY802" s="17" t="s">
        <v>158</v>
      </c>
      <c r="BE802" s="200">
        <f>IF(N802="základní",J802,0)</f>
        <v>0</v>
      </c>
      <c r="BF802" s="200">
        <f>IF(N802="snížená",J802,0)</f>
        <v>0</v>
      </c>
      <c r="BG802" s="200">
        <f>IF(N802="zákl. přenesená",J802,0)</f>
        <v>0</v>
      </c>
      <c r="BH802" s="200">
        <f>IF(N802="sníž. přenesená",J802,0)</f>
        <v>0</v>
      </c>
      <c r="BI802" s="200">
        <f>IF(N802="nulová",J802,0)</f>
        <v>0</v>
      </c>
      <c r="BJ802" s="17" t="s">
        <v>82</v>
      </c>
      <c r="BK802" s="200">
        <f>ROUND(I802*H802,2)</f>
        <v>0</v>
      </c>
      <c r="BL802" s="17" t="s">
        <v>1270</v>
      </c>
      <c r="BM802" s="199" t="s">
        <v>1292</v>
      </c>
    </row>
    <row r="803" spans="1:65" s="2" customFormat="1" ht="10.199999999999999">
      <c r="A803" s="34"/>
      <c r="B803" s="35"/>
      <c r="C803" s="36"/>
      <c r="D803" s="201" t="s">
        <v>165</v>
      </c>
      <c r="E803" s="36"/>
      <c r="F803" s="202" t="s">
        <v>1291</v>
      </c>
      <c r="G803" s="36"/>
      <c r="H803" s="36"/>
      <c r="I803" s="108"/>
      <c r="J803" s="36"/>
      <c r="K803" s="36"/>
      <c r="L803" s="39"/>
      <c r="M803" s="240"/>
      <c r="N803" s="241"/>
      <c r="O803" s="242"/>
      <c r="P803" s="242"/>
      <c r="Q803" s="242"/>
      <c r="R803" s="242"/>
      <c r="S803" s="242"/>
      <c r="T803" s="243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165</v>
      </c>
      <c r="AU803" s="17" t="s">
        <v>85</v>
      </c>
    </row>
    <row r="804" spans="1:65" s="2" customFormat="1" ht="6.9" customHeight="1">
      <c r="A804" s="34"/>
      <c r="B804" s="47"/>
      <c r="C804" s="48"/>
      <c r="D804" s="48"/>
      <c r="E804" s="48"/>
      <c r="F804" s="48"/>
      <c r="G804" s="48"/>
      <c r="H804" s="48"/>
      <c r="I804" s="139"/>
      <c r="J804" s="48"/>
      <c r="K804" s="48"/>
      <c r="L804" s="39"/>
      <c r="M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</sheetData>
  <sheetProtection algorithmName="SHA-512" hashValue="7pO0EZPbnoVMV62DtCUhK1/2O+qRD5ucOY+qQVdBTwPxqkNFo209UYWKJADtww5QQXZ2IbiuyIlQD8kQfnSNFw==" saltValue="kbZTNz0X4Jg3F7g3+H6e8yBXBizlO8eLIuV+RRW+Pap0x6iiJP+N582ZHXnB3ey0v+646aVuCV+cZGVlHI7aGQ==" spinCount="100000" sheet="1" objects="1" scenarios="1" formatColumns="0" formatRows="0" autoFilter="0"/>
  <autoFilter ref="C90:K803" xr:uid="{00000000-0009-0000-0000-000007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3"/>
  <sheetViews>
    <sheetView showGridLines="0" workbookViewId="0">
      <selection activeCell="D2" sqref="D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107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2372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2373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III.a. - Purkyňovo nám.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1992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III.a. - Purkyňovo nám.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25. 5. 2021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29.4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2374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1996</v>
      </c>
      <c r="F90" s="238" t="s">
        <v>1997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9.4" customHeight="1">
      <c r="A91" s="34"/>
      <c r="B91" s="35"/>
      <c r="C91" s="188" t="s">
        <v>85</v>
      </c>
      <c r="D91" s="188" t="s">
        <v>159</v>
      </c>
      <c r="E91" s="189" t="s">
        <v>2375</v>
      </c>
      <c r="F91" s="190" t="s">
        <v>2376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2377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2378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1332</v>
      </c>
      <c r="F93" s="230" t="s">
        <v>1333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2379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1333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2380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1331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28.2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2381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2382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8.2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2383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2384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2383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2385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2386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2387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2388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2389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2390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39.6" customHeight="1">
      <c r="A117" s="34"/>
      <c r="B117" s="35"/>
      <c r="C117" s="188" t="s">
        <v>228</v>
      </c>
      <c r="D117" s="188" t="s">
        <v>159</v>
      </c>
      <c r="E117" s="189" t="s">
        <v>2391</v>
      </c>
      <c r="F117" s="190" t="s">
        <v>2392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2393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2392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2394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0.799999999999997" customHeight="1">
      <c r="A120" s="34"/>
      <c r="B120" s="35"/>
      <c r="C120" s="188" t="s">
        <v>233</v>
      </c>
      <c r="D120" s="188" t="s">
        <v>159</v>
      </c>
      <c r="E120" s="189" t="s">
        <v>2395</v>
      </c>
      <c r="F120" s="190" t="s">
        <v>2396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2397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2396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2394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30" customHeight="1">
      <c r="A123" s="34"/>
      <c r="B123" s="35"/>
      <c r="C123" s="188" t="s">
        <v>238</v>
      </c>
      <c r="D123" s="188" t="s">
        <v>159</v>
      </c>
      <c r="E123" s="189" t="s">
        <v>966</v>
      </c>
      <c r="F123" s="190" t="s">
        <v>967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2398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2399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31.2" customHeight="1">
      <c r="A126" s="34"/>
      <c r="B126" s="35"/>
      <c r="C126" s="188" t="s">
        <v>246</v>
      </c>
      <c r="D126" s="188" t="s">
        <v>159</v>
      </c>
      <c r="E126" s="189" t="s">
        <v>971</v>
      </c>
      <c r="F126" s="190" t="s">
        <v>2400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2401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2400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2399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975</v>
      </c>
      <c r="F129" s="190" t="s">
        <v>976</v>
      </c>
      <c r="G129" s="191" t="s">
        <v>977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2402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2403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981</v>
      </c>
      <c r="F131" s="190" t="s">
        <v>982</v>
      </c>
      <c r="G131" s="191" t="s">
        <v>977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2404</v>
      </c>
    </row>
    <row r="132" spans="1:65" s="2" customFormat="1" ht="139.19999999999999" customHeight="1">
      <c r="A132" s="34"/>
      <c r="B132" s="35"/>
      <c r="C132" s="36"/>
      <c r="D132" s="201" t="s">
        <v>165</v>
      </c>
      <c r="E132" s="36"/>
      <c r="F132" s="202" t="s">
        <v>2405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hT6/ptiB30rgIXI395YFrvdht/VbGD3IhurqNrp9hpWK5NOIruAuKvw9w6ZQuLF2CiSkYOQ16QuMfWUf2dCU+A==" saltValue="a4klpY41wsbOhQugIiH67k+3PCKIZvHymXiL3WbpjrVZaM+kAl3Nj2OBW77OZpeGmPq+53uxwN1KZC52cdfAaA==" spinCount="100000" sheet="1" objects="1" scenarios="1" formatColumns="0" formatRows="0" autoFilter="0"/>
  <autoFilter ref="C84:K132" xr:uid="{00000000-0009-0000-0000-00000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3"/>
  <sheetViews>
    <sheetView showGridLines="0" workbookViewId="0">
      <selection activeCell="D1" sqref="D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111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2406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2373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IV.a. - Hrotovická x Spojovací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1992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IV.a. - Hrotovická x Spojovací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25. 5. 2021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26.4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2374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1996</v>
      </c>
      <c r="F90" s="238" t="s">
        <v>1997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7" customHeight="1">
      <c r="A91" s="34"/>
      <c r="B91" s="35"/>
      <c r="C91" s="188" t="s">
        <v>85</v>
      </c>
      <c r="D91" s="188" t="s">
        <v>159</v>
      </c>
      <c r="E91" s="189" t="s">
        <v>2375</v>
      </c>
      <c r="F91" s="190" t="s">
        <v>2376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2377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2378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1332</v>
      </c>
      <c r="F93" s="230" t="s">
        <v>1333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2379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1333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2407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1331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27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2381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2382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5.2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2383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2384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2383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2385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2386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2387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2388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2389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2408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2" customHeight="1">
      <c r="A117" s="34"/>
      <c r="B117" s="35"/>
      <c r="C117" s="188" t="s">
        <v>228</v>
      </c>
      <c r="D117" s="188" t="s">
        <v>159</v>
      </c>
      <c r="E117" s="189" t="s">
        <v>2391</v>
      </c>
      <c r="F117" s="190" t="s">
        <v>2392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2393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2392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2409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0.799999999999997" customHeight="1">
      <c r="A120" s="34"/>
      <c r="B120" s="35"/>
      <c r="C120" s="188" t="s">
        <v>233</v>
      </c>
      <c r="D120" s="188" t="s">
        <v>159</v>
      </c>
      <c r="E120" s="189" t="s">
        <v>2395</v>
      </c>
      <c r="F120" s="190" t="s">
        <v>2396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2397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2396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2409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28.2" customHeight="1">
      <c r="A123" s="34"/>
      <c r="B123" s="35"/>
      <c r="C123" s="188" t="s">
        <v>238</v>
      </c>
      <c r="D123" s="188" t="s">
        <v>159</v>
      </c>
      <c r="E123" s="189" t="s">
        <v>966</v>
      </c>
      <c r="F123" s="190" t="s">
        <v>967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2398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2409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31.2" customHeight="1">
      <c r="A126" s="34"/>
      <c r="B126" s="35"/>
      <c r="C126" s="188" t="s">
        <v>246</v>
      </c>
      <c r="D126" s="188" t="s">
        <v>159</v>
      </c>
      <c r="E126" s="189" t="s">
        <v>971</v>
      </c>
      <c r="F126" s="190" t="s">
        <v>2400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2401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2400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2409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975</v>
      </c>
      <c r="F129" s="190" t="s">
        <v>976</v>
      </c>
      <c r="G129" s="191" t="s">
        <v>977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2402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2403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981</v>
      </c>
      <c r="F131" s="190" t="s">
        <v>982</v>
      </c>
      <c r="G131" s="191" t="s">
        <v>977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2404</v>
      </c>
    </row>
    <row r="132" spans="1:65" s="2" customFormat="1" ht="138" customHeight="1">
      <c r="A132" s="34"/>
      <c r="B132" s="35"/>
      <c r="C132" s="36"/>
      <c r="D132" s="201" t="s">
        <v>165</v>
      </c>
      <c r="E132" s="36"/>
      <c r="F132" s="202" t="s">
        <v>2405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TffUl1ih+2pQvGIWzz5V/9+7CZy9yUys4erpgUDK4IhUbsMg5p8fmDFXsUgpk4A69nLeYsrjI79kOYNCDP92Nw==" saltValue="nrBT+qN/OigSSQuKJQFRIodx9kNiUGQMgNaIHsIf1cZUXLSoxpLwMQ+azjmkB+Yox+y0+eeCLim/OqviG8743w==" spinCount="100000" sheet="1" objects="1" scenarios="1" formatColumns="0" formatRows="0" autoFilter="0"/>
  <autoFilter ref="C84:K132" xr:uid="{00000000-0009-0000-0000-000009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3"/>
  <sheetViews>
    <sheetView showGridLines="0" workbookViewId="0">
      <selection activeCell="E2" sqref="E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2410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2373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V.a. - Hrotovická x Kosmákova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1992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V.a. - Hrotovická x Kosmákova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25. 5. 2021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29.4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2374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1996</v>
      </c>
      <c r="F90" s="238" t="s">
        <v>1997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9.4" customHeight="1">
      <c r="A91" s="34"/>
      <c r="B91" s="35"/>
      <c r="C91" s="188" t="s">
        <v>85</v>
      </c>
      <c r="D91" s="188" t="s">
        <v>159</v>
      </c>
      <c r="E91" s="189" t="s">
        <v>2375</v>
      </c>
      <c r="F91" s="190" t="s">
        <v>2376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2377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2378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1332</v>
      </c>
      <c r="F93" s="230" t="s">
        <v>1333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2379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1333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2411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1331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28.2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2381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2382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7.6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2383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2384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2383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2385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2386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2387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2388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2389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2412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1.4" customHeight="1">
      <c r="A117" s="34"/>
      <c r="B117" s="35"/>
      <c r="C117" s="188" t="s">
        <v>228</v>
      </c>
      <c r="D117" s="188" t="s">
        <v>159</v>
      </c>
      <c r="E117" s="189" t="s">
        <v>2391</v>
      </c>
      <c r="F117" s="190" t="s">
        <v>2392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2393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2392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2413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0.799999999999997" customHeight="1">
      <c r="A120" s="34"/>
      <c r="B120" s="35"/>
      <c r="C120" s="188" t="s">
        <v>233</v>
      </c>
      <c r="D120" s="188" t="s">
        <v>159</v>
      </c>
      <c r="E120" s="189" t="s">
        <v>2395</v>
      </c>
      <c r="F120" s="190" t="s">
        <v>2396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2397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2396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2413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27.6" customHeight="1">
      <c r="A123" s="34"/>
      <c r="B123" s="35"/>
      <c r="C123" s="188" t="s">
        <v>238</v>
      </c>
      <c r="D123" s="188" t="s">
        <v>159</v>
      </c>
      <c r="E123" s="189" t="s">
        <v>966</v>
      </c>
      <c r="F123" s="190" t="s">
        <v>967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2398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2413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30.6" customHeight="1">
      <c r="A126" s="34"/>
      <c r="B126" s="35"/>
      <c r="C126" s="188" t="s">
        <v>246</v>
      </c>
      <c r="D126" s="188" t="s">
        <v>159</v>
      </c>
      <c r="E126" s="189" t="s">
        <v>971</v>
      </c>
      <c r="F126" s="190" t="s">
        <v>2400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2401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2400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2413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975</v>
      </c>
      <c r="F129" s="190" t="s">
        <v>976</v>
      </c>
      <c r="G129" s="191" t="s">
        <v>977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2402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2403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981</v>
      </c>
      <c r="F131" s="190" t="s">
        <v>982</v>
      </c>
      <c r="G131" s="191" t="s">
        <v>977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2404</v>
      </c>
    </row>
    <row r="132" spans="1:65" s="2" customFormat="1" ht="135.6" customHeight="1">
      <c r="A132" s="34"/>
      <c r="B132" s="35"/>
      <c r="C132" s="36"/>
      <c r="D132" s="201" t="s">
        <v>165</v>
      </c>
      <c r="E132" s="36"/>
      <c r="F132" s="202" t="s">
        <v>2405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ZHGSUctpFMjuXx2OYuDUT8Vd20ToF9AcU8XLX+YoO6GIgYQhpvlcIbX11teq9N2gX/w8Dx7GJAIgTDsrqcuxMg==" saltValue="Ge60v10hvwcBZQf5kDryJjX5z2TXy90CCgx19bX8eO8Mzo+AKWjihRMRGj83UgJslSa1Q5NN9Fvjze6pK7XLOg==" spinCount="100000" sheet="1" objects="1" scenarios="1" formatColumns="0" formatRows="0" autoFilter="0"/>
  <autoFilter ref="C84:K132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3"/>
  <sheetViews>
    <sheetView showGridLines="0" workbookViewId="0">
      <selection activeCell="E2" sqref="E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117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2414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25. 5. 2021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2373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83.25" customHeight="1">
      <c r="A27" s="116"/>
      <c r="B27" s="117"/>
      <c r="C27" s="116"/>
      <c r="D27" s="116"/>
      <c r="E27" s="368" t="s">
        <v>39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VI.a. - Komenského nám. - sever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25. 5. 2021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1992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VI.a. - Komenského nám. - sever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25. 5. 2021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27.6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2374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1996</v>
      </c>
      <c r="F90" s="238" t="s">
        <v>1997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7.6" customHeight="1">
      <c r="A91" s="34"/>
      <c r="B91" s="35"/>
      <c r="C91" s="188" t="s">
        <v>85</v>
      </c>
      <c r="D91" s="188" t="s">
        <v>159</v>
      </c>
      <c r="E91" s="189" t="s">
        <v>2375</v>
      </c>
      <c r="F91" s="190" t="s">
        <v>2376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2377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2378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1332</v>
      </c>
      <c r="F93" s="230" t="s">
        <v>1333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2379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1333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2415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1331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29.4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2381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2382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5.8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2383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2384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2383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2385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2386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2387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2388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2389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2416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3.8" customHeight="1">
      <c r="A117" s="34"/>
      <c r="B117" s="35"/>
      <c r="C117" s="188" t="s">
        <v>228</v>
      </c>
      <c r="D117" s="188" t="s">
        <v>159</v>
      </c>
      <c r="E117" s="189" t="s">
        <v>2391</v>
      </c>
      <c r="F117" s="190" t="s">
        <v>2392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2393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2392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2417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2.6" customHeight="1">
      <c r="A120" s="34"/>
      <c r="B120" s="35"/>
      <c r="C120" s="188" t="s">
        <v>233</v>
      </c>
      <c r="D120" s="188" t="s">
        <v>159</v>
      </c>
      <c r="E120" s="189" t="s">
        <v>2395</v>
      </c>
      <c r="F120" s="190" t="s">
        <v>2396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2397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2396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2417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30" customHeight="1">
      <c r="A123" s="34"/>
      <c r="B123" s="35"/>
      <c r="C123" s="188" t="s">
        <v>238</v>
      </c>
      <c r="D123" s="188" t="s">
        <v>159</v>
      </c>
      <c r="E123" s="189" t="s">
        <v>966</v>
      </c>
      <c r="F123" s="190" t="s">
        <v>967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2398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2417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29.4" customHeight="1">
      <c r="A126" s="34"/>
      <c r="B126" s="35"/>
      <c r="C126" s="188" t="s">
        <v>246</v>
      </c>
      <c r="D126" s="188" t="s">
        <v>159</v>
      </c>
      <c r="E126" s="189" t="s">
        <v>971</v>
      </c>
      <c r="F126" s="190" t="s">
        <v>2400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2401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2400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2417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975</v>
      </c>
      <c r="F129" s="190" t="s">
        <v>976</v>
      </c>
      <c r="G129" s="191" t="s">
        <v>977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2402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2403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981</v>
      </c>
      <c r="F131" s="190" t="s">
        <v>982</v>
      </c>
      <c r="G131" s="191" t="s">
        <v>977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2404</v>
      </c>
    </row>
    <row r="132" spans="1:65" s="2" customFormat="1" ht="131.4" customHeight="1">
      <c r="A132" s="34"/>
      <c r="B132" s="35"/>
      <c r="C132" s="36"/>
      <c r="D132" s="201" t="s">
        <v>165</v>
      </c>
      <c r="E132" s="36"/>
      <c r="F132" s="202" t="s">
        <v>2405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ZGpXv0KMEOoCeKMPgBa/8s3y8TF+tknGXZEzKUIfVeMoRVhEnzuHKIyAci6LuXiQYftAsd/59Bk0gvv5Fz5h+Q==" saltValue="WDUy4y6uvTQ4+fx0iu4H5tpJYHCWE1bZuD7IhKYoebOKfMGmi3qFszJyV2dTb3gh9fvTr+4m9tDSElBdGn9nJQ==" spinCount="100000" sheet="1" objects="1" scenarios="1" formatColumns="0" formatRows="0" autoFilter="0"/>
  <autoFilter ref="C84:K132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4" customWidth="1"/>
    <col min="2" max="2" width="1.7109375" style="244" customWidth="1"/>
    <col min="3" max="4" width="5" style="244" customWidth="1"/>
    <col min="5" max="5" width="11.7109375" style="244" customWidth="1"/>
    <col min="6" max="6" width="9.140625" style="244" customWidth="1"/>
    <col min="7" max="7" width="5" style="244" customWidth="1"/>
    <col min="8" max="8" width="77.85546875" style="244" customWidth="1"/>
    <col min="9" max="10" width="20" style="244" customWidth="1"/>
    <col min="11" max="11" width="1.710937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5" customFormat="1" ht="45" customHeight="1">
      <c r="B3" s="248"/>
      <c r="C3" s="373" t="s">
        <v>2418</v>
      </c>
      <c r="D3" s="373"/>
      <c r="E3" s="373"/>
      <c r="F3" s="373"/>
      <c r="G3" s="373"/>
      <c r="H3" s="373"/>
      <c r="I3" s="373"/>
      <c r="J3" s="373"/>
      <c r="K3" s="249"/>
    </row>
    <row r="4" spans="2:11" s="1" customFormat="1" ht="25.5" customHeight="1">
      <c r="B4" s="250"/>
      <c r="C4" s="378" t="s">
        <v>2419</v>
      </c>
      <c r="D4" s="378"/>
      <c r="E4" s="378"/>
      <c r="F4" s="378"/>
      <c r="G4" s="378"/>
      <c r="H4" s="378"/>
      <c r="I4" s="378"/>
      <c r="J4" s="378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77" t="s">
        <v>2420</v>
      </c>
      <c r="D6" s="377"/>
      <c r="E6" s="377"/>
      <c r="F6" s="377"/>
      <c r="G6" s="377"/>
      <c r="H6" s="377"/>
      <c r="I6" s="377"/>
      <c r="J6" s="377"/>
      <c r="K6" s="251"/>
    </row>
    <row r="7" spans="2:11" s="1" customFormat="1" ht="15" customHeight="1">
      <c r="B7" s="254"/>
      <c r="C7" s="377" t="s">
        <v>2421</v>
      </c>
      <c r="D7" s="377"/>
      <c r="E7" s="377"/>
      <c r="F7" s="377"/>
      <c r="G7" s="377"/>
      <c r="H7" s="377"/>
      <c r="I7" s="377"/>
      <c r="J7" s="377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77" t="s">
        <v>2422</v>
      </c>
      <c r="D9" s="377"/>
      <c r="E9" s="377"/>
      <c r="F9" s="377"/>
      <c r="G9" s="377"/>
      <c r="H9" s="377"/>
      <c r="I9" s="377"/>
      <c r="J9" s="377"/>
      <c r="K9" s="251"/>
    </row>
    <row r="10" spans="2:11" s="1" customFormat="1" ht="15" customHeight="1">
      <c r="B10" s="254"/>
      <c r="C10" s="253"/>
      <c r="D10" s="377" t="s">
        <v>2423</v>
      </c>
      <c r="E10" s="377"/>
      <c r="F10" s="377"/>
      <c r="G10" s="377"/>
      <c r="H10" s="377"/>
      <c r="I10" s="377"/>
      <c r="J10" s="377"/>
      <c r="K10" s="251"/>
    </row>
    <row r="11" spans="2:11" s="1" customFormat="1" ht="15" customHeight="1">
      <c r="B11" s="254"/>
      <c r="C11" s="255"/>
      <c r="D11" s="377" t="s">
        <v>2424</v>
      </c>
      <c r="E11" s="377"/>
      <c r="F11" s="377"/>
      <c r="G11" s="377"/>
      <c r="H11" s="377"/>
      <c r="I11" s="377"/>
      <c r="J11" s="377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2425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77" t="s">
        <v>2426</v>
      </c>
      <c r="E15" s="377"/>
      <c r="F15" s="377"/>
      <c r="G15" s="377"/>
      <c r="H15" s="377"/>
      <c r="I15" s="377"/>
      <c r="J15" s="377"/>
      <c r="K15" s="251"/>
    </row>
    <row r="16" spans="2:11" s="1" customFormat="1" ht="15" customHeight="1">
      <c r="B16" s="254"/>
      <c r="C16" s="255"/>
      <c r="D16" s="377" t="s">
        <v>2427</v>
      </c>
      <c r="E16" s="377"/>
      <c r="F16" s="377"/>
      <c r="G16" s="377"/>
      <c r="H16" s="377"/>
      <c r="I16" s="377"/>
      <c r="J16" s="377"/>
      <c r="K16" s="251"/>
    </row>
    <row r="17" spans="2:11" s="1" customFormat="1" ht="15" customHeight="1">
      <c r="B17" s="254"/>
      <c r="C17" s="255"/>
      <c r="D17" s="377" t="s">
        <v>2428</v>
      </c>
      <c r="E17" s="377"/>
      <c r="F17" s="377"/>
      <c r="G17" s="377"/>
      <c r="H17" s="377"/>
      <c r="I17" s="377"/>
      <c r="J17" s="377"/>
      <c r="K17" s="251"/>
    </row>
    <row r="18" spans="2:11" s="1" customFormat="1" ht="15" customHeight="1">
      <c r="B18" s="254"/>
      <c r="C18" s="255"/>
      <c r="D18" s="255"/>
      <c r="E18" s="257" t="s">
        <v>81</v>
      </c>
      <c r="F18" s="377" t="s">
        <v>2429</v>
      </c>
      <c r="G18" s="377"/>
      <c r="H18" s="377"/>
      <c r="I18" s="377"/>
      <c r="J18" s="377"/>
      <c r="K18" s="251"/>
    </row>
    <row r="19" spans="2:11" s="1" customFormat="1" ht="15" customHeight="1">
      <c r="B19" s="254"/>
      <c r="C19" s="255"/>
      <c r="D19" s="255"/>
      <c r="E19" s="257" t="s">
        <v>2430</v>
      </c>
      <c r="F19" s="377" t="s">
        <v>2431</v>
      </c>
      <c r="G19" s="377"/>
      <c r="H19" s="377"/>
      <c r="I19" s="377"/>
      <c r="J19" s="377"/>
      <c r="K19" s="251"/>
    </row>
    <row r="20" spans="2:11" s="1" customFormat="1" ht="15" customHeight="1">
      <c r="B20" s="254"/>
      <c r="C20" s="255"/>
      <c r="D20" s="255"/>
      <c r="E20" s="257" t="s">
        <v>2432</v>
      </c>
      <c r="F20" s="377" t="s">
        <v>2433</v>
      </c>
      <c r="G20" s="377"/>
      <c r="H20" s="377"/>
      <c r="I20" s="377"/>
      <c r="J20" s="377"/>
      <c r="K20" s="251"/>
    </row>
    <row r="21" spans="2:11" s="1" customFormat="1" ht="15" customHeight="1">
      <c r="B21" s="254"/>
      <c r="C21" s="255"/>
      <c r="D21" s="255"/>
      <c r="E21" s="257" t="s">
        <v>2434</v>
      </c>
      <c r="F21" s="377" t="s">
        <v>2435</v>
      </c>
      <c r="G21" s="377"/>
      <c r="H21" s="377"/>
      <c r="I21" s="377"/>
      <c r="J21" s="377"/>
      <c r="K21" s="251"/>
    </row>
    <row r="22" spans="2:11" s="1" customFormat="1" ht="15" customHeight="1">
      <c r="B22" s="254"/>
      <c r="C22" s="255"/>
      <c r="D22" s="255"/>
      <c r="E22" s="257" t="s">
        <v>2436</v>
      </c>
      <c r="F22" s="377" t="s">
        <v>2437</v>
      </c>
      <c r="G22" s="377"/>
      <c r="H22" s="377"/>
      <c r="I22" s="377"/>
      <c r="J22" s="377"/>
      <c r="K22" s="251"/>
    </row>
    <row r="23" spans="2:11" s="1" customFormat="1" ht="15" customHeight="1">
      <c r="B23" s="254"/>
      <c r="C23" s="255"/>
      <c r="D23" s="255"/>
      <c r="E23" s="257" t="s">
        <v>2438</v>
      </c>
      <c r="F23" s="377" t="s">
        <v>2439</v>
      </c>
      <c r="G23" s="377"/>
      <c r="H23" s="377"/>
      <c r="I23" s="377"/>
      <c r="J23" s="377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77" t="s">
        <v>2440</v>
      </c>
      <c r="D25" s="377"/>
      <c r="E25" s="377"/>
      <c r="F25" s="377"/>
      <c r="G25" s="377"/>
      <c r="H25" s="377"/>
      <c r="I25" s="377"/>
      <c r="J25" s="377"/>
      <c r="K25" s="251"/>
    </row>
    <row r="26" spans="2:11" s="1" customFormat="1" ht="15" customHeight="1">
      <c r="B26" s="254"/>
      <c r="C26" s="377" t="s">
        <v>2441</v>
      </c>
      <c r="D26" s="377"/>
      <c r="E26" s="377"/>
      <c r="F26" s="377"/>
      <c r="G26" s="377"/>
      <c r="H26" s="377"/>
      <c r="I26" s="377"/>
      <c r="J26" s="377"/>
      <c r="K26" s="251"/>
    </row>
    <row r="27" spans="2:11" s="1" customFormat="1" ht="15" customHeight="1">
      <c r="B27" s="254"/>
      <c r="C27" s="253"/>
      <c r="D27" s="377" t="s">
        <v>2442</v>
      </c>
      <c r="E27" s="377"/>
      <c r="F27" s="377"/>
      <c r="G27" s="377"/>
      <c r="H27" s="377"/>
      <c r="I27" s="377"/>
      <c r="J27" s="377"/>
      <c r="K27" s="251"/>
    </row>
    <row r="28" spans="2:11" s="1" customFormat="1" ht="15" customHeight="1">
      <c r="B28" s="254"/>
      <c r="C28" s="255"/>
      <c r="D28" s="377" t="s">
        <v>2443</v>
      </c>
      <c r="E28" s="377"/>
      <c r="F28" s="377"/>
      <c r="G28" s="377"/>
      <c r="H28" s="377"/>
      <c r="I28" s="377"/>
      <c r="J28" s="377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77" t="s">
        <v>2444</v>
      </c>
      <c r="E30" s="377"/>
      <c r="F30" s="377"/>
      <c r="G30" s="377"/>
      <c r="H30" s="377"/>
      <c r="I30" s="377"/>
      <c r="J30" s="377"/>
      <c r="K30" s="251"/>
    </row>
    <row r="31" spans="2:11" s="1" customFormat="1" ht="15" customHeight="1">
      <c r="B31" s="254"/>
      <c r="C31" s="255"/>
      <c r="D31" s="377" t="s">
        <v>2445</v>
      </c>
      <c r="E31" s="377"/>
      <c r="F31" s="377"/>
      <c r="G31" s="377"/>
      <c r="H31" s="377"/>
      <c r="I31" s="377"/>
      <c r="J31" s="377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77" t="s">
        <v>2446</v>
      </c>
      <c r="E33" s="377"/>
      <c r="F33" s="377"/>
      <c r="G33" s="377"/>
      <c r="H33" s="377"/>
      <c r="I33" s="377"/>
      <c r="J33" s="377"/>
      <c r="K33" s="251"/>
    </row>
    <row r="34" spans="2:11" s="1" customFormat="1" ht="15" customHeight="1">
      <c r="B34" s="254"/>
      <c r="C34" s="255"/>
      <c r="D34" s="377" t="s">
        <v>2447</v>
      </c>
      <c r="E34" s="377"/>
      <c r="F34" s="377"/>
      <c r="G34" s="377"/>
      <c r="H34" s="377"/>
      <c r="I34" s="377"/>
      <c r="J34" s="377"/>
      <c r="K34" s="251"/>
    </row>
    <row r="35" spans="2:11" s="1" customFormat="1" ht="15" customHeight="1">
      <c r="B35" s="254"/>
      <c r="C35" s="255"/>
      <c r="D35" s="377" t="s">
        <v>2448</v>
      </c>
      <c r="E35" s="377"/>
      <c r="F35" s="377"/>
      <c r="G35" s="377"/>
      <c r="H35" s="377"/>
      <c r="I35" s="377"/>
      <c r="J35" s="377"/>
      <c r="K35" s="251"/>
    </row>
    <row r="36" spans="2:11" s="1" customFormat="1" ht="15" customHeight="1">
      <c r="B36" s="254"/>
      <c r="C36" s="255"/>
      <c r="D36" s="253"/>
      <c r="E36" s="256" t="s">
        <v>144</v>
      </c>
      <c r="F36" s="253"/>
      <c r="G36" s="377" t="s">
        <v>2449</v>
      </c>
      <c r="H36" s="377"/>
      <c r="I36" s="377"/>
      <c r="J36" s="377"/>
      <c r="K36" s="251"/>
    </row>
    <row r="37" spans="2:11" s="1" customFormat="1" ht="30.75" customHeight="1">
      <c r="B37" s="254"/>
      <c r="C37" s="255"/>
      <c r="D37" s="253"/>
      <c r="E37" s="256" t="s">
        <v>2450</v>
      </c>
      <c r="F37" s="253"/>
      <c r="G37" s="377" t="s">
        <v>2451</v>
      </c>
      <c r="H37" s="377"/>
      <c r="I37" s="377"/>
      <c r="J37" s="377"/>
      <c r="K37" s="251"/>
    </row>
    <row r="38" spans="2:11" s="1" customFormat="1" ht="15" customHeight="1">
      <c r="B38" s="254"/>
      <c r="C38" s="255"/>
      <c r="D38" s="253"/>
      <c r="E38" s="256" t="s">
        <v>55</v>
      </c>
      <c r="F38" s="253"/>
      <c r="G38" s="377" t="s">
        <v>2452</v>
      </c>
      <c r="H38" s="377"/>
      <c r="I38" s="377"/>
      <c r="J38" s="377"/>
      <c r="K38" s="251"/>
    </row>
    <row r="39" spans="2:11" s="1" customFormat="1" ht="15" customHeight="1">
      <c r="B39" s="254"/>
      <c r="C39" s="255"/>
      <c r="D39" s="253"/>
      <c r="E39" s="256" t="s">
        <v>56</v>
      </c>
      <c r="F39" s="253"/>
      <c r="G39" s="377" t="s">
        <v>2453</v>
      </c>
      <c r="H39" s="377"/>
      <c r="I39" s="377"/>
      <c r="J39" s="377"/>
      <c r="K39" s="251"/>
    </row>
    <row r="40" spans="2:11" s="1" customFormat="1" ht="15" customHeight="1">
      <c r="B40" s="254"/>
      <c r="C40" s="255"/>
      <c r="D40" s="253"/>
      <c r="E40" s="256" t="s">
        <v>145</v>
      </c>
      <c r="F40" s="253"/>
      <c r="G40" s="377" t="s">
        <v>2454</v>
      </c>
      <c r="H40" s="377"/>
      <c r="I40" s="377"/>
      <c r="J40" s="377"/>
      <c r="K40" s="251"/>
    </row>
    <row r="41" spans="2:11" s="1" customFormat="1" ht="15" customHeight="1">
      <c r="B41" s="254"/>
      <c r="C41" s="255"/>
      <c r="D41" s="253"/>
      <c r="E41" s="256" t="s">
        <v>146</v>
      </c>
      <c r="F41" s="253"/>
      <c r="G41" s="377" t="s">
        <v>2455</v>
      </c>
      <c r="H41" s="377"/>
      <c r="I41" s="377"/>
      <c r="J41" s="377"/>
      <c r="K41" s="251"/>
    </row>
    <row r="42" spans="2:11" s="1" customFormat="1" ht="15" customHeight="1">
      <c r="B42" s="254"/>
      <c r="C42" s="255"/>
      <c r="D42" s="253"/>
      <c r="E42" s="256" t="s">
        <v>2456</v>
      </c>
      <c r="F42" s="253"/>
      <c r="G42" s="377" t="s">
        <v>2457</v>
      </c>
      <c r="H42" s="377"/>
      <c r="I42" s="377"/>
      <c r="J42" s="377"/>
      <c r="K42" s="251"/>
    </row>
    <row r="43" spans="2:11" s="1" customFormat="1" ht="15" customHeight="1">
      <c r="B43" s="254"/>
      <c r="C43" s="255"/>
      <c r="D43" s="253"/>
      <c r="E43" s="256"/>
      <c r="F43" s="253"/>
      <c r="G43" s="377" t="s">
        <v>2458</v>
      </c>
      <c r="H43" s="377"/>
      <c r="I43" s="377"/>
      <c r="J43" s="377"/>
      <c r="K43" s="251"/>
    </row>
    <row r="44" spans="2:11" s="1" customFormat="1" ht="15" customHeight="1">
      <c r="B44" s="254"/>
      <c r="C44" s="255"/>
      <c r="D44" s="253"/>
      <c r="E44" s="256" t="s">
        <v>2459</v>
      </c>
      <c r="F44" s="253"/>
      <c r="G44" s="377" t="s">
        <v>2460</v>
      </c>
      <c r="H44" s="377"/>
      <c r="I44" s="377"/>
      <c r="J44" s="377"/>
      <c r="K44" s="251"/>
    </row>
    <row r="45" spans="2:11" s="1" customFormat="1" ht="15" customHeight="1">
      <c r="B45" s="254"/>
      <c r="C45" s="255"/>
      <c r="D45" s="253"/>
      <c r="E45" s="256" t="s">
        <v>148</v>
      </c>
      <c r="F45" s="253"/>
      <c r="G45" s="377" t="s">
        <v>2461</v>
      </c>
      <c r="H45" s="377"/>
      <c r="I45" s="377"/>
      <c r="J45" s="377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77" t="s">
        <v>2462</v>
      </c>
      <c r="E47" s="377"/>
      <c r="F47" s="377"/>
      <c r="G47" s="377"/>
      <c r="H47" s="377"/>
      <c r="I47" s="377"/>
      <c r="J47" s="377"/>
      <c r="K47" s="251"/>
    </row>
    <row r="48" spans="2:11" s="1" customFormat="1" ht="15" customHeight="1">
      <c r="B48" s="254"/>
      <c r="C48" s="255"/>
      <c r="D48" s="255"/>
      <c r="E48" s="377" t="s">
        <v>2463</v>
      </c>
      <c r="F48" s="377"/>
      <c r="G48" s="377"/>
      <c r="H48" s="377"/>
      <c r="I48" s="377"/>
      <c r="J48" s="377"/>
      <c r="K48" s="251"/>
    </row>
    <row r="49" spans="2:11" s="1" customFormat="1" ht="15" customHeight="1">
      <c r="B49" s="254"/>
      <c r="C49" s="255"/>
      <c r="D49" s="255"/>
      <c r="E49" s="377" t="s">
        <v>2464</v>
      </c>
      <c r="F49" s="377"/>
      <c r="G49" s="377"/>
      <c r="H49" s="377"/>
      <c r="I49" s="377"/>
      <c r="J49" s="377"/>
      <c r="K49" s="251"/>
    </row>
    <row r="50" spans="2:11" s="1" customFormat="1" ht="15" customHeight="1">
      <c r="B50" s="254"/>
      <c r="C50" s="255"/>
      <c r="D50" s="255"/>
      <c r="E50" s="377" t="s">
        <v>2465</v>
      </c>
      <c r="F50" s="377"/>
      <c r="G50" s="377"/>
      <c r="H50" s="377"/>
      <c r="I50" s="377"/>
      <c r="J50" s="377"/>
      <c r="K50" s="251"/>
    </row>
    <row r="51" spans="2:11" s="1" customFormat="1" ht="15" customHeight="1">
      <c r="B51" s="254"/>
      <c r="C51" s="255"/>
      <c r="D51" s="377" t="s">
        <v>2466</v>
      </c>
      <c r="E51" s="377"/>
      <c r="F51" s="377"/>
      <c r="G51" s="377"/>
      <c r="H51" s="377"/>
      <c r="I51" s="377"/>
      <c r="J51" s="377"/>
      <c r="K51" s="251"/>
    </row>
    <row r="52" spans="2:11" s="1" customFormat="1" ht="25.5" customHeight="1">
      <c r="B52" s="250"/>
      <c r="C52" s="378" t="s">
        <v>2467</v>
      </c>
      <c r="D52" s="378"/>
      <c r="E52" s="378"/>
      <c r="F52" s="378"/>
      <c r="G52" s="378"/>
      <c r="H52" s="378"/>
      <c r="I52" s="378"/>
      <c r="J52" s="378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77" t="s">
        <v>2468</v>
      </c>
      <c r="D54" s="377"/>
      <c r="E54" s="377"/>
      <c r="F54" s="377"/>
      <c r="G54" s="377"/>
      <c r="H54" s="377"/>
      <c r="I54" s="377"/>
      <c r="J54" s="377"/>
      <c r="K54" s="251"/>
    </row>
    <row r="55" spans="2:11" s="1" customFormat="1" ht="15" customHeight="1">
      <c r="B55" s="250"/>
      <c r="C55" s="377" t="s">
        <v>2469</v>
      </c>
      <c r="D55" s="377"/>
      <c r="E55" s="377"/>
      <c r="F55" s="377"/>
      <c r="G55" s="377"/>
      <c r="H55" s="377"/>
      <c r="I55" s="377"/>
      <c r="J55" s="377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77" t="s">
        <v>2470</v>
      </c>
      <c r="D57" s="377"/>
      <c r="E57" s="377"/>
      <c r="F57" s="377"/>
      <c r="G57" s="377"/>
      <c r="H57" s="377"/>
      <c r="I57" s="377"/>
      <c r="J57" s="377"/>
      <c r="K57" s="251"/>
    </row>
    <row r="58" spans="2:11" s="1" customFormat="1" ht="15" customHeight="1">
      <c r="B58" s="250"/>
      <c r="C58" s="255"/>
      <c r="D58" s="377" t="s">
        <v>2471</v>
      </c>
      <c r="E58" s="377"/>
      <c r="F58" s="377"/>
      <c r="G58" s="377"/>
      <c r="H58" s="377"/>
      <c r="I58" s="377"/>
      <c r="J58" s="377"/>
      <c r="K58" s="251"/>
    </row>
    <row r="59" spans="2:11" s="1" customFormat="1" ht="15" customHeight="1">
      <c r="B59" s="250"/>
      <c r="C59" s="255"/>
      <c r="D59" s="377" t="s">
        <v>2472</v>
      </c>
      <c r="E59" s="377"/>
      <c r="F59" s="377"/>
      <c r="G59" s="377"/>
      <c r="H59" s="377"/>
      <c r="I59" s="377"/>
      <c r="J59" s="377"/>
      <c r="K59" s="251"/>
    </row>
    <row r="60" spans="2:11" s="1" customFormat="1" ht="15" customHeight="1">
      <c r="B60" s="250"/>
      <c r="C60" s="255"/>
      <c r="D60" s="377" t="s">
        <v>2473</v>
      </c>
      <c r="E60" s="377"/>
      <c r="F60" s="377"/>
      <c r="G60" s="377"/>
      <c r="H60" s="377"/>
      <c r="I60" s="377"/>
      <c r="J60" s="377"/>
      <c r="K60" s="251"/>
    </row>
    <row r="61" spans="2:11" s="1" customFormat="1" ht="15" customHeight="1">
      <c r="B61" s="250"/>
      <c r="C61" s="255"/>
      <c r="D61" s="377" t="s">
        <v>2474</v>
      </c>
      <c r="E61" s="377"/>
      <c r="F61" s="377"/>
      <c r="G61" s="377"/>
      <c r="H61" s="377"/>
      <c r="I61" s="377"/>
      <c r="J61" s="377"/>
      <c r="K61" s="251"/>
    </row>
    <row r="62" spans="2:11" s="1" customFormat="1" ht="15" customHeight="1">
      <c r="B62" s="250"/>
      <c r="C62" s="255"/>
      <c r="D62" s="379" t="s">
        <v>2475</v>
      </c>
      <c r="E62" s="379"/>
      <c r="F62" s="379"/>
      <c r="G62" s="379"/>
      <c r="H62" s="379"/>
      <c r="I62" s="379"/>
      <c r="J62" s="379"/>
      <c r="K62" s="251"/>
    </row>
    <row r="63" spans="2:11" s="1" customFormat="1" ht="15" customHeight="1">
      <c r="B63" s="250"/>
      <c r="C63" s="255"/>
      <c r="D63" s="377" t="s">
        <v>2476</v>
      </c>
      <c r="E63" s="377"/>
      <c r="F63" s="377"/>
      <c r="G63" s="377"/>
      <c r="H63" s="377"/>
      <c r="I63" s="377"/>
      <c r="J63" s="377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77" t="s">
        <v>2477</v>
      </c>
      <c r="E65" s="377"/>
      <c r="F65" s="377"/>
      <c r="G65" s="377"/>
      <c r="H65" s="377"/>
      <c r="I65" s="377"/>
      <c r="J65" s="377"/>
      <c r="K65" s="251"/>
    </row>
    <row r="66" spans="2:11" s="1" customFormat="1" ht="15" customHeight="1">
      <c r="B66" s="250"/>
      <c r="C66" s="255"/>
      <c r="D66" s="379" t="s">
        <v>2478</v>
      </c>
      <c r="E66" s="379"/>
      <c r="F66" s="379"/>
      <c r="G66" s="379"/>
      <c r="H66" s="379"/>
      <c r="I66" s="379"/>
      <c r="J66" s="379"/>
      <c r="K66" s="251"/>
    </row>
    <row r="67" spans="2:11" s="1" customFormat="1" ht="15" customHeight="1">
      <c r="B67" s="250"/>
      <c r="C67" s="255"/>
      <c r="D67" s="377" t="s">
        <v>2479</v>
      </c>
      <c r="E67" s="377"/>
      <c r="F67" s="377"/>
      <c r="G67" s="377"/>
      <c r="H67" s="377"/>
      <c r="I67" s="377"/>
      <c r="J67" s="377"/>
      <c r="K67" s="251"/>
    </row>
    <row r="68" spans="2:11" s="1" customFormat="1" ht="15" customHeight="1">
      <c r="B68" s="250"/>
      <c r="C68" s="255"/>
      <c r="D68" s="377" t="s">
        <v>2480</v>
      </c>
      <c r="E68" s="377"/>
      <c r="F68" s="377"/>
      <c r="G68" s="377"/>
      <c r="H68" s="377"/>
      <c r="I68" s="377"/>
      <c r="J68" s="377"/>
      <c r="K68" s="251"/>
    </row>
    <row r="69" spans="2:11" s="1" customFormat="1" ht="15" customHeight="1">
      <c r="B69" s="250"/>
      <c r="C69" s="255"/>
      <c r="D69" s="377" t="s">
        <v>2481</v>
      </c>
      <c r="E69" s="377"/>
      <c r="F69" s="377"/>
      <c r="G69" s="377"/>
      <c r="H69" s="377"/>
      <c r="I69" s="377"/>
      <c r="J69" s="377"/>
      <c r="K69" s="251"/>
    </row>
    <row r="70" spans="2:11" s="1" customFormat="1" ht="15" customHeight="1">
      <c r="B70" s="250"/>
      <c r="C70" s="255"/>
      <c r="D70" s="377" t="s">
        <v>2482</v>
      </c>
      <c r="E70" s="377"/>
      <c r="F70" s="377"/>
      <c r="G70" s="377"/>
      <c r="H70" s="377"/>
      <c r="I70" s="377"/>
      <c r="J70" s="377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2" t="s">
        <v>2483</v>
      </c>
      <c r="D75" s="372"/>
      <c r="E75" s="372"/>
      <c r="F75" s="372"/>
      <c r="G75" s="372"/>
      <c r="H75" s="372"/>
      <c r="I75" s="372"/>
      <c r="J75" s="372"/>
      <c r="K75" s="268"/>
    </row>
    <row r="76" spans="2:11" s="1" customFormat="1" ht="17.25" customHeight="1">
      <c r="B76" s="267"/>
      <c r="C76" s="269" t="s">
        <v>2484</v>
      </c>
      <c r="D76" s="269"/>
      <c r="E76" s="269"/>
      <c r="F76" s="269" t="s">
        <v>2485</v>
      </c>
      <c r="G76" s="270"/>
      <c r="H76" s="269" t="s">
        <v>56</v>
      </c>
      <c r="I76" s="269" t="s">
        <v>59</v>
      </c>
      <c r="J76" s="269" t="s">
        <v>2486</v>
      </c>
      <c r="K76" s="268"/>
    </row>
    <row r="77" spans="2:11" s="1" customFormat="1" ht="17.25" customHeight="1">
      <c r="B77" s="267"/>
      <c r="C77" s="271" t="s">
        <v>2487</v>
      </c>
      <c r="D77" s="271"/>
      <c r="E77" s="271"/>
      <c r="F77" s="272" t="s">
        <v>2488</v>
      </c>
      <c r="G77" s="273"/>
      <c r="H77" s="271"/>
      <c r="I77" s="271"/>
      <c r="J77" s="271" t="s">
        <v>2489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55</v>
      </c>
      <c r="D79" s="274"/>
      <c r="E79" s="274"/>
      <c r="F79" s="276" t="s">
        <v>2490</v>
      </c>
      <c r="G79" s="275"/>
      <c r="H79" s="256" t="s">
        <v>2491</v>
      </c>
      <c r="I79" s="256" t="s">
        <v>2492</v>
      </c>
      <c r="J79" s="256">
        <v>20</v>
      </c>
      <c r="K79" s="268"/>
    </row>
    <row r="80" spans="2:11" s="1" customFormat="1" ht="15" customHeight="1">
      <c r="B80" s="267"/>
      <c r="C80" s="256" t="s">
        <v>2493</v>
      </c>
      <c r="D80" s="256"/>
      <c r="E80" s="256"/>
      <c r="F80" s="276" t="s">
        <v>2490</v>
      </c>
      <c r="G80" s="275"/>
      <c r="H80" s="256" t="s">
        <v>2494</v>
      </c>
      <c r="I80" s="256" t="s">
        <v>2492</v>
      </c>
      <c r="J80" s="256">
        <v>120</v>
      </c>
      <c r="K80" s="268"/>
    </row>
    <row r="81" spans="2:11" s="1" customFormat="1" ht="15" customHeight="1">
      <c r="B81" s="277"/>
      <c r="C81" s="256" t="s">
        <v>2495</v>
      </c>
      <c r="D81" s="256"/>
      <c r="E81" s="256"/>
      <c r="F81" s="276" t="s">
        <v>2496</v>
      </c>
      <c r="G81" s="275"/>
      <c r="H81" s="256" t="s">
        <v>2497</v>
      </c>
      <c r="I81" s="256" t="s">
        <v>2492</v>
      </c>
      <c r="J81" s="256">
        <v>50</v>
      </c>
      <c r="K81" s="268"/>
    </row>
    <row r="82" spans="2:11" s="1" customFormat="1" ht="15" customHeight="1">
      <c r="B82" s="277"/>
      <c r="C82" s="256" t="s">
        <v>2498</v>
      </c>
      <c r="D82" s="256"/>
      <c r="E82" s="256"/>
      <c r="F82" s="276" t="s">
        <v>2490</v>
      </c>
      <c r="G82" s="275"/>
      <c r="H82" s="256" t="s">
        <v>2499</v>
      </c>
      <c r="I82" s="256" t="s">
        <v>2500</v>
      </c>
      <c r="J82" s="256"/>
      <c r="K82" s="268"/>
    </row>
    <row r="83" spans="2:11" s="1" customFormat="1" ht="15" customHeight="1">
      <c r="B83" s="277"/>
      <c r="C83" s="278" t="s">
        <v>2501</v>
      </c>
      <c r="D83" s="278"/>
      <c r="E83" s="278"/>
      <c r="F83" s="279" t="s">
        <v>2496</v>
      </c>
      <c r="G83" s="278"/>
      <c r="H83" s="278" t="s">
        <v>2502</v>
      </c>
      <c r="I83" s="278" t="s">
        <v>2492</v>
      </c>
      <c r="J83" s="278">
        <v>15</v>
      </c>
      <c r="K83" s="268"/>
    </row>
    <row r="84" spans="2:11" s="1" customFormat="1" ht="15" customHeight="1">
      <c r="B84" s="277"/>
      <c r="C84" s="278" t="s">
        <v>2503</v>
      </c>
      <c r="D84" s="278"/>
      <c r="E84" s="278"/>
      <c r="F84" s="279" t="s">
        <v>2496</v>
      </c>
      <c r="G84" s="278"/>
      <c r="H84" s="278" t="s">
        <v>2504</v>
      </c>
      <c r="I84" s="278" t="s">
        <v>2492</v>
      </c>
      <c r="J84" s="278">
        <v>15</v>
      </c>
      <c r="K84" s="268"/>
    </row>
    <row r="85" spans="2:11" s="1" customFormat="1" ht="15" customHeight="1">
      <c r="B85" s="277"/>
      <c r="C85" s="278" t="s">
        <v>2505</v>
      </c>
      <c r="D85" s="278"/>
      <c r="E85" s="278"/>
      <c r="F85" s="279" t="s">
        <v>2496</v>
      </c>
      <c r="G85" s="278"/>
      <c r="H85" s="278" t="s">
        <v>2506</v>
      </c>
      <c r="I85" s="278" t="s">
        <v>2492</v>
      </c>
      <c r="J85" s="278">
        <v>20</v>
      </c>
      <c r="K85" s="268"/>
    </row>
    <row r="86" spans="2:11" s="1" customFormat="1" ht="15" customHeight="1">
      <c r="B86" s="277"/>
      <c r="C86" s="278" t="s">
        <v>2507</v>
      </c>
      <c r="D86" s="278"/>
      <c r="E86" s="278"/>
      <c r="F86" s="279" t="s">
        <v>2496</v>
      </c>
      <c r="G86" s="278"/>
      <c r="H86" s="278" t="s">
        <v>2508</v>
      </c>
      <c r="I86" s="278" t="s">
        <v>2492</v>
      </c>
      <c r="J86" s="278">
        <v>20</v>
      </c>
      <c r="K86" s="268"/>
    </row>
    <row r="87" spans="2:11" s="1" customFormat="1" ht="15" customHeight="1">
      <c r="B87" s="277"/>
      <c r="C87" s="256" t="s">
        <v>2509</v>
      </c>
      <c r="D87" s="256"/>
      <c r="E87" s="256"/>
      <c r="F87" s="276" t="s">
        <v>2496</v>
      </c>
      <c r="G87" s="275"/>
      <c r="H87" s="256" t="s">
        <v>2510</v>
      </c>
      <c r="I87" s="256" t="s">
        <v>2492</v>
      </c>
      <c r="J87" s="256">
        <v>50</v>
      </c>
      <c r="K87" s="268"/>
    </row>
    <row r="88" spans="2:11" s="1" customFormat="1" ht="15" customHeight="1">
      <c r="B88" s="277"/>
      <c r="C88" s="256" t="s">
        <v>2511</v>
      </c>
      <c r="D88" s="256"/>
      <c r="E88" s="256"/>
      <c r="F88" s="276" t="s">
        <v>2496</v>
      </c>
      <c r="G88" s="275"/>
      <c r="H88" s="256" t="s">
        <v>2512</v>
      </c>
      <c r="I88" s="256" t="s">
        <v>2492</v>
      </c>
      <c r="J88" s="256">
        <v>20</v>
      </c>
      <c r="K88" s="268"/>
    </row>
    <row r="89" spans="2:11" s="1" customFormat="1" ht="15" customHeight="1">
      <c r="B89" s="277"/>
      <c r="C89" s="256" t="s">
        <v>2513</v>
      </c>
      <c r="D89" s="256"/>
      <c r="E89" s="256"/>
      <c r="F89" s="276" t="s">
        <v>2496</v>
      </c>
      <c r="G89" s="275"/>
      <c r="H89" s="256" t="s">
        <v>2514</v>
      </c>
      <c r="I89" s="256" t="s">
        <v>2492</v>
      </c>
      <c r="J89" s="256">
        <v>20</v>
      </c>
      <c r="K89" s="268"/>
    </row>
    <row r="90" spans="2:11" s="1" customFormat="1" ht="15" customHeight="1">
      <c r="B90" s="277"/>
      <c r="C90" s="256" t="s">
        <v>2515</v>
      </c>
      <c r="D90" s="256"/>
      <c r="E90" s="256"/>
      <c r="F90" s="276" t="s">
        <v>2496</v>
      </c>
      <c r="G90" s="275"/>
      <c r="H90" s="256" t="s">
        <v>2516</v>
      </c>
      <c r="I90" s="256" t="s">
        <v>2492</v>
      </c>
      <c r="J90" s="256">
        <v>50</v>
      </c>
      <c r="K90" s="268"/>
    </row>
    <row r="91" spans="2:11" s="1" customFormat="1" ht="15" customHeight="1">
      <c r="B91" s="277"/>
      <c r="C91" s="256" t="s">
        <v>2517</v>
      </c>
      <c r="D91" s="256"/>
      <c r="E91" s="256"/>
      <c r="F91" s="276" t="s">
        <v>2496</v>
      </c>
      <c r="G91" s="275"/>
      <c r="H91" s="256" t="s">
        <v>2517</v>
      </c>
      <c r="I91" s="256" t="s">
        <v>2492</v>
      </c>
      <c r="J91" s="256">
        <v>50</v>
      </c>
      <c r="K91" s="268"/>
    </row>
    <row r="92" spans="2:11" s="1" customFormat="1" ht="15" customHeight="1">
      <c r="B92" s="277"/>
      <c r="C92" s="256" t="s">
        <v>2518</v>
      </c>
      <c r="D92" s="256"/>
      <c r="E92" s="256"/>
      <c r="F92" s="276" t="s">
        <v>2496</v>
      </c>
      <c r="G92" s="275"/>
      <c r="H92" s="256" t="s">
        <v>2519</v>
      </c>
      <c r="I92" s="256" t="s">
        <v>2492</v>
      </c>
      <c r="J92" s="256">
        <v>255</v>
      </c>
      <c r="K92" s="268"/>
    </row>
    <row r="93" spans="2:11" s="1" customFormat="1" ht="15" customHeight="1">
      <c r="B93" s="277"/>
      <c r="C93" s="256" t="s">
        <v>2520</v>
      </c>
      <c r="D93" s="256"/>
      <c r="E93" s="256"/>
      <c r="F93" s="276" t="s">
        <v>2490</v>
      </c>
      <c r="G93" s="275"/>
      <c r="H93" s="256" t="s">
        <v>2521</v>
      </c>
      <c r="I93" s="256" t="s">
        <v>2522</v>
      </c>
      <c r="J93" s="256"/>
      <c r="K93" s="268"/>
    </row>
    <row r="94" spans="2:11" s="1" customFormat="1" ht="15" customHeight="1">
      <c r="B94" s="277"/>
      <c r="C94" s="256" t="s">
        <v>2523</v>
      </c>
      <c r="D94" s="256"/>
      <c r="E94" s="256"/>
      <c r="F94" s="276" t="s">
        <v>2490</v>
      </c>
      <c r="G94" s="275"/>
      <c r="H94" s="256" t="s">
        <v>2524</v>
      </c>
      <c r="I94" s="256" t="s">
        <v>2525</v>
      </c>
      <c r="J94" s="256"/>
      <c r="K94" s="268"/>
    </row>
    <row r="95" spans="2:11" s="1" customFormat="1" ht="15" customHeight="1">
      <c r="B95" s="277"/>
      <c r="C95" s="256" t="s">
        <v>2526</v>
      </c>
      <c r="D95" s="256"/>
      <c r="E95" s="256"/>
      <c r="F95" s="276" t="s">
        <v>2490</v>
      </c>
      <c r="G95" s="275"/>
      <c r="H95" s="256" t="s">
        <v>2526</v>
      </c>
      <c r="I95" s="256" t="s">
        <v>2525</v>
      </c>
      <c r="J95" s="256"/>
      <c r="K95" s="268"/>
    </row>
    <row r="96" spans="2:11" s="1" customFormat="1" ht="15" customHeight="1">
      <c r="B96" s="277"/>
      <c r="C96" s="256" t="s">
        <v>40</v>
      </c>
      <c r="D96" s="256"/>
      <c r="E96" s="256"/>
      <c r="F96" s="276" t="s">
        <v>2490</v>
      </c>
      <c r="G96" s="275"/>
      <c r="H96" s="256" t="s">
        <v>2527</v>
      </c>
      <c r="I96" s="256" t="s">
        <v>2525</v>
      </c>
      <c r="J96" s="256"/>
      <c r="K96" s="268"/>
    </row>
    <row r="97" spans="2:11" s="1" customFormat="1" ht="15" customHeight="1">
      <c r="B97" s="277"/>
      <c r="C97" s="256" t="s">
        <v>50</v>
      </c>
      <c r="D97" s="256"/>
      <c r="E97" s="256"/>
      <c r="F97" s="276" t="s">
        <v>2490</v>
      </c>
      <c r="G97" s="275"/>
      <c r="H97" s="256" t="s">
        <v>2528</v>
      </c>
      <c r="I97" s="256" t="s">
        <v>2525</v>
      </c>
      <c r="J97" s="256"/>
      <c r="K97" s="268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2" t="s">
        <v>2529</v>
      </c>
      <c r="D102" s="372"/>
      <c r="E102" s="372"/>
      <c r="F102" s="372"/>
      <c r="G102" s="372"/>
      <c r="H102" s="372"/>
      <c r="I102" s="372"/>
      <c r="J102" s="372"/>
      <c r="K102" s="268"/>
    </row>
    <row r="103" spans="2:11" s="1" customFormat="1" ht="17.25" customHeight="1">
      <c r="B103" s="267"/>
      <c r="C103" s="269" t="s">
        <v>2484</v>
      </c>
      <c r="D103" s="269"/>
      <c r="E103" s="269"/>
      <c r="F103" s="269" t="s">
        <v>2485</v>
      </c>
      <c r="G103" s="270"/>
      <c r="H103" s="269" t="s">
        <v>56</v>
      </c>
      <c r="I103" s="269" t="s">
        <v>59</v>
      </c>
      <c r="J103" s="269" t="s">
        <v>2486</v>
      </c>
      <c r="K103" s="268"/>
    </row>
    <row r="104" spans="2:11" s="1" customFormat="1" ht="17.25" customHeight="1">
      <c r="B104" s="267"/>
      <c r="C104" s="271" t="s">
        <v>2487</v>
      </c>
      <c r="D104" s="271"/>
      <c r="E104" s="271"/>
      <c r="F104" s="272" t="s">
        <v>2488</v>
      </c>
      <c r="G104" s="273"/>
      <c r="H104" s="271"/>
      <c r="I104" s="271"/>
      <c r="J104" s="271" t="s">
        <v>2489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5"/>
      <c r="H105" s="269"/>
      <c r="I105" s="269"/>
      <c r="J105" s="269"/>
      <c r="K105" s="268"/>
    </row>
    <row r="106" spans="2:11" s="1" customFormat="1" ht="15" customHeight="1">
      <c r="B106" s="267"/>
      <c r="C106" s="256" t="s">
        <v>55</v>
      </c>
      <c r="D106" s="274"/>
      <c r="E106" s="274"/>
      <c r="F106" s="276" t="s">
        <v>2490</v>
      </c>
      <c r="G106" s="285"/>
      <c r="H106" s="256" t="s">
        <v>2530</v>
      </c>
      <c r="I106" s="256" t="s">
        <v>2492</v>
      </c>
      <c r="J106" s="256">
        <v>20</v>
      </c>
      <c r="K106" s="268"/>
    </row>
    <row r="107" spans="2:11" s="1" customFormat="1" ht="15" customHeight="1">
      <c r="B107" s="267"/>
      <c r="C107" s="256" t="s">
        <v>2493</v>
      </c>
      <c r="D107" s="256"/>
      <c r="E107" s="256"/>
      <c r="F107" s="276" t="s">
        <v>2490</v>
      </c>
      <c r="G107" s="256"/>
      <c r="H107" s="256" t="s">
        <v>2530</v>
      </c>
      <c r="I107" s="256" t="s">
        <v>2492</v>
      </c>
      <c r="J107" s="256">
        <v>120</v>
      </c>
      <c r="K107" s="268"/>
    </row>
    <row r="108" spans="2:11" s="1" customFormat="1" ht="15" customHeight="1">
      <c r="B108" s="277"/>
      <c r="C108" s="256" t="s">
        <v>2495</v>
      </c>
      <c r="D108" s="256"/>
      <c r="E108" s="256"/>
      <c r="F108" s="276" t="s">
        <v>2496</v>
      </c>
      <c r="G108" s="256"/>
      <c r="H108" s="256" t="s">
        <v>2530</v>
      </c>
      <c r="I108" s="256" t="s">
        <v>2492</v>
      </c>
      <c r="J108" s="256">
        <v>50</v>
      </c>
      <c r="K108" s="268"/>
    </row>
    <row r="109" spans="2:11" s="1" customFormat="1" ht="15" customHeight="1">
      <c r="B109" s="277"/>
      <c r="C109" s="256" t="s">
        <v>2498</v>
      </c>
      <c r="D109" s="256"/>
      <c r="E109" s="256"/>
      <c r="F109" s="276" t="s">
        <v>2490</v>
      </c>
      <c r="G109" s="256"/>
      <c r="H109" s="256" t="s">
        <v>2530</v>
      </c>
      <c r="I109" s="256" t="s">
        <v>2500</v>
      </c>
      <c r="J109" s="256"/>
      <c r="K109" s="268"/>
    </row>
    <row r="110" spans="2:11" s="1" customFormat="1" ht="15" customHeight="1">
      <c r="B110" s="277"/>
      <c r="C110" s="256" t="s">
        <v>2509</v>
      </c>
      <c r="D110" s="256"/>
      <c r="E110" s="256"/>
      <c r="F110" s="276" t="s">
        <v>2496</v>
      </c>
      <c r="G110" s="256"/>
      <c r="H110" s="256" t="s">
        <v>2530</v>
      </c>
      <c r="I110" s="256" t="s">
        <v>2492</v>
      </c>
      <c r="J110" s="256">
        <v>50</v>
      </c>
      <c r="K110" s="268"/>
    </row>
    <row r="111" spans="2:11" s="1" customFormat="1" ht="15" customHeight="1">
      <c r="B111" s="277"/>
      <c r="C111" s="256" t="s">
        <v>2517</v>
      </c>
      <c r="D111" s="256"/>
      <c r="E111" s="256"/>
      <c r="F111" s="276" t="s">
        <v>2496</v>
      </c>
      <c r="G111" s="256"/>
      <c r="H111" s="256" t="s">
        <v>2530</v>
      </c>
      <c r="I111" s="256" t="s">
        <v>2492</v>
      </c>
      <c r="J111" s="256">
        <v>50</v>
      </c>
      <c r="K111" s="268"/>
    </row>
    <row r="112" spans="2:11" s="1" customFormat="1" ht="15" customHeight="1">
      <c r="B112" s="277"/>
      <c r="C112" s="256" t="s">
        <v>2515</v>
      </c>
      <c r="D112" s="256"/>
      <c r="E112" s="256"/>
      <c r="F112" s="276" t="s">
        <v>2496</v>
      </c>
      <c r="G112" s="256"/>
      <c r="H112" s="256" t="s">
        <v>2530</v>
      </c>
      <c r="I112" s="256" t="s">
        <v>2492</v>
      </c>
      <c r="J112" s="256">
        <v>50</v>
      </c>
      <c r="K112" s="268"/>
    </row>
    <row r="113" spans="2:11" s="1" customFormat="1" ht="15" customHeight="1">
      <c r="B113" s="277"/>
      <c r="C113" s="256" t="s">
        <v>55</v>
      </c>
      <c r="D113" s="256"/>
      <c r="E113" s="256"/>
      <c r="F113" s="276" t="s">
        <v>2490</v>
      </c>
      <c r="G113" s="256"/>
      <c r="H113" s="256" t="s">
        <v>2531</v>
      </c>
      <c r="I113" s="256" t="s">
        <v>2492</v>
      </c>
      <c r="J113" s="256">
        <v>20</v>
      </c>
      <c r="K113" s="268"/>
    </row>
    <row r="114" spans="2:11" s="1" customFormat="1" ht="15" customHeight="1">
      <c r="B114" s="277"/>
      <c r="C114" s="256" t="s">
        <v>2532</v>
      </c>
      <c r="D114" s="256"/>
      <c r="E114" s="256"/>
      <c r="F114" s="276" t="s">
        <v>2490</v>
      </c>
      <c r="G114" s="256"/>
      <c r="H114" s="256" t="s">
        <v>2533</v>
      </c>
      <c r="I114" s="256" t="s">
        <v>2492</v>
      </c>
      <c r="J114" s="256">
        <v>120</v>
      </c>
      <c r="K114" s="268"/>
    </row>
    <row r="115" spans="2:11" s="1" customFormat="1" ht="15" customHeight="1">
      <c r="B115" s="277"/>
      <c r="C115" s="256" t="s">
        <v>40</v>
      </c>
      <c r="D115" s="256"/>
      <c r="E115" s="256"/>
      <c r="F115" s="276" t="s">
        <v>2490</v>
      </c>
      <c r="G115" s="256"/>
      <c r="H115" s="256" t="s">
        <v>2534</v>
      </c>
      <c r="I115" s="256" t="s">
        <v>2525</v>
      </c>
      <c r="J115" s="256"/>
      <c r="K115" s="268"/>
    </row>
    <row r="116" spans="2:11" s="1" customFormat="1" ht="15" customHeight="1">
      <c r="B116" s="277"/>
      <c r="C116" s="256" t="s">
        <v>50</v>
      </c>
      <c r="D116" s="256"/>
      <c r="E116" s="256"/>
      <c r="F116" s="276" t="s">
        <v>2490</v>
      </c>
      <c r="G116" s="256"/>
      <c r="H116" s="256" t="s">
        <v>2535</v>
      </c>
      <c r="I116" s="256" t="s">
        <v>2525</v>
      </c>
      <c r="J116" s="256"/>
      <c r="K116" s="268"/>
    </row>
    <row r="117" spans="2:11" s="1" customFormat="1" ht="15" customHeight="1">
      <c r="B117" s="277"/>
      <c r="C117" s="256" t="s">
        <v>59</v>
      </c>
      <c r="D117" s="256"/>
      <c r="E117" s="256"/>
      <c r="F117" s="276" t="s">
        <v>2490</v>
      </c>
      <c r="G117" s="256"/>
      <c r="H117" s="256" t="s">
        <v>2536</v>
      </c>
      <c r="I117" s="256" t="s">
        <v>2537</v>
      </c>
      <c r="J117" s="256"/>
      <c r="K117" s="268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53"/>
      <c r="D119" s="253"/>
      <c r="E119" s="253"/>
      <c r="F119" s="288"/>
      <c r="G119" s="253"/>
      <c r="H119" s="253"/>
      <c r="I119" s="253"/>
      <c r="J119" s="253"/>
      <c r="K119" s="287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pans="2:11" s="1" customFormat="1" ht="45" customHeight="1">
      <c r="B122" s="292"/>
      <c r="C122" s="373" t="s">
        <v>2538</v>
      </c>
      <c r="D122" s="373"/>
      <c r="E122" s="373"/>
      <c r="F122" s="373"/>
      <c r="G122" s="373"/>
      <c r="H122" s="373"/>
      <c r="I122" s="373"/>
      <c r="J122" s="373"/>
      <c r="K122" s="293"/>
    </row>
    <row r="123" spans="2:11" s="1" customFormat="1" ht="17.25" customHeight="1">
      <c r="B123" s="294"/>
      <c r="C123" s="269" t="s">
        <v>2484</v>
      </c>
      <c r="D123" s="269"/>
      <c r="E123" s="269"/>
      <c r="F123" s="269" t="s">
        <v>2485</v>
      </c>
      <c r="G123" s="270"/>
      <c r="H123" s="269" t="s">
        <v>56</v>
      </c>
      <c r="I123" s="269" t="s">
        <v>59</v>
      </c>
      <c r="J123" s="269" t="s">
        <v>2486</v>
      </c>
      <c r="K123" s="295"/>
    </row>
    <row r="124" spans="2:11" s="1" customFormat="1" ht="17.25" customHeight="1">
      <c r="B124" s="294"/>
      <c r="C124" s="271" t="s">
        <v>2487</v>
      </c>
      <c r="D124" s="271"/>
      <c r="E124" s="271"/>
      <c r="F124" s="272" t="s">
        <v>2488</v>
      </c>
      <c r="G124" s="273"/>
      <c r="H124" s="271"/>
      <c r="I124" s="271"/>
      <c r="J124" s="271" t="s">
        <v>2489</v>
      </c>
      <c r="K124" s="295"/>
    </row>
    <row r="125" spans="2:11" s="1" customFormat="1" ht="5.25" customHeight="1">
      <c r="B125" s="296"/>
      <c r="C125" s="274"/>
      <c r="D125" s="274"/>
      <c r="E125" s="274"/>
      <c r="F125" s="274"/>
      <c r="G125" s="256"/>
      <c r="H125" s="274"/>
      <c r="I125" s="274"/>
      <c r="J125" s="274"/>
      <c r="K125" s="297"/>
    </row>
    <row r="126" spans="2:11" s="1" customFormat="1" ht="15" customHeight="1">
      <c r="B126" s="296"/>
      <c r="C126" s="256" t="s">
        <v>2493</v>
      </c>
      <c r="D126" s="274"/>
      <c r="E126" s="274"/>
      <c r="F126" s="276" t="s">
        <v>2490</v>
      </c>
      <c r="G126" s="256"/>
      <c r="H126" s="256" t="s">
        <v>2530</v>
      </c>
      <c r="I126" s="256" t="s">
        <v>2492</v>
      </c>
      <c r="J126" s="256">
        <v>120</v>
      </c>
      <c r="K126" s="298"/>
    </row>
    <row r="127" spans="2:11" s="1" customFormat="1" ht="15" customHeight="1">
      <c r="B127" s="296"/>
      <c r="C127" s="256" t="s">
        <v>2539</v>
      </c>
      <c r="D127" s="256"/>
      <c r="E127" s="256"/>
      <c r="F127" s="276" t="s">
        <v>2490</v>
      </c>
      <c r="G127" s="256"/>
      <c r="H127" s="256" t="s">
        <v>2540</v>
      </c>
      <c r="I127" s="256" t="s">
        <v>2492</v>
      </c>
      <c r="J127" s="256" t="s">
        <v>2541</v>
      </c>
      <c r="K127" s="298"/>
    </row>
    <row r="128" spans="2:11" s="1" customFormat="1" ht="15" customHeight="1">
      <c r="B128" s="296"/>
      <c r="C128" s="256" t="s">
        <v>2438</v>
      </c>
      <c r="D128" s="256"/>
      <c r="E128" s="256"/>
      <c r="F128" s="276" t="s">
        <v>2490</v>
      </c>
      <c r="G128" s="256"/>
      <c r="H128" s="256" t="s">
        <v>2542</v>
      </c>
      <c r="I128" s="256" t="s">
        <v>2492</v>
      </c>
      <c r="J128" s="256" t="s">
        <v>2541</v>
      </c>
      <c r="K128" s="298"/>
    </row>
    <row r="129" spans="2:11" s="1" customFormat="1" ht="15" customHeight="1">
      <c r="B129" s="296"/>
      <c r="C129" s="256" t="s">
        <v>2501</v>
      </c>
      <c r="D129" s="256"/>
      <c r="E129" s="256"/>
      <c r="F129" s="276" t="s">
        <v>2496</v>
      </c>
      <c r="G129" s="256"/>
      <c r="H129" s="256" t="s">
        <v>2502</v>
      </c>
      <c r="I129" s="256" t="s">
        <v>2492</v>
      </c>
      <c r="J129" s="256">
        <v>15</v>
      </c>
      <c r="K129" s="298"/>
    </row>
    <row r="130" spans="2:11" s="1" customFormat="1" ht="15" customHeight="1">
      <c r="B130" s="296"/>
      <c r="C130" s="278" t="s">
        <v>2503</v>
      </c>
      <c r="D130" s="278"/>
      <c r="E130" s="278"/>
      <c r="F130" s="279" t="s">
        <v>2496</v>
      </c>
      <c r="G130" s="278"/>
      <c r="H130" s="278" t="s">
        <v>2504</v>
      </c>
      <c r="I130" s="278" t="s">
        <v>2492</v>
      </c>
      <c r="J130" s="278">
        <v>15</v>
      </c>
      <c r="K130" s="298"/>
    </row>
    <row r="131" spans="2:11" s="1" customFormat="1" ht="15" customHeight="1">
      <c r="B131" s="296"/>
      <c r="C131" s="278" t="s">
        <v>2505</v>
      </c>
      <c r="D131" s="278"/>
      <c r="E131" s="278"/>
      <c r="F131" s="279" t="s">
        <v>2496</v>
      </c>
      <c r="G131" s="278"/>
      <c r="H131" s="278" t="s">
        <v>2506</v>
      </c>
      <c r="I131" s="278" t="s">
        <v>2492</v>
      </c>
      <c r="J131" s="278">
        <v>20</v>
      </c>
      <c r="K131" s="298"/>
    </row>
    <row r="132" spans="2:11" s="1" customFormat="1" ht="15" customHeight="1">
      <c r="B132" s="296"/>
      <c r="C132" s="278" t="s">
        <v>2507</v>
      </c>
      <c r="D132" s="278"/>
      <c r="E132" s="278"/>
      <c r="F132" s="279" t="s">
        <v>2496</v>
      </c>
      <c r="G132" s="278"/>
      <c r="H132" s="278" t="s">
        <v>2508</v>
      </c>
      <c r="I132" s="278" t="s">
        <v>2492</v>
      </c>
      <c r="J132" s="278">
        <v>20</v>
      </c>
      <c r="K132" s="298"/>
    </row>
    <row r="133" spans="2:11" s="1" customFormat="1" ht="15" customHeight="1">
      <c r="B133" s="296"/>
      <c r="C133" s="256" t="s">
        <v>2495</v>
      </c>
      <c r="D133" s="256"/>
      <c r="E133" s="256"/>
      <c r="F133" s="276" t="s">
        <v>2496</v>
      </c>
      <c r="G133" s="256"/>
      <c r="H133" s="256" t="s">
        <v>2530</v>
      </c>
      <c r="I133" s="256" t="s">
        <v>2492</v>
      </c>
      <c r="J133" s="256">
        <v>50</v>
      </c>
      <c r="K133" s="298"/>
    </row>
    <row r="134" spans="2:11" s="1" customFormat="1" ht="15" customHeight="1">
      <c r="B134" s="296"/>
      <c r="C134" s="256" t="s">
        <v>2509</v>
      </c>
      <c r="D134" s="256"/>
      <c r="E134" s="256"/>
      <c r="F134" s="276" t="s">
        <v>2496</v>
      </c>
      <c r="G134" s="256"/>
      <c r="H134" s="256" t="s">
        <v>2530</v>
      </c>
      <c r="I134" s="256" t="s">
        <v>2492</v>
      </c>
      <c r="J134" s="256">
        <v>50</v>
      </c>
      <c r="K134" s="298"/>
    </row>
    <row r="135" spans="2:11" s="1" customFormat="1" ht="15" customHeight="1">
      <c r="B135" s="296"/>
      <c r="C135" s="256" t="s">
        <v>2515</v>
      </c>
      <c r="D135" s="256"/>
      <c r="E135" s="256"/>
      <c r="F135" s="276" t="s">
        <v>2496</v>
      </c>
      <c r="G135" s="256"/>
      <c r="H135" s="256" t="s">
        <v>2530</v>
      </c>
      <c r="I135" s="256" t="s">
        <v>2492</v>
      </c>
      <c r="J135" s="256">
        <v>50</v>
      </c>
      <c r="K135" s="298"/>
    </row>
    <row r="136" spans="2:11" s="1" customFormat="1" ht="15" customHeight="1">
      <c r="B136" s="296"/>
      <c r="C136" s="256" t="s">
        <v>2517</v>
      </c>
      <c r="D136" s="256"/>
      <c r="E136" s="256"/>
      <c r="F136" s="276" t="s">
        <v>2496</v>
      </c>
      <c r="G136" s="256"/>
      <c r="H136" s="256" t="s">
        <v>2530</v>
      </c>
      <c r="I136" s="256" t="s">
        <v>2492</v>
      </c>
      <c r="J136" s="256">
        <v>50</v>
      </c>
      <c r="K136" s="298"/>
    </row>
    <row r="137" spans="2:11" s="1" customFormat="1" ht="15" customHeight="1">
      <c r="B137" s="296"/>
      <c r="C137" s="256" t="s">
        <v>2518</v>
      </c>
      <c r="D137" s="256"/>
      <c r="E137" s="256"/>
      <c r="F137" s="276" t="s">
        <v>2496</v>
      </c>
      <c r="G137" s="256"/>
      <c r="H137" s="256" t="s">
        <v>2543</v>
      </c>
      <c r="I137" s="256" t="s">
        <v>2492</v>
      </c>
      <c r="J137" s="256">
        <v>255</v>
      </c>
      <c r="K137" s="298"/>
    </row>
    <row r="138" spans="2:11" s="1" customFormat="1" ht="15" customHeight="1">
      <c r="B138" s="296"/>
      <c r="C138" s="256" t="s">
        <v>2520</v>
      </c>
      <c r="D138" s="256"/>
      <c r="E138" s="256"/>
      <c r="F138" s="276" t="s">
        <v>2490</v>
      </c>
      <c r="G138" s="256"/>
      <c r="H138" s="256" t="s">
        <v>2544</v>
      </c>
      <c r="I138" s="256" t="s">
        <v>2522</v>
      </c>
      <c r="J138" s="256"/>
      <c r="K138" s="298"/>
    </row>
    <row r="139" spans="2:11" s="1" customFormat="1" ht="15" customHeight="1">
      <c r="B139" s="296"/>
      <c r="C139" s="256" t="s">
        <v>2523</v>
      </c>
      <c r="D139" s="256"/>
      <c r="E139" s="256"/>
      <c r="F139" s="276" t="s">
        <v>2490</v>
      </c>
      <c r="G139" s="256"/>
      <c r="H139" s="256" t="s">
        <v>2545</v>
      </c>
      <c r="I139" s="256" t="s">
        <v>2525</v>
      </c>
      <c r="J139" s="256"/>
      <c r="K139" s="298"/>
    </row>
    <row r="140" spans="2:11" s="1" customFormat="1" ht="15" customHeight="1">
      <c r="B140" s="296"/>
      <c r="C140" s="256" t="s">
        <v>2526</v>
      </c>
      <c r="D140" s="256"/>
      <c r="E140" s="256"/>
      <c r="F140" s="276" t="s">
        <v>2490</v>
      </c>
      <c r="G140" s="256"/>
      <c r="H140" s="256" t="s">
        <v>2526</v>
      </c>
      <c r="I140" s="256" t="s">
        <v>2525</v>
      </c>
      <c r="J140" s="256"/>
      <c r="K140" s="298"/>
    </row>
    <row r="141" spans="2:11" s="1" customFormat="1" ht="15" customHeight="1">
      <c r="B141" s="296"/>
      <c r="C141" s="256" t="s">
        <v>40</v>
      </c>
      <c r="D141" s="256"/>
      <c r="E141" s="256"/>
      <c r="F141" s="276" t="s">
        <v>2490</v>
      </c>
      <c r="G141" s="256"/>
      <c r="H141" s="256" t="s">
        <v>2546</v>
      </c>
      <c r="I141" s="256" t="s">
        <v>2525</v>
      </c>
      <c r="J141" s="256"/>
      <c r="K141" s="298"/>
    </row>
    <row r="142" spans="2:11" s="1" customFormat="1" ht="15" customHeight="1">
      <c r="B142" s="296"/>
      <c r="C142" s="256" t="s">
        <v>2547</v>
      </c>
      <c r="D142" s="256"/>
      <c r="E142" s="256"/>
      <c r="F142" s="276" t="s">
        <v>2490</v>
      </c>
      <c r="G142" s="256"/>
      <c r="H142" s="256" t="s">
        <v>2548</v>
      </c>
      <c r="I142" s="256" t="s">
        <v>2525</v>
      </c>
      <c r="J142" s="256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53"/>
      <c r="C144" s="253"/>
      <c r="D144" s="253"/>
      <c r="E144" s="253"/>
      <c r="F144" s="288"/>
      <c r="G144" s="253"/>
      <c r="H144" s="253"/>
      <c r="I144" s="253"/>
      <c r="J144" s="253"/>
      <c r="K144" s="253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2" t="s">
        <v>2549</v>
      </c>
      <c r="D147" s="372"/>
      <c r="E147" s="372"/>
      <c r="F147" s="372"/>
      <c r="G147" s="372"/>
      <c r="H147" s="372"/>
      <c r="I147" s="372"/>
      <c r="J147" s="372"/>
      <c r="K147" s="268"/>
    </row>
    <row r="148" spans="2:11" s="1" customFormat="1" ht="17.25" customHeight="1">
      <c r="B148" s="267"/>
      <c r="C148" s="269" t="s">
        <v>2484</v>
      </c>
      <c r="D148" s="269"/>
      <c r="E148" s="269"/>
      <c r="F148" s="269" t="s">
        <v>2485</v>
      </c>
      <c r="G148" s="270"/>
      <c r="H148" s="269" t="s">
        <v>56</v>
      </c>
      <c r="I148" s="269" t="s">
        <v>59</v>
      </c>
      <c r="J148" s="269" t="s">
        <v>2486</v>
      </c>
      <c r="K148" s="268"/>
    </row>
    <row r="149" spans="2:11" s="1" customFormat="1" ht="17.25" customHeight="1">
      <c r="B149" s="267"/>
      <c r="C149" s="271" t="s">
        <v>2487</v>
      </c>
      <c r="D149" s="271"/>
      <c r="E149" s="271"/>
      <c r="F149" s="272" t="s">
        <v>2488</v>
      </c>
      <c r="G149" s="273"/>
      <c r="H149" s="271"/>
      <c r="I149" s="271"/>
      <c r="J149" s="271" t="s">
        <v>2489</v>
      </c>
      <c r="K149" s="268"/>
    </row>
    <row r="150" spans="2:11" s="1" customFormat="1" ht="5.25" customHeight="1">
      <c r="B150" s="277"/>
      <c r="C150" s="274"/>
      <c r="D150" s="274"/>
      <c r="E150" s="274"/>
      <c r="F150" s="274"/>
      <c r="G150" s="275"/>
      <c r="H150" s="274"/>
      <c r="I150" s="274"/>
      <c r="J150" s="274"/>
      <c r="K150" s="298"/>
    </row>
    <row r="151" spans="2:11" s="1" customFormat="1" ht="15" customHeight="1">
      <c r="B151" s="277"/>
      <c r="C151" s="302" t="s">
        <v>2493</v>
      </c>
      <c r="D151" s="256"/>
      <c r="E151" s="256"/>
      <c r="F151" s="303" t="s">
        <v>2490</v>
      </c>
      <c r="G151" s="256"/>
      <c r="H151" s="302" t="s">
        <v>2530</v>
      </c>
      <c r="I151" s="302" t="s">
        <v>2492</v>
      </c>
      <c r="J151" s="302">
        <v>120</v>
      </c>
      <c r="K151" s="298"/>
    </row>
    <row r="152" spans="2:11" s="1" customFormat="1" ht="15" customHeight="1">
      <c r="B152" s="277"/>
      <c r="C152" s="302" t="s">
        <v>2539</v>
      </c>
      <c r="D152" s="256"/>
      <c r="E152" s="256"/>
      <c r="F152" s="303" t="s">
        <v>2490</v>
      </c>
      <c r="G152" s="256"/>
      <c r="H152" s="302" t="s">
        <v>2550</v>
      </c>
      <c r="I152" s="302" t="s">
        <v>2492</v>
      </c>
      <c r="J152" s="302" t="s">
        <v>2541</v>
      </c>
      <c r="K152" s="298"/>
    </row>
    <row r="153" spans="2:11" s="1" customFormat="1" ht="15" customHeight="1">
      <c r="B153" s="277"/>
      <c r="C153" s="302" t="s">
        <v>2438</v>
      </c>
      <c r="D153" s="256"/>
      <c r="E153" s="256"/>
      <c r="F153" s="303" t="s">
        <v>2490</v>
      </c>
      <c r="G153" s="256"/>
      <c r="H153" s="302" t="s">
        <v>2551</v>
      </c>
      <c r="I153" s="302" t="s">
        <v>2492</v>
      </c>
      <c r="J153" s="302" t="s">
        <v>2541</v>
      </c>
      <c r="K153" s="298"/>
    </row>
    <row r="154" spans="2:11" s="1" customFormat="1" ht="15" customHeight="1">
      <c r="B154" s="277"/>
      <c r="C154" s="302" t="s">
        <v>2495</v>
      </c>
      <c r="D154" s="256"/>
      <c r="E154" s="256"/>
      <c r="F154" s="303" t="s">
        <v>2496</v>
      </c>
      <c r="G154" s="256"/>
      <c r="H154" s="302" t="s">
        <v>2530</v>
      </c>
      <c r="I154" s="302" t="s">
        <v>2492</v>
      </c>
      <c r="J154" s="302">
        <v>50</v>
      </c>
      <c r="K154" s="298"/>
    </row>
    <row r="155" spans="2:11" s="1" customFormat="1" ht="15" customHeight="1">
      <c r="B155" s="277"/>
      <c r="C155" s="302" t="s">
        <v>2498</v>
      </c>
      <c r="D155" s="256"/>
      <c r="E155" s="256"/>
      <c r="F155" s="303" t="s">
        <v>2490</v>
      </c>
      <c r="G155" s="256"/>
      <c r="H155" s="302" t="s">
        <v>2530</v>
      </c>
      <c r="I155" s="302" t="s">
        <v>2500</v>
      </c>
      <c r="J155" s="302"/>
      <c r="K155" s="298"/>
    </row>
    <row r="156" spans="2:11" s="1" customFormat="1" ht="15" customHeight="1">
      <c r="B156" s="277"/>
      <c r="C156" s="302" t="s">
        <v>2509</v>
      </c>
      <c r="D156" s="256"/>
      <c r="E156" s="256"/>
      <c r="F156" s="303" t="s">
        <v>2496</v>
      </c>
      <c r="G156" s="256"/>
      <c r="H156" s="302" t="s">
        <v>2530</v>
      </c>
      <c r="I156" s="302" t="s">
        <v>2492</v>
      </c>
      <c r="J156" s="302">
        <v>50</v>
      </c>
      <c r="K156" s="298"/>
    </row>
    <row r="157" spans="2:11" s="1" customFormat="1" ht="15" customHeight="1">
      <c r="B157" s="277"/>
      <c r="C157" s="302" t="s">
        <v>2517</v>
      </c>
      <c r="D157" s="256"/>
      <c r="E157" s="256"/>
      <c r="F157" s="303" t="s">
        <v>2496</v>
      </c>
      <c r="G157" s="256"/>
      <c r="H157" s="302" t="s">
        <v>2530</v>
      </c>
      <c r="I157" s="302" t="s">
        <v>2492</v>
      </c>
      <c r="J157" s="302">
        <v>50</v>
      </c>
      <c r="K157" s="298"/>
    </row>
    <row r="158" spans="2:11" s="1" customFormat="1" ht="15" customHeight="1">
      <c r="B158" s="277"/>
      <c r="C158" s="302" t="s">
        <v>2515</v>
      </c>
      <c r="D158" s="256"/>
      <c r="E158" s="256"/>
      <c r="F158" s="303" t="s">
        <v>2496</v>
      </c>
      <c r="G158" s="256"/>
      <c r="H158" s="302" t="s">
        <v>2530</v>
      </c>
      <c r="I158" s="302" t="s">
        <v>2492</v>
      </c>
      <c r="J158" s="302">
        <v>50</v>
      </c>
      <c r="K158" s="298"/>
    </row>
    <row r="159" spans="2:11" s="1" customFormat="1" ht="15" customHeight="1">
      <c r="B159" s="277"/>
      <c r="C159" s="302" t="s">
        <v>127</v>
      </c>
      <c r="D159" s="256"/>
      <c r="E159" s="256"/>
      <c r="F159" s="303" t="s">
        <v>2490</v>
      </c>
      <c r="G159" s="256"/>
      <c r="H159" s="302" t="s">
        <v>2552</v>
      </c>
      <c r="I159" s="302" t="s">
        <v>2492</v>
      </c>
      <c r="J159" s="302" t="s">
        <v>2553</v>
      </c>
      <c r="K159" s="298"/>
    </row>
    <row r="160" spans="2:11" s="1" customFormat="1" ht="15" customHeight="1">
      <c r="B160" s="277"/>
      <c r="C160" s="302" t="s">
        <v>2554</v>
      </c>
      <c r="D160" s="256"/>
      <c r="E160" s="256"/>
      <c r="F160" s="303" t="s">
        <v>2490</v>
      </c>
      <c r="G160" s="256"/>
      <c r="H160" s="302" t="s">
        <v>2555</v>
      </c>
      <c r="I160" s="302" t="s">
        <v>2525</v>
      </c>
      <c r="J160" s="302"/>
      <c r="K160" s="298"/>
    </row>
    <row r="161" spans="2:11" s="1" customFormat="1" ht="15" customHeight="1">
      <c r="B161" s="304"/>
      <c r="C161" s="286"/>
      <c r="D161" s="286"/>
      <c r="E161" s="286"/>
      <c r="F161" s="286"/>
      <c r="G161" s="286"/>
      <c r="H161" s="286"/>
      <c r="I161" s="286"/>
      <c r="J161" s="286"/>
      <c r="K161" s="305"/>
    </row>
    <row r="162" spans="2:11" s="1" customFormat="1" ht="18.75" customHeight="1">
      <c r="B162" s="253"/>
      <c r="C162" s="256"/>
      <c r="D162" s="256"/>
      <c r="E162" s="256"/>
      <c r="F162" s="276"/>
      <c r="G162" s="256"/>
      <c r="H162" s="256"/>
      <c r="I162" s="256"/>
      <c r="J162" s="256"/>
      <c r="K162" s="253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3" t="s">
        <v>2556</v>
      </c>
      <c r="D165" s="373"/>
      <c r="E165" s="373"/>
      <c r="F165" s="373"/>
      <c r="G165" s="373"/>
      <c r="H165" s="373"/>
      <c r="I165" s="373"/>
      <c r="J165" s="373"/>
      <c r="K165" s="249"/>
    </row>
    <row r="166" spans="2:11" s="1" customFormat="1" ht="17.25" customHeight="1">
      <c r="B166" s="248"/>
      <c r="C166" s="269" t="s">
        <v>2484</v>
      </c>
      <c r="D166" s="269"/>
      <c r="E166" s="269"/>
      <c r="F166" s="269" t="s">
        <v>2485</v>
      </c>
      <c r="G166" s="306"/>
      <c r="H166" s="307" t="s">
        <v>56</v>
      </c>
      <c r="I166" s="307" t="s">
        <v>59</v>
      </c>
      <c r="J166" s="269" t="s">
        <v>2486</v>
      </c>
      <c r="K166" s="249"/>
    </row>
    <row r="167" spans="2:11" s="1" customFormat="1" ht="17.25" customHeight="1">
      <c r="B167" s="250"/>
      <c r="C167" s="271" t="s">
        <v>2487</v>
      </c>
      <c r="D167" s="271"/>
      <c r="E167" s="271"/>
      <c r="F167" s="272" t="s">
        <v>2488</v>
      </c>
      <c r="G167" s="308"/>
      <c r="H167" s="309"/>
      <c r="I167" s="309"/>
      <c r="J167" s="271" t="s">
        <v>2489</v>
      </c>
      <c r="K167" s="251"/>
    </row>
    <row r="168" spans="2:11" s="1" customFormat="1" ht="5.25" customHeight="1">
      <c r="B168" s="277"/>
      <c r="C168" s="274"/>
      <c r="D168" s="274"/>
      <c r="E168" s="274"/>
      <c r="F168" s="274"/>
      <c r="G168" s="275"/>
      <c r="H168" s="274"/>
      <c r="I168" s="274"/>
      <c r="J168" s="274"/>
      <c r="K168" s="298"/>
    </row>
    <row r="169" spans="2:11" s="1" customFormat="1" ht="15" customHeight="1">
      <c r="B169" s="277"/>
      <c r="C169" s="256" t="s">
        <v>2493</v>
      </c>
      <c r="D169" s="256"/>
      <c r="E169" s="256"/>
      <c r="F169" s="276" t="s">
        <v>2490</v>
      </c>
      <c r="G169" s="256"/>
      <c r="H169" s="256" t="s">
        <v>2530</v>
      </c>
      <c r="I169" s="256" t="s">
        <v>2492</v>
      </c>
      <c r="J169" s="256">
        <v>120</v>
      </c>
      <c r="K169" s="298"/>
    </row>
    <row r="170" spans="2:11" s="1" customFormat="1" ht="15" customHeight="1">
      <c r="B170" s="277"/>
      <c r="C170" s="256" t="s">
        <v>2539</v>
      </c>
      <c r="D170" s="256"/>
      <c r="E170" s="256"/>
      <c r="F170" s="276" t="s">
        <v>2490</v>
      </c>
      <c r="G170" s="256"/>
      <c r="H170" s="256" t="s">
        <v>2540</v>
      </c>
      <c r="I170" s="256" t="s">
        <v>2492</v>
      </c>
      <c r="J170" s="256" t="s">
        <v>2541</v>
      </c>
      <c r="K170" s="298"/>
    </row>
    <row r="171" spans="2:11" s="1" customFormat="1" ht="15" customHeight="1">
      <c r="B171" s="277"/>
      <c r="C171" s="256" t="s">
        <v>2438</v>
      </c>
      <c r="D171" s="256"/>
      <c r="E171" s="256"/>
      <c r="F171" s="276" t="s">
        <v>2490</v>
      </c>
      <c r="G171" s="256"/>
      <c r="H171" s="256" t="s">
        <v>2557</v>
      </c>
      <c r="I171" s="256" t="s">
        <v>2492</v>
      </c>
      <c r="J171" s="256" t="s">
        <v>2541</v>
      </c>
      <c r="K171" s="298"/>
    </row>
    <row r="172" spans="2:11" s="1" customFormat="1" ht="15" customHeight="1">
      <c r="B172" s="277"/>
      <c r="C172" s="256" t="s">
        <v>2495</v>
      </c>
      <c r="D172" s="256"/>
      <c r="E172" s="256"/>
      <c r="F172" s="276" t="s">
        <v>2496</v>
      </c>
      <c r="G172" s="256"/>
      <c r="H172" s="256" t="s">
        <v>2557</v>
      </c>
      <c r="I172" s="256" t="s">
        <v>2492</v>
      </c>
      <c r="J172" s="256">
        <v>50</v>
      </c>
      <c r="K172" s="298"/>
    </row>
    <row r="173" spans="2:11" s="1" customFormat="1" ht="15" customHeight="1">
      <c r="B173" s="277"/>
      <c r="C173" s="256" t="s">
        <v>2498</v>
      </c>
      <c r="D173" s="256"/>
      <c r="E173" s="256"/>
      <c r="F173" s="276" t="s">
        <v>2490</v>
      </c>
      <c r="G173" s="256"/>
      <c r="H173" s="256" t="s">
        <v>2557</v>
      </c>
      <c r="I173" s="256" t="s">
        <v>2500</v>
      </c>
      <c r="J173" s="256"/>
      <c r="K173" s="298"/>
    </row>
    <row r="174" spans="2:11" s="1" customFormat="1" ht="15" customHeight="1">
      <c r="B174" s="277"/>
      <c r="C174" s="256" t="s">
        <v>2509</v>
      </c>
      <c r="D174" s="256"/>
      <c r="E174" s="256"/>
      <c r="F174" s="276" t="s">
        <v>2496</v>
      </c>
      <c r="G174" s="256"/>
      <c r="H174" s="256" t="s">
        <v>2557</v>
      </c>
      <c r="I174" s="256" t="s">
        <v>2492</v>
      </c>
      <c r="J174" s="256">
        <v>50</v>
      </c>
      <c r="K174" s="298"/>
    </row>
    <row r="175" spans="2:11" s="1" customFormat="1" ht="15" customHeight="1">
      <c r="B175" s="277"/>
      <c r="C175" s="256" t="s">
        <v>2517</v>
      </c>
      <c r="D175" s="256"/>
      <c r="E175" s="256"/>
      <c r="F175" s="276" t="s">
        <v>2496</v>
      </c>
      <c r="G175" s="256"/>
      <c r="H175" s="256" t="s">
        <v>2557</v>
      </c>
      <c r="I175" s="256" t="s">
        <v>2492</v>
      </c>
      <c r="J175" s="256">
        <v>50</v>
      </c>
      <c r="K175" s="298"/>
    </row>
    <row r="176" spans="2:11" s="1" customFormat="1" ht="15" customHeight="1">
      <c r="B176" s="277"/>
      <c r="C176" s="256" t="s">
        <v>2515</v>
      </c>
      <c r="D176" s="256"/>
      <c r="E176" s="256"/>
      <c r="F176" s="276" t="s">
        <v>2496</v>
      </c>
      <c r="G176" s="256"/>
      <c r="H176" s="256" t="s">
        <v>2557</v>
      </c>
      <c r="I176" s="256" t="s">
        <v>2492</v>
      </c>
      <c r="J176" s="256">
        <v>50</v>
      </c>
      <c r="K176" s="298"/>
    </row>
    <row r="177" spans="2:11" s="1" customFormat="1" ht="15" customHeight="1">
      <c r="B177" s="277"/>
      <c r="C177" s="256" t="s">
        <v>144</v>
      </c>
      <c r="D177" s="256"/>
      <c r="E177" s="256"/>
      <c r="F177" s="276" t="s">
        <v>2490</v>
      </c>
      <c r="G177" s="256"/>
      <c r="H177" s="256" t="s">
        <v>2558</v>
      </c>
      <c r="I177" s="256" t="s">
        <v>2559</v>
      </c>
      <c r="J177" s="256"/>
      <c r="K177" s="298"/>
    </row>
    <row r="178" spans="2:11" s="1" customFormat="1" ht="15" customHeight="1">
      <c r="B178" s="277"/>
      <c r="C178" s="256" t="s">
        <v>59</v>
      </c>
      <c r="D178" s="256"/>
      <c r="E178" s="256"/>
      <c r="F178" s="276" t="s">
        <v>2490</v>
      </c>
      <c r="G178" s="256"/>
      <c r="H178" s="256" t="s">
        <v>2560</v>
      </c>
      <c r="I178" s="256" t="s">
        <v>2561</v>
      </c>
      <c r="J178" s="256">
        <v>1</v>
      </c>
      <c r="K178" s="298"/>
    </row>
    <row r="179" spans="2:11" s="1" customFormat="1" ht="15" customHeight="1">
      <c r="B179" s="277"/>
      <c r="C179" s="256" t="s">
        <v>55</v>
      </c>
      <c r="D179" s="256"/>
      <c r="E179" s="256"/>
      <c r="F179" s="276" t="s">
        <v>2490</v>
      </c>
      <c r="G179" s="256"/>
      <c r="H179" s="256" t="s">
        <v>2562</v>
      </c>
      <c r="I179" s="256" t="s">
        <v>2492</v>
      </c>
      <c r="J179" s="256">
        <v>20</v>
      </c>
      <c r="K179" s="298"/>
    </row>
    <row r="180" spans="2:11" s="1" customFormat="1" ht="15" customHeight="1">
      <c r="B180" s="277"/>
      <c r="C180" s="256" t="s">
        <v>56</v>
      </c>
      <c r="D180" s="256"/>
      <c r="E180" s="256"/>
      <c r="F180" s="276" t="s">
        <v>2490</v>
      </c>
      <c r="G180" s="256"/>
      <c r="H180" s="256" t="s">
        <v>2563</v>
      </c>
      <c r="I180" s="256" t="s">
        <v>2492</v>
      </c>
      <c r="J180" s="256">
        <v>255</v>
      </c>
      <c r="K180" s="298"/>
    </row>
    <row r="181" spans="2:11" s="1" customFormat="1" ht="15" customHeight="1">
      <c r="B181" s="277"/>
      <c r="C181" s="256" t="s">
        <v>145</v>
      </c>
      <c r="D181" s="256"/>
      <c r="E181" s="256"/>
      <c r="F181" s="276" t="s">
        <v>2490</v>
      </c>
      <c r="G181" s="256"/>
      <c r="H181" s="256" t="s">
        <v>2454</v>
      </c>
      <c r="I181" s="256" t="s">
        <v>2492</v>
      </c>
      <c r="J181" s="256">
        <v>10</v>
      </c>
      <c r="K181" s="298"/>
    </row>
    <row r="182" spans="2:11" s="1" customFormat="1" ht="15" customHeight="1">
      <c r="B182" s="277"/>
      <c r="C182" s="256" t="s">
        <v>146</v>
      </c>
      <c r="D182" s="256"/>
      <c r="E182" s="256"/>
      <c r="F182" s="276" t="s">
        <v>2490</v>
      </c>
      <c r="G182" s="256"/>
      <c r="H182" s="256" t="s">
        <v>2564</v>
      </c>
      <c r="I182" s="256" t="s">
        <v>2525</v>
      </c>
      <c r="J182" s="256"/>
      <c r="K182" s="298"/>
    </row>
    <row r="183" spans="2:11" s="1" customFormat="1" ht="15" customHeight="1">
      <c r="B183" s="277"/>
      <c r="C183" s="256" t="s">
        <v>2565</v>
      </c>
      <c r="D183" s="256"/>
      <c r="E183" s="256"/>
      <c r="F183" s="276" t="s">
        <v>2490</v>
      </c>
      <c r="G183" s="256"/>
      <c r="H183" s="256" t="s">
        <v>2566</v>
      </c>
      <c r="I183" s="256" t="s">
        <v>2525</v>
      </c>
      <c r="J183" s="256"/>
      <c r="K183" s="298"/>
    </row>
    <row r="184" spans="2:11" s="1" customFormat="1" ht="15" customHeight="1">
      <c r="B184" s="277"/>
      <c r="C184" s="256" t="s">
        <v>2554</v>
      </c>
      <c r="D184" s="256"/>
      <c r="E184" s="256"/>
      <c r="F184" s="276" t="s">
        <v>2490</v>
      </c>
      <c r="G184" s="256"/>
      <c r="H184" s="256" t="s">
        <v>2567</v>
      </c>
      <c r="I184" s="256" t="s">
        <v>2525</v>
      </c>
      <c r="J184" s="256"/>
      <c r="K184" s="298"/>
    </row>
    <row r="185" spans="2:11" s="1" customFormat="1" ht="15" customHeight="1">
      <c r="B185" s="277"/>
      <c r="C185" s="256" t="s">
        <v>148</v>
      </c>
      <c r="D185" s="256"/>
      <c r="E185" s="256"/>
      <c r="F185" s="276" t="s">
        <v>2496</v>
      </c>
      <c r="G185" s="256"/>
      <c r="H185" s="256" t="s">
        <v>2568</v>
      </c>
      <c r="I185" s="256" t="s">
        <v>2492</v>
      </c>
      <c r="J185" s="256">
        <v>50</v>
      </c>
      <c r="K185" s="298"/>
    </row>
    <row r="186" spans="2:11" s="1" customFormat="1" ht="15" customHeight="1">
      <c r="B186" s="277"/>
      <c r="C186" s="256" t="s">
        <v>2569</v>
      </c>
      <c r="D186" s="256"/>
      <c r="E186" s="256"/>
      <c r="F186" s="276" t="s">
        <v>2496</v>
      </c>
      <c r="G186" s="256"/>
      <c r="H186" s="256" t="s">
        <v>2570</v>
      </c>
      <c r="I186" s="256" t="s">
        <v>2571</v>
      </c>
      <c r="J186" s="256"/>
      <c r="K186" s="298"/>
    </row>
    <row r="187" spans="2:11" s="1" customFormat="1" ht="15" customHeight="1">
      <c r="B187" s="277"/>
      <c r="C187" s="256" t="s">
        <v>2572</v>
      </c>
      <c r="D187" s="256"/>
      <c r="E187" s="256"/>
      <c r="F187" s="276" t="s">
        <v>2496</v>
      </c>
      <c r="G187" s="256"/>
      <c r="H187" s="256" t="s">
        <v>2573</v>
      </c>
      <c r="I187" s="256" t="s">
        <v>2571</v>
      </c>
      <c r="J187" s="256"/>
      <c r="K187" s="298"/>
    </row>
    <row r="188" spans="2:11" s="1" customFormat="1" ht="15" customHeight="1">
      <c r="B188" s="277"/>
      <c r="C188" s="256" t="s">
        <v>2574</v>
      </c>
      <c r="D188" s="256"/>
      <c r="E188" s="256"/>
      <c r="F188" s="276" t="s">
        <v>2496</v>
      </c>
      <c r="G188" s="256"/>
      <c r="H188" s="256" t="s">
        <v>2575</v>
      </c>
      <c r="I188" s="256" t="s">
        <v>2571</v>
      </c>
      <c r="J188" s="256"/>
      <c r="K188" s="298"/>
    </row>
    <row r="189" spans="2:11" s="1" customFormat="1" ht="15" customHeight="1">
      <c r="B189" s="277"/>
      <c r="C189" s="310" t="s">
        <v>2576</v>
      </c>
      <c r="D189" s="256"/>
      <c r="E189" s="256"/>
      <c r="F189" s="276" t="s">
        <v>2496</v>
      </c>
      <c r="G189" s="256"/>
      <c r="H189" s="256" t="s">
        <v>2577</v>
      </c>
      <c r="I189" s="256" t="s">
        <v>2578</v>
      </c>
      <c r="J189" s="311" t="s">
        <v>2579</v>
      </c>
      <c r="K189" s="298"/>
    </row>
    <row r="190" spans="2:11" s="1" customFormat="1" ht="15" customHeight="1">
      <c r="B190" s="277"/>
      <c r="C190" s="262" t="s">
        <v>44</v>
      </c>
      <c r="D190" s="256"/>
      <c r="E190" s="256"/>
      <c r="F190" s="276" t="s">
        <v>2490</v>
      </c>
      <c r="G190" s="256"/>
      <c r="H190" s="253" t="s">
        <v>2580</v>
      </c>
      <c r="I190" s="256" t="s">
        <v>2581</v>
      </c>
      <c r="J190" s="256"/>
      <c r="K190" s="298"/>
    </row>
    <row r="191" spans="2:11" s="1" customFormat="1" ht="15" customHeight="1">
      <c r="B191" s="277"/>
      <c r="C191" s="262" t="s">
        <v>2582</v>
      </c>
      <c r="D191" s="256"/>
      <c r="E191" s="256"/>
      <c r="F191" s="276" t="s">
        <v>2490</v>
      </c>
      <c r="G191" s="256"/>
      <c r="H191" s="256" t="s">
        <v>2583</v>
      </c>
      <c r="I191" s="256" t="s">
        <v>2525</v>
      </c>
      <c r="J191" s="256"/>
      <c r="K191" s="298"/>
    </row>
    <row r="192" spans="2:11" s="1" customFormat="1" ht="15" customHeight="1">
      <c r="B192" s="277"/>
      <c r="C192" s="262" t="s">
        <v>2584</v>
      </c>
      <c r="D192" s="256"/>
      <c r="E192" s="256"/>
      <c r="F192" s="276" t="s">
        <v>2490</v>
      </c>
      <c r="G192" s="256"/>
      <c r="H192" s="256" t="s">
        <v>2585</v>
      </c>
      <c r="I192" s="256" t="s">
        <v>2525</v>
      </c>
      <c r="J192" s="256"/>
      <c r="K192" s="298"/>
    </row>
    <row r="193" spans="2:11" s="1" customFormat="1" ht="15" customHeight="1">
      <c r="B193" s="277"/>
      <c r="C193" s="262" t="s">
        <v>2586</v>
      </c>
      <c r="D193" s="256"/>
      <c r="E193" s="256"/>
      <c r="F193" s="276" t="s">
        <v>2496</v>
      </c>
      <c r="G193" s="256"/>
      <c r="H193" s="256" t="s">
        <v>2587</v>
      </c>
      <c r="I193" s="256" t="s">
        <v>2525</v>
      </c>
      <c r="J193" s="256"/>
      <c r="K193" s="298"/>
    </row>
    <row r="194" spans="2:11" s="1" customFormat="1" ht="15" customHeight="1">
      <c r="B194" s="304"/>
      <c r="C194" s="312"/>
      <c r="D194" s="286"/>
      <c r="E194" s="286"/>
      <c r="F194" s="286"/>
      <c r="G194" s="286"/>
      <c r="H194" s="286"/>
      <c r="I194" s="286"/>
      <c r="J194" s="286"/>
      <c r="K194" s="305"/>
    </row>
    <row r="195" spans="2:11" s="1" customFormat="1" ht="18.75" customHeight="1">
      <c r="B195" s="253"/>
      <c r="C195" s="256"/>
      <c r="D195" s="256"/>
      <c r="E195" s="256"/>
      <c r="F195" s="276"/>
      <c r="G195" s="256"/>
      <c r="H195" s="256"/>
      <c r="I195" s="256"/>
      <c r="J195" s="256"/>
      <c r="K195" s="253"/>
    </row>
    <row r="196" spans="2:11" s="1" customFormat="1" ht="18.75" customHeight="1">
      <c r="B196" s="253"/>
      <c r="C196" s="256"/>
      <c r="D196" s="256"/>
      <c r="E196" s="256"/>
      <c r="F196" s="276"/>
      <c r="G196" s="256"/>
      <c r="H196" s="256"/>
      <c r="I196" s="256"/>
      <c r="J196" s="256"/>
      <c r="K196" s="253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2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2.2">
      <c r="B199" s="248"/>
      <c r="C199" s="373" t="s">
        <v>2588</v>
      </c>
      <c r="D199" s="373"/>
      <c r="E199" s="373"/>
      <c r="F199" s="373"/>
      <c r="G199" s="373"/>
      <c r="H199" s="373"/>
      <c r="I199" s="373"/>
      <c r="J199" s="373"/>
      <c r="K199" s="249"/>
    </row>
    <row r="200" spans="2:11" s="1" customFormat="1" ht="25.5" customHeight="1">
      <c r="B200" s="248"/>
      <c r="C200" s="313" t="s">
        <v>2589</v>
      </c>
      <c r="D200" s="313"/>
      <c r="E200" s="313"/>
      <c r="F200" s="313" t="s">
        <v>2590</v>
      </c>
      <c r="G200" s="314"/>
      <c r="H200" s="374" t="s">
        <v>2591</v>
      </c>
      <c r="I200" s="374"/>
      <c r="J200" s="374"/>
      <c r="K200" s="249"/>
    </row>
    <row r="201" spans="2:11" s="1" customFormat="1" ht="5.25" customHeight="1">
      <c r="B201" s="277"/>
      <c r="C201" s="274"/>
      <c r="D201" s="274"/>
      <c r="E201" s="274"/>
      <c r="F201" s="274"/>
      <c r="G201" s="256"/>
      <c r="H201" s="274"/>
      <c r="I201" s="274"/>
      <c r="J201" s="274"/>
      <c r="K201" s="298"/>
    </row>
    <row r="202" spans="2:11" s="1" customFormat="1" ht="15" customHeight="1">
      <c r="B202" s="277"/>
      <c r="C202" s="256" t="s">
        <v>2581</v>
      </c>
      <c r="D202" s="256"/>
      <c r="E202" s="256"/>
      <c r="F202" s="276" t="s">
        <v>45</v>
      </c>
      <c r="G202" s="256"/>
      <c r="H202" s="375" t="s">
        <v>2592</v>
      </c>
      <c r="I202" s="375"/>
      <c r="J202" s="375"/>
      <c r="K202" s="298"/>
    </row>
    <row r="203" spans="2:11" s="1" customFormat="1" ht="15" customHeight="1">
      <c r="B203" s="277"/>
      <c r="C203" s="283"/>
      <c r="D203" s="256"/>
      <c r="E203" s="256"/>
      <c r="F203" s="276" t="s">
        <v>46</v>
      </c>
      <c r="G203" s="256"/>
      <c r="H203" s="375" t="s">
        <v>2593</v>
      </c>
      <c r="I203" s="375"/>
      <c r="J203" s="375"/>
      <c r="K203" s="298"/>
    </row>
    <row r="204" spans="2:11" s="1" customFormat="1" ht="15" customHeight="1">
      <c r="B204" s="277"/>
      <c r="C204" s="283"/>
      <c r="D204" s="256"/>
      <c r="E204" s="256"/>
      <c r="F204" s="276" t="s">
        <v>49</v>
      </c>
      <c r="G204" s="256"/>
      <c r="H204" s="375" t="s">
        <v>2594</v>
      </c>
      <c r="I204" s="375"/>
      <c r="J204" s="375"/>
      <c r="K204" s="298"/>
    </row>
    <row r="205" spans="2:11" s="1" customFormat="1" ht="15" customHeight="1">
      <c r="B205" s="277"/>
      <c r="C205" s="256"/>
      <c r="D205" s="256"/>
      <c r="E205" s="256"/>
      <c r="F205" s="276" t="s">
        <v>47</v>
      </c>
      <c r="G205" s="256"/>
      <c r="H205" s="375" t="s">
        <v>2595</v>
      </c>
      <c r="I205" s="375"/>
      <c r="J205" s="375"/>
      <c r="K205" s="298"/>
    </row>
    <row r="206" spans="2:11" s="1" customFormat="1" ht="15" customHeight="1">
      <c r="B206" s="277"/>
      <c r="C206" s="256"/>
      <c r="D206" s="256"/>
      <c r="E206" s="256"/>
      <c r="F206" s="276" t="s">
        <v>48</v>
      </c>
      <c r="G206" s="256"/>
      <c r="H206" s="375" t="s">
        <v>2596</v>
      </c>
      <c r="I206" s="375"/>
      <c r="J206" s="375"/>
      <c r="K206" s="298"/>
    </row>
    <row r="207" spans="2:11" s="1" customFormat="1" ht="15" customHeight="1">
      <c r="B207" s="277"/>
      <c r="C207" s="256"/>
      <c r="D207" s="256"/>
      <c r="E207" s="256"/>
      <c r="F207" s="276"/>
      <c r="G207" s="256"/>
      <c r="H207" s="256"/>
      <c r="I207" s="256"/>
      <c r="J207" s="256"/>
      <c r="K207" s="298"/>
    </row>
    <row r="208" spans="2:11" s="1" customFormat="1" ht="15" customHeight="1">
      <c r="B208" s="277"/>
      <c r="C208" s="256" t="s">
        <v>2537</v>
      </c>
      <c r="D208" s="256"/>
      <c r="E208" s="256"/>
      <c r="F208" s="276" t="s">
        <v>81</v>
      </c>
      <c r="G208" s="256"/>
      <c r="H208" s="375" t="s">
        <v>2597</v>
      </c>
      <c r="I208" s="375"/>
      <c r="J208" s="375"/>
      <c r="K208" s="298"/>
    </row>
    <row r="209" spans="2:11" s="1" customFormat="1" ht="15" customHeight="1">
      <c r="B209" s="277"/>
      <c r="C209" s="283"/>
      <c r="D209" s="256"/>
      <c r="E209" s="256"/>
      <c r="F209" s="276" t="s">
        <v>2432</v>
      </c>
      <c r="G209" s="256"/>
      <c r="H209" s="375" t="s">
        <v>2433</v>
      </c>
      <c r="I209" s="375"/>
      <c r="J209" s="375"/>
      <c r="K209" s="298"/>
    </row>
    <row r="210" spans="2:11" s="1" customFormat="1" ht="15" customHeight="1">
      <c r="B210" s="277"/>
      <c r="C210" s="256"/>
      <c r="D210" s="256"/>
      <c r="E210" s="256"/>
      <c r="F210" s="276" t="s">
        <v>2430</v>
      </c>
      <c r="G210" s="256"/>
      <c r="H210" s="375" t="s">
        <v>2598</v>
      </c>
      <c r="I210" s="375"/>
      <c r="J210" s="375"/>
      <c r="K210" s="298"/>
    </row>
    <row r="211" spans="2:11" s="1" customFormat="1" ht="15" customHeight="1">
      <c r="B211" s="315"/>
      <c r="C211" s="283"/>
      <c r="D211" s="283"/>
      <c r="E211" s="283"/>
      <c r="F211" s="276" t="s">
        <v>2434</v>
      </c>
      <c r="G211" s="262"/>
      <c r="H211" s="376" t="s">
        <v>2435</v>
      </c>
      <c r="I211" s="376"/>
      <c r="J211" s="376"/>
      <c r="K211" s="316"/>
    </row>
    <row r="212" spans="2:11" s="1" customFormat="1" ht="15" customHeight="1">
      <c r="B212" s="315"/>
      <c r="C212" s="283"/>
      <c r="D212" s="283"/>
      <c r="E212" s="283"/>
      <c r="F212" s="276" t="s">
        <v>2436</v>
      </c>
      <c r="G212" s="262"/>
      <c r="H212" s="376" t="s">
        <v>2599</v>
      </c>
      <c r="I212" s="376"/>
      <c r="J212" s="376"/>
      <c r="K212" s="316"/>
    </row>
    <row r="213" spans="2:11" s="1" customFormat="1" ht="15" customHeight="1">
      <c r="B213" s="315"/>
      <c r="C213" s="283"/>
      <c r="D213" s="283"/>
      <c r="E213" s="283"/>
      <c r="F213" s="317"/>
      <c r="G213" s="262"/>
      <c r="H213" s="318"/>
      <c r="I213" s="318"/>
      <c r="J213" s="318"/>
      <c r="K213" s="316"/>
    </row>
    <row r="214" spans="2:11" s="1" customFormat="1" ht="15" customHeight="1">
      <c r="B214" s="315"/>
      <c r="C214" s="256" t="s">
        <v>2561</v>
      </c>
      <c r="D214" s="283"/>
      <c r="E214" s="283"/>
      <c r="F214" s="276">
        <v>1</v>
      </c>
      <c r="G214" s="262"/>
      <c r="H214" s="376" t="s">
        <v>2600</v>
      </c>
      <c r="I214" s="376"/>
      <c r="J214" s="376"/>
      <c r="K214" s="316"/>
    </row>
    <row r="215" spans="2:11" s="1" customFormat="1" ht="15" customHeight="1">
      <c r="B215" s="315"/>
      <c r="C215" s="283"/>
      <c r="D215" s="283"/>
      <c r="E215" s="283"/>
      <c r="F215" s="276">
        <v>2</v>
      </c>
      <c r="G215" s="262"/>
      <c r="H215" s="376" t="s">
        <v>2601</v>
      </c>
      <c r="I215" s="376"/>
      <c r="J215" s="376"/>
      <c r="K215" s="316"/>
    </row>
    <row r="216" spans="2:11" s="1" customFormat="1" ht="15" customHeight="1">
      <c r="B216" s="315"/>
      <c r="C216" s="283"/>
      <c r="D216" s="283"/>
      <c r="E216" s="283"/>
      <c r="F216" s="276">
        <v>3</v>
      </c>
      <c r="G216" s="262"/>
      <c r="H216" s="376" t="s">
        <v>2602</v>
      </c>
      <c r="I216" s="376"/>
      <c r="J216" s="376"/>
      <c r="K216" s="316"/>
    </row>
    <row r="217" spans="2:11" s="1" customFormat="1" ht="15" customHeight="1">
      <c r="B217" s="315"/>
      <c r="C217" s="283"/>
      <c r="D217" s="283"/>
      <c r="E217" s="283"/>
      <c r="F217" s="276">
        <v>4</v>
      </c>
      <c r="G217" s="262"/>
      <c r="H217" s="376" t="s">
        <v>2603</v>
      </c>
      <c r="I217" s="376"/>
      <c r="J217" s="376"/>
      <c r="K217" s="316"/>
    </row>
    <row r="218" spans="2:11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Rekapitulace stavby</vt:lpstr>
      <vt:lpstr>C1.a - Bráfova x Nádražní...</vt:lpstr>
      <vt:lpstr>D.a - Masarykovo nám. - SSZ</vt:lpstr>
      <vt:lpstr>E1.a - Komenského nám. JI...</vt:lpstr>
      <vt:lpstr>E2.a - Komenského nám. BU...</vt:lpstr>
      <vt:lpstr>G.a - Znojemská x Družste...</vt:lpstr>
      <vt:lpstr>I.a - Jejkovská Brána x B...</vt:lpstr>
      <vt:lpstr>II.a - Znojemská x Okrajo...</vt:lpstr>
      <vt:lpstr>III.a. - Purkyňovo nám.</vt:lpstr>
      <vt:lpstr>IV.a. - Hrotovická x Spoj...</vt:lpstr>
      <vt:lpstr>V.a. - Hrotovická x Kosmá...</vt:lpstr>
      <vt:lpstr>VI.a. - Komenského nám. -...</vt:lpstr>
      <vt:lpstr>Pokyny pro vyplnění</vt:lpstr>
      <vt:lpstr>'C1.a - Bráfova x Nádražní...'!Print_Area</vt:lpstr>
      <vt:lpstr>'D.a - Masarykovo nám. - SSZ'!Print_Area</vt:lpstr>
      <vt:lpstr>'E1.a - Komenského nám. JI...'!Print_Area</vt:lpstr>
      <vt:lpstr>'E2.a - Komenského nám. BU...'!Print_Area</vt:lpstr>
      <vt:lpstr>'G.a - Znojemská x Družste...'!Print_Area</vt:lpstr>
      <vt:lpstr>'I.a - Jejkovská Brána x B...'!Print_Area</vt:lpstr>
      <vt:lpstr>'II.a - Znojemská x Okrajo...'!Print_Area</vt:lpstr>
      <vt:lpstr>'III.a. - Purkyňovo nám.'!Print_Area</vt:lpstr>
      <vt:lpstr>'IV.a. - Hrotovická x Spoj...'!Print_Area</vt:lpstr>
      <vt:lpstr>'Pokyny pro vyplnění'!Print_Area</vt:lpstr>
      <vt:lpstr>'Rekapitulace stavby'!Print_Area</vt:lpstr>
      <vt:lpstr>'V.a. - Hrotovická x Kosmá...'!Print_Area</vt:lpstr>
      <vt:lpstr>'VI.a. - Komenského nám. -...'!Print_Area</vt:lpstr>
      <vt:lpstr>'C1.a - Bráfova x Nádražní...'!Print_Titles</vt:lpstr>
      <vt:lpstr>'D.a - Masarykovo nám. - SSZ'!Print_Titles</vt:lpstr>
      <vt:lpstr>'E1.a - Komenského nám. JI...'!Print_Titles</vt:lpstr>
      <vt:lpstr>'E2.a - Komenského nám. BU...'!Print_Titles</vt:lpstr>
      <vt:lpstr>'G.a - Znojemská x Družste...'!Print_Titles</vt:lpstr>
      <vt:lpstr>'I.a - Jejkovská Brána x B...'!Print_Titles</vt:lpstr>
      <vt:lpstr>'II.a - Znojemská x Okrajo...'!Print_Titles</vt:lpstr>
      <vt:lpstr>'III.a. - Purkyňovo nám.'!Print_Titles</vt:lpstr>
      <vt:lpstr>'IV.a. - Hrotovická x Spoj...'!Print_Titles</vt:lpstr>
      <vt:lpstr>'Rekapitulace stavby'!Print_Titles</vt:lpstr>
      <vt:lpstr>'V.a. - Hrotovická x Kosmá...'!Print_Titles</vt:lpstr>
      <vt:lpstr>'VI.a. - Komenského nám. -...'!Print_Titles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LAPTOP-0VD15FGP\spider_laptop</dc:creator>
  <cp:lastModifiedBy>spider_laptop</cp:lastModifiedBy>
  <cp:lastPrinted>2021-05-25T14:54:50Z</cp:lastPrinted>
  <dcterms:created xsi:type="dcterms:W3CDTF">2021-05-25T14:02:31Z</dcterms:created>
  <dcterms:modified xsi:type="dcterms:W3CDTF">2021-05-25T14:56:55Z</dcterms:modified>
</cp:coreProperties>
</file>