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102_Zastavkove_informacni_oznacniky\102.2_rozpocet_a_vykaz_vymer\"/>
    </mc:Choice>
  </mc:AlternateContent>
  <xr:revisionPtr revIDLastSave="0" documentId="13_ncr:1_{A32D5BE9-E36C-4469-908F-42A6D1102F9A}" xr6:coauthVersionLast="46" xr6:coauthVersionMax="46" xr10:uidLastSave="{00000000-0000-0000-0000-000000000000}"/>
  <bookViews>
    <workbookView xWindow="28680" yWindow="-120" windowWidth="28110" windowHeight="16440" xr2:uid="{00000000-000D-0000-FFFF-FFFF00000000}"/>
  </bookViews>
  <sheets>
    <sheet name="Rekapitulace stavby" sheetId="1" r:id="rId1"/>
    <sheet name="102 - Zastávkové informač..." sheetId="2" r:id="rId2"/>
    <sheet name="Pokyny pro vyplnění" sheetId="3" r:id="rId3"/>
  </sheets>
  <definedNames>
    <definedName name="_xlnm._FilterDatabase" localSheetId="1" hidden="1">'102 - Zastávkové informač...'!$C$89:$K$297</definedName>
    <definedName name="_xlnm.Print_Area" localSheetId="1">'102 - Zastávkové informač...'!$C$4:$J$39,'102 - Zastávkové informač...'!$C$45:$J$71,'102 - Zastávkové informač...'!$C$77:$K$297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Titles" localSheetId="1">'102 - Zastávkové informač...'!$89:$89</definedName>
    <definedName name="_xlnm.Print_Titles" localSheetId="0">'Rekapitulace stavby'!$52:$52</definedName>
  </definedNames>
  <calcPr calcId="181029"/>
</workbook>
</file>

<file path=xl/calcChain.xml><?xml version="1.0" encoding="utf-8"?>
<calcChain xmlns="http://schemas.openxmlformats.org/spreadsheetml/2006/main">
  <c r="J260" i="2" l="1"/>
  <c r="J37" i="2"/>
  <c r="J36" i="2"/>
  <c r="AY55" i="1"/>
  <c r="J35" i="2"/>
  <c r="AX55" i="1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T283" i="2" s="1"/>
  <c r="R284" i="2"/>
  <c r="R283" i="2" s="1"/>
  <c r="P284" i="2"/>
  <c r="P283" i="2" s="1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J65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55" i="2"/>
  <c r="J17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BK236" i="2"/>
  <c r="BK226" i="2"/>
  <c r="BK222" i="2"/>
  <c r="BK212" i="2"/>
  <c r="BK204" i="2"/>
  <c r="J196" i="2"/>
  <c r="BK191" i="2"/>
  <c r="J184" i="2"/>
  <c r="J176" i="2"/>
  <c r="J168" i="2"/>
  <c r="J164" i="2"/>
  <c r="J155" i="2"/>
  <c r="BK149" i="2"/>
  <c r="J143" i="2"/>
  <c r="BK137" i="2"/>
  <c r="J128" i="2"/>
  <c r="BK125" i="2"/>
  <c r="BK119" i="2"/>
  <c r="BK110" i="2"/>
  <c r="J103" i="2"/>
  <c r="BK100" i="2"/>
  <c r="BK93" i="2"/>
  <c r="J294" i="2"/>
  <c r="BK289" i="2"/>
  <c r="J284" i="2"/>
  <c r="BK276" i="2"/>
  <c r="J270" i="2"/>
  <c r="BK265" i="2"/>
  <c r="J262" i="2"/>
  <c r="J254" i="2"/>
  <c r="J247" i="2"/>
  <c r="J236" i="2"/>
  <c r="BK229" i="2"/>
  <c r="J226" i="2"/>
  <c r="J219" i="2"/>
  <c r="BK208" i="2"/>
  <c r="BK200" i="2"/>
  <c r="J193" i="2"/>
  <c r="J188" i="2"/>
  <c r="BK180" i="2"/>
  <c r="BK172" i="2"/>
  <c r="BK164" i="2"/>
  <c r="BK155" i="2"/>
  <c r="J149" i="2"/>
  <c r="BK143" i="2"/>
  <c r="J137" i="2"/>
  <c r="BK128" i="2"/>
  <c r="BK122" i="2"/>
  <c r="J119" i="2"/>
  <c r="J110" i="2"/>
  <c r="BK103" i="2"/>
  <c r="J96" i="2"/>
  <c r="J296" i="2"/>
  <c r="BK294" i="2"/>
  <c r="J291" i="2"/>
  <c r="J289" i="2"/>
  <c r="BK287" i="2"/>
  <c r="BK284" i="2"/>
  <c r="BK278" i="2"/>
  <c r="J276" i="2"/>
  <c r="J273" i="2"/>
  <c r="BK270" i="2"/>
  <c r="J268" i="2"/>
  <c r="J265" i="2"/>
  <c r="BK262" i="2"/>
  <c r="J257" i="2"/>
  <c r="BK254" i="2"/>
  <c r="BK250" i="2"/>
  <c r="BK247" i="2"/>
  <c r="J243" i="2"/>
  <c r="J240" i="2"/>
  <c r="J233" i="2"/>
  <c r="J229" i="2"/>
  <c r="BK219" i="2"/>
  <c r="J215" i="2"/>
  <c r="J208" i="2"/>
  <c r="J200" i="2"/>
  <c r="BK193" i="2"/>
  <c r="BK188" i="2"/>
  <c r="J180" i="2"/>
  <c r="J172" i="2"/>
  <c r="J158" i="2"/>
  <c r="BK152" i="2"/>
  <c r="BK146" i="2"/>
  <c r="J140" i="2"/>
  <c r="BK133" i="2"/>
  <c r="J122" i="2"/>
  <c r="BK116" i="2"/>
  <c r="J113" i="2"/>
  <c r="J107" i="2"/>
  <c r="BK96" i="2"/>
  <c r="AS54" i="1"/>
  <c r="BK296" i="2"/>
  <c r="BK291" i="2"/>
  <c r="J287" i="2"/>
  <c r="J278" i="2"/>
  <c r="BK273" i="2"/>
  <c r="BK268" i="2"/>
  <c r="BK257" i="2"/>
  <c r="J250" i="2"/>
  <c r="BK243" i="2"/>
  <c r="BK240" i="2"/>
  <c r="BK233" i="2"/>
  <c r="J222" i="2"/>
  <c r="BK215" i="2"/>
  <c r="J212" i="2"/>
  <c r="J204" i="2"/>
  <c r="BK196" i="2"/>
  <c r="J191" i="2"/>
  <c r="BK184" i="2"/>
  <c r="BK176" i="2"/>
  <c r="BK168" i="2"/>
  <c r="BK158" i="2"/>
  <c r="J152" i="2"/>
  <c r="J146" i="2"/>
  <c r="BK140" i="2"/>
  <c r="J133" i="2"/>
  <c r="J125" i="2"/>
  <c r="J116" i="2"/>
  <c r="BK113" i="2"/>
  <c r="BK107" i="2"/>
  <c r="J100" i="2"/>
  <c r="J93" i="2"/>
  <c r="BK92" i="2" l="1"/>
  <c r="J92" i="2" s="1"/>
  <c r="J61" i="2" s="1"/>
  <c r="P92" i="2"/>
  <c r="P91" i="2" s="1"/>
  <c r="R92" i="2"/>
  <c r="R91" i="2" s="1"/>
  <c r="T92" i="2"/>
  <c r="T91" i="2" s="1"/>
  <c r="BK132" i="2"/>
  <c r="J132" i="2" s="1"/>
  <c r="J63" i="2" s="1"/>
  <c r="P132" i="2"/>
  <c r="R132" i="2"/>
  <c r="T132" i="2"/>
  <c r="BK261" i="2"/>
  <c r="J261" i="2" s="1"/>
  <c r="J66" i="2" s="1"/>
  <c r="P261" i="2"/>
  <c r="P163" i="2"/>
  <c r="R261" i="2"/>
  <c r="R163" i="2"/>
  <c r="T261" i="2"/>
  <c r="T163" i="2"/>
  <c r="BK286" i="2"/>
  <c r="J286" i="2"/>
  <c r="J69" i="2" s="1"/>
  <c r="P286" i="2"/>
  <c r="R286" i="2"/>
  <c r="T286" i="2"/>
  <c r="BK293" i="2"/>
  <c r="J293" i="2"/>
  <c r="J70" i="2" s="1"/>
  <c r="P293" i="2"/>
  <c r="R293" i="2"/>
  <c r="T293" i="2"/>
  <c r="E48" i="2"/>
  <c r="F87" i="2"/>
  <c r="BE107" i="2"/>
  <c r="BE110" i="2"/>
  <c r="BE113" i="2"/>
  <c r="BE122" i="2"/>
  <c r="BE125" i="2"/>
  <c r="BE155" i="2"/>
  <c r="BE164" i="2"/>
  <c r="BE168" i="2"/>
  <c r="BE172" i="2"/>
  <c r="BE176" i="2"/>
  <c r="BE180" i="2"/>
  <c r="BE184" i="2"/>
  <c r="BE204" i="2"/>
  <c r="BE208" i="2"/>
  <c r="BE212" i="2"/>
  <c r="BE222" i="2"/>
  <c r="BE226" i="2"/>
  <c r="BE229" i="2"/>
  <c r="BE240" i="2"/>
  <c r="BE247" i="2"/>
  <c r="BE254" i="2"/>
  <c r="BE257" i="2"/>
  <c r="BE265" i="2"/>
  <c r="BE268" i="2"/>
  <c r="BE270" i="2"/>
  <c r="BE273" i="2"/>
  <c r="BE276" i="2"/>
  <c r="BE287" i="2"/>
  <c r="BE289" i="2"/>
  <c r="BE294" i="2"/>
  <c r="J52" i="2"/>
  <c r="BE93" i="2"/>
  <c r="BE96" i="2"/>
  <c r="BE100" i="2"/>
  <c r="BE103" i="2"/>
  <c r="BE116" i="2"/>
  <c r="BE119" i="2"/>
  <c r="BE128" i="2"/>
  <c r="BE133" i="2"/>
  <c r="BE137" i="2"/>
  <c r="BE140" i="2"/>
  <c r="BE143" i="2"/>
  <c r="BE146" i="2"/>
  <c r="BE149" i="2"/>
  <c r="BE152" i="2"/>
  <c r="BE158" i="2"/>
  <c r="BE188" i="2"/>
  <c r="BE191" i="2"/>
  <c r="BE193" i="2"/>
  <c r="BE196" i="2"/>
  <c r="BE200" i="2"/>
  <c r="BE215" i="2"/>
  <c r="BE219" i="2"/>
  <c r="BE233" i="2"/>
  <c r="BE236" i="2"/>
  <c r="BE243" i="2"/>
  <c r="BE250" i="2"/>
  <c r="BE262" i="2"/>
  <c r="BE278" i="2"/>
  <c r="BE284" i="2"/>
  <c r="BE291" i="2"/>
  <c r="BE296" i="2"/>
  <c r="BK163" i="2"/>
  <c r="J163" i="2"/>
  <c r="J64" i="2" s="1"/>
  <c r="BK283" i="2"/>
  <c r="J283" i="2" s="1"/>
  <c r="J68" i="2" s="1"/>
  <c r="J34" i="2"/>
  <c r="AW55" i="1" s="1"/>
  <c r="F37" i="2"/>
  <c r="BD55" i="1" s="1"/>
  <c r="BD54" i="1" s="1"/>
  <c r="W33" i="1" s="1"/>
  <c r="F35" i="2"/>
  <c r="BB55" i="1" s="1"/>
  <c r="BB54" i="1" s="1"/>
  <c r="W31" i="1" s="1"/>
  <c r="F34" i="2"/>
  <c r="BA55" i="1" s="1"/>
  <c r="BA54" i="1" s="1"/>
  <c r="W30" i="1" s="1"/>
  <c r="F36" i="2"/>
  <c r="BC55" i="1" s="1"/>
  <c r="BC54" i="1" s="1"/>
  <c r="W32" i="1" s="1"/>
  <c r="T282" i="2" l="1"/>
  <c r="R282" i="2"/>
  <c r="P282" i="2"/>
  <c r="R131" i="2"/>
  <c r="R90" i="2"/>
  <c r="T131" i="2"/>
  <c r="P131" i="2"/>
  <c r="P90" i="2" s="1"/>
  <c r="AU55" i="1" s="1"/>
  <c r="AU54" i="1" s="1"/>
  <c r="T90" i="2"/>
  <c r="BK91" i="2"/>
  <c r="J91" i="2" s="1"/>
  <c r="J60" i="2" s="1"/>
  <c r="BK131" i="2"/>
  <c r="J131" i="2"/>
  <c r="J62" i="2" s="1"/>
  <c r="BK282" i="2"/>
  <c r="J282" i="2" s="1"/>
  <c r="J67" i="2" s="1"/>
  <c r="J33" i="2"/>
  <c r="AV55" i="1" s="1"/>
  <c r="AT55" i="1" s="1"/>
  <c r="AY54" i="1"/>
  <c r="AW54" i="1"/>
  <c r="AK30" i="1" s="1"/>
  <c r="AX54" i="1"/>
  <c r="F33" i="2"/>
  <c r="AZ55" i="1"/>
  <c r="AZ54" i="1" s="1"/>
  <c r="W29" i="1" s="1"/>
  <c r="BK90" i="2" l="1"/>
  <c r="J90" i="2" s="1"/>
  <c r="J59" i="2" s="1"/>
  <c r="AV54" i="1"/>
  <c r="AK29" i="1" s="1"/>
  <c r="AT54" i="1" l="1"/>
  <c r="J30" i="2"/>
  <c r="AG55" i="1"/>
  <c r="AG54" i="1" s="1"/>
  <c r="AN54" i="1" s="1"/>
  <c r="AN55" i="1" l="1"/>
  <c r="J39" i="2"/>
  <c r="AK26" i="1"/>
  <c r="AK35" i="1"/>
</calcChain>
</file>

<file path=xl/sharedStrings.xml><?xml version="1.0" encoding="utf-8"?>
<sst xmlns="http://schemas.openxmlformats.org/spreadsheetml/2006/main" count="2499" uniqueCount="661">
  <si>
    <t>Export Komplet</t>
  </si>
  <si>
    <t>VZ</t>
  </si>
  <si>
    <t>2.0</t>
  </si>
  <si>
    <t>ZAMOK</t>
  </si>
  <si>
    <t>False</t>
  </si>
  <si>
    <t>{f43faa3f-4f39-46ad-be26-f1397d6063b8}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</si>
  <si>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</si>
  <si>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</si>
  <si>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</si>
  <si>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</si>
  <si>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</si>
  <si>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</si>
  <si>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</si>
  <si>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</si>
  <si>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PVDMTr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</si>
  <si>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</si>
  <si>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</si>
  <si>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</si>
  <si>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</si>
  <si>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</si>
  <si>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</si>
  <si>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</si>
  <si>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</si>
  <si>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</si>
  <si>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8. 1. 2021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</si>
  <si>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</si>
  <si>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</si>
  <si>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</si>
  <si>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</si>
  <si>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</si>
  <si>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</si>
  <si>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</si>
  <si>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</si>
  <si>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</si>
  <si>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</si>
  <si>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</si>
  <si>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</si>
  <si>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</si>
  <si>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</si>
  <si>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</si>
  <si>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</si>
  <si>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</si>
  <si>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</si>
  <si>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</si>
  <si>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</si>
  <si>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</si>
  <si>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</si>
  <si>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</si>
  <si>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</si>
  <si>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</si>
  <si>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</si>
  <si>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</si>
  <si>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</si>
  <si>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</si>
  <si>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</si>
  <si>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</si>
  <si>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</si>
  <si>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</si>
  <si>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</si>
  <si>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</si>
  <si>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</si>
  <si>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</si>
  <si>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</si>
  <si>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</si>
  <si>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</si>
  <si>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</si>
  <si>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</si>
  <si>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</si>
  <si>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</si>
  <si>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</si>
  <si>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</si>
  <si>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</si>
  <si>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</si>
  <si>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</si>
  <si>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</si>
  <si>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</si>
  <si>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</si>
  <si>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</si>
  <si>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</si>
  <si>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102</t>
  </si>
  <si>
    <t>Zastávkové informační označníky</t>
  </si>
  <si>
    <t>STA</t>
  </si>
  <si>
    <t>1</t>
  </si>
  <si>
    <t>{0107d501-55e8-4ee0-b7c0-dc40b9442053}</t>
  </si>
  <si>
    <t>828 82 11</t>
  </si>
  <si>
    <t>2</t>
  </si>
  <si>
    <t>KRYCÍ LIST SOUPISU PRACÍ</t>
  </si>
  <si>
    <t>Objekt:</t>
  </si>
  <si>
    <t>102 - Zastávkové informační označníky</t>
  </si>
  <si>
    <t>24208</t>
  </si>
  <si>
    <t>CZ-CPV:</t>
  </si>
  <si>
    <t>51300000-5</t>
  </si>
  <si>
    <t>CZ-CPA:</t>
  </si>
  <si>
    <t>43.29.19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</si>
  <si>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</si>
  <si>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</si>
  <si>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</si>
  <si>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</si>
  <si>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</si>
  <si>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</si>
  <si>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</si>
  <si>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</si>
  <si>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</si>
  <si>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 xml:space="preserve">      HSV - Práce a dodávky HSV</t>
  </si>
  <si>
    <t xml:space="preserve">  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</si>
  <si>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</si>
  <si>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</si>
  <si>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</si>
  <si>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</si>
  <si>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</si>
  <si>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</si>
  <si>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</si>
  <si>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</si>
  <si>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</si>
  <si>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</si>
  <si>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</si>
  <si>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</si>
  <si>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</si>
  <si>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</si>
  <si>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</si>
  <si>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</si>
  <si>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</si>
  <si>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</si>
  <si>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</si>
  <si>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</si>
  <si>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</si>
  <si>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</si>
  <si>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</si>
  <si>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741410021</t>
  </si>
  <si>
    <t>Montáž vodič uzemňovací pásek průřezu do 120 mm2 v městské zástavbě v zemi</t>
  </si>
  <si>
    <t>m</t>
  </si>
  <si>
    <t>CS ÚRS 2020 01</t>
  </si>
  <si>
    <t>16</t>
  </si>
  <si>
    <t>-2062700122</t>
  </si>
  <si>
    <t>PP</t>
  </si>
  <si>
    <t>Montáž uzemňovacího vedení s upevněním, propojením a připojením pomocí svorek v zemi s izolací spojů pásku průřezu do 120 mm2 v městské zástavbě</t>
  </si>
  <si>
    <t>VV</t>
  </si>
  <si>
    <t>45*2</t>
  </si>
  <si>
    <t>M</t>
  </si>
  <si>
    <t>35442062</t>
  </si>
  <si>
    <t>pás zemnící 30x4mm FeZn</t>
  </si>
  <si>
    <t>kg</t>
  </si>
  <si>
    <t>32</t>
  </si>
  <si>
    <t>223043719</t>
  </si>
  <si>
    <t>90*1,05</t>
  </si>
  <si>
    <t>94,5*1,2 'Přepočtené koeficientem množství</t>
  </si>
  <si>
    <t>3</t>
  </si>
  <si>
    <t>741410041</t>
  </si>
  <si>
    <t>Montáž vodič uzemňovací drát nebo lano D do 10 mm v městské zástavbě</t>
  </si>
  <si>
    <t>730765597</t>
  </si>
  <si>
    <t>Montáž uzemňovacího vedení s upevněním, propojením a připojením pomocí svorek v zemi s izolací spojů drátu nebo lana Ø do 10 mm v městské zástavbě</t>
  </si>
  <si>
    <t>4</t>
  </si>
  <si>
    <t>35441073</t>
  </si>
  <si>
    <t>drát D 10mm FeZn</t>
  </si>
  <si>
    <t>1165232703</t>
  </si>
  <si>
    <t>90*0,65</t>
  </si>
  <si>
    <t>58,5*1,2 'Přepočtené koeficientem množství</t>
  </si>
  <si>
    <t>5</t>
  </si>
  <si>
    <t>741420021</t>
  </si>
  <si>
    <t>Montáž svorka hromosvodná se 2 šrouby</t>
  </si>
  <si>
    <t>kus</t>
  </si>
  <si>
    <t>-451640872</t>
  </si>
  <si>
    <t>Montáž hromosvodného vedení svorek se 2 šrouby</t>
  </si>
  <si>
    <t>PSC</t>
  </si>
  <si>
    <t xml:space="preserve">Poznámka k souboru cen:_x000D_
1. Svodovými dráty se rozumí i jímací vedení na střeše._x000D_
</t>
  </si>
  <si>
    <t>6</t>
  </si>
  <si>
    <t>35441895</t>
  </si>
  <si>
    <t>svorka připojovací k připojení kovových částí</t>
  </si>
  <si>
    <t>300761955</t>
  </si>
  <si>
    <t>45</t>
  </si>
  <si>
    <t>7</t>
  </si>
  <si>
    <t>35441885</t>
  </si>
  <si>
    <t>svorka spojovací pro lano D 8-10mm</t>
  </si>
  <si>
    <t>1186226722</t>
  </si>
  <si>
    <t>45*4</t>
  </si>
  <si>
    <t>8</t>
  </si>
  <si>
    <t>35441996</t>
  </si>
  <si>
    <t>svorka odbočovací a spojovací pro spojování kruhových a páskových vodičů, FeZn</t>
  </si>
  <si>
    <t>1249494995</t>
  </si>
  <si>
    <t>9</t>
  </si>
  <si>
    <t>741420022</t>
  </si>
  <si>
    <t>Montáž svorka hromosvodná se 3 šrouby</t>
  </si>
  <si>
    <t>969715235</t>
  </si>
  <si>
    <t>Montáž hromosvodného vedení svorek se 3 a více šrouby</t>
  </si>
  <si>
    <t>10</t>
  </si>
  <si>
    <t>35441986</t>
  </si>
  <si>
    <t>svorka odbočovací a spojovací pro pásek 30x4 mm, FeZn</t>
  </si>
  <si>
    <t>695579678</t>
  </si>
  <si>
    <t>11</t>
  </si>
  <si>
    <t>741440001</t>
  </si>
  <si>
    <t>Montáž deska zemnící 2000x250 mm</t>
  </si>
  <si>
    <t>-1403971480</t>
  </si>
  <si>
    <t>Montáž zemnicích desek a tyčí s připojením na svodové nebo uzemňovací vedení bez příslušenství desek, vel. 2000 x 250 mm</t>
  </si>
  <si>
    <t>45 "počet označníků"</t>
  </si>
  <si>
    <t>12</t>
  </si>
  <si>
    <t>35442050</t>
  </si>
  <si>
    <t>deska zemnící 2000x250 mm FeZn, 14,5 kg  s přivařeným páskem FeZn 30x4 mm, 6 m</t>
  </si>
  <si>
    <t>605510470</t>
  </si>
  <si>
    <t>Práce a dodávky M</t>
  </si>
  <si>
    <t>22-M</t>
  </si>
  <si>
    <t>Montáže technologických zařízení pro dopravní stavby</t>
  </si>
  <si>
    <t>13</t>
  </si>
  <si>
    <t>220960002</t>
  </si>
  <si>
    <t>Montáž stožáru nebo sloupku přímého na základovém rámu zastávkového označníku</t>
  </si>
  <si>
    <t>64</t>
  </si>
  <si>
    <t>-631976136</t>
  </si>
  <si>
    <t>Montáž stožáru nebo sloupku zastávkového označníku na základovém rámu, včetně postavení, usazení nebo zabetonování základu, příprava pro zatažení a připojení kabelu do stožáru, připojení uzemnění přímého na základovém rámu</t>
  </si>
  <si>
    <t xml:space="preserve">Poznámka k souboru cen:_x000D_
1. V cenách 220 96 -0002 až -0004 nejsou započteny náklady na dodávku základové desky._x000D_
</t>
  </si>
  <si>
    <t>14</t>
  </si>
  <si>
    <t>59212715.R01</t>
  </si>
  <si>
    <t>Zastávkový označník - matná nerez, prosvětlené části  - rozměry dle standardu města Třebíč  - prostor pro osazení baterie včetně usměrňovače (zdroje) a jištění - provedení dle specifikace PD</t>
  </si>
  <si>
    <t>128</t>
  </si>
  <si>
    <t>1023519978</t>
  </si>
  <si>
    <t>59212715.R02</t>
  </si>
  <si>
    <t>Elektronický zastávkový označník - LED 4 řádky dle specifikace PD</t>
  </si>
  <si>
    <t>947611487</t>
  </si>
  <si>
    <t xml:space="preserve">Elektronický zastávkový označník - LED 4 řádky dle specifikace PD
- Barva LED diod červená – vysokosvítivé a nízkopříkonové
- Počet LED na řádek min. 120x10 (délka x výška)
- Poslední řádek lze využít jako informační pro cestující
- Základní pole 120x40 nebo 120x60 musí být možno využít jako grafickou plochu pro zobrazení jednoduchého obrázku
- Samostatný řádek pro datum, čas a teplotu (mohou se střídat) – min. pole 40x10 LED
- Svítivost LED na řádek min. 360 Cd/10 mA při 120x10 LED diodách
- Max. šířka LED řádku 50 cm – musí se integrovat do označníku
- Automatická regulace jasu svitu LED
- Režim panelu pouze on-line. Pokud se ztratí komunikace, musí do 2 minut panel zhasnout a napsat mimo provoz.
- Přenos o vybraných stavů panelů do dohledového centra
- Připravenost pro provoz z akumulátorů min. 12V/45-60Ah po dobu 24 hodin při plném svitu LED diod
- Povelový přijímač nevidomých s možností TTS (Text to speech)
- Možnost přímého akustického hlášení od dispečera pomocí datové komunikace z dispečinku dopravce
- Krycí sklo bude typu „antiglare“ 
</t>
  </si>
  <si>
    <t>45-2 "označníky kromě 2 kusů označníků na Karlově nám. - odkaz na přílohu PD č. 102.1"</t>
  </si>
  <si>
    <t>59212715.R03</t>
  </si>
  <si>
    <t>Elektronický zastávkový označník - LED 6 řádků dle specifikace PD</t>
  </si>
  <si>
    <t>-1866497361</t>
  </si>
  <si>
    <t xml:space="preserve">Elektronický zastávkový označník - LED 6 řádků dle specifikace PD
- Barva LED diod červená – vysokosvítivé a nízkopříkonové
- Počet LED na řádek min. 120x10 (délka x výška)
- Poslední řádek lze využít jako informační pro cestující
- Základní pole 120x40 nebo 120x60 musí být možno využít jako grafickou plochu pro zobrazení jednoduchého obrázku
- Samostatný řádek pro datum, čas a teplotu (mohou se střídat) – min. pole 40x10 LED
- Svítivost LED na řádek min. 360 Cd/10 mA při 120x10 LED diodách
- Max. šířka LED řádku 50 cm – musí se integrovat do označníku
- Automatická regulace jasu svitu LED
- Režim panelu pouze on-line. Pokud se ztratí komunikace, musí do 2 minut panel zhasnout a napsat mimo provoz.
- Přenos o vybraných stavů panelů do dohledového centra
- Připravenost pro provoz z akumulátorů min. 12V/45-60Ah po dobu 24 hodin při plném svitu LED diod
- Povelový přijímač nevidomých s možností TTS (Text to speech)
- Možnost přímého akustického hlášení od dispečera pomocí datové komunikace z dispečinku dopravce
- Krycí sklo bude typu „antiglare“ 
</t>
  </si>
  <si>
    <t>2 "označníky na Karlově nám. - odkaz na přílohu PD č. 102.1"</t>
  </si>
  <si>
    <t>17</t>
  </si>
  <si>
    <t>59212715.R04</t>
  </si>
  <si>
    <t>Elektronický zastávkový označník - elektronický papír, řídicí a komunikační jednotka, převodník TTS, LTE modem, digitální hlásič a povelový přijímač - dle specifikace PD</t>
  </si>
  <si>
    <t>-1154526297</t>
  </si>
  <si>
    <t>Elektronický zastávkový označník - elektronický papír dle specifikace PD
 - LCD typu e-papír, řídicí a komunikační jednotka, převodník TTS, LTE modem, digitální hlásič a povelový přijímač
- Krycí sklo zobrazovacího zařízení bude v provedení antivandal s antireflexní úpravou.
- Vybaven datovým modemem GSM/LTE, který bude poskytovat data i pro LED panel.
- LCD bude mít minimálně 15 odstínů šedi.
- Až 4 senzorové tlačítka pro aktivaci osvětlení LCD v nočních hodinách a pro výběr zobrazení požadované funkce (listování v obrázcích)
- Dálková aktualizace LCD pomocí dodaného ovládacího SW na dohledové centrum.
- Vybavení přijímačem CAM zpráv komunikace V2X pro zobrazování bezprostředních stavů autobusu MHD (blikající symbol odjezdu při stání v zastávce dle standardu ETSI TS 103 301, ETSI EN 302 636 1,2,3,4,5,6 (v návaznosti na standard ISO TS 19091.
- Temperování LCD panelu při záporných teplotách tak, aby rychlost překreslení obrázků nebyla delší než 3 sekundy.</t>
  </si>
  <si>
    <t>45 "počet označníků  - odkaz na přílohu PD č. 102.1"</t>
  </si>
  <si>
    <t>18</t>
  </si>
  <si>
    <t>59212715.R05</t>
  </si>
  <si>
    <t>Akumulátor LiFePo4 včetně příslušenství pro nabíjení z rozvodu veřejného osvětlení - dle specifikace PD</t>
  </si>
  <si>
    <t>1566455613</t>
  </si>
  <si>
    <t>Akumulátor LiFePo4 včetně příslušenství pro nabíjení z rozvodu veřejného osvětlení - dle specifikace PD
 - LiFePo4 baterie, minimálně 1000 nabíjecích cyklů  - provoz bez nabití (připojení 230 V AC z VO) minimálně 24 hod  - v denní době provoz označníků z baterie  - bezúdržbové provedení  - osazení do venkovního prostředí</t>
  </si>
  <si>
    <t>19</t>
  </si>
  <si>
    <t>59212715.R06</t>
  </si>
  <si>
    <t>SW + HW na úpravu označníků - "rozposílací" služba a komunikace přes API s nadřazeným systémem</t>
  </si>
  <si>
    <t>soubor</t>
  </si>
  <si>
    <t>57550269</t>
  </si>
  <si>
    <t>1 "kompletní dodávka  - odkaz na přílohu PD č. 102.1"</t>
  </si>
  <si>
    <t>20</t>
  </si>
  <si>
    <t>592611038 PC</t>
  </si>
  <si>
    <t>Základový rám zastávkového označníku</t>
  </si>
  <si>
    <t>1234103032</t>
  </si>
  <si>
    <t>220960002-D</t>
  </si>
  <si>
    <t>Demontáž stožáru nebo sloupku přímého - zastávkového označníku včetně betonového betonového základu, vytřídění na základní materiálové druhy (železo, plast, papír, beton a zemina) a jejich ekologická likvidace. Včetně dopravy do sběrny barevných kovů, rec</t>
  </si>
  <si>
    <t>-2098013746</t>
  </si>
  <si>
    <t>Demontáž stožáru nebo sloupku přímého - zastávkového označníku včetně betonového betonového základu, vytřídění na základní materiálové druhy (železo, plast, papír, beton a zemina) a jejich ekologická likvidace. Včetně dopravy do sběrny barevných kovů, recyklovaných materiálů nebo na skládku.</t>
  </si>
  <si>
    <t>P</t>
  </si>
  <si>
    <t>Poznámka k položce:_x000D_
Stárý bet. základ je uvažován rozměru 0,6 x 0,6 x 0,6 m</t>
  </si>
  <si>
    <t>46-M</t>
  </si>
  <si>
    <t>Zemní práce při extr.mont.pracích</t>
  </si>
  <si>
    <t>22</t>
  </si>
  <si>
    <t>460030035</t>
  </si>
  <si>
    <t>Rozebrání dlažeb ručně z kostek mozaikových do písku spáry zalité</t>
  </si>
  <si>
    <t>m2</t>
  </si>
  <si>
    <t>827413301</t>
  </si>
  <si>
    <t>Přípravné terénní práce vytrhání dlažby včetně ručního rozebrání, vytřídění, odhozu na hromady nebo naložení na dopravní prostředek a očistění kostek nebo dlaždic z pískového podkladu z kostek mozaikových, spáry 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</si>
  <si>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</si>
  <si>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3*(2*3)</t>
  </si>
  <si>
    <t>23</t>
  </si>
  <si>
    <t>460030036</t>
  </si>
  <si>
    <t>Rozebrání dlažeb ručně z dlaždic betonových nebo keramických do písku spáry zalité</t>
  </si>
  <si>
    <t>847583701</t>
  </si>
  <si>
    <t>Přípravné terénní práce vytrhání dlažby včetně ručního rozebrání, vytřídění, odhozu na hromady nebo naložení na dopravní prostředek a očistění kostek nebo dlaždic z pískového podkladu z dlaždic betonových nebo keramických, spáry zalité</t>
  </si>
  <si>
    <t>9*(2*3)</t>
  </si>
  <si>
    <t>24</t>
  </si>
  <si>
    <t>460030039</t>
  </si>
  <si>
    <t>Rozebrání dlažeb ručně z dlaždic zámkových do písku spáry zalité</t>
  </si>
  <si>
    <t>-550749747</t>
  </si>
  <si>
    <t>Přípravné terénní práce vytrhání dlažby včetně ručního rozebrání, vytřídění, odhozu na hromady nebo naložení na dopravní prostředek a očistění kostek nebo dlaždic z pískového podkladu z dlaždic zámkových, spáry zalité</t>
  </si>
  <si>
    <t>24*(2*3)</t>
  </si>
  <si>
    <t>25</t>
  </si>
  <si>
    <t>460030142</t>
  </si>
  <si>
    <t>Odstranění podkladu nebo krytu komunikace z kameniva těženého tloušťky do 20 cm</t>
  </si>
  <si>
    <t>-123916266</t>
  </si>
  <si>
    <t>Přípravné terénní práce odstranění podkladu nebo krytu komunikace včetně rozpojení na kusy a zarovnání styčné spáry z kameniva těženého, tloušťky přes 10 do 20 cm</t>
  </si>
  <si>
    <t>26</t>
  </si>
  <si>
    <t>460030191</t>
  </si>
  <si>
    <t>Řezání podkladu nebo krytu živičného tloušťky do 5 cm</t>
  </si>
  <si>
    <t>-556510399</t>
  </si>
  <si>
    <t>Přípravné terénní práce řezání spár v podkladu nebo krytu živičném, tloušťky do 5 cm</t>
  </si>
  <si>
    <t>7*(2+2)</t>
  </si>
  <si>
    <t>27</t>
  </si>
  <si>
    <t>460050703</t>
  </si>
  <si>
    <t>Hloubení nezapažených jam pro stožáry zastávkových označníků ručně v hornině tř 3</t>
  </si>
  <si>
    <t>1787558980</t>
  </si>
  <si>
    <t>Hloubení nezapažených jam ručně pro zastávkové onačníky s přemístěním výkopku do vzdálenosti 3 m od okraje jámy nebo naložením na dopravní prostředek, včetně zásypu, zhutnění a urovnání povrchu, včetně odstranění krytu a podkladu komunikace, v hornině třídy 3</t>
  </si>
  <si>
    <t xml:space="preserve">Poznámka k souboru cen:_x000D_
1. Ceny hloubení jam v hornině třídy 6 a 7 jsou stanoveny za použití pneumatického kladiva._x000D_
</t>
  </si>
  <si>
    <t>28</t>
  </si>
  <si>
    <t>460080014</t>
  </si>
  <si>
    <t>Základové konstrukce z monolitického betonu C 16/20 bez bednění</t>
  </si>
  <si>
    <t>m3</t>
  </si>
  <si>
    <t>-1249527215</t>
  </si>
  <si>
    <t>Základové konstrukce základ bez bednění do rostlé zeminy z monolitického betonu tř. C 16/20</t>
  </si>
  <si>
    <t>45*0,6*0,6*0,6</t>
  </si>
  <si>
    <t>29</t>
  </si>
  <si>
    <t>58932571</t>
  </si>
  <si>
    <t>beton C 16/20 X0,XC1 kamenivo frakce 0/16</t>
  </si>
  <si>
    <t>-1940048135</t>
  </si>
  <si>
    <t>30</t>
  </si>
  <si>
    <t>13021012</t>
  </si>
  <si>
    <t>tyč ocelová žebírková jakost BSt 500S výztuž do betonu D 10mm</t>
  </si>
  <si>
    <t>t</t>
  </si>
  <si>
    <t>1877829785</t>
  </si>
  <si>
    <t>45*0,005</t>
  </si>
  <si>
    <t>31</t>
  </si>
  <si>
    <t>460600061</t>
  </si>
  <si>
    <t>Odvoz suti a vybouraných hmot do 1 km</t>
  </si>
  <si>
    <t>-2008291428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</si>
  <si>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</si>
  <si>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</si>
  <si>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45*(0,6*0,6*0,6)*2,1</t>
  </si>
  <si>
    <t>460600071</t>
  </si>
  <si>
    <t>Příplatek k odvozu suti a vybouraných hmot za každý další 1 km</t>
  </si>
  <si>
    <t>-1347510929</t>
  </si>
  <si>
    <t>Přemístění (odvoz) horniny, suti a vybouraných hmot odvoz suti a vybouraných hmot Příplatek k ceně za každý další i započatý 1 km</t>
  </si>
  <si>
    <t>33</t>
  </si>
  <si>
    <t>460150153</t>
  </si>
  <si>
    <t>Hloubení kabelových zapažených i nezapažených rýh ručně š 35 cm, hl 70 cm, v hornině tř 3</t>
  </si>
  <si>
    <t>-19791452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</si>
  <si>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</si>
  <si>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</si>
  <si>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34</t>
  </si>
  <si>
    <t>69311311</t>
  </si>
  <si>
    <t>pás varovný plný PE š 330mm s potiskem</t>
  </si>
  <si>
    <t>1088757058</t>
  </si>
  <si>
    <t>90*1,2 'Přepočtené koeficientem množství</t>
  </si>
  <si>
    <t>35</t>
  </si>
  <si>
    <t>460560153</t>
  </si>
  <si>
    <t>Zásyp rýh ručně šířky 35 cm, hloubky 70 cm, z horniny třídy 3</t>
  </si>
  <si>
    <t>533818097</t>
  </si>
  <si>
    <t>Zásyp kabelových rýh ručně s uložením výkopku ve vrstvách včetně zhutnění a urovnání povrchu šířky 35 cm hloubky 70 cm, v hornině třídy 3</t>
  </si>
  <si>
    <t>36</t>
  </si>
  <si>
    <t>460650041</t>
  </si>
  <si>
    <t>Zřízení podkladní vrstvy vozovky a chodníku ze štěrkopísku se zhutněním tloušťky do 5 cm</t>
  </si>
  <si>
    <t>-301299510</t>
  </si>
  <si>
    <t>Vozovky a chodníky zřízení podkladní vrstvy včetně rozprostření a úpravy podkladu ze štěrkopísku, včetně zhutnění, tloušťky do 5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</si>
  <si>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</si>
  <si>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45*(2*2)</t>
  </si>
  <si>
    <t>37</t>
  </si>
  <si>
    <t>587211000</t>
  </si>
  <si>
    <t>asfaltový recyklát</t>
  </si>
  <si>
    <t>-1621780728</t>
  </si>
  <si>
    <t>45*(2*2)*0,005*2,7</t>
  </si>
  <si>
    <t>38</t>
  </si>
  <si>
    <t>460650053</t>
  </si>
  <si>
    <t>Zřízení podkladní vrstvy vozovky a chodníku ze štěrkodrti se zhutněním tloušťky do 15 cm</t>
  </si>
  <si>
    <t>588359898</t>
  </si>
  <si>
    <t>Vozovky a chodníky zřízení podkladní vrstvy včetně rozprostření a úpravy podkladu ze štěrkodrti, včetně zhutnění, tloušťky přes 10 do 15 cm</t>
  </si>
  <si>
    <t>39</t>
  </si>
  <si>
    <t>58344197</t>
  </si>
  <si>
    <t>štěrkodrť frakce 0/63</t>
  </si>
  <si>
    <t>1852006457</t>
  </si>
  <si>
    <t>45*(2*2)*0,015*2,7</t>
  </si>
  <si>
    <t>40</t>
  </si>
  <si>
    <t>460650121</t>
  </si>
  <si>
    <t>Zřízení krytu vozovky a chodníku z betonu prostého tloušťky do 5 cm</t>
  </si>
  <si>
    <t>-133020470</t>
  </si>
  <si>
    <t>Vozovky a chodníky kryt vozovky z betonu prostého, tloušťky do 5 cm</t>
  </si>
  <si>
    <t>7*(2*2)</t>
  </si>
  <si>
    <t>41</t>
  </si>
  <si>
    <t>58942431</t>
  </si>
  <si>
    <t>beton asfaltový vrstva obrusná ACO 8 pojivo asfalt 50/70</t>
  </si>
  <si>
    <t>-1598089977</t>
  </si>
  <si>
    <t>7*(2*2)*0,004*2,7</t>
  </si>
  <si>
    <t>42</t>
  </si>
  <si>
    <t>460650923</t>
  </si>
  <si>
    <t>Kladení dlažby po překopech z kostek mozaikových do lože z kameniva těženého</t>
  </si>
  <si>
    <t>-549751963</t>
  </si>
  <si>
    <t>Vozovky a chodníky vyspravení krytu komunikací kladení dlažby po překopech pro pokládání kabelů, včetně rozprostření, urovnání a zhutnění podkladu a provedení lože z kameniva těženého z kostek kamenných mozaikových</t>
  </si>
  <si>
    <t>43</t>
  </si>
  <si>
    <t>58381082</t>
  </si>
  <si>
    <t>haklík řezaný (1t=3m2) - mozaika</t>
  </si>
  <si>
    <t>-1681711721</t>
  </si>
  <si>
    <t>3*(2*3)*0,2</t>
  </si>
  <si>
    <t>44</t>
  </si>
  <si>
    <t>460650931</t>
  </si>
  <si>
    <t>Kladení dlažby po překopech dlaždice betonové 4hranné do lože z kameniva těženého</t>
  </si>
  <si>
    <t>-1516520449</t>
  </si>
  <si>
    <t>Vozovky a chodníky vyspravení krytu komunikací kladení dlažby po překopech pro pokládání kabelů, včetně rozprostření, urovnání a zhutnění podkladu a provedení lože z kameniva těženého z dlaždic betonových čtyřhranných</t>
  </si>
  <si>
    <t>59248005</t>
  </si>
  <si>
    <t>dlažba plošná betonová chodníková 300x300x50mm přírodní</t>
  </si>
  <si>
    <t>-1130326950</t>
  </si>
  <si>
    <t>9*(2*3)*0,2</t>
  </si>
  <si>
    <t>46</t>
  </si>
  <si>
    <t>460650932</t>
  </si>
  <si>
    <t>Kladení dlažby po překopech dlaždice betonové zámkové do lože z kameniva těženého</t>
  </si>
  <si>
    <t>100583999</t>
  </si>
  <si>
    <t>Vozovky a chodníky vyspravení krytu komunikací kladení dlažby po překopech pro pokládání kabelů, včetně rozprostření, urovnání a zhutnění podkladu a provedení lože z kameniva těženého z dlaždic betonových tvarovaných nebo zámkových</t>
  </si>
  <si>
    <t>47</t>
  </si>
  <si>
    <t>59245018</t>
  </si>
  <si>
    <t>dlažba tvar obdélník betonová 200x100x60mm přírodní</t>
  </si>
  <si>
    <t>-990746867</t>
  </si>
  <si>
    <t>24*(2*3)*0,1</t>
  </si>
  <si>
    <t>48</t>
  </si>
  <si>
    <t>59245021</t>
  </si>
  <si>
    <t>dlažba tvar čtverec betonová 200x200x60mm přírodní</t>
  </si>
  <si>
    <t>633432786</t>
  </si>
  <si>
    <t>HSV</t>
  </si>
  <si>
    <t>Práce a dodávky HSV</t>
  </si>
  <si>
    <t>Zemní práce</t>
  </si>
  <si>
    <t>49</t>
  </si>
  <si>
    <t>119002121</t>
  </si>
  <si>
    <t>Přechodová lávka délky do 2 m včetně zábradlí pro zabezpečení výkopu zřízení</t>
  </si>
  <si>
    <t>512</t>
  </si>
  <si>
    <t>393034772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</si>
  <si>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</si>
  <si>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</si>
  <si>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50</t>
  </si>
  <si>
    <t>119002122</t>
  </si>
  <si>
    <t>Přechodová lávka délky do 2 m včetně zábradlí pro zabezpečení výkopu odstranění</t>
  </si>
  <si>
    <t>1374592160</t>
  </si>
  <si>
    <t>Pomocné konstrukce při zabezpečení výkopu vodorovné pochozí přechodová lávka délky do 2 m včetně zábradlí odstranění</t>
  </si>
  <si>
    <t>51</t>
  </si>
  <si>
    <t>95250800</t>
  </si>
  <si>
    <t>nájem za 8 až 28 dnů lávky přechodové 2000x900 zábradlí v 1000mm</t>
  </si>
  <si>
    <t>-1706988741</t>
  </si>
  <si>
    <t>52</t>
  </si>
  <si>
    <t>119003227</t>
  </si>
  <si>
    <t>Mobilní plotová zábrana vyplněná dráty výšky do 2,2 m pro zabezpečení výkopu zřízení</t>
  </si>
  <si>
    <t>2129092184</t>
  </si>
  <si>
    <t>Pomocné konstrukce při zabezpečení výkopu svislé ocelové mobilní oplocení, výšky do 2,2 m panely vyplněné dráty zřízení</t>
  </si>
  <si>
    <t>53</t>
  </si>
  <si>
    <t>119003228</t>
  </si>
  <si>
    <t>Mobilní plotová zábrana vyplněná dráty výšky do 2,2 m pro zabezpečení výkopu odstranění</t>
  </si>
  <si>
    <t>-1100188359</t>
  </si>
  <si>
    <t>Pomocné konstrukce při zabezpečení výkopu svislé ocelové mobilní oplocení, výšky do 2,2 m panely vyplněné dráty odstranění</t>
  </si>
  <si>
    <t>54</t>
  </si>
  <si>
    <t>95250820</t>
  </si>
  <si>
    <t>nájem kus/měsíc dílce plotové-europloty, standardní panel medium 3500x2000mm</t>
  </si>
  <si>
    <t>1669840273</t>
  </si>
  <si>
    <t>55</t>
  </si>
  <si>
    <t>171201221</t>
  </si>
  <si>
    <t>Poplatek za uložení na skládce (skládkovné) zeminy a kamení kód odpadu 17 05 04</t>
  </si>
  <si>
    <t>2015159426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</si>
  <si>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</si>
  <si>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</si>
  <si>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VRN</t>
  </si>
  <si>
    <t>Vedlejší rozpočtové náklady</t>
  </si>
  <si>
    <t>VRN1</t>
  </si>
  <si>
    <t>Průzkumné, geodetické a projektové práce</t>
  </si>
  <si>
    <t>56</t>
  </si>
  <si>
    <t>012002000</t>
  </si>
  <si>
    <t>Geodetické práce</t>
  </si>
  <si>
    <t>1024</t>
  </si>
  <si>
    <t>985521021</t>
  </si>
  <si>
    <t>Geodetické práce před výstavbou, během výstavby a po výstavbě. Náklady na vytýčení ostatních inženýrských sítí. Dokumentace skutečného provedení.</t>
  </si>
  <si>
    <t>VRN3</t>
  </si>
  <si>
    <t>Zařízení staveniště</t>
  </si>
  <si>
    <t>57</t>
  </si>
  <si>
    <t>031002000</t>
  </si>
  <si>
    <t>Související práce pro zařízení staveniště</t>
  </si>
  <si>
    <t>-1311837306</t>
  </si>
  <si>
    <t>58</t>
  </si>
  <si>
    <t>034303000</t>
  </si>
  <si>
    <t>Dopravní značení na staveništi</t>
  </si>
  <si>
    <t>kpl</t>
  </si>
  <si>
    <t>1284159429</t>
  </si>
  <si>
    <t>Dopravní značení na staveništi včetně nákladů na dopravně inženýrská opatření.</t>
  </si>
  <si>
    <t>59</t>
  </si>
  <si>
    <t>039002000</t>
  </si>
  <si>
    <t>Zrušení zařízení staveniště</t>
  </si>
  <si>
    <t>-860047365</t>
  </si>
  <si>
    <t>VRN4</t>
  </si>
  <si>
    <t>Inženýrská činnost</t>
  </si>
  <si>
    <t>60</t>
  </si>
  <si>
    <t>044002000</t>
  </si>
  <si>
    <t>Výchozí revieze elektrického zařízení ve smyslu ČSN 33 2000-6, ed.2 a ČSN 33 1500</t>
  </si>
  <si>
    <t>1405712075</t>
  </si>
  <si>
    <t>61</t>
  </si>
  <si>
    <t>045002000</t>
  </si>
  <si>
    <t>VRN - Kompletační a koordinační činnost</t>
  </si>
  <si>
    <t>656834180</t>
  </si>
  <si>
    <t>VRN - Kompletační a koordinační činnost
 - Koordinace prací se souvisejícími stavbami a SO - především pak s přípojkami elektro z rozvodu VO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</si>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</sst>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1"/>
      <c r="AQ5" s="21"/>
      <c r="AR5" s="19"/>
      <c r="BE5" s="306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1"/>
      <c r="AQ6" s="21"/>
      <c r="AR6" s="19"/>
      <c r="BE6" s="30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7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7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7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7"/>
      <c r="BS10" s="16" t="s">
        <v>6</v>
      </c>
    </row>
    <row r="11" spans="1:74" s="1" customFormat="1" ht="18.45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7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7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31</v>
      </c>
      <c r="AO13" s="21"/>
      <c r="AP13" s="21"/>
      <c r="AQ13" s="21"/>
      <c r="AR13" s="19"/>
      <c r="BE13" s="307"/>
      <c r="BS13" s="16" t="s">
        <v>6</v>
      </c>
    </row>
    <row r="14" spans="1:74" ht="13.2">
      <c r="B14" s="20"/>
      <c r="C14" s="21"/>
      <c r="D14" s="21"/>
      <c r="E14" s="312" t="s">
        <v>31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307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7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7"/>
      <c r="BS16" s="16" t="s">
        <v>4</v>
      </c>
    </row>
    <row r="17" spans="1:71" s="1" customFormat="1" ht="18.45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7"/>
      <c r="BS17" s="16" t="s">
        <v>34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7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36</v>
      </c>
      <c r="AO19" s="21"/>
      <c r="AP19" s="21"/>
      <c r="AQ19" s="21"/>
      <c r="AR19" s="19"/>
      <c r="BE19" s="307"/>
      <c r="BS19" s="16" t="s">
        <v>6</v>
      </c>
    </row>
    <row r="20" spans="1:71" s="1" customFormat="1" ht="18.45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7"/>
      <c r="BS20" s="16" t="s">
        <v>34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7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7"/>
    </row>
    <row r="23" spans="1:71" s="1" customFormat="1" ht="47.25" customHeight="1">
      <c r="B23" s="20"/>
      <c r="C23" s="21"/>
      <c r="D23" s="21"/>
      <c r="E23" s="314" t="s">
        <v>39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1"/>
      <c r="AP23" s="21"/>
      <c r="AQ23" s="21"/>
      <c r="AR23" s="19"/>
      <c r="BE23" s="307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7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7"/>
    </row>
    <row r="26" spans="1:71" s="2" customFormat="1" ht="25.95" customHeight="1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5">
        <f>ROUND(AG54,2)</f>
        <v>0</v>
      </c>
      <c r="AL26" s="316"/>
      <c r="AM26" s="316"/>
      <c r="AN26" s="316"/>
      <c r="AO26" s="316"/>
      <c r="AP26" s="35"/>
      <c r="AQ26" s="35"/>
      <c r="AR26" s="38"/>
      <c r="BE26" s="307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7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7" t="s">
        <v>41</v>
      </c>
      <c r="M28" s="317"/>
      <c r="N28" s="317"/>
      <c r="O28" s="317"/>
      <c r="P28" s="317"/>
      <c r="Q28" s="35"/>
      <c r="R28" s="35"/>
      <c r="S28" s="35"/>
      <c r="T28" s="35"/>
      <c r="U28" s="35"/>
      <c r="V28" s="35"/>
      <c r="W28" s="317" t="s">
        <v>42</v>
      </c>
      <c r="X28" s="317"/>
      <c r="Y28" s="317"/>
      <c r="Z28" s="317"/>
      <c r="AA28" s="317"/>
      <c r="AB28" s="317"/>
      <c r="AC28" s="317"/>
      <c r="AD28" s="317"/>
      <c r="AE28" s="317"/>
      <c r="AF28" s="35"/>
      <c r="AG28" s="35"/>
      <c r="AH28" s="35"/>
      <c r="AI28" s="35"/>
      <c r="AJ28" s="35"/>
      <c r="AK28" s="317" t="s">
        <v>43</v>
      </c>
      <c r="AL28" s="317"/>
      <c r="AM28" s="317"/>
      <c r="AN28" s="317"/>
      <c r="AO28" s="317"/>
      <c r="AP28" s="35"/>
      <c r="AQ28" s="35"/>
      <c r="AR28" s="38"/>
      <c r="BE28" s="307"/>
    </row>
    <row r="29" spans="1:71" s="3" customFormat="1" ht="14.4" customHeight="1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320">
        <v>0.21</v>
      </c>
      <c r="M29" s="319"/>
      <c r="N29" s="319"/>
      <c r="O29" s="319"/>
      <c r="P29" s="319"/>
      <c r="Q29" s="40"/>
      <c r="R29" s="40"/>
      <c r="S29" s="40"/>
      <c r="T29" s="40"/>
      <c r="U29" s="40"/>
      <c r="V29" s="40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0"/>
      <c r="AG29" s="40"/>
      <c r="AH29" s="40"/>
      <c r="AI29" s="40"/>
      <c r="AJ29" s="40"/>
      <c r="AK29" s="318">
        <f>ROUND(AV54, 2)</f>
        <v>0</v>
      </c>
      <c r="AL29" s="319"/>
      <c r="AM29" s="319"/>
      <c r="AN29" s="319"/>
      <c r="AO29" s="319"/>
      <c r="AP29" s="40"/>
      <c r="AQ29" s="40"/>
      <c r="AR29" s="41"/>
      <c r="BE29" s="308"/>
    </row>
    <row r="30" spans="1:71" s="3" customFormat="1" ht="14.4" customHeight="1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320">
        <v>0.15</v>
      </c>
      <c r="M30" s="319"/>
      <c r="N30" s="319"/>
      <c r="O30" s="319"/>
      <c r="P30" s="319"/>
      <c r="Q30" s="40"/>
      <c r="R30" s="40"/>
      <c r="S30" s="40"/>
      <c r="T30" s="40"/>
      <c r="U30" s="40"/>
      <c r="V30" s="40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0"/>
      <c r="AG30" s="40"/>
      <c r="AH30" s="40"/>
      <c r="AI30" s="40"/>
      <c r="AJ30" s="40"/>
      <c r="AK30" s="318">
        <f>ROUND(AW54, 2)</f>
        <v>0</v>
      </c>
      <c r="AL30" s="319"/>
      <c r="AM30" s="319"/>
      <c r="AN30" s="319"/>
      <c r="AO30" s="319"/>
      <c r="AP30" s="40"/>
      <c r="AQ30" s="40"/>
      <c r="AR30" s="41"/>
      <c r="BE30" s="308"/>
    </row>
    <row r="31" spans="1:71" s="3" customFormat="1" ht="14.4" hidden="1" customHeight="1">
      <c r="B31" s="39"/>
      <c r="C31" s="40"/>
      <c r="D31" s="40"/>
      <c r="E31" s="40"/>
      <c r="F31" s="28" t="s">
        <v>47</v>
      </c>
      <c r="G31" s="40"/>
      <c r="H31" s="40"/>
      <c r="I31" s="40"/>
      <c r="J31" s="40"/>
      <c r="K31" s="40"/>
      <c r="L31" s="320">
        <v>0.21</v>
      </c>
      <c r="M31" s="319"/>
      <c r="N31" s="319"/>
      <c r="O31" s="319"/>
      <c r="P31" s="319"/>
      <c r="Q31" s="40"/>
      <c r="R31" s="40"/>
      <c r="S31" s="40"/>
      <c r="T31" s="40"/>
      <c r="U31" s="40"/>
      <c r="V31" s="40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0"/>
      <c r="AG31" s="40"/>
      <c r="AH31" s="40"/>
      <c r="AI31" s="40"/>
      <c r="AJ31" s="40"/>
      <c r="AK31" s="318">
        <v>0</v>
      </c>
      <c r="AL31" s="319"/>
      <c r="AM31" s="319"/>
      <c r="AN31" s="319"/>
      <c r="AO31" s="319"/>
      <c r="AP31" s="40"/>
      <c r="AQ31" s="40"/>
      <c r="AR31" s="41"/>
      <c r="BE31" s="308"/>
    </row>
    <row r="32" spans="1:71" s="3" customFormat="1" ht="14.4" hidden="1" customHeight="1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320">
        <v>0.15</v>
      </c>
      <c r="M32" s="319"/>
      <c r="N32" s="319"/>
      <c r="O32" s="319"/>
      <c r="P32" s="319"/>
      <c r="Q32" s="40"/>
      <c r="R32" s="40"/>
      <c r="S32" s="40"/>
      <c r="T32" s="40"/>
      <c r="U32" s="40"/>
      <c r="V32" s="40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0"/>
      <c r="AG32" s="40"/>
      <c r="AH32" s="40"/>
      <c r="AI32" s="40"/>
      <c r="AJ32" s="40"/>
      <c r="AK32" s="318">
        <v>0</v>
      </c>
      <c r="AL32" s="319"/>
      <c r="AM32" s="319"/>
      <c r="AN32" s="319"/>
      <c r="AO32" s="319"/>
      <c r="AP32" s="40"/>
      <c r="AQ32" s="40"/>
      <c r="AR32" s="41"/>
      <c r="BE32" s="308"/>
    </row>
    <row r="33" spans="1:57" s="3" customFormat="1" ht="14.4" hidden="1" customHeight="1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320">
        <v>0</v>
      </c>
      <c r="M33" s="319"/>
      <c r="N33" s="319"/>
      <c r="O33" s="319"/>
      <c r="P33" s="319"/>
      <c r="Q33" s="40"/>
      <c r="R33" s="40"/>
      <c r="S33" s="40"/>
      <c r="T33" s="40"/>
      <c r="U33" s="40"/>
      <c r="V33" s="40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0"/>
      <c r="AG33" s="40"/>
      <c r="AH33" s="40"/>
      <c r="AI33" s="40"/>
      <c r="AJ33" s="40"/>
      <c r="AK33" s="318">
        <v>0</v>
      </c>
      <c r="AL33" s="319"/>
      <c r="AM33" s="319"/>
      <c r="AN33" s="319"/>
      <c r="AO33" s="319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321" t="s">
        <v>52</v>
      </c>
      <c r="Y35" s="322"/>
      <c r="Z35" s="322"/>
      <c r="AA35" s="322"/>
      <c r="AB35" s="322"/>
      <c r="AC35" s="44"/>
      <c r="AD35" s="44"/>
      <c r="AE35" s="44"/>
      <c r="AF35" s="44"/>
      <c r="AG35" s="44"/>
      <c r="AH35" s="44"/>
      <c r="AI35" s="44"/>
      <c r="AJ35" s="44"/>
      <c r="AK35" s="323">
        <f>SUM(AK26:AK33)</f>
        <v>0</v>
      </c>
      <c r="AL35" s="322"/>
      <c r="AM35" s="322"/>
      <c r="AN35" s="322"/>
      <c r="AO35" s="324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PVDMTr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25" t="str">
        <f>K6</f>
        <v>Preference veřejné dopravy města Třebíč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Město Třebíč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7" t="str">
        <f>IF(AN8= "","",AN8)</f>
        <v>8. 1. 2021</v>
      </c>
      <c r="AN47" s="327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15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Třebíč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32</v>
      </c>
      <c r="AJ49" s="35"/>
      <c r="AK49" s="35"/>
      <c r="AL49" s="35"/>
      <c r="AM49" s="328" t="str">
        <f>IF(E17="","",E17)</f>
        <v>Ing. Karel Tomek</v>
      </c>
      <c r="AN49" s="329"/>
      <c r="AO49" s="329"/>
      <c r="AP49" s="329"/>
      <c r="AQ49" s="35"/>
      <c r="AR49" s="38"/>
      <c r="AS49" s="330" t="s">
        <v>54</v>
      </c>
      <c r="AT49" s="331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15" customHeight="1">
      <c r="A50" s="33"/>
      <c r="B50" s="34"/>
      <c r="C50" s="28" t="s">
        <v>30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328" t="str">
        <f>IF(E20="","",E20)</f>
        <v>Ivalú Macarena Ávila Herrera</v>
      </c>
      <c r="AN50" s="329"/>
      <c r="AO50" s="329"/>
      <c r="AP50" s="329"/>
      <c r="AQ50" s="35"/>
      <c r="AR50" s="38"/>
      <c r="AS50" s="332"/>
      <c r="AT50" s="333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4"/>
      <c r="AT51" s="335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6" t="s">
        <v>55</v>
      </c>
      <c r="D52" s="337"/>
      <c r="E52" s="337"/>
      <c r="F52" s="337"/>
      <c r="G52" s="337"/>
      <c r="H52" s="65"/>
      <c r="I52" s="338" t="s">
        <v>56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57</v>
      </c>
      <c r="AH52" s="337"/>
      <c r="AI52" s="337"/>
      <c r="AJ52" s="337"/>
      <c r="AK52" s="337"/>
      <c r="AL52" s="337"/>
      <c r="AM52" s="337"/>
      <c r="AN52" s="338" t="s">
        <v>58</v>
      </c>
      <c r="AO52" s="337"/>
      <c r="AP52" s="337"/>
      <c r="AQ52" s="66" t="s">
        <v>59</v>
      </c>
      <c r="AR52" s="38"/>
      <c r="AS52" s="67" t="s">
        <v>60</v>
      </c>
      <c r="AT52" s="68" t="s">
        <v>61</v>
      </c>
      <c r="AU52" s="68" t="s">
        <v>62</v>
      </c>
      <c r="AV52" s="68" t="s">
        <v>63</v>
      </c>
      <c r="AW52" s="68" t="s">
        <v>64</v>
      </c>
      <c r="AX52" s="68" t="s">
        <v>65</v>
      </c>
      <c r="AY52" s="68" t="s">
        <v>66</v>
      </c>
      <c r="AZ52" s="68" t="s">
        <v>67</v>
      </c>
      <c r="BA52" s="68" t="s">
        <v>68</v>
      </c>
      <c r="BB52" s="68" t="s">
        <v>69</v>
      </c>
      <c r="BC52" s="68" t="s">
        <v>70</v>
      </c>
      <c r="BD52" s="69" t="s">
        <v>71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72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43">
        <f>ROUND(AG55,2)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73</v>
      </c>
      <c r="BT54" s="83" t="s">
        <v>74</v>
      </c>
      <c r="BU54" s="84" t="s">
        <v>75</v>
      </c>
      <c r="BV54" s="83" t="s">
        <v>76</v>
      </c>
      <c r="BW54" s="83" t="s">
        <v>5</v>
      </c>
      <c r="BX54" s="83" t="s">
        <v>77</v>
      </c>
      <c r="CL54" s="83" t="s">
        <v>19</v>
      </c>
    </row>
    <row r="55" spans="1:91" s="7" customFormat="1" ht="16.5" customHeight="1">
      <c r="A55" s="85" t="s">
        <v>78</v>
      </c>
      <c r="B55" s="86"/>
      <c r="C55" s="87"/>
      <c r="D55" s="342" t="s">
        <v>79</v>
      </c>
      <c r="E55" s="342"/>
      <c r="F55" s="342"/>
      <c r="G55" s="342"/>
      <c r="H55" s="342"/>
      <c r="I55" s="88"/>
      <c r="J55" s="342" t="s">
        <v>80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'102 - Zastávkové informač...'!J30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89" t="s">
        <v>81</v>
      </c>
      <c r="AR55" s="90"/>
      <c r="AS55" s="91">
        <v>0</v>
      </c>
      <c r="AT55" s="92">
        <f>ROUND(SUM(AV55:AW55),2)</f>
        <v>0</v>
      </c>
      <c r="AU55" s="93">
        <f>'102 - Zastávkové informač...'!P90</f>
        <v>0</v>
      </c>
      <c r="AV55" s="92">
        <f>'102 - Zastávkové informač...'!J33</f>
        <v>0</v>
      </c>
      <c r="AW55" s="92">
        <f>'102 - Zastávkové informač...'!J34</f>
        <v>0</v>
      </c>
      <c r="AX55" s="92">
        <f>'102 - Zastávkové informač...'!J35</f>
        <v>0</v>
      </c>
      <c r="AY55" s="92">
        <f>'102 - Zastávkové informač...'!J36</f>
        <v>0</v>
      </c>
      <c r="AZ55" s="92">
        <f>'102 - Zastávkové informač...'!F33</f>
        <v>0</v>
      </c>
      <c r="BA55" s="92">
        <f>'102 - Zastávkové informač...'!F34</f>
        <v>0</v>
      </c>
      <c r="BB55" s="92">
        <f>'102 - Zastávkové informač...'!F35</f>
        <v>0</v>
      </c>
      <c r="BC55" s="92">
        <f>'102 - Zastávkové informač...'!F36</f>
        <v>0</v>
      </c>
      <c r="BD55" s="94">
        <f>'102 - Zastávkové informač...'!F37</f>
        <v>0</v>
      </c>
      <c r="BT55" s="95" t="s">
        <v>82</v>
      </c>
      <c r="BV55" s="95" t="s">
        <v>76</v>
      </c>
      <c r="BW55" s="95" t="s">
        <v>83</v>
      </c>
      <c r="BX55" s="95" t="s">
        <v>5</v>
      </c>
      <c r="CL55" s="95" t="s">
        <v>84</v>
      </c>
      <c r="CM55" s="95" t="s">
        <v>85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bkysrPGZIMrehuptCfHuk1MeCJ+iZ8h0PUHCNy2es322GQSXElM0vb4pkOBdjiD8SBOTu67u4qKXqGSNDKXPVg==" saltValue="BRCEQdMS+IIxUyYtutrBcR29VY+68cslPnqnMxLj/w2pDoqKxg5ffxnkVXPzh5RCPAq6sNQ7aLIWf8ZfLiikn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2 - Zastávkové informač...'!C2" display="/" xr:uid="{00000000-0004-0000-0000-000000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8"/>
  <sheetViews>
    <sheetView showGridLines="0" workbookViewId="0">
      <selection activeCell="F280" sqref="F280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6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6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83</v>
      </c>
    </row>
    <row r="3" spans="1:46" s="1" customFormat="1" ht="6.9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85</v>
      </c>
    </row>
    <row r="4" spans="1:46" s="1" customFormat="1" ht="24.9" customHeight="1">
      <c r="B4" s="19"/>
      <c r="D4" s="100" t="s">
        <v>86</v>
      </c>
      <c r="I4" s="96"/>
      <c r="L4" s="19"/>
      <c r="M4" s="101" t="s">
        <v>10</v>
      </c>
      <c r="AT4" s="16" t="s">
        <v>4</v>
      </c>
    </row>
    <row r="5" spans="1:46" s="1" customFormat="1" ht="6.9" customHeight="1">
      <c r="B5" s="19"/>
      <c r="I5" s="96"/>
      <c r="L5" s="19"/>
    </row>
    <row r="6" spans="1:46" s="1" customFormat="1" ht="12" customHeight="1">
      <c r="B6" s="19"/>
      <c r="D6" s="102" t="s">
        <v>16</v>
      </c>
      <c r="I6" s="96"/>
      <c r="L6" s="19"/>
    </row>
    <row r="7" spans="1:46" s="1" customFormat="1" ht="16.5" customHeight="1">
      <c r="B7" s="19"/>
      <c r="E7" s="346" t="str">
        <f>'Rekapitulace stavby'!K6</f>
        <v>Preference veřejné dopravy města Třebíč</v>
      </c>
      <c r="F7" s="347"/>
      <c r="G7" s="347"/>
      <c r="H7" s="347"/>
      <c r="I7" s="96"/>
      <c r="L7" s="19"/>
    </row>
    <row r="8" spans="1:46" s="2" customFormat="1" ht="12" customHeight="1">
      <c r="A8" s="33"/>
      <c r="B8" s="38"/>
      <c r="C8" s="33"/>
      <c r="D8" s="102" t="s">
        <v>87</v>
      </c>
      <c r="E8" s="33"/>
      <c r="F8" s="33"/>
      <c r="G8" s="33"/>
      <c r="H8" s="33"/>
      <c r="I8" s="103"/>
      <c r="J8" s="33"/>
      <c r="K8" s="33"/>
      <c r="L8" s="10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88</v>
      </c>
      <c r="F9" s="349"/>
      <c r="G9" s="349"/>
      <c r="H9" s="349"/>
      <c r="I9" s="103"/>
      <c r="J9" s="33"/>
      <c r="K9" s="33"/>
      <c r="L9" s="10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3"/>
      <c r="J10" s="33"/>
      <c r="K10" s="33"/>
      <c r="L10" s="10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2" t="s">
        <v>18</v>
      </c>
      <c r="E11" s="33"/>
      <c r="F11" s="105" t="s">
        <v>84</v>
      </c>
      <c r="G11" s="33"/>
      <c r="H11" s="33"/>
      <c r="I11" s="106" t="s">
        <v>20</v>
      </c>
      <c r="J11" s="105" t="s">
        <v>89</v>
      </c>
      <c r="K11" s="33"/>
      <c r="L11" s="10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2" t="s">
        <v>21</v>
      </c>
      <c r="E12" s="33"/>
      <c r="F12" s="105" t="s">
        <v>22</v>
      </c>
      <c r="G12" s="33"/>
      <c r="H12" s="33"/>
      <c r="I12" s="106" t="s">
        <v>23</v>
      </c>
      <c r="J12" s="107" t="str">
        <f>'Rekapitulace stavby'!AN8</f>
        <v>8. 1. 2021</v>
      </c>
      <c r="K12" s="33"/>
      <c r="L12" s="10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21.75" customHeight="1">
      <c r="A13" s="33"/>
      <c r="B13" s="38"/>
      <c r="C13" s="33"/>
      <c r="D13" s="108" t="s">
        <v>90</v>
      </c>
      <c r="E13" s="33"/>
      <c r="F13" s="109" t="s">
        <v>91</v>
      </c>
      <c r="G13" s="33"/>
      <c r="H13" s="33"/>
      <c r="I13" s="110" t="s">
        <v>92</v>
      </c>
      <c r="J13" s="109" t="s">
        <v>93</v>
      </c>
      <c r="K13" s="33"/>
      <c r="L13" s="10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2" t="s">
        <v>25</v>
      </c>
      <c r="E14" s="33"/>
      <c r="F14" s="33"/>
      <c r="G14" s="33"/>
      <c r="H14" s="33"/>
      <c r="I14" s="106" t="s">
        <v>26</v>
      </c>
      <c r="J14" s="105" t="s">
        <v>27</v>
      </c>
      <c r="K14" s="33"/>
      <c r="L14" s="10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5" t="s">
        <v>22</v>
      </c>
      <c r="F15" s="33"/>
      <c r="G15" s="33"/>
      <c r="H15" s="33"/>
      <c r="I15" s="106" t="s">
        <v>28</v>
      </c>
      <c r="J15" s="105" t="s">
        <v>29</v>
      </c>
      <c r="K15" s="33"/>
      <c r="L15" s="10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3"/>
      <c r="J16" s="33"/>
      <c r="K16" s="33"/>
      <c r="L16" s="10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2" t="s">
        <v>30</v>
      </c>
      <c r="E17" s="33"/>
      <c r="F17" s="33"/>
      <c r="G17" s="33"/>
      <c r="H17" s="33"/>
      <c r="I17" s="106" t="s">
        <v>26</v>
      </c>
      <c r="J17" s="29" t="str">
        <f>'Rekapitulace stavby'!AN13</f>
        <v>Vyplň údaj</v>
      </c>
      <c r="K17" s="33"/>
      <c r="L17" s="10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06" t="s">
        <v>28</v>
      </c>
      <c r="J18" s="29" t="str">
        <f>'Rekapitulace stavby'!AN14</f>
        <v>Vyplň údaj</v>
      </c>
      <c r="K18" s="33"/>
      <c r="L18" s="10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3"/>
      <c r="J19" s="33"/>
      <c r="K19" s="33"/>
      <c r="L19" s="10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2" t="s">
        <v>32</v>
      </c>
      <c r="E20" s="33"/>
      <c r="F20" s="33"/>
      <c r="G20" s="33"/>
      <c r="H20" s="33"/>
      <c r="I20" s="106" t="s">
        <v>26</v>
      </c>
      <c r="J20" s="105" t="s">
        <v>19</v>
      </c>
      <c r="K20" s="33"/>
      <c r="L20" s="10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5" t="s">
        <v>33</v>
      </c>
      <c r="F21" s="33"/>
      <c r="G21" s="33"/>
      <c r="H21" s="33"/>
      <c r="I21" s="106" t="s">
        <v>28</v>
      </c>
      <c r="J21" s="105" t="s">
        <v>19</v>
      </c>
      <c r="K21" s="33"/>
      <c r="L21" s="10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3"/>
      <c r="J22" s="33"/>
      <c r="K22" s="33"/>
      <c r="L22" s="10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2" t="s">
        <v>35</v>
      </c>
      <c r="E23" s="33"/>
      <c r="F23" s="33"/>
      <c r="G23" s="33"/>
      <c r="H23" s="33"/>
      <c r="I23" s="106" t="s">
        <v>26</v>
      </c>
      <c r="J23" s="105" t="s">
        <v>36</v>
      </c>
      <c r="K23" s="33"/>
      <c r="L23" s="10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5" t="s">
        <v>37</v>
      </c>
      <c r="F24" s="33"/>
      <c r="G24" s="33"/>
      <c r="H24" s="33"/>
      <c r="I24" s="106" t="s">
        <v>28</v>
      </c>
      <c r="J24" s="105" t="s">
        <v>19</v>
      </c>
      <c r="K24" s="33"/>
      <c r="L24" s="10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3"/>
      <c r="J25" s="33"/>
      <c r="K25" s="33"/>
      <c r="L25" s="10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2" t="s">
        <v>38</v>
      </c>
      <c r="E26" s="33"/>
      <c r="F26" s="33"/>
      <c r="G26" s="33"/>
      <c r="H26" s="33"/>
      <c r="I26" s="103"/>
      <c r="J26" s="33"/>
      <c r="K26" s="33"/>
      <c r="L26" s="10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352" t="s">
        <v>19</v>
      </c>
      <c r="F27" s="352"/>
      <c r="G27" s="352"/>
      <c r="H27" s="352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3"/>
      <c r="J28" s="33"/>
      <c r="K28" s="33"/>
      <c r="L28" s="10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5"/>
      <c r="E29" s="115"/>
      <c r="F29" s="115"/>
      <c r="G29" s="115"/>
      <c r="H29" s="115"/>
      <c r="I29" s="116"/>
      <c r="J29" s="115"/>
      <c r="K29" s="115"/>
      <c r="L29" s="104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7" t="s">
        <v>40</v>
      </c>
      <c r="E30" s="33"/>
      <c r="F30" s="33"/>
      <c r="G30" s="33"/>
      <c r="H30" s="33"/>
      <c r="I30" s="103"/>
      <c r="J30" s="118">
        <f>ROUND(J90, 2)</f>
        <v>0</v>
      </c>
      <c r="K30" s="33"/>
      <c r="L30" s="10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5"/>
      <c r="E31" s="115"/>
      <c r="F31" s="115"/>
      <c r="G31" s="115"/>
      <c r="H31" s="115"/>
      <c r="I31" s="116"/>
      <c r="J31" s="115"/>
      <c r="K31" s="115"/>
      <c r="L31" s="10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42</v>
      </c>
      <c r="G32" s="33"/>
      <c r="H32" s="33"/>
      <c r="I32" s="120" t="s">
        <v>41</v>
      </c>
      <c r="J32" s="119" t="s">
        <v>43</v>
      </c>
      <c r="K32" s="33"/>
      <c r="L32" s="10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1" t="s">
        <v>44</v>
      </c>
      <c r="E33" s="102" t="s">
        <v>45</v>
      </c>
      <c r="F33" s="122">
        <f>ROUND((SUM(BE90:BE297)),  2)</f>
        <v>0</v>
      </c>
      <c r="G33" s="33"/>
      <c r="H33" s="33"/>
      <c r="I33" s="123">
        <v>0.21</v>
      </c>
      <c r="J33" s="122">
        <f>ROUND(((SUM(BE90:BE297))*I33),  2)</f>
        <v>0</v>
      </c>
      <c r="K33" s="33"/>
      <c r="L33" s="10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2" t="s">
        <v>46</v>
      </c>
      <c r="F34" s="122">
        <f>ROUND((SUM(BF90:BF297)),  2)</f>
        <v>0</v>
      </c>
      <c r="G34" s="33"/>
      <c r="H34" s="33"/>
      <c r="I34" s="123">
        <v>0.15</v>
      </c>
      <c r="J34" s="122">
        <f>ROUND(((SUM(BF90:BF297))*I34),  2)</f>
        <v>0</v>
      </c>
      <c r="K34" s="33"/>
      <c r="L34" s="10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2" t="s">
        <v>47</v>
      </c>
      <c r="F35" s="122">
        <f>ROUND((SUM(BG90:BG297)),  2)</f>
        <v>0</v>
      </c>
      <c r="G35" s="33"/>
      <c r="H35" s="33"/>
      <c r="I35" s="123">
        <v>0.21</v>
      </c>
      <c r="J35" s="122">
        <f>0</f>
        <v>0</v>
      </c>
      <c r="K35" s="33"/>
      <c r="L35" s="10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2" t="s">
        <v>48</v>
      </c>
      <c r="F36" s="122">
        <f>ROUND((SUM(BH90:BH297)),  2)</f>
        <v>0</v>
      </c>
      <c r="G36" s="33"/>
      <c r="H36" s="33"/>
      <c r="I36" s="123">
        <v>0.15</v>
      </c>
      <c r="J36" s="122">
        <f>0</f>
        <v>0</v>
      </c>
      <c r="K36" s="33"/>
      <c r="L36" s="10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2" t="s">
        <v>49</v>
      </c>
      <c r="F37" s="122">
        <f>ROUND((SUM(BI90:BI297)),  2)</f>
        <v>0</v>
      </c>
      <c r="G37" s="33"/>
      <c r="H37" s="33"/>
      <c r="I37" s="123">
        <v>0</v>
      </c>
      <c r="J37" s="122">
        <f>0</f>
        <v>0</v>
      </c>
      <c r="K37" s="33"/>
      <c r="L37" s="10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3"/>
      <c r="J38" s="33"/>
      <c r="K38" s="33"/>
      <c r="L38" s="10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9"/>
      <c r="J39" s="130">
        <f>SUM(J30:J37)</f>
        <v>0</v>
      </c>
      <c r="K39" s="131"/>
      <c r="L39" s="10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94</v>
      </c>
      <c r="D45" s="35"/>
      <c r="E45" s="35"/>
      <c r="F45" s="35"/>
      <c r="G45" s="35"/>
      <c r="H45" s="35"/>
      <c r="I45" s="103"/>
      <c r="J45" s="35"/>
      <c r="K45" s="35"/>
      <c r="L45" s="104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104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3"/>
      <c r="J47" s="35"/>
      <c r="K47" s="35"/>
      <c r="L47" s="104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Preference veřejné dopravy města Třebíč</v>
      </c>
      <c r="F48" s="354"/>
      <c r="G48" s="354"/>
      <c r="H48" s="354"/>
      <c r="I48" s="103"/>
      <c r="J48" s="35"/>
      <c r="K48" s="35"/>
      <c r="L48" s="104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103"/>
      <c r="J49" s="35"/>
      <c r="K49" s="35"/>
      <c r="L49" s="104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25" t="str">
        <f>E9</f>
        <v>102 - Zastávkové informační označníky</v>
      </c>
      <c r="F50" s="355"/>
      <c r="G50" s="355"/>
      <c r="H50" s="355"/>
      <c r="I50" s="103"/>
      <c r="J50" s="35"/>
      <c r="K50" s="35"/>
      <c r="L50" s="104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104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Město Třebíč</v>
      </c>
      <c r="G52" s="35"/>
      <c r="H52" s="35"/>
      <c r="I52" s="106" t="s">
        <v>23</v>
      </c>
      <c r="J52" s="58" t="str">
        <f>IF(J12="","",J12)</f>
        <v>8. 1. 2021</v>
      </c>
      <c r="K52" s="35"/>
      <c r="L52" s="104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104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15" customHeight="1">
      <c r="A54" s="33"/>
      <c r="B54" s="34"/>
      <c r="C54" s="28" t="s">
        <v>25</v>
      </c>
      <c r="D54" s="35"/>
      <c r="E54" s="35"/>
      <c r="F54" s="26" t="str">
        <f>E15</f>
        <v>Město Třebíč</v>
      </c>
      <c r="G54" s="35"/>
      <c r="H54" s="35"/>
      <c r="I54" s="106" t="s">
        <v>32</v>
      </c>
      <c r="J54" s="31" t="str">
        <f>E21</f>
        <v>Ing. Karel Tomek</v>
      </c>
      <c r="K54" s="35"/>
      <c r="L54" s="104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65" customHeight="1">
      <c r="A55" s="33"/>
      <c r="B55" s="34"/>
      <c r="C55" s="28" t="s">
        <v>30</v>
      </c>
      <c r="D55" s="35"/>
      <c r="E55" s="35"/>
      <c r="F55" s="26" t="str">
        <f>IF(E18="","",E18)</f>
        <v>Vyplň údaj</v>
      </c>
      <c r="G55" s="35"/>
      <c r="H55" s="35"/>
      <c r="I55" s="106" t="s">
        <v>35</v>
      </c>
      <c r="J55" s="31" t="str">
        <f>E24</f>
        <v>Ivalú Macarena Ávila Herrera</v>
      </c>
      <c r="K55" s="35"/>
      <c r="L55" s="104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104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8" t="s">
        <v>95</v>
      </c>
      <c r="D57" s="139"/>
      <c r="E57" s="139"/>
      <c r="F57" s="139"/>
      <c r="G57" s="139"/>
      <c r="H57" s="139"/>
      <c r="I57" s="140"/>
      <c r="J57" s="141" t="s">
        <v>96</v>
      </c>
      <c r="K57" s="139"/>
      <c r="L57" s="104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104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2" t="s">
        <v>72</v>
      </c>
      <c r="D59" s="35"/>
      <c r="E59" s="35"/>
      <c r="F59" s="35"/>
      <c r="G59" s="35"/>
      <c r="H59" s="35"/>
      <c r="I59" s="103"/>
      <c r="J59" s="76">
        <f>J90</f>
        <v>0</v>
      </c>
      <c r="K59" s="35"/>
      <c r="L59" s="104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97</v>
      </c>
    </row>
    <row r="60" spans="1:47" s="9" customFormat="1" ht="24.9" customHeight="1">
      <c r="B60" s="143"/>
      <c r="C60" s="144"/>
      <c r="D60" s="145" t="s">
        <v>98</v>
      </c>
      <c r="E60" s="146"/>
      <c r="F60" s="146"/>
      <c r="G60" s="146"/>
      <c r="H60" s="146"/>
      <c r="I60" s="147"/>
      <c r="J60" s="148">
        <f>J91</f>
        <v>0</v>
      </c>
      <c r="K60" s="144"/>
      <c r="L60" s="149"/>
    </row>
    <row r="61" spans="1:47" s="10" customFormat="1" ht="19.95" customHeight="1">
      <c r="B61" s="150"/>
      <c r="C61" s="151"/>
      <c r="D61" s="152" t="s">
        <v>99</v>
      </c>
      <c r="E61" s="153"/>
      <c r="F61" s="153"/>
      <c r="G61" s="153"/>
      <c r="H61" s="153"/>
      <c r="I61" s="154"/>
      <c r="J61" s="155">
        <f>J92</f>
        <v>0</v>
      </c>
      <c r="K61" s="151"/>
      <c r="L61" s="156"/>
    </row>
    <row r="62" spans="1:47" s="9" customFormat="1" ht="24.9" customHeight="1">
      <c r="B62" s="143"/>
      <c r="C62" s="144"/>
      <c r="D62" s="145" t="s">
        <v>100</v>
      </c>
      <c r="E62" s="146"/>
      <c r="F62" s="146"/>
      <c r="G62" s="146"/>
      <c r="H62" s="146"/>
      <c r="I62" s="147"/>
      <c r="J62" s="148">
        <f>J131</f>
        <v>0</v>
      </c>
      <c r="K62" s="144"/>
      <c r="L62" s="149"/>
    </row>
    <row r="63" spans="1:47" s="10" customFormat="1" ht="19.95" customHeight="1">
      <c r="B63" s="150"/>
      <c r="C63" s="151"/>
      <c r="D63" s="152" t="s">
        <v>101</v>
      </c>
      <c r="E63" s="153"/>
      <c r="F63" s="153"/>
      <c r="G63" s="153"/>
      <c r="H63" s="153"/>
      <c r="I63" s="154"/>
      <c r="J63" s="155">
        <f>J132</f>
        <v>0</v>
      </c>
      <c r="K63" s="151"/>
      <c r="L63" s="156"/>
    </row>
    <row r="64" spans="1:47" s="10" customFormat="1" ht="19.95" customHeight="1">
      <c r="B64" s="150"/>
      <c r="C64" s="151"/>
      <c r="D64" s="152" t="s">
        <v>102</v>
      </c>
      <c r="E64" s="153"/>
      <c r="F64" s="153"/>
      <c r="G64" s="153"/>
      <c r="H64" s="153"/>
      <c r="I64" s="154"/>
      <c r="J64" s="155">
        <f>J163</f>
        <v>0</v>
      </c>
      <c r="K64" s="151"/>
      <c r="L64" s="156"/>
    </row>
    <row r="65" spans="1:31" s="10" customFormat="1" ht="14.85" customHeight="1">
      <c r="B65" s="150"/>
      <c r="C65" s="151"/>
      <c r="D65" s="152" t="s">
        <v>103</v>
      </c>
      <c r="E65" s="153"/>
      <c r="F65" s="153"/>
      <c r="G65" s="153"/>
      <c r="H65" s="153"/>
      <c r="I65" s="154"/>
      <c r="J65" s="155">
        <f>J260</f>
        <v>0</v>
      </c>
      <c r="K65" s="151"/>
      <c r="L65" s="156"/>
    </row>
    <row r="66" spans="1:31" s="10" customFormat="1" ht="14.85" customHeight="1">
      <c r="B66" s="150"/>
      <c r="C66" s="151"/>
      <c r="D66" s="152" t="s">
        <v>104</v>
      </c>
      <c r="E66" s="153"/>
      <c r="F66" s="153"/>
      <c r="G66" s="153"/>
      <c r="H66" s="153"/>
      <c r="I66" s="154"/>
      <c r="J66" s="155">
        <f>J261</f>
        <v>0</v>
      </c>
      <c r="K66" s="151"/>
      <c r="L66" s="156"/>
    </row>
    <row r="67" spans="1:31" s="9" customFormat="1" ht="24.9" customHeight="1">
      <c r="B67" s="143"/>
      <c r="C67" s="144"/>
      <c r="D67" s="145" t="s">
        <v>105</v>
      </c>
      <c r="E67" s="146"/>
      <c r="F67" s="146"/>
      <c r="G67" s="146"/>
      <c r="H67" s="146"/>
      <c r="I67" s="147"/>
      <c r="J67" s="148">
        <f>J282</f>
        <v>0</v>
      </c>
      <c r="K67" s="144"/>
      <c r="L67" s="149"/>
    </row>
    <row r="68" spans="1:31" s="10" customFormat="1" ht="19.95" customHeight="1">
      <c r="B68" s="150"/>
      <c r="C68" s="151"/>
      <c r="D68" s="152" t="s">
        <v>106</v>
      </c>
      <c r="E68" s="153"/>
      <c r="F68" s="153"/>
      <c r="G68" s="153"/>
      <c r="H68" s="153"/>
      <c r="I68" s="154"/>
      <c r="J68" s="155">
        <f>J283</f>
        <v>0</v>
      </c>
      <c r="K68" s="151"/>
      <c r="L68" s="156"/>
    </row>
    <row r="69" spans="1:31" s="10" customFormat="1" ht="19.95" customHeight="1">
      <c r="B69" s="150"/>
      <c r="C69" s="151"/>
      <c r="D69" s="152" t="s">
        <v>107</v>
      </c>
      <c r="E69" s="153"/>
      <c r="F69" s="153"/>
      <c r="G69" s="153"/>
      <c r="H69" s="153"/>
      <c r="I69" s="154"/>
      <c r="J69" s="155">
        <f>J286</f>
        <v>0</v>
      </c>
      <c r="K69" s="151"/>
      <c r="L69" s="156"/>
    </row>
    <row r="70" spans="1:31" s="10" customFormat="1" ht="19.95" customHeight="1">
      <c r="B70" s="150"/>
      <c r="C70" s="151"/>
      <c r="D70" s="152" t="s">
        <v>108</v>
      </c>
      <c r="E70" s="153"/>
      <c r="F70" s="153"/>
      <c r="G70" s="153"/>
      <c r="H70" s="153"/>
      <c r="I70" s="154"/>
      <c r="J70" s="155">
        <f>J293</f>
        <v>0</v>
      </c>
      <c r="K70" s="151"/>
      <c r="L70" s="156"/>
    </row>
    <row r="71" spans="1:31" s="2" customFormat="1" ht="21.75" customHeight="1">
      <c r="A71" s="33"/>
      <c r="B71" s="34"/>
      <c r="C71" s="35"/>
      <c r="D71" s="35"/>
      <c r="E71" s="35"/>
      <c r="F71" s="35"/>
      <c r="G71" s="35"/>
      <c r="H71" s="35"/>
      <c r="I71" s="103"/>
      <c r="J71" s="35"/>
      <c r="K71" s="35"/>
      <c r="L71" s="104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" customHeight="1">
      <c r="A72" s="33"/>
      <c r="B72" s="46"/>
      <c r="C72" s="47"/>
      <c r="D72" s="47"/>
      <c r="E72" s="47"/>
      <c r="F72" s="47"/>
      <c r="G72" s="47"/>
      <c r="H72" s="47"/>
      <c r="I72" s="134"/>
      <c r="J72" s="47"/>
      <c r="K72" s="47"/>
      <c r="L72" s="104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6" spans="1:31" s="2" customFormat="1" ht="6.9" customHeight="1">
      <c r="A76" s="33"/>
      <c r="B76" s="48"/>
      <c r="C76" s="49"/>
      <c r="D76" s="49"/>
      <c r="E76" s="49"/>
      <c r="F76" s="49"/>
      <c r="G76" s="49"/>
      <c r="H76" s="49"/>
      <c r="I76" s="137"/>
      <c r="J76" s="49"/>
      <c r="K76" s="49"/>
      <c r="L76" s="10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4.9" customHeight="1">
      <c r="A77" s="33"/>
      <c r="B77" s="34"/>
      <c r="C77" s="22" t="s">
        <v>109</v>
      </c>
      <c r="D77" s="35"/>
      <c r="E77" s="35"/>
      <c r="F77" s="35"/>
      <c r="G77" s="35"/>
      <c r="H77" s="35"/>
      <c r="I77" s="103"/>
      <c r="J77" s="35"/>
      <c r="K77" s="35"/>
      <c r="L77" s="10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" customHeight="1">
      <c r="A78" s="33"/>
      <c r="B78" s="34"/>
      <c r="C78" s="35"/>
      <c r="D78" s="35"/>
      <c r="E78" s="35"/>
      <c r="F78" s="35"/>
      <c r="G78" s="35"/>
      <c r="H78" s="35"/>
      <c r="I78" s="103"/>
      <c r="J78" s="35"/>
      <c r="K78" s="35"/>
      <c r="L78" s="104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16</v>
      </c>
      <c r="D79" s="35"/>
      <c r="E79" s="35"/>
      <c r="F79" s="35"/>
      <c r="G79" s="35"/>
      <c r="H79" s="35"/>
      <c r="I79" s="103"/>
      <c r="J79" s="35"/>
      <c r="K79" s="35"/>
      <c r="L79" s="104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53" t="str">
        <f>E7</f>
        <v>Preference veřejné dopravy města Třebíč</v>
      </c>
      <c r="F80" s="354"/>
      <c r="G80" s="354"/>
      <c r="H80" s="354"/>
      <c r="I80" s="103"/>
      <c r="J80" s="35"/>
      <c r="K80" s="35"/>
      <c r="L80" s="104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87</v>
      </c>
      <c r="D81" s="35"/>
      <c r="E81" s="35"/>
      <c r="F81" s="35"/>
      <c r="G81" s="35"/>
      <c r="H81" s="35"/>
      <c r="I81" s="103"/>
      <c r="J81" s="35"/>
      <c r="K81" s="35"/>
      <c r="L81" s="10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6.5" customHeight="1">
      <c r="A82" s="33"/>
      <c r="B82" s="34"/>
      <c r="C82" s="35"/>
      <c r="D82" s="35"/>
      <c r="E82" s="325" t="str">
        <f>E9</f>
        <v>102 - Zastávkové informační označníky</v>
      </c>
      <c r="F82" s="355"/>
      <c r="G82" s="355"/>
      <c r="H82" s="355"/>
      <c r="I82" s="103"/>
      <c r="J82" s="35"/>
      <c r="K82" s="35"/>
      <c r="L82" s="10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03"/>
      <c r="J83" s="35"/>
      <c r="K83" s="35"/>
      <c r="L83" s="10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21</v>
      </c>
      <c r="D84" s="35"/>
      <c r="E84" s="35"/>
      <c r="F84" s="26" t="str">
        <f>F12</f>
        <v>Město Třebíč</v>
      </c>
      <c r="G84" s="35"/>
      <c r="H84" s="35"/>
      <c r="I84" s="106" t="s">
        <v>23</v>
      </c>
      <c r="J84" s="58" t="str">
        <f>IF(J12="","",J12)</f>
        <v>8. 1. 2021</v>
      </c>
      <c r="K84" s="35"/>
      <c r="L84" s="10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" customHeight="1">
      <c r="A85" s="33"/>
      <c r="B85" s="34"/>
      <c r="C85" s="35"/>
      <c r="D85" s="35"/>
      <c r="E85" s="35"/>
      <c r="F85" s="35"/>
      <c r="G85" s="35"/>
      <c r="H85" s="35"/>
      <c r="I85" s="103"/>
      <c r="J85" s="35"/>
      <c r="K85" s="35"/>
      <c r="L85" s="10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15" customHeight="1">
      <c r="A86" s="33"/>
      <c r="B86" s="34"/>
      <c r="C86" s="28" t="s">
        <v>25</v>
      </c>
      <c r="D86" s="35"/>
      <c r="E86" s="35"/>
      <c r="F86" s="26" t="str">
        <f>E15</f>
        <v>Město Třebíč</v>
      </c>
      <c r="G86" s="35"/>
      <c r="H86" s="35"/>
      <c r="I86" s="106" t="s">
        <v>32</v>
      </c>
      <c r="J86" s="31" t="str">
        <f>E21</f>
        <v>Ing. Karel Tomek</v>
      </c>
      <c r="K86" s="35"/>
      <c r="L86" s="104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25.65" customHeight="1">
      <c r="A87" s="33"/>
      <c r="B87" s="34"/>
      <c r="C87" s="28" t="s">
        <v>30</v>
      </c>
      <c r="D87" s="35"/>
      <c r="E87" s="35"/>
      <c r="F87" s="26" t="str">
        <f>IF(E18="","",E18)</f>
        <v>Vyplň údaj</v>
      </c>
      <c r="G87" s="35"/>
      <c r="H87" s="35"/>
      <c r="I87" s="106" t="s">
        <v>35</v>
      </c>
      <c r="J87" s="31" t="str">
        <f>E24</f>
        <v>Ivalú Macarena Ávila Herrera</v>
      </c>
      <c r="K87" s="35"/>
      <c r="L87" s="10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0.35" customHeight="1">
      <c r="A88" s="33"/>
      <c r="B88" s="34"/>
      <c r="C88" s="35"/>
      <c r="D88" s="35"/>
      <c r="E88" s="35"/>
      <c r="F88" s="35"/>
      <c r="G88" s="35"/>
      <c r="H88" s="35"/>
      <c r="I88" s="103"/>
      <c r="J88" s="35"/>
      <c r="K88" s="35"/>
      <c r="L88" s="10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11" customFormat="1" ht="29.25" customHeight="1">
      <c r="A89" s="157"/>
      <c r="B89" s="158"/>
      <c r="C89" s="159" t="s">
        <v>110</v>
      </c>
      <c r="D89" s="160" t="s">
        <v>59</v>
      </c>
      <c r="E89" s="160" t="s">
        <v>55</v>
      </c>
      <c r="F89" s="160" t="s">
        <v>56</v>
      </c>
      <c r="G89" s="160" t="s">
        <v>111</v>
      </c>
      <c r="H89" s="160" t="s">
        <v>112</v>
      </c>
      <c r="I89" s="161" t="s">
        <v>113</v>
      </c>
      <c r="J89" s="160" t="s">
        <v>96</v>
      </c>
      <c r="K89" s="162" t="s">
        <v>114</v>
      </c>
      <c r="L89" s="163"/>
      <c r="M89" s="67" t="s">
        <v>19</v>
      </c>
      <c r="N89" s="68" t="s">
        <v>44</v>
      </c>
      <c r="O89" s="68" t="s">
        <v>115</v>
      </c>
      <c r="P89" s="68" t="s">
        <v>116</v>
      </c>
      <c r="Q89" s="68" t="s">
        <v>117</v>
      </c>
      <c r="R89" s="68" t="s">
        <v>118</v>
      </c>
      <c r="S89" s="68" t="s">
        <v>119</v>
      </c>
      <c r="T89" s="69" t="s">
        <v>120</v>
      </c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</row>
    <row r="90" spans="1:65" s="2" customFormat="1" ht="22.8" customHeight="1">
      <c r="A90" s="33"/>
      <c r="B90" s="34"/>
      <c r="C90" s="74" t="s">
        <v>121</v>
      </c>
      <c r="D90" s="35"/>
      <c r="E90" s="35"/>
      <c r="F90" s="35"/>
      <c r="G90" s="35"/>
      <c r="H90" s="35"/>
      <c r="I90" s="103"/>
      <c r="J90" s="164">
        <f>BK90</f>
        <v>0</v>
      </c>
      <c r="K90" s="35"/>
      <c r="L90" s="38"/>
      <c r="M90" s="70"/>
      <c r="N90" s="165"/>
      <c r="O90" s="71"/>
      <c r="P90" s="166">
        <f>P91+P131+P282</f>
        <v>0</v>
      </c>
      <c r="Q90" s="71"/>
      <c r="R90" s="166">
        <f>R91+R131+R282</f>
        <v>213.73237480000006</v>
      </c>
      <c r="S90" s="71"/>
      <c r="T90" s="167">
        <f>T91+T131+T282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73</v>
      </c>
      <c r="AU90" s="16" t="s">
        <v>97</v>
      </c>
      <c r="BK90" s="168">
        <f>BK91+BK131+BK282</f>
        <v>0</v>
      </c>
    </row>
    <row r="91" spans="1:65" s="12" customFormat="1" ht="25.95" customHeight="1">
      <c r="B91" s="169"/>
      <c r="C91" s="170"/>
      <c r="D91" s="171" t="s">
        <v>73</v>
      </c>
      <c r="E91" s="172" t="s">
        <v>122</v>
      </c>
      <c r="F91" s="172" t="s">
        <v>123</v>
      </c>
      <c r="G91" s="170"/>
      <c r="H91" s="170"/>
      <c r="I91" s="173"/>
      <c r="J91" s="174">
        <f>BK91</f>
        <v>0</v>
      </c>
      <c r="K91" s="170"/>
      <c r="L91" s="175"/>
      <c r="M91" s="176"/>
      <c r="N91" s="177"/>
      <c r="O91" s="177"/>
      <c r="P91" s="178">
        <f>P92</f>
        <v>0</v>
      </c>
      <c r="Q91" s="177"/>
      <c r="R91" s="178">
        <f>R92</f>
        <v>1.0836000000000001</v>
      </c>
      <c r="S91" s="177"/>
      <c r="T91" s="179">
        <f>T92</f>
        <v>0</v>
      </c>
      <c r="AR91" s="180" t="s">
        <v>85</v>
      </c>
      <c r="AT91" s="181" t="s">
        <v>73</v>
      </c>
      <c r="AU91" s="181" t="s">
        <v>74</v>
      </c>
      <c r="AY91" s="180" t="s">
        <v>124</v>
      </c>
      <c r="BK91" s="182">
        <f>BK92</f>
        <v>0</v>
      </c>
    </row>
    <row r="92" spans="1:65" s="12" customFormat="1" ht="22.8" customHeight="1">
      <c r="B92" s="169"/>
      <c r="C92" s="170"/>
      <c r="D92" s="171" t="s">
        <v>73</v>
      </c>
      <c r="E92" s="183" t="s">
        <v>125</v>
      </c>
      <c r="F92" s="183" t="s">
        <v>126</v>
      </c>
      <c r="G92" s="170"/>
      <c r="H92" s="170"/>
      <c r="I92" s="173"/>
      <c r="J92" s="184">
        <f>BK92</f>
        <v>0</v>
      </c>
      <c r="K92" s="170"/>
      <c r="L92" s="175"/>
      <c r="M92" s="176"/>
      <c r="N92" s="177"/>
      <c r="O92" s="177"/>
      <c r="P92" s="178">
        <f>SUM(P93:P130)</f>
        <v>0</v>
      </c>
      <c r="Q92" s="177"/>
      <c r="R92" s="178">
        <f>SUM(R93:R130)</f>
        <v>1.0836000000000001</v>
      </c>
      <c r="S92" s="177"/>
      <c r="T92" s="179">
        <f>SUM(T93:T130)</f>
        <v>0</v>
      </c>
      <c r="AR92" s="180" t="s">
        <v>85</v>
      </c>
      <c r="AT92" s="181" t="s">
        <v>73</v>
      </c>
      <c r="AU92" s="181" t="s">
        <v>82</v>
      </c>
      <c r="AY92" s="180" t="s">
        <v>124</v>
      </c>
      <c r="BK92" s="182">
        <f>SUM(BK93:BK130)</f>
        <v>0</v>
      </c>
    </row>
    <row r="93" spans="1:65" s="2" customFormat="1" ht="27" customHeight="1">
      <c r="A93" s="33"/>
      <c r="B93" s="34"/>
      <c r="C93" s="185" t="s">
        <v>82</v>
      </c>
      <c r="D93" s="185" t="s">
        <v>127</v>
      </c>
      <c r="E93" s="186" t="s">
        <v>128</v>
      </c>
      <c r="F93" s="187" t="s">
        <v>129</v>
      </c>
      <c r="G93" s="188" t="s">
        <v>130</v>
      </c>
      <c r="H93" s="189">
        <v>90</v>
      </c>
      <c r="I93" s="190"/>
      <c r="J93" s="191">
        <f>ROUND(I93*H93,2)</f>
        <v>0</v>
      </c>
      <c r="K93" s="187" t="s">
        <v>131</v>
      </c>
      <c r="L93" s="38"/>
      <c r="M93" s="192" t="s">
        <v>19</v>
      </c>
      <c r="N93" s="193" t="s">
        <v>45</v>
      </c>
      <c r="O93" s="63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96" t="s">
        <v>132</v>
      </c>
      <c r="AT93" s="196" t="s">
        <v>127</v>
      </c>
      <c r="AU93" s="196" t="s">
        <v>85</v>
      </c>
      <c r="AY93" s="16" t="s">
        <v>124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6" t="s">
        <v>82</v>
      </c>
      <c r="BK93" s="197">
        <f>ROUND(I93*H93,2)</f>
        <v>0</v>
      </c>
      <c r="BL93" s="16" t="s">
        <v>132</v>
      </c>
      <c r="BM93" s="196" t="s">
        <v>133</v>
      </c>
    </row>
    <row r="94" spans="1:65" s="2" customFormat="1" ht="28.8">
      <c r="A94" s="33"/>
      <c r="B94" s="34"/>
      <c r="C94" s="35"/>
      <c r="D94" s="198" t="s">
        <v>134</v>
      </c>
      <c r="E94" s="35"/>
      <c r="F94" s="199" t="s">
        <v>135</v>
      </c>
      <c r="G94" s="35"/>
      <c r="H94" s="35"/>
      <c r="I94" s="103"/>
      <c r="J94" s="35"/>
      <c r="K94" s="35"/>
      <c r="L94" s="38"/>
      <c r="M94" s="200"/>
      <c r="N94" s="201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134</v>
      </c>
      <c r="AU94" s="16" t="s">
        <v>85</v>
      </c>
    </row>
    <row r="95" spans="1:65" s="13" customFormat="1" ht="10.199999999999999">
      <c r="B95" s="202"/>
      <c r="C95" s="203"/>
      <c r="D95" s="198" t="s">
        <v>136</v>
      </c>
      <c r="E95" s="204" t="s">
        <v>19</v>
      </c>
      <c r="F95" s="205" t="s">
        <v>137</v>
      </c>
      <c r="G95" s="203"/>
      <c r="H95" s="206">
        <v>90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136</v>
      </c>
      <c r="AU95" s="212" t="s">
        <v>85</v>
      </c>
      <c r="AV95" s="13" t="s">
        <v>85</v>
      </c>
      <c r="AW95" s="13" t="s">
        <v>34</v>
      </c>
      <c r="AX95" s="13" t="s">
        <v>82</v>
      </c>
      <c r="AY95" s="212" t="s">
        <v>124</v>
      </c>
    </row>
    <row r="96" spans="1:65" s="2" customFormat="1" ht="16.5" customHeight="1">
      <c r="A96" s="33"/>
      <c r="B96" s="34"/>
      <c r="C96" s="213" t="s">
        <v>85</v>
      </c>
      <c r="D96" s="213" t="s">
        <v>138</v>
      </c>
      <c r="E96" s="214" t="s">
        <v>139</v>
      </c>
      <c r="F96" s="215" t="s">
        <v>140</v>
      </c>
      <c r="G96" s="216" t="s">
        <v>141</v>
      </c>
      <c r="H96" s="217">
        <v>113.4</v>
      </c>
      <c r="I96" s="218"/>
      <c r="J96" s="219">
        <f>ROUND(I96*H96,2)</f>
        <v>0</v>
      </c>
      <c r="K96" s="215" t="s">
        <v>131</v>
      </c>
      <c r="L96" s="220"/>
      <c r="M96" s="221" t="s">
        <v>19</v>
      </c>
      <c r="N96" s="222" t="s">
        <v>45</v>
      </c>
      <c r="O96" s="63"/>
      <c r="P96" s="194">
        <f>O96*H96</f>
        <v>0</v>
      </c>
      <c r="Q96" s="194">
        <v>1E-3</v>
      </c>
      <c r="R96" s="194">
        <f>Q96*H96</f>
        <v>0.11340000000000001</v>
      </c>
      <c r="S96" s="194">
        <v>0</v>
      </c>
      <c r="T96" s="19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6" t="s">
        <v>142</v>
      </c>
      <c r="AT96" s="196" t="s">
        <v>138</v>
      </c>
      <c r="AU96" s="196" t="s">
        <v>85</v>
      </c>
      <c r="AY96" s="16" t="s">
        <v>124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6" t="s">
        <v>82</v>
      </c>
      <c r="BK96" s="197">
        <f>ROUND(I96*H96,2)</f>
        <v>0</v>
      </c>
      <c r="BL96" s="16" t="s">
        <v>132</v>
      </c>
      <c r="BM96" s="196" t="s">
        <v>143</v>
      </c>
    </row>
    <row r="97" spans="1:65" s="2" customFormat="1" ht="10.199999999999999">
      <c r="A97" s="33"/>
      <c r="B97" s="34"/>
      <c r="C97" s="35"/>
      <c r="D97" s="198" t="s">
        <v>134</v>
      </c>
      <c r="E97" s="35"/>
      <c r="F97" s="199" t="s">
        <v>140</v>
      </c>
      <c r="G97" s="35"/>
      <c r="H97" s="35"/>
      <c r="I97" s="103"/>
      <c r="J97" s="35"/>
      <c r="K97" s="35"/>
      <c r="L97" s="38"/>
      <c r="M97" s="200"/>
      <c r="N97" s="201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134</v>
      </c>
      <c r="AU97" s="16" t="s">
        <v>85</v>
      </c>
    </row>
    <row r="98" spans="1:65" s="13" customFormat="1" ht="10.199999999999999">
      <c r="B98" s="202"/>
      <c r="C98" s="203"/>
      <c r="D98" s="198" t="s">
        <v>136</v>
      </c>
      <c r="E98" s="204" t="s">
        <v>19</v>
      </c>
      <c r="F98" s="205" t="s">
        <v>144</v>
      </c>
      <c r="G98" s="203"/>
      <c r="H98" s="206">
        <v>94.5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136</v>
      </c>
      <c r="AU98" s="212" t="s">
        <v>85</v>
      </c>
      <c r="AV98" s="13" t="s">
        <v>85</v>
      </c>
      <c r="AW98" s="13" t="s">
        <v>34</v>
      </c>
      <c r="AX98" s="13" t="s">
        <v>82</v>
      </c>
      <c r="AY98" s="212" t="s">
        <v>124</v>
      </c>
    </row>
    <row r="99" spans="1:65" s="13" customFormat="1" ht="10.199999999999999">
      <c r="B99" s="202"/>
      <c r="C99" s="203"/>
      <c r="D99" s="198" t="s">
        <v>136</v>
      </c>
      <c r="E99" s="203"/>
      <c r="F99" s="205" t="s">
        <v>145</v>
      </c>
      <c r="G99" s="203"/>
      <c r="H99" s="206">
        <v>113.4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136</v>
      </c>
      <c r="AU99" s="212" t="s">
        <v>85</v>
      </c>
      <c r="AV99" s="13" t="s">
        <v>85</v>
      </c>
      <c r="AW99" s="13" t="s">
        <v>4</v>
      </c>
      <c r="AX99" s="13" t="s">
        <v>82</v>
      </c>
      <c r="AY99" s="212" t="s">
        <v>124</v>
      </c>
    </row>
    <row r="100" spans="1:65" s="2" customFormat="1" ht="30" customHeight="1">
      <c r="A100" s="33"/>
      <c r="B100" s="34"/>
      <c r="C100" s="185" t="s">
        <v>146</v>
      </c>
      <c r="D100" s="185" t="s">
        <v>127</v>
      </c>
      <c r="E100" s="186" t="s">
        <v>147</v>
      </c>
      <c r="F100" s="187" t="s">
        <v>148</v>
      </c>
      <c r="G100" s="188" t="s">
        <v>130</v>
      </c>
      <c r="H100" s="189">
        <v>90</v>
      </c>
      <c r="I100" s="190"/>
      <c r="J100" s="191">
        <f>ROUND(I100*H100,2)</f>
        <v>0</v>
      </c>
      <c r="K100" s="187" t="s">
        <v>131</v>
      </c>
      <c r="L100" s="38"/>
      <c r="M100" s="192" t="s">
        <v>19</v>
      </c>
      <c r="N100" s="193" t="s">
        <v>45</v>
      </c>
      <c r="O100" s="63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96" t="s">
        <v>132</v>
      </c>
      <c r="AT100" s="196" t="s">
        <v>127</v>
      </c>
      <c r="AU100" s="196" t="s">
        <v>85</v>
      </c>
      <c r="AY100" s="16" t="s">
        <v>124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6" t="s">
        <v>82</v>
      </c>
      <c r="BK100" s="197">
        <f>ROUND(I100*H100,2)</f>
        <v>0</v>
      </c>
      <c r="BL100" s="16" t="s">
        <v>132</v>
      </c>
      <c r="BM100" s="196" t="s">
        <v>149</v>
      </c>
    </row>
    <row r="101" spans="1:65" s="2" customFormat="1" ht="28.8">
      <c r="A101" s="33"/>
      <c r="B101" s="34"/>
      <c r="C101" s="35"/>
      <c r="D101" s="198" t="s">
        <v>134</v>
      </c>
      <c r="E101" s="35"/>
      <c r="F101" s="199" t="s">
        <v>150</v>
      </c>
      <c r="G101" s="35"/>
      <c r="H101" s="35"/>
      <c r="I101" s="103"/>
      <c r="J101" s="35"/>
      <c r="K101" s="35"/>
      <c r="L101" s="38"/>
      <c r="M101" s="200"/>
      <c r="N101" s="20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134</v>
      </c>
      <c r="AU101" s="16" t="s">
        <v>85</v>
      </c>
    </row>
    <row r="102" spans="1:65" s="13" customFormat="1" ht="10.199999999999999">
      <c r="B102" s="202"/>
      <c r="C102" s="203"/>
      <c r="D102" s="198" t="s">
        <v>136</v>
      </c>
      <c r="E102" s="204" t="s">
        <v>19</v>
      </c>
      <c r="F102" s="205" t="s">
        <v>137</v>
      </c>
      <c r="G102" s="203"/>
      <c r="H102" s="206">
        <v>90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136</v>
      </c>
      <c r="AU102" s="212" t="s">
        <v>85</v>
      </c>
      <c r="AV102" s="13" t="s">
        <v>85</v>
      </c>
      <c r="AW102" s="13" t="s">
        <v>34</v>
      </c>
      <c r="AX102" s="13" t="s">
        <v>82</v>
      </c>
      <c r="AY102" s="212" t="s">
        <v>124</v>
      </c>
    </row>
    <row r="103" spans="1:65" s="2" customFormat="1" ht="16.5" customHeight="1">
      <c r="A103" s="33"/>
      <c r="B103" s="34"/>
      <c r="C103" s="213" t="s">
        <v>151</v>
      </c>
      <c r="D103" s="213" t="s">
        <v>138</v>
      </c>
      <c r="E103" s="214" t="s">
        <v>152</v>
      </c>
      <c r="F103" s="215" t="s">
        <v>153</v>
      </c>
      <c r="G103" s="216" t="s">
        <v>141</v>
      </c>
      <c r="H103" s="217">
        <v>70.2</v>
      </c>
      <c r="I103" s="218"/>
      <c r="J103" s="219">
        <f>ROUND(I103*H103,2)</f>
        <v>0</v>
      </c>
      <c r="K103" s="215" t="s">
        <v>131</v>
      </c>
      <c r="L103" s="220"/>
      <c r="M103" s="221" t="s">
        <v>19</v>
      </c>
      <c r="N103" s="222" t="s">
        <v>45</v>
      </c>
      <c r="O103" s="63"/>
      <c r="P103" s="194">
        <f>O103*H103</f>
        <v>0</v>
      </c>
      <c r="Q103" s="194">
        <v>1E-3</v>
      </c>
      <c r="R103" s="194">
        <f>Q103*H103</f>
        <v>7.0199999999999999E-2</v>
      </c>
      <c r="S103" s="194">
        <v>0</v>
      </c>
      <c r="T103" s="19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6" t="s">
        <v>142</v>
      </c>
      <c r="AT103" s="196" t="s">
        <v>138</v>
      </c>
      <c r="AU103" s="196" t="s">
        <v>85</v>
      </c>
      <c r="AY103" s="16" t="s">
        <v>124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6" t="s">
        <v>82</v>
      </c>
      <c r="BK103" s="197">
        <f>ROUND(I103*H103,2)</f>
        <v>0</v>
      </c>
      <c r="BL103" s="16" t="s">
        <v>132</v>
      </c>
      <c r="BM103" s="196" t="s">
        <v>154</v>
      </c>
    </row>
    <row r="104" spans="1:65" s="2" customFormat="1" ht="10.199999999999999">
      <c r="A104" s="33"/>
      <c r="B104" s="34"/>
      <c r="C104" s="35"/>
      <c r="D104" s="198" t="s">
        <v>134</v>
      </c>
      <c r="E104" s="35"/>
      <c r="F104" s="199" t="s">
        <v>153</v>
      </c>
      <c r="G104" s="35"/>
      <c r="H104" s="35"/>
      <c r="I104" s="103"/>
      <c r="J104" s="35"/>
      <c r="K104" s="35"/>
      <c r="L104" s="38"/>
      <c r="M104" s="200"/>
      <c r="N104" s="201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134</v>
      </c>
      <c r="AU104" s="16" t="s">
        <v>85</v>
      </c>
    </row>
    <row r="105" spans="1:65" s="13" customFormat="1" ht="10.199999999999999">
      <c r="B105" s="202"/>
      <c r="C105" s="203"/>
      <c r="D105" s="198" t="s">
        <v>136</v>
      </c>
      <c r="E105" s="204" t="s">
        <v>19</v>
      </c>
      <c r="F105" s="205" t="s">
        <v>155</v>
      </c>
      <c r="G105" s="203"/>
      <c r="H105" s="206">
        <v>58.5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136</v>
      </c>
      <c r="AU105" s="212" t="s">
        <v>85</v>
      </c>
      <c r="AV105" s="13" t="s">
        <v>85</v>
      </c>
      <c r="AW105" s="13" t="s">
        <v>34</v>
      </c>
      <c r="AX105" s="13" t="s">
        <v>82</v>
      </c>
      <c r="AY105" s="212" t="s">
        <v>124</v>
      </c>
    </row>
    <row r="106" spans="1:65" s="13" customFormat="1" ht="10.199999999999999">
      <c r="B106" s="202"/>
      <c r="C106" s="203"/>
      <c r="D106" s="198" t="s">
        <v>136</v>
      </c>
      <c r="E106" s="203"/>
      <c r="F106" s="205" t="s">
        <v>156</v>
      </c>
      <c r="G106" s="203"/>
      <c r="H106" s="206">
        <v>70.2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136</v>
      </c>
      <c r="AU106" s="212" t="s">
        <v>85</v>
      </c>
      <c r="AV106" s="13" t="s">
        <v>85</v>
      </c>
      <c r="AW106" s="13" t="s">
        <v>4</v>
      </c>
      <c r="AX106" s="13" t="s">
        <v>82</v>
      </c>
      <c r="AY106" s="212" t="s">
        <v>124</v>
      </c>
    </row>
    <row r="107" spans="1:65" s="2" customFormat="1" ht="16.5" customHeight="1">
      <c r="A107" s="33"/>
      <c r="B107" s="34"/>
      <c r="C107" s="185" t="s">
        <v>157</v>
      </c>
      <c r="D107" s="185" t="s">
        <v>127</v>
      </c>
      <c r="E107" s="186" t="s">
        <v>158</v>
      </c>
      <c r="F107" s="187" t="s">
        <v>159</v>
      </c>
      <c r="G107" s="188" t="s">
        <v>160</v>
      </c>
      <c r="H107" s="189">
        <v>315</v>
      </c>
      <c r="I107" s="190"/>
      <c r="J107" s="191">
        <f>ROUND(I107*H107,2)</f>
        <v>0</v>
      </c>
      <c r="K107" s="187" t="s">
        <v>131</v>
      </c>
      <c r="L107" s="38"/>
      <c r="M107" s="192" t="s">
        <v>19</v>
      </c>
      <c r="N107" s="193" t="s">
        <v>45</v>
      </c>
      <c r="O107" s="63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6" t="s">
        <v>132</v>
      </c>
      <c r="AT107" s="196" t="s">
        <v>127</v>
      </c>
      <c r="AU107" s="196" t="s">
        <v>85</v>
      </c>
      <c r="AY107" s="16" t="s">
        <v>124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6" t="s">
        <v>82</v>
      </c>
      <c r="BK107" s="197">
        <f>ROUND(I107*H107,2)</f>
        <v>0</v>
      </c>
      <c r="BL107" s="16" t="s">
        <v>132</v>
      </c>
      <c r="BM107" s="196" t="s">
        <v>161</v>
      </c>
    </row>
    <row r="108" spans="1:65" s="2" customFormat="1" ht="10.199999999999999">
      <c r="A108" s="33"/>
      <c r="B108" s="34"/>
      <c r="C108" s="35"/>
      <c r="D108" s="198" t="s">
        <v>134</v>
      </c>
      <c r="E108" s="35"/>
      <c r="F108" s="199" t="s">
        <v>162</v>
      </c>
      <c r="G108" s="35"/>
      <c r="H108" s="35"/>
      <c r="I108" s="103"/>
      <c r="J108" s="35"/>
      <c r="K108" s="35"/>
      <c r="L108" s="38"/>
      <c r="M108" s="200"/>
      <c r="N108" s="201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134</v>
      </c>
      <c r="AU108" s="16" t="s">
        <v>85</v>
      </c>
    </row>
    <row r="109" spans="1:65" s="2" customFormat="1" ht="28.8">
      <c r="A109" s="33"/>
      <c r="B109" s="34"/>
      <c r="C109" s="35"/>
      <c r="D109" s="198" t="s">
        <v>163</v>
      </c>
      <c r="E109" s="35"/>
      <c r="F109" s="223" t="s">
        <v>164</v>
      </c>
      <c r="G109" s="35"/>
      <c r="H109" s="35"/>
      <c r="I109" s="103"/>
      <c r="J109" s="35"/>
      <c r="K109" s="35"/>
      <c r="L109" s="38"/>
      <c r="M109" s="200"/>
      <c r="N109" s="20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163</v>
      </c>
      <c r="AU109" s="16" t="s">
        <v>85</v>
      </c>
    </row>
    <row r="110" spans="1:65" s="2" customFormat="1" ht="16.5" customHeight="1">
      <c r="A110" s="33"/>
      <c r="B110" s="34"/>
      <c r="C110" s="213" t="s">
        <v>165</v>
      </c>
      <c r="D110" s="213" t="s">
        <v>138</v>
      </c>
      <c r="E110" s="214" t="s">
        <v>166</v>
      </c>
      <c r="F110" s="215" t="s">
        <v>167</v>
      </c>
      <c r="G110" s="216" t="s">
        <v>160</v>
      </c>
      <c r="H110" s="217">
        <v>45</v>
      </c>
      <c r="I110" s="218"/>
      <c r="J110" s="219">
        <f>ROUND(I110*H110,2)</f>
        <v>0</v>
      </c>
      <c r="K110" s="215" t="s">
        <v>131</v>
      </c>
      <c r="L110" s="220"/>
      <c r="M110" s="221" t="s">
        <v>19</v>
      </c>
      <c r="N110" s="222" t="s">
        <v>45</v>
      </c>
      <c r="O110" s="63"/>
      <c r="P110" s="194">
        <f>O110*H110</f>
        <v>0</v>
      </c>
      <c r="Q110" s="194">
        <v>1.6000000000000001E-4</v>
      </c>
      <c r="R110" s="194">
        <f>Q110*H110</f>
        <v>7.2000000000000007E-3</v>
      </c>
      <c r="S110" s="194">
        <v>0</v>
      </c>
      <c r="T110" s="19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96" t="s">
        <v>142</v>
      </c>
      <c r="AT110" s="196" t="s">
        <v>138</v>
      </c>
      <c r="AU110" s="196" t="s">
        <v>85</v>
      </c>
      <c r="AY110" s="16" t="s">
        <v>124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6" t="s">
        <v>82</v>
      </c>
      <c r="BK110" s="197">
        <f>ROUND(I110*H110,2)</f>
        <v>0</v>
      </c>
      <c r="BL110" s="16" t="s">
        <v>132</v>
      </c>
      <c r="BM110" s="196" t="s">
        <v>168</v>
      </c>
    </row>
    <row r="111" spans="1:65" s="2" customFormat="1" ht="10.199999999999999">
      <c r="A111" s="33"/>
      <c r="B111" s="34"/>
      <c r="C111" s="35"/>
      <c r="D111" s="198" t="s">
        <v>134</v>
      </c>
      <c r="E111" s="35"/>
      <c r="F111" s="199" t="s">
        <v>167</v>
      </c>
      <c r="G111" s="35"/>
      <c r="H111" s="35"/>
      <c r="I111" s="103"/>
      <c r="J111" s="35"/>
      <c r="K111" s="35"/>
      <c r="L111" s="38"/>
      <c r="M111" s="200"/>
      <c r="N111" s="20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134</v>
      </c>
      <c r="AU111" s="16" t="s">
        <v>85</v>
      </c>
    </row>
    <row r="112" spans="1:65" s="13" customFormat="1" ht="10.199999999999999">
      <c r="B112" s="202"/>
      <c r="C112" s="203"/>
      <c r="D112" s="198" t="s">
        <v>136</v>
      </c>
      <c r="E112" s="204" t="s">
        <v>19</v>
      </c>
      <c r="F112" s="205" t="s">
        <v>169</v>
      </c>
      <c r="G112" s="203"/>
      <c r="H112" s="206">
        <v>45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136</v>
      </c>
      <c r="AU112" s="212" t="s">
        <v>85</v>
      </c>
      <c r="AV112" s="13" t="s">
        <v>85</v>
      </c>
      <c r="AW112" s="13" t="s">
        <v>34</v>
      </c>
      <c r="AX112" s="13" t="s">
        <v>82</v>
      </c>
      <c r="AY112" s="212" t="s">
        <v>124</v>
      </c>
    </row>
    <row r="113" spans="1:65" s="2" customFormat="1" ht="16.5" customHeight="1">
      <c r="A113" s="33"/>
      <c r="B113" s="34"/>
      <c r="C113" s="213" t="s">
        <v>170</v>
      </c>
      <c r="D113" s="213" t="s">
        <v>138</v>
      </c>
      <c r="E113" s="214" t="s">
        <v>171</v>
      </c>
      <c r="F113" s="215" t="s">
        <v>172</v>
      </c>
      <c r="G113" s="216" t="s">
        <v>160</v>
      </c>
      <c r="H113" s="217">
        <v>180</v>
      </c>
      <c r="I113" s="218"/>
      <c r="J113" s="219">
        <f>ROUND(I113*H113,2)</f>
        <v>0</v>
      </c>
      <c r="K113" s="215" t="s">
        <v>131</v>
      </c>
      <c r="L113" s="220"/>
      <c r="M113" s="221" t="s">
        <v>19</v>
      </c>
      <c r="N113" s="222" t="s">
        <v>45</v>
      </c>
      <c r="O113" s="63"/>
      <c r="P113" s="194">
        <f>O113*H113</f>
        <v>0</v>
      </c>
      <c r="Q113" s="194">
        <v>2.3000000000000001E-4</v>
      </c>
      <c r="R113" s="194">
        <f>Q113*H113</f>
        <v>4.1399999999999999E-2</v>
      </c>
      <c r="S113" s="194">
        <v>0</v>
      </c>
      <c r="T113" s="19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6" t="s">
        <v>142</v>
      </c>
      <c r="AT113" s="196" t="s">
        <v>138</v>
      </c>
      <c r="AU113" s="196" t="s">
        <v>85</v>
      </c>
      <c r="AY113" s="16" t="s">
        <v>124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6" t="s">
        <v>82</v>
      </c>
      <c r="BK113" s="197">
        <f>ROUND(I113*H113,2)</f>
        <v>0</v>
      </c>
      <c r="BL113" s="16" t="s">
        <v>132</v>
      </c>
      <c r="BM113" s="196" t="s">
        <v>173</v>
      </c>
    </row>
    <row r="114" spans="1:65" s="2" customFormat="1" ht="10.199999999999999">
      <c r="A114" s="33"/>
      <c r="B114" s="34"/>
      <c r="C114" s="35"/>
      <c r="D114" s="198" t="s">
        <v>134</v>
      </c>
      <c r="E114" s="35"/>
      <c r="F114" s="199" t="s">
        <v>172</v>
      </c>
      <c r="G114" s="35"/>
      <c r="H114" s="35"/>
      <c r="I114" s="103"/>
      <c r="J114" s="35"/>
      <c r="K114" s="35"/>
      <c r="L114" s="38"/>
      <c r="M114" s="200"/>
      <c r="N114" s="201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134</v>
      </c>
      <c r="AU114" s="16" t="s">
        <v>85</v>
      </c>
    </row>
    <row r="115" spans="1:65" s="13" customFormat="1" ht="10.199999999999999">
      <c r="B115" s="202"/>
      <c r="C115" s="203"/>
      <c r="D115" s="198" t="s">
        <v>136</v>
      </c>
      <c r="E115" s="204" t="s">
        <v>19</v>
      </c>
      <c r="F115" s="205" t="s">
        <v>174</v>
      </c>
      <c r="G115" s="203"/>
      <c r="H115" s="206">
        <v>180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136</v>
      </c>
      <c r="AU115" s="212" t="s">
        <v>85</v>
      </c>
      <c r="AV115" s="13" t="s">
        <v>85</v>
      </c>
      <c r="AW115" s="13" t="s">
        <v>34</v>
      </c>
      <c r="AX115" s="13" t="s">
        <v>82</v>
      </c>
      <c r="AY115" s="212" t="s">
        <v>124</v>
      </c>
    </row>
    <row r="116" spans="1:65" s="2" customFormat="1" ht="31.2" customHeight="1">
      <c r="A116" s="33"/>
      <c r="B116" s="34"/>
      <c r="C116" s="213" t="s">
        <v>175</v>
      </c>
      <c r="D116" s="213" t="s">
        <v>138</v>
      </c>
      <c r="E116" s="214" t="s">
        <v>176</v>
      </c>
      <c r="F116" s="215" t="s">
        <v>177</v>
      </c>
      <c r="G116" s="216" t="s">
        <v>160</v>
      </c>
      <c r="H116" s="217">
        <v>90</v>
      </c>
      <c r="I116" s="218"/>
      <c r="J116" s="219">
        <f>ROUND(I116*H116,2)</f>
        <v>0</v>
      </c>
      <c r="K116" s="215" t="s">
        <v>131</v>
      </c>
      <c r="L116" s="220"/>
      <c r="M116" s="221" t="s">
        <v>19</v>
      </c>
      <c r="N116" s="222" t="s">
        <v>45</v>
      </c>
      <c r="O116" s="63"/>
      <c r="P116" s="194">
        <f>O116*H116</f>
        <v>0</v>
      </c>
      <c r="Q116" s="194">
        <v>6.9999999999999999E-4</v>
      </c>
      <c r="R116" s="194">
        <f>Q116*H116</f>
        <v>6.3E-2</v>
      </c>
      <c r="S116" s="194">
        <v>0</v>
      </c>
      <c r="T116" s="19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96" t="s">
        <v>142</v>
      </c>
      <c r="AT116" s="196" t="s">
        <v>138</v>
      </c>
      <c r="AU116" s="196" t="s">
        <v>85</v>
      </c>
      <c r="AY116" s="16" t="s">
        <v>124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6" t="s">
        <v>82</v>
      </c>
      <c r="BK116" s="197">
        <f>ROUND(I116*H116,2)</f>
        <v>0</v>
      </c>
      <c r="BL116" s="16" t="s">
        <v>132</v>
      </c>
      <c r="BM116" s="196" t="s">
        <v>178</v>
      </c>
    </row>
    <row r="117" spans="1:65" s="2" customFormat="1" ht="19.2">
      <c r="A117" s="33"/>
      <c r="B117" s="34"/>
      <c r="C117" s="35"/>
      <c r="D117" s="198" t="s">
        <v>134</v>
      </c>
      <c r="E117" s="35"/>
      <c r="F117" s="199" t="s">
        <v>177</v>
      </c>
      <c r="G117" s="35"/>
      <c r="H117" s="35"/>
      <c r="I117" s="103"/>
      <c r="J117" s="35"/>
      <c r="K117" s="35"/>
      <c r="L117" s="38"/>
      <c r="M117" s="200"/>
      <c r="N117" s="20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134</v>
      </c>
      <c r="AU117" s="16" t="s">
        <v>85</v>
      </c>
    </row>
    <row r="118" spans="1:65" s="13" customFormat="1" ht="10.199999999999999">
      <c r="B118" s="202"/>
      <c r="C118" s="203"/>
      <c r="D118" s="198" t="s">
        <v>136</v>
      </c>
      <c r="E118" s="204" t="s">
        <v>19</v>
      </c>
      <c r="F118" s="205" t="s">
        <v>137</v>
      </c>
      <c r="G118" s="203"/>
      <c r="H118" s="206">
        <v>90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136</v>
      </c>
      <c r="AU118" s="212" t="s">
        <v>85</v>
      </c>
      <c r="AV118" s="13" t="s">
        <v>85</v>
      </c>
      <c r="AW118" s="13" t="s">
        <v>34</v>
      </c>
      <c r="AX118" s="13" t="s">
        <v>82</v>
      </c>
      <c r="AY118" s="212" t="s">
        <v>124</v>
      </c>
    </row>
    <row r="119" spans="1:65" s="2" customFormat="1" ht="16.5" customHeight="1">
      <c r="A119" s="33"/>
      <c r="B119" s="34"/>
      <c r="C119" s="185" t="s">
        <v>179</v>
      </c>
      <c r="D119" s="185" t="s">
        <v>127</v>
      </c>
      <c r="E119" s="186" t="s">
        <v>180</v>
      </c>
      <c r="F119" s="187" t="s">
        <v>181</v>
      </c>
      <c r="G119" s="188" t="s">
        <v>160</v>
      </c>
      <c r="H119" s="189">
        <v>90</v>
      </c>
      <c r="I119" s="190"/>
      <c r="J119" s="191">
        <f>ROUND(I119*H119,2)</f>
        <v>0</v>
      </c>
      <c r="K119" s="187" t="s">
        <v>131</v>
      </c>
      <c r="L119" s="38"/>
      <c r="M119" s="192" t="s">
        <v>19</v>
      </c>
      <c r="N119" s="193" t="s">
        <v>45</v>
      </c>
      <c r="O119" s="63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6" t="s">
        <v>132</v>
      </c>
      <c r="AT119" s="196" t="s">
        <v>127</v>
      </c>
      <c r="AU119" s="196" t="s">
        <v>85</v>
      </c>
      <c r="AY119" s="16" t="s">
        <v>124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6" t="s">
        <v>82</v>
      </c>
      <c r="BK119" s="197">
        <f>ROUND(I119*H119,2)</f>
        <v>0</v>
      </c>
      <c r="BL119" s="16" t="s">
        <v>132</v>
      </c>
      <c r="BM119" s="196" t="s">
        <v>182</v>
      </c>
    </row>
    <row r="120" spans="1:65" s="2" customFormat="1" ht="10.199999999999999">
      <c r="A120" s="33"/>
      <c r="B120" s="34"/>
      <c r="C120" s="35"/>
      <c r="D120" s="198" t="s">
        <v>134</v>
      </c>
      <c r="E120" s="35"/>
      <c r="F120" s="199" t="s">
        <v>183</v>
      </c>
      <c r="G120" s="35"/>
      <c r="H120" s="35"/>
      <c r="I120" s="103"/>
      <c r="J120" s="35"/>
      <c r="K120" s="35"/>
      <c r="L120" s="38"/>
      <c r="M120" s="200"/>
      <c r="N120" s="201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134</v>
      </c>
      <c r="AU120" s="16" t="s">
        <v>85</v>
      </c>
    </row>
    <row r="121" spans="1:65" s="2" customFormat="1" ht="28.8">
      <c r="A121" s="33"/>
      <c r="B121" s="34"/>
      <c r="C121" s="35"/>
      <c r="D121" s="198" t="s">
        <v>163</v>
      </c>
      <c r="E121" s="35"/>
      <c r="F121" s="223" t="s">
        <v>164</v>
      </c>
      <c r="G121" s="35"/>
      <c r="H121" s="35"/>
      <c r="I121" s="103"/>
      <c r="J121" s="35"/>
      <c r="K121" s="35"/>
      <c r="L121" s="38"/>
      <c r="M121" s="200"/>
      <c r="N121" s="20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163</v>
      </c>
      <c r="AU121" s="16" t="s">
        <v>85</v>
      </c>
    </row>
    <row r="122" spans="1:65" s="2" customFormat="1" ht="29.4" customHeight="1">
      <c r="A122" s="33"/>
      <c r="B122" s="34"/>
      <c r="C122" s="213" t="s">
        <v>184</v>
      </c>
      <c r="D122" s="213" t="s">
        <v>138</v>
      </c>
      <c r="E122" s="214" t="s">
        <v>185</v>
      </c>
      <c r="F122" s="215" t="s">
        <v>186</v>
      </c>
      <c r="G122" s="216" t="s">
        <v>160</v>
      </c>
      <c r="H122" s="217">
        <v>90</v>
      </c>
      <c r="I122" s="218"/>
      <c r="J122" s="219">
        <f>ROUND(I122*H122,2)</f>
        <v>0</v>
      </c>
      <c r="K122" s="215" t="s">
        <v>131</v>
      </c>
      <c r="L122" s="220"/>
      <c r="M122" s="221" t="s">
        <v>19</v>
      </c>
      <c r="N122" s="222" t="s">
        <v>45</v>
      </c>
      <c r="O122" s="63"/>
      <c r="P122" s="194">
        <f>O122*H122</f>
        <v>0</v>
      </c>
      <c r="Q122" s="194">
        <v>2.5999999999999998E-4</v>
      </c>
      <c r="R122" s="194">
        <f>Q122*H122</f>
        <v>2.3399999999999997E-2</v>
      </c>
      <c r="S122" s="194">
        <v>0</v>
      </c>
      <c r="T122" s="19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142</v>
      </c>
      <c r="AT122" s="196" t="s">
        <v>138</v>
      </c>
      <c r="AU122" s="196" t="s">
        <v>85</v>
      </c>
      <c r="AY122" s="16" t="s">
        <v>124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6" t="s">
        <v>82</v>
      </c>
      <c r="BK122" s="197">
        <f>ROUND(I122*H122,2)</f>
        <v>0</v>
      </c>
      <c r="BL122" s="16" t="s">
        <v>132</v>
      </c>
      <c r="BM122" s="196" t="s">
        <v>187</v>
      </c>
    </row>
    <row r="123" spans="1:65" s="2" customFormat="1" ht="10.199999999999999">
      <c r="A123" s="33"/>
      <c r="B123" s="34"/>
      <c r="C123" s="35"/>
      <c r="D123" s="198" t="s">
        <v>134</v>
      </c>
      <c r="E123" s="35"/>
      <c r="F123" s="199" t="s">
        <v>186</v>
      </c>
      <c r="G123" s="35"/>
      <c r="H123" s="35"/>
      <c r="I123" s="103"/>
      <c r="J123" s="35"/>
      <c r="K123" s="35"/>
      <c r="L123" s="38"/>
      <c r="M123" s="200"/>
      <c r="N123" s="201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134</v>
      </c>
      <c r="AU123" s="16" t="s">
        <v>85</v>
      </c>
    </row>
    <row r="124" spans="1:65" s="13" customFormat="1" ht="10.199999999999999">
      <c r="B124" s="202"/>
      <c r="C124" s="203"/>
      <c r="D124" s="198" t="s">
        <v>136</v>
      </c>
      <c r="E124" s="204" t="s">
        <v>19</v>
      </c>
      <c r="F124" s="205" t="s">
        <v>137</v>
      </c>
      <c r="G124" s="203"/>
      <c r="H124" s="206">
        <v>90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136</v>
      </c>
      <c r="AU124" s="212" t="s">
        <v>85</v>
      </c>
      <c r="AV124" s="13" t="s">
        <v>85</v>
      </c>
      <c r="AW124" s="13" t="s">
        <v>34</v>
      </c>
      <c r="AX124" s="13" t="s">
        <v>82</v>
      </c>
      <c r="AY124" s="212" t="s">
        <v>124</v>
      </c>
    </row>
    <row r="125" spans="1:65" s="2" customFormat="1" ht="16.5" customHeight="1">
      <c r="A125" s="33"/>
      <c r="B125" s="34"/>
      <c r="C125" s="185" t="s">
        <v>188</v>
      </c>
      <c r="D125" s="185" t="s">
        <v>127</v>
      </c>
      <c r="E125" s="186" t="s">
        <v>189</v>
      </c>
      <c r="F125" s="187" t="s">
        <v>190</v>
      </c>
      <c r="G125" s="188" t="s">
        <v>160</v>
      </c>
      <c r="H125" s="189">
        <v>45</v>
      </c>
      <c r="I125" s="190"/>
      <c r="J125" s="191">
        <f>ROUND(I125*H125,2)</f>
        <v>0</v>
      </c>
      <c r="K125" s="187" t="s">
        <v>131</v>
      </c>
      <c r="L125" s="38"/>
      <c r="M125" s="192" t="s">
        <v>19</v>
      </c>
      <c r="N125" s="193" t="s">
        <v>45</v>
      </c>
      <c r="O125" s="63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132</v>
      </c>
      <c r="AT125" s="196" t="s">
        <v>127</v>
      </c>
      <c r="AU125" s="196" t="s">
        <v>85</v>
      </c>
      <c r="AY125" s="16" t="s">
        <v>124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82</v>
      </c>
      <c r="BK125" s="197">
        <f>ROUND(I125*H125,2)</f>
        <v>0</v>
      </c>
      <c r="BL125" s="16" t="s">
        <v>132</v>
      </c>
      <c r="BM125" s="196" t="s">
        <v>191</v>
      </c>
    </row>
    <row r="126" spans="1:65" s="2" customFormat="1" ht="28.8">
      <c r="A126" s="33"/>
      <c r="B126" s="34"/>
      <c r="C126" s="35"/>
      <c r="D126" s="198" t="s">
        <v>134</v>
      </c>
      <c r="E126" s="35"/>
      <c r="F126" s="199" t="s">
        <v>192</v>
      </c>
      <c r="G126" s="35"/>
      <c r="H126" s="35"/>
      <c r="I126" s="103"/>
      <c r="J126" s="35"/>
      <c r="K126" s="35"/>
      <c r="L126" s="38"/>
      <c r="M126" s="200"/>
      <c r="N126" s="201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134</v>
      </c>
      <c r="AU126" s="16" t="s">
        <v>85</v>
      </c>
    </row>
    <row r="127" spans="1:65" s="13" customFormat="1" ht="10.199999999999999">
      <c r="B127" s="202"/>
      <c r="C127" s="203"/>
      <c r="D127" s="198" t="s">
        <v>136</v>
      </c>
      <c r="E127" s="204" t="s">
        <v>19</v>
      </c>
      <c r="F127" s="205" t="s">
        <v>193</v>
      </c>
      <c r="G127" s="203"/>
      <c r="H127" s="206">
        <v>45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136</v>
      </c>
      <c r="AU127" s="212" t="s">
        <v>85</v>
      </c>
      <c r="AV127" s="13" t="s">
        <v>85</v>
      </c>
      <c r="AW127" s="13" t="s">
        <v>34</v>
      </c>
      <c r="AX127" s="13" t="s">
        <v>82</v>
      </c>
      <c r="AY127" s="212" t="s">
        <v>124</v>
      </c>
    </row>
    <row r="128" spans="1:65" s="2" customFormat="1" ht="28.2" customHeight="1">
      <c r="A128" s="33"/>
      <c r="B128" s="34"/>
      <c r="C128" s="213" t="s">
        <v>194</v>
      </c>
      <c r="D128" s="213" t="s">
        <v>138</v>
      </c>
      <c r="E128" s="214" t="s">
        <v>195</v>
      </c>
      <c r="F128" s="215" t="s">
        <v>196</v>
      </c>
      <c r="G128" s="216" t="s">
        <v>160</v>
      </c>
      <c r="H128" s="217">
        <v>45</v>
      </c>
      <c r="I128" s="218"/>
      <c r="J128" s="219">
        <f>ROUND(I128*H128,2)</f>
        <v>0</v>
      </c>
      <c r="K128" s="215" t="s">
        <v>131</v>
      </c>
      <c r="L128" s="220"/>
      <c r="M128" s="221" t="s">
        <v>19</v>
      </c>
      <c r="N128" s="222" t="s">
        <v>45</v>
      </c>
      <c r="O128" s="63"/>
      <c r="P128" s="194">
        <f>O128*H128</f>
        <v>0</v>
      </c>
      <c r="Q128" s="194">
        <v>1.7000000000000001E-2</v>
      </c>
      <c r="R128" s="194">
        <f>Q128*H128</f>
        <v>0.76500000000000001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142</v>
      </c>
      <c r="AT128" s="196" t="s">
        <v>138</v>
      </c>
      <c r="AU128" s="196" t="s">
        <v>85</v>
      </c>
      <c r="AY128" s="16" t="s">
        <v>124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82</v>
      </c>
      <c r="BK128" s="197">
        <f>ROUND(I128*H128,2)</f>
        <v>0</v>
      </c>
      <c r="BL128" s="16" t="s">
        <v>132</v>
      </c>
      <c r="BM128" s="196" t="s">
        <v>197</v>
      </c>
    </row>
    <row r="129" spans="1:65" s="2" customFormat="1" ht="19.2">
      <c r="A129" s="33"/>
      <c r="B129" s="34"/>
      <c r="C129" s="35"/>
      <c r="D129" s="198" t="s">
        <v>134</v>
      </c>
      <c r="E129" s="35"/>
      <c r="F129" s="199" t="s">
        <v>196</v>
      </c>
      <c r="G129" s="35"/>
      <c r="H129" s="35"/>
      <c r="I129" s="103"/>
      <c r="J129" s="35"/>
      <c r="K129" s="35"/>
      <c r="L129" s="38"/>
      <c r="M129" s="200"/>
      <c r="N129" s="201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134</v>
      </c>
      <c r="AU129" s="16" t="s">
        <v>85</v>
      </c>
    </row>
    <row r="130" spans="1:65" s="13" customFormat="1" ht="10.199999999999999">
      <c r="B130" s="202"/>
      <c r="C130" s="203"/>
      <c r="D130" s="198" t="s">
        <v>136</v>
      </c>
      <c r="E130" s="204" t="s">
        <v>19</v>
      </c>
      <c r="F130" s="205" t="s">
        <v>193</v>
      </c>
      <c r="G130" s="203"/>
      <c r="H130" s="206">
        <v>45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136</v>
      </c>
      <c r="AU130" s="212" t="s">
        <v>85</v>
      </c>
      <c r="AV130" s="13" t="s">
        <v>85</v>
      </c>
      <c r="AW130" s="13" t="s">
        <v>34</v>
      </c>
      <c r="AX130" s="13" t="s">
        <v>82</v>
      </c>
      <c r="AY130" s="212" t="s">
        <v>124</v>
      </c>
    </row>
    <row r="131" spans="1:65" s="12" customFormat="1" ht="25.95" customHeight="1">
      <c r="B131" s="169"/>
      <c r="C131" s="170"/>
      <c r="D131" s="171" t="s">
        <v>73</v>
      </c>
      <c r="E131" s="172" t="s">
        <v>138</v>
      </c>
      <c r="F131" s="172" t="s">
        <v>198</v>
      </c>
      <c r="G131" s="170"/>
      <c r="H131" s="170"/>
      <c r="I131" s="173"/>
      <c r="J131" s="174">
        <f>BK131</f>
        <v>0</v>
      </c>
      <c r="K131" s="170"/>
      <c r="L131" s="175"/>
      <c r="M131" s="176"/>
      <c r="N131" s="177"/>
      <c r="O131" s="177"/>
      <c r="P131" s="178">
        <f>P132+P163</f>
        <v>0</v>
      </c>
      <c r="Q131" s="177"/>
      <c r="R131" s="178">
        <f>R132+R163</f>
        <v>212.64877480000007</v>
      </c>
      <c r="S131" s="177"/>
      <c r="T131" s="179">
        <f>T132+T163</f>
        <v>0</v>
      </c>
      <c r="AR131" s="180" t="s">
        <v>146</v>
      </c>
      <c r="AT131" s="181" t="s">
        <v>73</v>
      </c>
      <c r="AU131" s="181" t="s">
        <v>74</v>
      </c>
      <c r="AY131" s="180" t="s">
        <v>124</v>
      </c>
      <c r="BK131" s="182">
        <f>BK132+BK163</f>
        <v>0</v>
      </c>
    </row>
    <row r="132" spans="1:65" s="12" customFormat="1" ht="22.8" customHeight="1">
      <c r="B132" s="169"/>
      <c r="C132" s="170"/>
      <c r="D132" s="171" t="s">
        <v>73</v>
      </c>
      <c r="E132" s="183" t="s">
        <v>199</v>
      </c>
      <c r="F132" s="183" t="s">
        <v>200</v>
      </c>
      <c r="G132" s="170"/>
      <c r="H132" s="170"/>
      <c r="I132" s="173"/>
      <c r="J132" s="184">
        <f>BK132</f>
        <v>0</v>
      </c>
      <c r="K132" s="170"/>
      <c r="L132" s="175"/>
      <c r="M132" s="176"/>
      <c r="N132" s="177"/>
      <c r="O132" s="177"/>
      <c r="P132" s="178">
        <f>SUM(P133:P162)</f>
        <v>0</v>
      </c>
      <c r="Q132" s="177"/>
      <c r="R132" s="178">
        <f>SUM(R133:R162)</f>
        <v>57.637000000000015</v>
      </c>
      <c r="S132" s="177"/>
      <c r="T132" s="179">
        <f>SUM(T133:T162)</f>
        <v>0</v>
      </c>
      <c r="AR132" s="180" t="s">
        <v>146</v>
      </c>
      <c r="AT132" s="181" t="s">
        <v>73</v>
      </c>
      <c r="AU132" s="181" t="s">
        <v>82</v>
      </c>
      <c r="AY132" s="180" t="s">
        <v>124</v>
      </c>
      <c r="BK132" s="182">
        <f>SUM(BK133:BK162)</f>
        <v>0</v>
      </c>
    </row>
    <row r="133" spans="1:65" s="2" customFormat="1" ht="33" customHeight="1">
      <c r="A133" s="33"/>
      <c r="B133" s="34"/>
      <c r="C133" s="185" t="s">
        <v>201</v>
      </c>
      <c r="D133" s="185" t="s">
        <v>127</v>
      </c>
      <c r="E133" s="186" t="s">
        <v>202</v>
      </c>
      <c r="F133" s="187" t="s">
        <v>203</v>
      </c>
      <c r="G133" s="188" t="s">
        <v>160</v>
      </c>
      <c r="H133" s="189">
        <v>45</v>
      </c>
      <c r="I133" s="190"/>
      <c r="J133" s="191">
        <f>ROUND(I133*H133,2)</f>
        <v>0</v>
      </c>
      <c r="K133" s="187" t="s">
        <v>131</v>
      </c>
      <c r="L133" s="38"/>
      <c r="M133" s="192" t="s">
        <v>19</v>
      </c>
      <c r="N133" s="193" t="s">
        <v>45</v>
      </c>
      <c r="O133" s="63"/>
      <c r="P133" s="194">
        <f>O133*H133</f>
        <v>0</v>
      </c>
      <c r="Q133" s="194">
        <v>0.57010000000000005</v>
      </c>
      <c r="R133" s="194">
        <f>Q133*H133</f>
        <v>25.654500000000002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204</v>
      </c>
      <c r="AT133" s="196" t="s">
        <v>127</v>
      </c>
      <c r="AU133" s="196" t="s">
        <v>85</v>
      </c>
      <c r="AY133" s="16" t="s">
        <v>124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82</v>
      </c>
      <c r="BK133" s="197">
        <f>ROUND(I133*H133,2)</f>
        <v>0</v>
      </c>
      <c r="BL133" s="16" t="s">
        <v>204</v>
      </c>
      <c r="BM133" s="196" t="s">
        <v>205</v>
      </c>
    </row>
    <row r="134" spans="1:65" s="2" customFormat="1" ht="38.4">
      <c r="A134" s="33"/>
      <c r="B134" s="34"/>
      <c r="C134" s="35"/>
      <c r="D134" s="198" t="s">
        <v>134</v>
      </c>
      <c r="E134" s="35"/>
      <c r="F134" s="199" t="s">
        <v>206</v>
      </c>
      <c r="G134" s="35"/>
      <c r="H134" s="35"/>
      <c r="I134" s="103"/>
      <c r="J134" s="35"/>
      <c r="K134" s="35"/>
      <c r="L134" s="38"/>
      <c r="M134" s="200"/>
      <c r="N134" s="201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134</v>
      </c>
      <c r="AU134" s="16" t="s">
        <v>85</v>
      </c>
    </row>
    <row r="135" spans="1:65" s="2" customFormat="1" ht="38.4">
      <c r="A135" s="33"/>
      <c r="B135" s="34"/>
      <c r="C135" s="35"/>
      <c r="D135" s="198" t="s">
        <v>163</v>
      </c>
      <c r="E135" s="35"/>
      <c r="F135" s="223" t="s">
        <v>207</v>
      </c>
      <c r="G135" s="35"/>
      <c r="H135" s="35"/>
      <c r="I135" s="103"/>
      <c r="J135" s="35"/>
      <c r="K135" s="35"/>
      <c r="L135" s="38"/>
      <c r="M135" s="200"/>
      <c r="N135" s="20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163</v>
      </c>
      <c r="AU135" s="16" t="s">
        <v>85</v>
      </c>
    </row>
    <row r="136" spans="1:65" s="13" customFormat="1" ht="10.199999999999999">
      <c r="B136" s="202"/>
      <c r="C136" s="203"/>
      <c r="D136" s="198" t="s">
        <v>136</v>
      </c>
      <c r="E136" s="204" t="s">
        <v>19</v>
      </c>
      <c r="F136" s="205" t="s">
        <v>193</v>
      </c>
      <c r="G136" s="203"/>
      <c r="H136" s="206">
        <v>45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136</v>
      </c>
      <c r="AU136" s="212" t="s">
        <v>85</v>
      </c>
      <c r="AV136" s="13" t="s">
        <v>85</v>
      </c>
      <c r="AW136" s="13" t="s">
        <v>34</v>
      </c>
      <c r="AX136" s="13" t="s">
        <v>82</v>
      </c>
      <c r="AY136" s="212" t="s">
        <v>124</v>
      </c>
    </row>
    <row r="137" spans="1:65" s="2" customFormat="1" ht="58.8" customHeight="1">
      <c r="A137" s="33"/>
      <c r="B137" s="34"/>
      <c r="C137" s="213" t="s">
        <v>208</v>
      </c>
      <c r="D137" s="213" t="s">
        <v>138</v>
      </c>
      <c r="E137" s="214" t="s">
        <v>209</v>
      </c>
      <c r="F137" s="215" t="s">
        <v>210</v>
      </c>
      <c r="G137" s="216" t="s">
        <v>160</v>
      </c>
      <c r="H137" s="217">
        <v>45</v>
      </c>
      <c r="I137" s="218"/>
      <c r="J137" s="219">
        <f>ROUND(I137*H137,2)</f>
        <v>0</v>
      </c>
      <c r="K137" s="215" t="s">
        <v>19</v>
      </c>
      <c r="L137" s="220"/>
      <c r="M137" s="221" t="s">
        <v>19</v>
      </c>
      <c r="N137" s="222" t="s">
        <v>45</v>
      </c>
      <c r="O137" s="63"/>
      <c r="P137" s="194">
        <f>O137*H137</f>
        <v>0</v>
      </c>
      <c r="Q137" s="194">
        <v>2.8000000000000001E-2</v>
      </c>
      <c r="R137" s="194">
        <f>Q137*H137</f>
        <v>1.26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211</v>
      </c>
      <c r="AT137" s="196" t="s">
        <v>138</v>
      </c>
      <c r="AU137" s="196" t="s">
        <v>85</v>
      </c>
      <c r="AY137" s="16" t="s">
        <v>124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82</v>
      </c>
      <c r="BK137" s="197">
        <f>ROUND(I137*H137,2)</f>
        <v>0</v>
      </c>
      <c r="BL137" s="16" t="s">
        <v>211</v>
      </c>
      <c r="BM137" s="196" t="s">
        <v>212</v>
      </c>
    </row>
    <row r="138" spans="1:65" s="2" customFormat="1" ht="38.4">
      <c r="A138" s="33"/>
      <c r="B138" s="34"/>
      <c r="C138" s="35"/>
      <c r="D138" s="198" t="s">
        <v>134</v>
      </c>
      <c r="E138" s="35"/>
      <c r="F138" s="199" t="s">
        <v>210</v>
      </c>
      <c r="G138" s="35"/>
      <c r="H138" s="35"/>
      <c r="I138" s="103"/>
      <c r="J138" s="35"/>
      <c r="K138" s="35"/>
      <c r="L138" s="38"/>
      <c r="M138" s="200"/>
      <c r="N138" s="201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134</v>
      </c>
      <c r="AU138" s="16" t="s">
        <v>85</v>
      </c>
    </row>
    <row r="139" spans="1:65" s="13" customFormat="1" ht="10.199999999999999">
      <c r="B139" s="202"/>
      <c r="C139" s="203"/>
      <c r="D139" s="198" t="s">
        <v>136</v>
      </c>
      <c r="E139" s="204" t="s">
        <v>19</v>
      </c>
      <c r="F139" s="205" t="s">
        <v>193</v>
      </c>
      <c r="G139" s="203"/>
      <c r="H139" s="206">
        <v>45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136</v>
      </c>
      <c r="AU139" s="212" t="s">
        <v>85</v>
      </c>
      <c r="AV139" s="13" t="s">
        <v>85</v>
      </c>
      <c r="AW139" s="13" t="s">
        <v>34</v>
      </c>
      <c r="AX139" s="13" t="s">
        <v>82</v>
      </c>
      <c r="AY139" s="212" t="s">
        <v>124</v>
      </c>
    </row>
    <row r="140" spans="1:65" s="2" customFormat="1" ht="29.4" customHeight="1">
      <c r="A140" s="33"/>
      <c r="B140" s="34"/>
      <c r="C140" s="213" t="s">
        <v>8</v>
      </c>
      <c r="D140" s="213" t="s">
        <v>138</v>
      </c>
      <c r="E140" s="214" t="s">
        <v>213</v>
      </c>
      <c r="F140" s="215" t="s">
        <v>214</v>
      </c>
      <c r="G140" s="216" t="s">
        <v>160</v>
      </c>
      <c r="H140" s="217">
        <v>43</v>
      </c>
      <c r="I140" s="218"/>
      <c r="J140" s="219">
        <f>ROUND(I140*H140,2)</f>
        <v>0</v>
      </c>
      <c r="K140" s="215" t="s">
        <v>19</v>
      </c>
      <c r="L140" s="220"/>
      <c r="M140" s="221" t="s">
        <v>19</v>
      </c>
      <c r="N140" s="222" t="s">
        <v>45</v>
      </c>
      <c r="O140" s="63"/>
      <c r="P140" s="194">
        <f>O140*H140</f>
        <v>0</v>
      </c>
      <c r="Q140" s="194">
        <v>2.8000000000000001E-2</v>
      </c>
      <c r="R140" s="194">
        <f>Q140*H140</f>
        <v>1.204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211</v>
      </c>
      <c r="AT140" s="196" t="s">
        <v>138</v>
      </c>
      <c r="AU140" s="196" t="s">
        <v>85</v>
      </c>
      <c r="AY140" s="16" t="s">
        <v>124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82</v>
      </c>
      <c r="BK140" s="197">
        <f>ROUND(I140*H140,2)</f>
        <v>0</v>
      </c>
      <c r="BL140" s="16" t="s">
        <v>211</v>
      </c>
      <c r="BM140" s="196" t="s">
        <v>215</v>
      </c>
    </row>
    <row r="141" spans="1:65" s="2" customFormat="1" ht="228" customHeight="1">
      <c r="A141" s="33"/>
      <c r="B141" s="34"/>
      <c r="C141" s="35"/>
      <c r="D141" s="198" t="s">
        <v>134</v>
      </c>
      <c r="E141" s="35"/>
      <c r="F141" s="199" t="s">
        <v>216</v>
      </c>
      <c r="G141" s="35"/>
      <c r="H141" s="35"/>
      <c r="I141" s="103"/>
      <c r="J141" s="35"/>
      <c r="K141" s="35"/>
      <c r="L141" s="38"/>
      <c r="M141" s="200"/>
      <c r="N141" s="20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134</v>
      </c>
      <c r="AU141" s="16" t="s">
        <v>85</v>
      </c>
    </row>
    <row r="142" spans="1:65" s="13" customFormat="1" ht="20.399999999999999">
      <c r="B142" s="202"/>
      <c r="C142" s="203"/>
      <c r="D142" s="198" t="s">
        <v>136</v>
      </c>
      <c r="E142" s="204" t="s">
        <v>19</v>
      </c>
      <c r="F142" s="205" t="s">
        <v>217</v>
      </c>
      <c r="G142" s="203"/>
      <c r="H142" s="206">
        <v>43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136</v>
      </c>
      <c r="AU142" s="212" t="s">
        <v>85</v>
      </c>
      <c r="AV142" s="13" t="s">
        <v>85</v>
      </c>
      <c r="AW142" s="13" t="s">
        <v>34</v>
      </c>
      <c r="AX142" s="13" t="s">
        <v>82</v>
      </c>
      <c r="AY142" s="212" t="s">
        <v>124</v>
      </c>
    </row>
    <row r="143" spans="1:65" s="2" customFormat="1" ht="28.2" customHeight="1">
      <c r="A143" s="33"/>
      <c r="B143" s="34"/>
      <c r="C143" s="213" t="s">
        <v>132</v>
      </c>
      <c r="D143" s="213" t="s">
        <v>138</v>
      </c>
      <c r="E143" s="214" t="s">
        <v>218</v>
      </c>
      <c r="F143" s="215" t="s">
        <v>219</v>
      </c>
      <c r="G143" s="216" t="s">
        <v>160</v>
      </c>
      <c r="H143" s="217">
        <v>2</v>
      </c>
      <c r="I143" s="218"/>
      <c r="J143" s="219">
        <f>ROUND(I143*H143,2)</f>
        <v>0</v>
      </c>
      <c r="K143" s="215" t="s">
        <v>19</v>
      </c>
      <c r="L143" s="220"/>
      <c r="M143" s="221" t="s">
        <v>19</v>
      </c>
      <c r="N143" s="222" t="s">
        <v>45</v>
      </c>
      <c r="O143" s="63"/>
      <c r="P143" s="194">
        <f>O143*H143</f>
        <v>0</v>
      </c>
      <c r="Q143" s="194">
        <v>2.8000000000000001E-2</v>
      </c>
      <c r="R143" s="194">
        <f>Q143*H143</f>
        <v>5.6000000000000001E-2</v>
      </c>
      <c r="S143" s="194">
        <v>0</v>
      </c>
      <c r="T143" s="19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211</v>
      </c>
      <c r="AT143" s="196" t="s">
        <v>138</v>
      </c>
      <c r="AU143" s="196" t="s">
        <v>85</v>
      </c>
      <c r="AY143" s="16" t="s">
        <v>124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6" t="s">
        <v>82</v>
      </c>
      <c r="BK143" s="197">
        <f>ROUND(I143*H143,2)</f>
        <v>0</v>
      </c>
      <c r="BL143" s="16" t="s">
        <v>211</v>
      </c>
      <c r="BM143" s="196" t="s">
        <v>220</v>
      </c>
    </row>
    <row r="144" spans="1:65" s="2" customFormat="1" ht="231" customHeight="1">
      <c r="A144" s="33"/>
      <c r="B144" s="34"/>
      <c r="C144" s="35"/>
      <c r="D144" s="198" t="s">
        <v>134</v>
      </c>
      <c r="E144" s="35"/>
      <c r="F144" s="199" t="s">
        <v>221</v>
      </c>
      <c r="G144" s="35"/>
      <c r="H144" s="35"/>
      <c r="I144" s="103"/>
      <c r="J144" s="35"/>
      <c r="K144" s="35"/>
      <c r="L144" s="38"/>
      <c r="M144" s="200"/>
      <c r="N144" s="201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134</v>
      </c>
      <c r="AU144" s="16" t="s">
        <v>85</v>
      </c>
    </row>
    <row r="145" spans="1:65" s="13" customFormat="1" ht="20.399999999999999">
      <c r="B145" s="202"/>
      <c r="C145" s="203"/>
      <c r="D145" s="198" t="s">
        <v>136</v>
      </c>
      <c r="E145" s="204" t="s">
        <v>19</v>
      </c>
      <c r="F145" s="205" t="s">
        <v>222</v>
      </c>
      <c r="G145" s="203"/>
      <c r="H145" s="206">
        <v>2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136</v>
      </c>
      <c r="AU145" s="212" t="s">
        <v>85</v>
      </c>
      <c r="AV145" s="13" t="s">
        <v>85</v>
      </c>
      <c r="AW145" s="13" t="s">
        <v>34</v>
      </c>
      <c r="AX145" s="13" t="s">
        <v>82</v>
      </c>
      <c r="AY145" s="212" t="s">
        <v>124</v>
      </c>
    </row>
    <row r="146" spans="1:65" s="2" customFormat="1" ht="54.6" customHeight="1">
      <c r="A146" s="33"/>
      <c r="B146" s="34"/>
      <c r="C146" s="213" t="s">
        <v>223</v>
      </c>
      <c r="D146" s="213" t="s">
        <v>138</v>
      </c>
      <c r="E146" s="214" t="s">
        <v>224</v>
      </c>
      <c r="F146" s="215" t="s">
        <v>225</v>
      </c>
      <c r="G146" s="216" t="s">
        <v>160</v>
      </c>
      <c r="H146" s="217">
        <v>45</v>
      </c>
      <c r="I146" s="218"/>
      <c r="J146" s="219">
        <f>ROUND(I146*H146,2)</f>
        <v>0</v>
      </c>
      <c r="K146" s="215" t="s">
        <v>19</v>
      </c>
      <c r="L146" s="220"/>
      <c r="M146" s="221" t="s">
        <v>19</v>
      </c>
      <c r="N146" s="222" t="s">
        <v>45</v>
      </c>
      <c r="O146" s="63"/>
      <c r="P146" s="194">
        <f>O146*H146</f>
        <v>0</v>
      </c>
      <c r="Q146" s="194">
        <v>2.8000000000000001E-2</v>
      </c>
      <c r="R146" s="194">
        <f>Q146*H146</f>
        <v>1.26</v>
      </c>
      <c r="S146" s="194">
        <v>0</v>
      </c>
      <c r="T146" s="19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211</v>
      </c>
      <c r="AT146" s="196" t="s">
        <v>138</v>
      </c>
      <c r="AU146" s="196" t="s">
        <v>85</v>
      </c>
      <c r="AY146" s="16" t="s">
        <v>124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82</v>
      </c>
      <c r="BK146" s="197">
        <f>ROUND(I146*H146,2)</f>
        <v>0</v>
      </c>
      <c r="BL146" s="16" t="s">
        <v>211</v>
      </c>
      <c r="BM146" s="196" t="s">
        <v>226</v>
      </c>
    </row>
    <row r="147" spans="1:65" s="2" customFormat="1" ht="201.6">
      <c r="A147" s="33"/>
      <c r="B147" s="34"/>
      <c r="C147" s="35"/>
      <c r="D147" s="198" t="s">
        <v>134</v>
      </c>
      <c r="E147" s="35"/>
      <c r="F147" s="199" t="s">
        <v>227</v>
      </c>
      <c r="G147" s="35"/>
      <c r="H147" s="35"/>
      <c r="I147" s="103"/>
      <c r="J147" s="35"/>
      <c r="K147" s="35"/>
      <c r="L147" s="38"/>
      <c r="M147" s="200"/>
      <c r="N147" s="201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134</v>
      </c>
      <c r="AU147" s="16" t="s">
        <v>85</v>
      </c>
    </row>
    <row r="148" spans="1:65" s="13" customFormat="1" ht="10.199999999999999">
      <c r="B148" s="202"/>
      <c r="C148" s="203"/>
      <c r="D148" s="198" t="s">
        <v>136</v>
      </c>
      <c r="E148" s="204" t="s">
        <v>19</v>
      </c>
      <c r="F148" s="205" t="s">
        <v>228</v>
      </c>
      <c r="G148" s="203"/>
      <c r="H148" s="206">
        <v>45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136</v>
      </c>
      <c r="AU148" s="212" t="s">
        <v>85</v>
      </c>
      <c r="AV148" s="13" t="s">
        <v>85</v>
      </c>
      <c r="AW148" s="13" t="s">
        <v>34</v>
      </c>
      <c r="AX148" s="13" t="s">
        <v>82</v>
      </c>
      <c r="AY148" s="212" t="s">
        <v>124</v>
      </c>
    </row>
    <row r="149" spans="1:65" s="2" customFormat="1" ht="40.799999999999997" customHeight="1">
      <c r="A149" s="33"/>
      <c r="B149" s="34"/>
      <c r="C149" s="213" t="s">
        <v>229</v>
      </c>
      <c r="D149" s="213" t="s">
        <v>138</v>
      </c>
      <c r="E149" s="214" t="s">
        <v>230</v>
      </c>
      <c r="F149" s="215" t="s">
        <v>231</v>
      </c>
      <c r="G149" s="216" t="s">
        <v>160</v>
      </c>
      <c r="H149" s="217">
        <v>45</v>
      </c>
      <c r="I149" s="218"/>
      <c r="J149" s="219">
        <f>ROUND(I149*H149,2)</f>
        <v>0</v>
      </c>
      <c r="K149" s="215" t="s">
        <v>19</v>
      </c>
      <c r="L149" s="220"/>
      <c r="M149" s="221" t="s">
        <v>19</v>
      </c>
      <c r="N149" s="222" t="s">
        <v>45</v>
      </c>
      <c r="O149" s="63"/>
      <c r="P149" s="194">
        <f>O149*H149</f>
        <v>0</v>
      </c>
      <c r="Q149" s="194">
        <v>2.8000000000000001E-2</v>
      </c>
      <c r="R149" s="194">
        <f>Q149*H149</f>
        <v>1.26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211</v>
      </c>
      <c r="AT149" s="196" t="s">
        <v>138</v>
      </c>
      <c r="AU149" s="196" t="s">
        <v>85</v>
      </c>
      <c r="AY149" s="16" t="s">
        <v>124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82</v>
      </c>
      <c r="BK149" s="197">
        <f>ROUND(I149*H149,2)</f>
        <v>0</v>
      </c>
      <c r="BL149" s="16" t="s">
        <v>211</v>
      </c>
      <c r="BM149" s="196" t="s">
        <v>232</v>
      </c>
    </row>
    <row r="150" spans="1:65" s="2" customFormat="1" ht="57.6">
      <c r="A150" s="33"/>
      <c r="B150" s="34"/>
      <c r="C150" s="35"/>
      <c r="D150" s="198" t="s">
        <v>134</v>
      </c>
      <c r="E150" s="35"/>
      <c r="F150" s="199" t="s">
        <v>233</v>
      </c>
      <c r="G150" s="35"/>
      <c r="H150" s="35"/>
      <c r="I150" s="103"/>
      <c r="J150" s="35"/>
      <c r="K150" s="35"/>
      <c r="L150" s="38"/>
      <c r="M150" s="200"/>
      <c r="N150" s="201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134</v>
      </c>
      <c r="AU150" s="16" t="s">
        <v>85</v>
      </c>
    </row>
    <row r="151" spans="1:65" s="13" customFormat="1" ht="10.199999999999999">
      <c r="B151" s="202"/>
      <c r="C151" s="203"/>
      <c r="D151" s="198" t="s">
        <v>136</v>
      </c>
      <c r="E151" s="204" t="s">
        <v>19</v>
      </c>
      <c r="F151" s="205" t="s">
        <v>228</v>
      </c>
      <c r="G151" s="203"/>
      <c r="H151" s="206">
        <v>45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136</v>
      </c>
      <c r="AU151" s="212" t="s">
        <v>85</v>
      </c>
      <c r="AV151" s="13" t="s">
        <v>85</v>
      </c>
      <c r="AW151" s="13" t="s">
        <v>34</v>
      </c>
      <c r="AX151" s="13" t="s">
        <v>82</v>
      </c>
      <c r="AY151" s="212" t="s">
        <v>124</v>
      </c>
    </row>
    <row r="152" spans="1:65" s="2" customFormat="1" ht="45" customHeight="1">
      <c r="A152" s="33"/>
      <c r="B152" s="34"/>
      <c r="C152" s="213" t="s">
        <v>234</v>
      </c>
      <c r="D152" s="213" t="s">
        <v>138</v>
      </c>
      <c r="E152" s="214" t="s">
        <v>235</v>
      </c>
      <c r="F152" s="215" t="s">
        <v>236</v>
      </c>
      <c r="G152" s="216" t="s">
        <v>237</v>
      </c>
      <c r="H152" s="217">
        <v>1</v>
      </c>
      <c r="I152" s="218"/>
      <c r="J152" s="219">
        <f>ROUND(I152*H152,2)</f>
        <v>0</v>
      </c>
      <c r="K152" s="215" t="s">
        <v>19</v>
      </c>
      <c r="L152" s="220"/>
      <c r="M152" s="221" t="s">
        <v>19</v>
      </c>
      <c r="N152" s="222" t="s">
        <v>45</v>
      </c>
      <c r="O152" s="63"/>
      <c r="P152" s="194">
        <f>O152*H152</f>
        <v>0</v>
      </c>
      <c r="Q152" s="194">
        <v>2.8000000000000001E-2</v>
      </c>
      <c r="R152" s="194">
        <f>Q152*H152</f>
        <v>2.8000000000000001E-2</v>
      </c>
      <c r="S152" s="194">
        <v>0</v>
      </c>
      <c r="T152" s="19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211</v>
      </c>
      <c r="AT152" s="196" t="s">
        <v>138</v>
      </c>
      <c r="AU152" s="196" t="s">
        <v>85</v>
      </c>
      <c r="AY152" s="16" t="s">
        <v>124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82</v>
      </c>
      <c r="BK152" s="197">
        <f>ROUND(I152*H152,2)</f>
        <v>0</v>
      </c>
      <c r="BL152" s="16" t="s">
        <v>211</v>
      </c>
      <c r="BM152" s="196" t="s">
        <v>238</v>
      </c>
    </row>
    <row r="153" spans="1:65" s="2" customFormat="1" ht="19.2">
      <c r="A153" s="33"/>
      <c r="B153" s="34"/>
      <c r="C153" s="35"/>
      <c r="D153" s="198" t="s">
        <v>134</v>
      </c>
      <c r="E153" s="35"/>
      <c r="F153" s="199" t="s">
        <v>236</v>
      </c>
      <c r="G153" s="35"/>
      <c r="H153" s="35"/>
      <c r="I153" s="103"/>
      <c r="J153" s="35"/>
      <c r="K153" s="35"/>
      <c r="L153" s="38"/>
      <c r="M153" s="200"/>
      <c r="N153" s="201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134</v>
      </c>
      <c r="AU153" s="16" t="s">
        <v>85</v>
      </c>
    </row>
    <row r="154" spans="1:65" s="13" customFormat="1" ht="10.199999999999999">
      <c r="B154" s="202"/>
      <c r="C154" s="203"/>
      <c r="D154" s="198" t="s">
        <v>136</v>
      </c>
      <c r="E154" s="204" t="s">
        <v>19</v>
      </c>
      <c r="F154" s="205" t="s">
        <v>239</v>
      </c>
      <c r="G154" s="203"/>
      <c r="H154" s="206">
        <v>1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136</v>
      </c>
      <c r="AU154" s="212" t="s">
        <v>85</v>
      </c>
      <c r="AV154" s="13" t="s">
        <v>85</v>
      </c>
      <c r="AW154" s="13" t="s">
        <v>34</v>
      </c>
      <c r="AX154" s="13" t="s">
        <v>82</v>
      </c>
      <c r="AY154" s="212" t="s">
        <v>124</v>
      </c>
    </row>
    <row r="155" spans="1:65" s="2" customFormat="1" ht="16.5" customHeight="1">
      <c r="A155" s="33"/>
      <c r="B155" s="34"/>
      <c r="C155" s="213" t="s">
        <v>240</v>
      </c>
      <c r="D155" s="213" t="s">
        <v>138</v>
      </c>
      <c r="E155" s="214" t="s">
        <v>241</v>
      </c>
      <c r="F155" s="215" t="s">
        <v>242</v>
      </c>
      <c r="G155" s="216" t="s">
        <v>160</v>
      </c>
      <c r="H155" s="217">
        <v>45</v>
      </c>
      <c r="I155" s="218"/>
      <c r="J155" s="219">
        <f>ROUND(I155*H155,2)</f>
        <v>0</v>
      </c>
      <c r="K155" s="215" t="s">
        <v>19</v>
      </c>
      <c r="L155" s="220"/>
      <c r="M155" s="221" t="s">
        <v>19</v>
      </c>
      <c r="N155" s="222" t="s">
        <v>45</v>
      </c>
      <c r="O155" s="63"/>
      <c r="P155" s="194">
        <f>O155*H155</f>
        <v>0</v>
      </c>
      <c r="Q155" s="194">
        <v>2.8000000000000001E-2</v>
      </c>
      <c r="R155" s="194">
        <f>Q155*H155</f>
        <v>1.26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211</v>
      </c>
      <c r="AT155" s="196" t="s">
        <v>138</v>
      </c>
      <c r="AU155" s="196" t="s">
        <v>85</v>
      </c>
      <c r="AY155" s="16" t="s">
        <v>124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82</v>
      </c>
      <c r="BK155" s="197">
        <f>ROUND(I155*H155,2)</f>
        <v>0</v>
      </c>
      <c r="BL155" s="16" t="s">
        <v>211</v>
      </c>
      <c r="BM155" s="196" t="s">
        <v>243</v>
      </c>
    </row>
    <row r="156" spans="1:65" s="2" customFormat="1" ht="10.199999999999999">
      <c r="A156" s="33"/>
      <c r="B156" s="34"/>
      <c r="C156" s="35"/>
      <c r="D156" s="198" t="s">
        <v>134</v>
      </c>
      <c r="E156" s="35"/>
      <c r="F156" s="199" t="s">
        <v>242</v>
      </c>
      <c r="G156" s="35"/>
      <c r="H156" s="35"/>
      <c r="I156" s="103"/>
      <c r="J156" s="35"/>
      <c r="K156" s="35"/>
      <c r="L156" s="38"/>
      <c r="M156" s="200"/>
      <c r="N156" s="201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134</v>
      </c>
      <c r="AU156" s="16" t="s">
        <v>85</v>
      </c>
    </row>
    <row r="157" spans="1:65" s="13" customFormat="1" ht="10.199999999999999">
      <c r="B157" s="202"/>
      <c r="C157" s="203"/>
      <c r="D157" s="198" t="s">
        <v>136</v>
      </c>
      <c r="E157" s="204" t="s">
        <v>19</v>
      </c>
      <c r="F157" s="205" t="s">
        <v>228</v>
      </c>
      <c r="G157" s="203"/>
      <c r="H157" s="206">
        <v>45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136</v>
      </c>
      <c r="AU157" s="212" t="s">
        <v>85</v>
      </c>
      <c r="AV157" s="13" t="s">
        <v>85</v>
      </c>
      <c r="AW157" s="13" t="s">
        <v>34</v>
      </c>
      <c r="AX157" s="13" t="s">
        <v>82</v>
      </c>
      <c r="AY157" s="212" t="s">
        <v>124</v>
      </c>
    </row>
    <row r="158" spans="1:65" s="2" customFormat="1" ht="77.400000000000006" customHeight="1">
      <c r="A158" s="33"/>
      <c r="B158" s="34"/>
      <c r="C158" s="185" t="s">
        <v>7</v>
      </c>
      <c r="D158" s="185" t="s">
        <v>127</v>
      </c>
      <c r="E158" s="186" t="s">
        <v>244</v>
      </c>
      <c r="F158" s="187" t="s">
        <v>245</v>
      </c>
      <c r="G158" s="188" t="s">
        <v>160</v>
      </c>
      <c r="H158" s="189">
        <v>45</v>
      </c>
      <c r="I158" s="190"/>
      <c r="J158" s="191">
        <f>ROUND(I158*H158,2)</f>
        <v>0</v>
      </c>
      <c r="K158" s="187" t="s">
        <v>19</v>
      </c>
      <c r="L158" s="38"/>
      <c r="M158" s="192" t="s">
        <v>19</v>
      </c>
      <c r="N158" s="193" t="s">
        <v>45</v>
      </c>
      <c r="O158" s="63"/>
      <c r="P158" s="194">
        <f>O158*H158</f>
        <v>0</v>
      </c>
      <c r="Q158" s="194">
        <v>0.57010000000000005</v>
      </c>
      <c r="R158" s="194">
        <f>Q158*H158</f>
        <v>25.654500000000002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204</v>
      </c>
      <c r="AT158" s="196" t="s">
        <v>127</v>
      </c>
      <c r="AU158" s="196" t="s">
        <v>85</v>
      </c>
      <c r="AY158" s="16" t="s">
        <v>124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82</v>
      </c>
      <c r="BK158" s="197">
        <f>ROUND(I158*H158,2)</f>
        <v>0</v>
      </c>
      <c r="BL158" s="16" t="s">
        <v>204</v>
      </c>
      <c r="BM158" s="196" t="s">
        <v>246</v>
      </c>
    </row>
    <row r="159" spans="1:65" s="2" customFormat="1" ht="57.6">
      <c r="A159" s="33"/>
      <c r="B159" s="34"/>
      <c r="C159" s="35"/>
      <c r="D159" s="198" t="s">
        <v>134</v>
      </c>
      <c r="E159" s="35"/>
      <c r="F159" s="199" t="s">
        <v>247</v>
      </c>
      <c r="G159" s="35"/>
      <c r="H159" s="35"/>
      <c r="I159" s="103"/>
      <c r="J159" s="35"/>
      <c r="K159" s="35"/>
      <c r="L159" s="38"/>
      <c r="M159" s="200"/>
      <c r="N159" s="201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134</v>
      </c>
      <c r="AU159" s="16" t="s">
        <v>85</v>
      </c>
    </row>
    <row r="160" spans="1:65" s="2" customFormat="1" ht="38.4">
      <c r="A160" s="33"/>
      <c r="B160" s="34"/>
      <c r="C160" s="35"/>
      <c r="D160" s="198" t="s">
        <v>163</v>
      </c>
      <c r="E160" s="35"/>
      <c r="F160" s="223" t="s">
        <v>207</v>
      </c>
      <c r="G160" s="35"/>
      <c r="H160" s="35"/>
      <c r="I160" s="103"/>
      <c r="J160" s="35"/>
      <c r="K160" s="35"/>
      <c r="L160" s="38"/>
      <c r="M160" s="200"/>
      <c r="N160" s="20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163</v>
      </c>
      <c r="AU160" s="16" t="s">
        <v>85</v>
      </c>
    </row>
    <row r="161" spans="1:65" s="2" customFormat="1" ht="19.2">
      <c r="A161" s="33"/>
      <c r="B161" s="34"/>
      <c r="C161" s="35"/>
      <c r="D161" s="198" t="s">
        <v>248</v>
      </c>
      <c r="E161" s="35"/>
      <c r="F161" s="223" t="s">
        <v>249</v>
      </c>
      <c r="G161" s="35"/>
      <c r="H161" s="35"/>
      <c r="I161" s="103"/>
      <c r="J161" s="35"/>
      <c r="K161" s="35"/>
      <c r="L161" s="38"/>
      <c r="M161" s="200"/>
      <c r="N161" s="20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248</v>
      </c>
      <c r="AU161" s="16" t="s">
        <v>85</v>
      </c>
    </row>
    <row r="162" spans="1:65" s="13" customFormat="1" ht="10.199999999999999">
      <c r="B162" s="202"/>
      <c r="C162" s="203"/>
      <c r="D162" s="198" t="s">
        <v>136</v>
      </c>
      <c r="E162" s="204" t="s">
        <v>19</v>
      </c>
      <c r="F162" s="205" t="s">
        <v>228</v>
      </c>
      <c r="G162" s="203"/>
      <c r="H162" s="206">
        <v>45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136</v>
      </c>
      <c r="AU162" s="212" t="s">
        <v>85</v>
      </c>
      <c r="AV162" s="13" t="s">
        <v>85</v>
      </c>
      <c r="AW162" s="13" t="s">
        <v>34</v>
      </c>
      <c r="AX162" s="13" t="s">
        <v>82</v>
      </c>
      <c r="AY162" s="212" t="s">
        <v>124</v>
      </c>
    </row>
    <row r="163" spans="1:65" s="12" customFormat="1" ht="22.8" customHeight="1">
      <c r="B163" s="169"/>
      <c r="C163" s="170"/>
      <c r="D163" s="171" t="s">
        <v>73</v>
      </c>
      <c r="E163" s="183" t="s">
        <v>250</v>
      </c>
      <c r="F163" s="183" t="s">
        <v>251</v>
      </c>
      <c r="G163" s="170"/>
      <c r="H163" s="170"/>
      <c r="I163" s="173"/>
      <c r="J163" s="184">
        <f>BK163</f>
        <v>0</v>
      </c>
      <c r="K163" s="170"/>
      <c r="L163" s="175"/>
      <c r="M163" s="176"/>
      <c r="N163" s="177"/>
      <c r="O163" s="177"/>
      <c r="P163" s="178">
        <f>P164+SUM(P165:P261)</f>
        <v>0</v>
      </c>
      <c r="Q163" s="177"/>
      <c r="R163" s="178">
        <f>R164+SUM(R165:R261)</f>
        <v>155.01177480000004</v>
      </c>
      <c r="S163" s="177"/>
      <c r="T163" s="179">
        <f>T164+SUM(T165:T261)</f>
        <v>0</v>
      </c>
      <c r="AR163" s="180" t="s">
        <v>146</v>
      </c>
      <c r="AT163" s="181" t="s">
        <v>73</v>
      </c>
      <c r="AU163" s="181" t="s">
        <v>82</v>
      </c>
      <c r="AY163" s="180" t="s">
        <v>124</v>
      </c>
      <c r="BK163" s="182">
        <f>BK164+SUM(BK165:BK261)</f>
        <v>0</v>
      </c>
    </row>
    <row r="164" spans="1:65" s="2" customFormat="1" ht="31.2" customHeight="1">
      <c r="A164" s="33"/>
      <c r="B164" s="34"/>
      <c r="C164" s="185" t="s">
        <v>252</v>
      </c>
      <c r="D164" s="185" t="s">
        <v>127</v>
      </c>
      <c r="E164" s="186" t="s">
        <v>253</v>
      </c>
      <c r="F164" s="187" t="s">
        <v>254</v>
      </c>
      <c r="G164" s="188" t="s">
        <v>255</v>
      </c>
      <c r="H164" s="189">
        <v>18</v>
      </c>
      <c r="I164" s="190"/>
      <c r="J164" s="191">
        <f>ROUND(I164*H164,2)</f>
        <v>0</v>
      </c>
      <c r="K164" s="187" t="s">
        <v>131</v>
      </c>
      <c r="L164" s="38"/>
      <c r="M164" s="192" t="s">
        <v>19</v>
      </c>
      <c r="N164" s="193" t="s">
        <v>45</v>
      </c>
      <c r="O164" s="63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204</v>
      </c>
      <c r="AT164" s="196" t="s">
        <v>127</v>
      </c>
      <c r="AU164" s="196" t="s">
        <v>85</v>
      </c>
      <c r="AY164" s="16" t="s">
        <v>124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82</v>
      </c>
      <c r="BK164" s="197">
        <f>ROUND(I164*H164,2)</f>
        <v>0</v>
      </c>
      <c r="BL164" s="16" t="s">
        <v>204</v>
      </c>
      <c r="BM164" s="196" t="s">
        <v>256</v>
      </c>
    </row>
    <row r="165" spans="1:65" s="2" customFormat="1" ht="38.4">
      <c r="A165" s="33"/>
      <c r="B165" s="34"/>
      <c r="C165" s="35"/>
      <c r="D165" s="198" t="s">
        <v>134</v>
      </c>
      <c r="E165" s="35"/>
      <c r="F165" s="199" t="s">
        <v>257</v>
      </c>
      <c r="G165" s="35"/>
      <c r="H165" s="35"/>
      <c r="I165" s="103"/>
      <c r="J165" s="35"/>
      <c r="K165" s="35"/>
      <c r="L165" s="38"/>
      <c r="M165" s="200"/>
      <c r="N165" s="20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134</v>
      </c>
      <c r="AU165" s="16" t="s">
        <v>85</v>
      </c>
    </row>
    <row r="166" spans="1:65" s="2" customFormat="1" ht="96">
      <c r="A166" s="33"/>
      <c r="B166" s="34"/>
      <c r="C166" s="35"/>
      <c r="D166" s="198" t="s">
        <v>163</v>
      </c>
      <c r="E166" s="35"/>
      <c r="F166" s="223" t="s">
        <v>258</v>
      </c>
      <c r="G166" s="35"/>
      <c r="H166" s="35"/>
      <c r="I166" s="103"/>
      <c r="J166" s="35"/>
      <c r="K166" s="35"/>
      <c r="L166" s="38"/>
      <c r="M166" s="200"/>
      <c r="N166" s="20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163</v>
      </c>
      <c r="AU166" s="16" t="s">
        <v>85</v>
      </c>
    </row>
    <row r="167" spans="1:65" s="13" customFormat="1" ht="10.199999999999999">
      <c r="B167" s="202"/>
      <c r="C167" s="203"/>
      <c r="D167" s="198" t="s">
        <v>136</v>
      </c>
      <c r="E167" s="204" t="s">
        <v>19</v>
      </c>
      <c r="F167" s="205" t="s">
        <v>259</v>
      </c>
      <c r="G167" s="203"/>
      <c r="H167" s="206">
        <v>18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136</v>
      </c>
      <c r="AU167" s="212" t="s">
        <v>85</v>
      </c>
      <c r="AV167" s="13" t="s">
        <v>85</v>
      </c>
      <c r="AW167" s="13" t="s">
        <v>34</v>
      </c>
      <c r="AX167" s="13" t="s">
        <v>82</v>
      </c>
      <c r="AY167" s="212" t="s">
        <v>124</v>
      </c>
    </row>
    <row r="168" spans="1:65" s="2" customFormat="1" ht="30" customHeight="1">
      <c r="A168" s="33"/>
      <c r="B168" s="34"/>
      <c r="C168" s="185" t="s">
        <v>260</v>
      </c>
      <c r="D168" s="185" t="s">
        <v>127</v>
      </c>
      <c r="E168" s="186" t="s">
        <v>261</v>
      </c>
      <c r="F168" s="187" t="s">
        <v>262</v>
      </c>
      <c r="G168" s="188" t="s">
        <v>255</v>
      </c>
      <c r="H168" s="189">
        <v>54</v>
      </c>
      <c r="I168" s="190"/>
      <c r="J168" s="191">
        <f>ROUND(I168*H168,2)</f>
        <v>0</v>
      </c>
      <c r="K168" s="187" t="s">
        <v>131</v>
      </c>
      <c r="L168" s="38"/>
      <c r="M168" s="192" t="s">
        <v>19</v>
      </c>
      <c r="N168" s="193" t="s">
        <v>45</v>
      </c>
      <c r="O168" s="63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204</v>
      </c>
      <c r="AT168" s="196" t="s">
        <v>127</v>
      </c>
      <c r="AU168" s="196" t="s">
        <v>85</v>
      </c>
      <c r="AY168" s="16" t="s">
        <v>124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82</v>
      </c>
      <c r="BK168" s="197">
        <f>ROUND(I168*H168,2)</f>
        <v>0</v>
      </c>
      <c r="BL168" s="16" t="s">
        <v>204</v>
      </c>
      <c r="BM168" s="196" t="s">
        <v>263</v>
      </c>
    </row>
    <row r="169" spans="1:65" s="2" customFormat="1" ht="48">
      <c r="A169" s="33"/>
      <c r="B169" s="34"/>
      <c r="C169" s="35"/>
      <c r="D169" s="198" t="s">
        <v>134</v>
      </c>
      <c r="E169" s="35"/>
      <c r="F169" s="199" t="s">
        <v>264</v>
      </c>
      <c r="G169" s="35"/>
      <c r="H169" s="35"/>
      <c r="I169" s="103"/>
      <c r="J169" s="35"/>
      <c r="K169" s="35"/>
      <c r="L169" s="38"/>
      <c r="M169" s="200"/>
      <c r="N169" s="20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134</v>
      </c>
      <c r="AU169" s="16" t="s">
        <v>85</v>
      </c>
    </row>
    <row r="170" spans="1:65" s="2" customFormat="1" ht="88.2" customHeight="1">
      <c r="A170" s="33"/>
      <c r="B170" s="34"/>
      <c r="C170" s="35"/>
      <c r="D170" s="198" t="s">
        <v>163</v>
      </c>
      <c r="E170" s="35"/>
      <c r="F170" s="223" t="s">
        <v>258</v>
      </c>
      <c r="G170" s="35"/>
      <c r="H170" s="35"/>
      <c r="I170" s="103"/>
      <c r="J170" s="35"/>
      <c r="K170" s="35"/>
      <c r="L170" s="38"/>
      <c r="M170" s="200"/>
      <c r="N170" s="20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163</v>
      </c>
      <c r="AU170" s="16" t="s">
        <v>85</v>
      </c>
    </row>
    <row r="171" spans="1:65" s="13" customFormat="1" ht="10.199999999999999">
      <c r="B171" s="202"/>
      <c r="C171" s="203"/>
      <c r="D171" s="198" t="s">
        <v>136</v>
      </c>
      <c r="E171" s="204" t="s">
        <v>19</v>
      </c>
      <c r="F171" s="205" t="s">
        <v>265</v>
      </c>
      <c r="G171" s="203"/>
      <c r="H171" s="206">
        <v>54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136</v>
      </c>
      <c r="AU171" s="212" t="s">
        <v>85</v>
      </c>
      <c r="AV171" s="13" t="s">
        <v>85</v>
      </c>
      <c r="AW171" s="13" t="s">
        <v>34</v>
      </c>
      <c r="AX171" s="13" t="s">
        <v>82</v>
      </c>
      <c r="AY171" s="212" t="s">
        <v>124</v>
      </c>
    </row>
    <row r="172" spans="1:65" s="2" customFormat="1" ht="30" customHeight="1">
      <c r="A172" s="33"/>
      <c r="B172" s="34"/>
      <c r="C172" s="185" t="s">
        <v>266</v>
      </c>
      <c r="D172" s="185" t="s">
        <v>127</v>
      </c>
      <c r="E172" s="186" t="s">
        <v>267</v>
      </c>
      <c r="F172" s="187" t="s">
        <v>268</v>
      </c>
      <c r="G172" s="188" t="s">
        <v>255</v>
      </c>
      <c r="H172" s="189">
        <v>144</v>
      </c>
      <c r="I172" s="190"/>
      <c r="J172" s="191">
        <f>ROUND(I172*H172,2)</f>
        <v>0</v>
      </c>
      <c r="K172" s="187" t="s">
        <v>131</v>
      </c>
      <c r="L172" s="38"/>
      <c r="M172" s="192" t="s">
        <v>19</v>
      </c>
      <c r="N172" s="193" t="s">
        <v>45</v>
      </c>
      <c r="O172" s="63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204</v>
      </c>
      <c r="AT172" s="196" t="s">
        <v>127</v>
      </c>
      <c r="AU172" s="196" t="s">
        <v>85</v>
      </c>
      <c r="AY172" s="16" t="s">
        <v>124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82</v>
      </c>
      <c r="BK172" s="197">
        <f>ROUND(I172*H172,2)</f>
        <v>0</v>
      </c>
      <c r="BL172" s="16" t="s">
        <v>204</v>
      </c>
      <c r="BM172" s="196" t="s">
        <v>269</v>
      </c>
    </row>
    <row r="173" spans="1:65" s="2" customFormat="1" ht="38.4">
      <c r="A173" s="33"/>
      <c r="B173" s="34"/>
      <c r="C173" s="35"/>
      <c r="D173" s="198" t="s">
        <v>134</v>
      </c>
      <c r="E173" s="35"/>
      <c r="F173" s="199" t="s">
        <v>270</v>
      </c>
      <c r="G173" s="35"/>
      <c r="H173" s="35"/>
      <c r="I173" s="103"/>
      <c r="J173" s="35"/>
      <c r="K173" s="35"/>
      <c r="L173" s="38"/>
      <c r="M173" s="200"/>
      <c r="N173" s="20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134</v>
      </c>
      <c r="AU173" s="16" t="s">
        <v>85</v>
      </c>
    </row>
    <row r="174" spans="1:65" s="2" customFormat="1" ht="96">
      <c r="A174" s="33"/>
      <c r="B174" s="34"/>
      <c r="C174" s="35"/>
      <c r="D174" s="198" t="s">
        <v>163</v>
      </c>
      <c r="E174" s="35"/>
      <c r="F174" s="223" t="s">
        <v>258</v>
      </c>
      <c r="G174" s="35"/>
      <c r="H174" s="35"/>
      <c r="I174" s="103"/>
      <c r="J174" s="35"/>
      <c r="K174" s="35"/>
      <c r="L174" s="38"/>
      <c r="M174" s="200"/>
      <c r="N174" s="201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163</v>
      </c>
      <c r="AU174" s="16" t="s">
        <v>85</v>
      </c>
    </row>
    <row r="175" spans="1:65" s="13" customFormat="1" ht="10.199999999999999">
      <c r="B175" s="202"/>
      <c r="C175" s="203"/>
      <c r="D175" s="198" t="s">
        <v>136</v>
      </c>
      <c r="E175" s="204" t="s">
        <v>19</v>
      </c>
      <c r="F175" s="205" t="s">
        <v>271</v>
      </c>
      <c r="G175" s="203"/>
      <c r="H175" s="206">
        <v>144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136</v>
      </c>
      <c r="AU175" s="212" t="s">
        <v>85</v>
      </c>
      <c r="AV175" s="13" t="s">
        <v>85</v>
      </c>
      <c r="AW175" s="13" t="s">
        <v>34</v>
      </c>
      <c r="AX175" s="13" t="s">
        <v>82</v>
      </c>
      <c r="AY175" s="212" t="s">
        <v>124</v>
      </c>
    </row>
    <row r="176" spans="1:65" s="2" customFormat="1" ht="30" customHeight="1">
      <c r="A176" s="33"/>
      <c r="B176" s="34"/>
      <c r="C176" s="185" t="s">
        <v>272</v>
      </c>
      <c r="D176" s="185" t="s">
        <v>127</v>
      </c>
      <c r="E176" s="186" t="s">
        <v>273</v>
      </c>
      <c r="F176" s="187" t="s">
        <v>274</v>
      </c>
      <c r="G176" s="188" t="s">
        <v>255</v>
      </c>
      <c r="H176" s="189">
        <v>90</v>
      </c>
      <c r="I176" s="190"/>
      <c r="J176" s="191">
        <f>ROUND(I176*H176,2)</f>
        <v>0</v>
      </c>
      <c r="K176" s="187" t="s">
        <v>131</v>
      </c>
      <c r="L176" s="38"/>
      <c r="M176" s="192" t="s">
        <v>19</v>
      </c>
      <c r="N176" s="193" t="s">
        <v>45</v>
      </c>
      <c r="O176" s="63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204</v>
      </c>
      <c r="AT176" s="196" t="s">
        <v>127</v>
      </c>
      <c r="AU176" s="196" t="s">
        <v>85</v>
      </c>
      <c r="AY176" s="16" t="s">
        <v>124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6" t="s">
        <v>82</v>
      </c>
      <c r="BK176" s="197">
        <f>ROUND(I176*H176,2)</f>
        <v>0</v>
      </c>
      <c r="BL176" s="16" t="s">
        <v>204</v>
      </c>
      <c r="BM176" s="196" t="s">
        <v>275</v>
      </c>
    </row>
    <row r="177" spans="1:65" s="2" customFormat="1" ht="28.8">
      <c r="A177" s="33"/>
      <c r="B177" s="34"/>
      <c r="C177" s="35"/>
      <c r="D177" s="198" t="s">
        <v>134</v>
      </c>
      <c r="E177" s="35"/>
      <c r="F177" s="199" t="s">
        <v>276</v>
      </c>
      <c r="G177" s="35"/>
      <c r="H177" s="35"/>
      <c r="I177" s="103"/>
      <c r="J177" s="35"/>
      <c r="K177" s="35"/>
      <c r="L177" s="38"/>
      <c r="M177" s="200"/>
      <c r="N177" s="20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134</v>
      </c>
      <c r="AU177" s="16" t="s">
        <v>85</v>
      </c>
    </row>
    <row r="178" spans="1:65" s="2" customFormat="1" ht="96">
      <c r="A178" s="33"/>
      <c r="B178" s="34"/>
      <c r="C178" s="35"/>
      <c r="D178" s="198" t="s">
        <v>163</v>
      </c>
      <c r="E178" s="35"/>
      <c r="F178" s="223" t="s">
        <v>258</v>
      </c>
      <c r="G178" s="35"/>
      <c r="H178" s="35"/>
      <c r="I178" s="103"/>
      <c r="J178" s="35"/>
      <c r="K178" s="35"/>
      <c r="L178" s="38"/>
      <c r="M178" s="200"/>
      <c r="N178" s="201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163</v>
      </c>
      <c r="AU178" s="16" t="s">
        <v>85</v>
      </c>
    </row>
    <row r="179" spans="1:65" s="13" customFormat="1" ht="10.199999999999999">
      <c r="B179" s="202"/>
      <c r="C179" s="203"/>
      <c r="D179" s="198" t="s">
        <v>136</v>
      </c>
      <c r="E179" s="204" t="s">
        <v>19</v>
      </c>
      <c r="F179" s="205" t="s">
        <v>137</v>
      </c>
      <c r="G179" s="203"/>
      <c r="H179" s="206">
        <v>90</v>
      </c>
      <c r="I179" s="207"/>
      <c r="J179" s="203"/>
      <c r="K179" s="203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136</v>
      </c>
      <c r="AU179" s="212" t="s">
        <v>85</v>
      </c>
      <c r="AV179" s="13" t="s">
        <v>85</v>
      </c>
      <c r="AW179" s="13" t="s">
        <v>34</v>
      </c>
      <c r="AX179" s="13" t="s">
        <v>82</v>
      </c>
      <c r="AY179" s="212" t="s">
        <v>124</v>
      </c>
    </row>
    <row r="180" spans="1:65" s="2" customFormat="1" ht="34.799999999999997" customHeight="1">
      <c r="A180" s="33"/>
      <c r="B180" s="34"/>
      <c r="C180" s="185" t="s">
        <v>277</v>
      </c>
      <c r="D180" s="185" t="s">
        <v>127</v>
      </c>
      <c r="E180" s="186" t="s">
        <v>278</v>
      </c>
      <c r="F180" s="187" t="s">
        <v>279</v>
      </c>
      <c r="G180" s="188" t="s">
        <v>130</v>
      </c>
      <c r="H180" s="189">
        <v>28</v>
      </c>
      <c r="I180" s="190"/>
      <c r="J180" s="191">
        <f>ROUND(I180*H180,2)</f>
        <v>0</v>
      </c>
      <c r="K180" s="187" t="s">
        <v>131</v>
      </c>
      <c r="L180" s="38"/>
      <c r="M180" s="192" t="s">
        <v>19</v>
      </c>
      <c r="N180" s="193" t="s">
        <v>45</v>
      </c>
      <c r="O180" s="63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204</v>
      </c>
      <c r="AT180" s="196" t="s">
        <v>127</v>
      </c>
      <c r="AU180" s="196" t="s">
        <v>85</v>
      </c>
      <c r="AY180" s="16" t="s">
        <v>124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6" t="s">
        <v>82</v>
      </c>
      <c r="BK180" s="197">
        <f>ROUND(I180*H180,2)</f>
        <v>0</v>
      </c>
      <c r="BL180" s="16" t="s">
        <v>204</v>
      </c>
      <c r="BM180" s="196" t="s">
        <v>280</v>
      </c>
    </row>
    <row r="181" spans="1:65" s="2" customFormat="1" ht="19.2">
      <c r="A181" s="33"/>
      <c r="B181" s="34"/>
      <c r="C181" s="35"/>
      <c r="D181" s="198" t="s">
        <v>134</v>
      </c>
      <c r="E181" s="35"/>
      <c r="F181" s="199" t="s">
        <v>281</v>
      </c>
      <c r="G181" s="35"/>
      <c r="H181" s="35"/>
      <c r="I181" s="103"/>
      <c r="J181" s="35"/>
      <c r="K181" s="35"/>
      <c r="L181" s="38"/>
      <c r="M181" s="200"/>
      <c r="N181" s="20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134</v>
      </c>
      <c r="AU181" s="16" t="s">
        <v>85</v>
      </c>
    </row>
    <row r="182" spans="1:65" s="2" customFormat="1" ht="87" customHeight="1">
      <c r="A182" s="33"/>
      <c r="B182" s="34"/>
      <c r="C182" s="35"/>
      <c r="D182" s="198" t="s">
        <v>163</v>
      </c>
      <c r="E182" s="35"/>
      <c r="F182" s="223" t="s">
        <v>258</v>
      </c>
      <c r="G182" s="35"/>
      <c r="H182" s="35"/>
      <c r="I182" s="103"/>
      <c r="J182" s="35"/>
      <c r="K182" s="35"/>
      <c r="L182" s="38"/>
      <c r="M182" s="200"/>
      <c r="N182" s="20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163</v>
      </c>
      <c r="AU182" s="16" t="s">
        <v>85</v>
      </c>
    </row>
    <row r="183" spans="1:65" s="13" customFormat="1" ht="10.199999999999999">
      <c r="B183" s="202"/>
      <c r="C183" s="203"/>
      <c r="D183" s="198" t="s">
        <v>136</v>
      </c>
      <c r="E183" s="204" t="s">
        <v>19</v>
      </c>
      <c r="F183" s="205" t="s">
        <v>282</v>
      </c>
      <c r="G183" s="203"/>
      <c r="H183" s="206">
        <v>28</v>
      </c>
      <c r="I183" s="207"/>
      <c r="J183" s="203"/>
      <c r="K183" s="203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136</v>
      </c>
      <c r="AU183" s="212" t="s">
        <v>85</v>
      </c>
      <c r="AV183" s="13" t="s">
        <v>85</v>
      </c>
      <c r="AW183" s="13" t="s">
        <v>34</v>
      </c>
      <c r="AX183" s="13" t="s">
        <v>82</v>
      </c>
      <c r="AY183" s="212" t="s">
        <v>124</v>
      </c>
    </row>
    <row r="184" spans="1:65" s="2" customFormat="1" ht="28.2" customHeight="1">
      <c r="A184" s="33"/>
      <c r="B184" s="34"/>
      <c r="C184" s="185" t="s">
        <v>283</v>
      </c>
      <c r="D184" s="185" t="s">
        <v>127</v>
      </c>
      <c r="E184" s="186" t="s">
        <v>284</v>
      </c>
      <c r="F184" s="187" t="s">
        <v>285</v>
      </c>
      <c r="G184" s="188" t="s">
        <v>160</v>
      </c>
      <c r="H184" s="189">
        <v>45</v>
      </c>
      <c r="I184" s="190"/>
      <c r="J184" s="191">
        <f>ROUND(I184*H184,2)</f>
        <v>0</v>
      </c>
      <c r="K184" s="187" t="s">
        <v>131</v>
      </c>
      <c r="L184" s="38"/>
      <c r="M184" s="192" t="s">
        <v>19</v>
      </c>
      <c r="N184" s="193" t="s">
        <v>45</v>
      </c>
      <c r="O184" s="63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204</v>
      </c>
      <c r="AT184" s="196" t="s">
        <v>127</v>
      </c>
      <c r="AU184" s="196" t="s">
        <v>85</v>
      </c>
      <c r="AY184" s="16" t="s">
        <v>124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82</v>
      </c>
      <c r="BK184" s="197">
        <f>ROUND(I184*H184,2)</f>
        <v>0</v>
      </c>
      <c r="BL184" s="16" t="s">
        <v>204</v>
      </c>
      <c r="BM184" s="196" t="s">
        <v>286</v>
      </c>
    </row>
    <row r="185" spans="1:65" s="2" customFormat="1" ht="48">
      <c r="A185" s="33"/>
      <c r="B185" s="34"/>
      <c r="C185" s="35"/>
      <c r="D185" s="198" t="s">
        <v>134</v>
      </c>
      <c r="E185" s="35"/>
      <c r="F185" s="199" t="s">
        <v>287</v>
      </c>
      <c r="G185" s="35"/>
      <c r="H185" s="35"/>
      <c r="I185" s="103"/>
      <c r="J185" s="35"/>
      <c r="K185" s="35"/>
      <c r="L185" s="38"/>
      <c r="M185" s="200"/>
      <c r="N185" s="20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134</v>
      </c>
      <c r="AU185" s="16" t="s">
        <v>85</v>
      </c>
    </row>
    <row r="186" spans="1:65" s="2" customFormat="1" ht="38.4">
      <c r="A186" s="33"/>
      <c r="B186" s="34"/>
      <c r="C186" s="35"/>
      <c r="D186" s="198" t="s">
        <v>163</v>
      </c>
      <c r="E186" s="35"/>
      <c r="F186" s="223" t="s">
        <v>288</v>
      </c>
      <c r="G186" s="35"/>
      <c r="H186" s="35"/>
      <c r="I186" s="103"/>
      <c r="J186" s="35"/>
      <c r="K186" s="35"/>
      <c r="L186" s="38"/>
      <c r="M186" s="200"/>
      <c r="N186" s="201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163</v>
      </c>
      <c r="AU186" s="16" t="s">
        <v>85</v>
      </c>
    </row>
    <row r="187" spans="1:65" s="13" customFormat="1" ht="10.199999999999999">
      <c r="B187" s="202"/>
      <c r="C187" s="203"/>
      <c r="D187" s="198" t="s">
        <v>136</v>
      </c>
      <c r="E187" s="204" t="s">
        <v>19</v>
      </c>
      <c r="F187" s="205" t="s">
        <v>228</v>
      </c>
      <c r="G187" s="203"/>
      <c r="H187" s="206">
        <v>45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136</v>
      </c>
      <c r="AU187" s="212" t="s">
        <v>85</v>
      </c>
      <c r="AV187" s="13" t="s">
        <v>85</v>
      </c>
      <c r="AW187" s="13" t="s">
        <v>34</v>
      </c>
      <c r="AX187" s="13" t="s">
        <v>82</v>
      </c>
      <c r="AY187" s="212" t="s">
        <v>124</v>
      </c>
    </row>
    <row r="188" spans="1:65" s="2" customFormat="1" ht="30" customHeight="1">
      <c r="A188" s="33"/>
      <c r="B188" s="34"/>
      <c r="C188" s="185" t="s">
        <v>289</v>
      </c>
      <c r="D188" s="185" t="s">
        <v>127</v>
      </c>
      <c r="E188" s="186" t="s">
        <v>290</v>
      </c>
      <c r="F188" s="187" t="s">
        <v>291</v>
      </c>
      <c r="G188" s="188" t="s">
        <v>292</v>
      </c>
      <c r="H188" s="189">
        <v>9.7200000000000006</v>
      </c>
      <c r="I188" s="190"/>
      <c r="J188" s="191">
        <f>ROUND(I188*H188,2)</f>
        <v>0</v>
      </c>
      <c r="K188" s="187" t="s">
        <v>131</v>
      </c>
      <c r="L188" s="38"/>
      <c r="M188" s="192" t="s">
        <v>19</v>
      </c>
      <c r="N188" s="193" t="s">
        <v>45</v>
      </c>
      <c r="O188" s="63"/>
      <c r="P188" s="194">
        <f>O188*H188</f>
        <v>0</v>
      </c>
      <c r="Q188" s="194">
        <v>2.2563399999999998</v>
      </c>
      <c r="R188" s="194">
        <f>Q188*H188</f>
        <v>21.931624799999998</v>
      </c>
      <c r="S188" s="194">
        <v>0</v>
      </c>
      <c r="T188" s="19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204</v>
      </c>
      <c r="AT188" s="196" t="s">
        <v>127</v>
      </c>
      <c r="AU188" s="196" t="s">
        <v>85</v>
      </c>
      <c r="AY188" s="16" t="s">
        <v>124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82</v>
      </c>
      <c r="BK188" s="197">
        <f>ROUND(I188*H188,2)</f>
        <v>0</v>
      </c>
      <c r="BL188" s="16" t="s">
        <v>204</v>
      </c>
      <c r="BM188" s="196" t="s">
        <v>293</v>
      </c>
    </row>
    <row r="189" spans="1:65" s="2" customFormat="1" ht="19.2">
      <c r="A189" s="33"/>
      <c r="B189" s="34"/>
      <c r="C189" s="35"/>
      <c r="D189" s="198" t="s">
        <v>134</v>
      </c>
      <c r="E189" s="35"/>
      <c r="F189" s="199" t="s">
        <v>294</v>
      </c>
      <c r="G189" s="35"/>
      <c r="H189" s="35"/>
      <c r="I189" s="103"/>
      <c r="J189" s="35"/>
      <c r="K189" s="35"/>
      <c r="L189" s="38"/>
      <c r="M189" s="200"/>
      <c r="N189" s="201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134</v>
      </c>
      <c r="AU189" s="16" t="s">
        <v>85</v>
      </c>
    </row>
    <row r="190" spans="1:65" s="13" customFormat="1" ht="10.199999999999999">
      <c r="B190" s="202"/>
      <c r="C190" s="203"/>
      <c r="D190" s="198" t="s">
        <v>136</v>
      </c>
      <c r="E190" s="204" t="s">
        <v>19</v>
      </c>
      <c r="F190" s="205" t="s">
        <v>295</v>
      </c>
      <c r="G190" s="203"/>
      <c r="H190" s="206">
        <v>9.7200000000000006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136</v>
      </c>
      <c r="AU190" s="212" t="s">
        <v>85</v>
      </c>
      <c r="AV190" s="13" t="s">
        <v>85</v>
      </c>
      <c r="AW190" s="13" t="s">
        <v>34</v>
      </c>
      <c r="AX190" s="13" t="s">
        <v>82</v>
      </c>
      <c r="AY190" s="212" t="s">
        <v>124</v>
      </c>
    </row>
    <row r="191" spans="1:65" s="2" customFormat="1" ht="16.5" customHeight="1">
      <c r="A191" s="33"/>
      <c r="B191" s="34"/>
      <c r="C191" s="213" t="s">
        <v>296</v>
      </c>
      <c r="D191" s="213" t="s">
        <v>138</v>
      </c>
      <c r="E191" s="214" t="s">
        <v>297</v>
      </c>
      <c r="F191" s="215" t="s">
        <v>298</v>
      </c>
      <c r="G191" s="216" t="s">
        <v>292</v>
      </c>
      <c r="H191" s="217">
        <v>9.7200000000000006</v>
      </c>
      <c r="I191" s="218"/>
      <c r="J191" s="219">
        <f>ROUND(I191*H191,2)</f>
        <v>0</v>
      </c>
      <c r="K191" s="215" t="s">
        <v>131</v>
      </c>
      <c r="L191" s="220"/>
      <c r="M191" s="221" t="s">
        <v>19</v>
      </c>
      <c r="N191" s="222" t="s">
        <v>45</v>
      </c>
      <c r="O191" s="63"/>
      <c r="P191" s="194">
        <f>O191*H191</f>
        <v>0</v>
      </c>
      <c r="Q191" s="194">
        <v>2.234</v>
      </c>
      <c r="R191" s="194">
        <f>Q191*H191</f>
        <v>21.714480000000002</v>
      </c>
      <c r="S191" s="194">
        <v>0</v>
      </c>
      <c r="T191" s="19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6" t="s">
        <v>211</v>
      </c>
      <c r="AT191" s="196" t="s">
        <v>138</v>
      </c>
      <c r="AU191" s="196" t="s">
        <v>85</v>
      </c>
      <c r="AY191" s="16" t="s">
        <v>124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6" t="s">
        <v>82</v>
      </c>
      <c r="BK191" s="197">
        <f>ROUND(I191*H191,2)</f>
        <v>0</v>
      </c>
      <c r="BL191" s="16" t="s">
        <v>211</v>
      </c>
      <c r="BM191" s="196" t="s">
        <v>299</v>
      </c>
    </row>
    <row r="192" spans="1:65" s="2" customFormat="1" ht="10.199999999999999">
      <c r="A192" s="33"/>
      <c r="B192" s="34"/>
      <c r="C192" s="35"/>
      <c r="D192" s="198" t="s">
        <v>134</v>
      </c>
      <c r="E192" s="35"/>
      <c r="F192" s="199" t="s">
        <v>298</v>
      </c>
      <c r="G192" s="35"/>
      <c r="H192" s="35"/>
      <c r="I192" s="103"/>
      <c r="J192" s="35"/>
      <c r="K192" s="35"/>
      <c r="L192" s="38"/>
      <c r="M192" s="200"/>
      <c r="N192" s="201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134</v>
      </c>
      <c r="AU192" s="16" t="s">
        <v>85</v>
      </c>
    </row>
    <row r="193" spans="1:65" s="2" customFormat="1" ht="30.6" customHeight="1">
      <c r="A193" s="33"/>
      <c r="B193" s="34"/>
      <c r="C193" s="213" t="s">
        <v>300</v>
      </c>
      <c r="D193" s="213" t="s">
        <v>138</v>
      </c>
      <c r="E193" s="214" t="s">
        <v>301</v>
      </c>
      <c r="F193" s="215" t="s">
        <v>302</v>
      </c>
      <c r="G193" s="216" t="s">
        <v>303</v>
      </c>
      <c r="H193" s="217">
        <v>0.22500000000000001</v>
      </c>
      <c r="I193" s="218"/>
      <c r="J193" s="219">
        <f>ROUND(I193*H193,2)</f>
        <v>0</v>
      </c>
      <c r="K193" s="215" t="s">
        <v>131</v>
      </c>
      <c r="L193" s="220"/>
      <c r="M193" s="221" t="s">
        <v>19</v>
      </c>
      <c r="N193" s="222" t="s">
        <v>45</v>
      </c>
      <c r="O193" s="63"/>
      <c r="P193" s="194">
        <f>O193*H193</f>
        <v>0</v>
      </c>
      <c r="Q193" s="194">
        <v>1</v>
      </c>
      <c r="R193" s="194">
        <f>Q193*H193</f>
        <v>0.22500000000000001</v>
      </c>
      <c r="S193" s="194">
        <v>0</v>
      </c>
      <c r="T193" s="19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211</v>
      </c>
      <c r="AT193" s="196" t="s">
        <v>138</v>
      </c>
      <c r="AU193" s="196" t="s">
        <v>85</v>
      </c>
      <c r="AY193" s="16" t="s">
        <v>124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6" t="s">
        <v>82</v>
      </c>
      <c r="BK193" s="197">
        <f>ROUND(I193*H193,2)</f>
        <v>0</v>
      </c>
      <c r="BL193" s="16" t="s">
        <v>211</v>
      </c>
      <c r="BM193" s="196" t="s">
        <v>304</v>
      </c>
    </row>
    <row r="194" spans="1:65" s="2" customFormat="1" ht="19.2">
      <c r="A194" s="33"/>
      <c r="B194" s="34"/>
      <c r="C194" s="35"/>
      <c r="D194" s="198" t="s">
        <v>134</v>
      </c>
      <c r="E194" s="35"/>
      <c r="F194" s="199" t="s">
        <v>302</v>
      </c>
      <c r="G194" s="35"/>
      <c r="H194" s="35"/>
      <c r="I194" s="103"/>
      <c r="J194" s="35"/>
      <c r="K194" s="35"/>
      <c r="L194" s="38"/>
      <c r="M194" s="200"/>
      <c r="N194" s="201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134</v>
      </c>
      <c r="AU194" s="16" t="s">
        <v>85</v>
      </c>
    </row>
    <row r="195" spans="1:65" s="13" customFormat="1" ht="10.199999999999999">
      <c r="B195" s="202"/>
      <c r="C195" s="203"/>
      <c r="D195" s="198" t="s">
        <v>136</v>
      </c>
      <c r="E195" s="204" t="s">
        <v>19</v>
      </c>
      <c r="F195" s="205" t="s">
        <v>305</v>
      </c>
      <c r="G195" s="203"/>
      <c r="H195" s="206">
        <v>0.22500000000000001</v>
      </c>
      <c r="I195" s="207"/>
      <c r="J195" s="203"/>
      <c r="K195" s="203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136</v>
      </c>
      <c r="AU195" s="212" t="s">
        <v>85</v>
      </c>
      <c r="AV195" s="13" t="s">
        <v>85</v>
      </c>
      <c r="AW195" s="13" t="s">
        <v>34</v>
      </c>
      <c r="AX195" s="13" t="s">
        <v>82</v>
      </c>
      <c r="AY195" s="212" t="s">
        <v>124</v>
      </c>
    </row>
    <row r="196" spans="1:65" s="2" customFormat="1" ht="16.5" customHeight="1">
      <c r="A196" s="33"/>
      <c r="B196" s="34"/>
      <c r="C196" s="185" t="s">
        <v>306</v>
      </c>
      <c r="D196" s="185" t="s">
        <v>127</v>
      </c>
      <c r="E196" s="186" t="s">
        <v>307</v>
      </c>
      <c r="F196" s="187" t="s">
        <v>308</v>
      </c>
      <c r="G196" s="188" t="s">
        <v>303</v>
      </c>
      <c r="H196" s="189">
        <v>20.411999999999999</v>
      </c>
      <c r="I196" s="190"/>
      <c r="J196" s="191">
        <f>ROUND(I196*H196,2)</f>
        <v>0</v>
      </c>
      <c r="K196" s="187" t="s">
        <v>131</v>
      </c>
      <c r="L196" s="38"/>
      <c r="M196" s="192" t="s">
        <v>19</v>
      </c>
      <c r="N196" s="193" t="s">
        <v>45</v>
      </c>
      <c r="O196" s="63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204</v>
      </c>
      <c r="AT196" s="196" t="s">
        <v>127</v>
      </c>
      <c r="AU196" s="196" t="s">
        <v>85</v>
      </c>
      <c r="AY196" s="16" t="s">
        <v>124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82</v>
      </c>
      <c r="BK196" s="197">
        <f>ROUND(I196*H196,2)</f>
        <v>0</v>
      </c>
      <c r="BL196" s="16" t="s">
        <v>204</v>
      </c>
      <c r="BM196" s="196" t="s">
        <v>309</v>
      </c>
    </row>
    <row r="197" spans="1:65" s="2" customFormat="1" ht="19.2">
      <c r="A197" s="33"/>
      <c r="B197" s="34"/>
      <c r="C197" s="35"/>
      <c r="D197" s="198" t="s">
        <v>134</v>
      </c>
      <c r="E197" s="35"/>
      <c r="F197" s="199" t="s">
        <v>310</v>
      </c>
      <c r="G197" s="35"/>
      <c r="H197" s="35"/>
      <c r="I197" s="103"/>
      <c r="J197" s="35"/>
      <c r="K197" s="35"/>
      <c r="L197" s="38"/>
      <c r="M197" s="200"/>
      <c r="N197" s="201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134</v>
      </c>
      <c r="AU197" s="16" t="s">
        <v>85</v>
      </c>
    </row>
    <row r="198" spans="1:65" s="2" customFormat="1" ht="57.6">
      <c r="A198" s="33"/>
      <c r="B198" s="34"/>
      <c r="C198" s="35"/>
      <c r="D198" s="198" t="s">
        <v>163</v>
      </c>
      <c r="E198" s="35"/>
      <c r="F198" s="223" t="s">
        <v>311</v>
      </c>
      <c r="G198" s="35"/>
      <c r="H198" s="35"/>
      <c r="I198" s="103"/>
      <c r="J198" s="35"/>
      <c r="K198" s="35"/>
      <c r="L198" s="38"/>
      <c r="M198" s="200"/>
      <c r="N198" s="20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163</v>
      </c>
      <c r="AU198" s="16" t="s">
        <v>85</v>
      </c>
    </row>
    <row r="199" spans="1:65" s="13" customFormat="1" ht="10.199999999999999">
      <c r="B199" s="202"/>
      <c r="C199" s="203"/>
      <c r="D199" s="198" t="s">
        <v>136</v>
      </c>
      <c r="E199" s="204" t="s">
        <v>19</v>
      </c>
      <c r="F199" s="205" t="s">
        <v>312</v>
      </c>
      <c r="G199" s="203"/>
      <c r="H199" s="206">
        <v>20.411999999999999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136</v>
      </c>
      <c r="AU199" s="212" t="s">
        <v>85</v>
      </c>
      <c r="AV199" s="13" t="s">
        <v>85</v>
      </c>
      <c r="AW199" s="13" t="s">
        <v>34</v>
      </c>
      <c r="AX199" s="13" t="s">
        <v>82</v>
      </c>
      <c r="AY199" s="212" t="s">
        <v>124</v>
      </c>
    </row>
    <row r="200" spans="1:65" s="2" customFormat="1" ht="33.6" customHeight="1">
      <c r="A200" s="33"/>
      <c r="B200" s="34"/>
      <c r="C200" s="185" t="s">
        <v>142</v>
      </c>
      <c r="D200" s="185" t="s">
        <v>127</v>
      </c>
      <c r="E200" s="186" t="s">
        <v>313</v>
      </c>
      <c r="F200" s="187" t="s">
        <v>314</v>
      </c>
      <c r="G200" s="188" t="s">
        <v>303</v>
      </c>
      <c r="H200" s="189">
        <v>20.411999999999999</v>
      </c>
      <c r="I200" s="190"/>
      <c r="J200" s="191">
        <f>ROUND(I200*H200,2)</f>
        <v>0</v>
      </c>
      <c r="K200" s="187" t="s">
        <v>131</v>
      </c>
      <c r="L200" s="38"/>
      <c r="M200" s="192" t="s">
        <v>19</v>
      </c>
      <c r="N200" s="193" t="s">
        <v>45</v>
      </c>
      <c r="O200" s="63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204</v>
      </c>
      <c r="AT200" s="196" t="s">
        <v>127</v>
      </c>
      <c r="AU200" s="196" t="s">
        <v>85</v>
      </c>
      <c r="AY200" s="16" t="s">
        <v>124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82</v>
      </c>
      <c r="BK200" s="197">
        <f>ROUND(I200*H200,2)</f>
        <v>0</v>
      </c>
      <c r="BL200" s="16" t="s">
        <v>204</v>
      </c>
      <c r="BM200" s="196" t="s">
        <v>315</v>
      </c>
    </row>
    <row r="201" spans="1:65" s="2" customFormat="1" ht="28.8">
      <c r="A201" s="33"/>
      <c r="B201" s="34"/>
      <c r="C201" s="35"/>
      <c r="D201" s="198" t="s">
        <v>134</v>
      </c>
      <c r="E201" s="35"/>
      <c r="F201" s="199" t="s">
        <v>316</v>
      </c>
      <c r="G201" s="35"/>
      <c r="H201" s="35"/>
      <c r="I201" s="103"/>
      <c r="J201" s="35"/>
      <c r="K201" s="35"/>
      <c r="L201" s="38"/>
      <c r="M201" s="200"/>
      <c r="N201" s="201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134</v>
      </c>
      <c r="AU201" s="16" t="s">
        <v>85</v>
      </c>
    </row>
    <row r="202" spans="1:65" s="2" customFormat="1" ht="57.6">
      <c r="A202" s="33"/>
      <c r="B202" s="34"/>
      <c r="C202" s="35"/>
      <c r="D202" s="198" t="s">
        <v>163</v>
      </c>
      <c r="E202" s="35"/>
      <c r="F202" s="223" t="s">
        <v>311</v>
      </c>
      <c r="G202" s="35"/>
      <c r="H202" s="35"/>
      <c r="I202" s="103"/>
      <c r="J202" s="35"/>
      <c r="K202" s="35"/>
      <c r="L202" s="38"/>
      <c r="M202" s="200"/>
      <c r="N202" s="20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163</v>
      </c>
      <c r="AU202" s="16" t="s">
        <v>85</v>
      </c>
    </row>
    <row r="203" spans="1:65" s="13" customFormat="1" ht="10.199999999999999">
      <c r="B203" s="202"/>
      <c r="C203" s="203"/>
      <c r="D203" s="198" t="s">
        <v>136</v>
      </c>
      <c r="E203" s="204" t="s">
        <v>19</v>
      </c>
      <c r="F203" s="205" t="s">
        <v>312</v>
      </c>
      <c r="G203" s="203"/>
      <c r="H203" s="206">
        <v>20.411999999999999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136</v>
      </c>
      <c r="AU203" s="212" t="s">
        <v>85</v>
      </c>
      <c r="AV203" s="13" t="s">
        <v>85</v>
      </c>
      <c r="AW203" s="13" t="s">
        <v>34</v>
      </c>
      <c r="AX203" s="13" t="s">
        <v>82</v>
      </c>
      <c r="AY203" s="212" t="s">
        <v>124</v>
      </c>
    </row>
    <row r="204" spans="1:65" s="2" customFormat="1" ht="33" customHeight="1">
      <c r="A204" s="33"/>
      <c r="B204" s="34"/>
      <c r="C204" s="185" t="s">
        <v>317</v>
      </c>
      <c r="D204" s="185" t="s">
        <v>127</v>
      </c>
      <c r="E204" s="186" t="s">
        <v>318</v>
      </c>
      <c r="F204" s="187" t="s">
        <v>319</v>
      </c>
      <c r="G204" s="188" t="s">
        <v>130</v>
      </c>
      <c r="H204" s="189">
        <v>90</v>
      </c>
      <c r="I204" s="190"/>
      <c r="J204" s="191">
        <f>ROUND(I204*H204,2)</f>
        <v>0</v>
      </c>
      <c r="K204" s="187" t="s">
        <v>131</v>
      </c>
      <c r="L204" s="38"/>
      <c r="M204" s="192" t="s">
        <v>19</v>
      </c>
      <c r="N204" s="193" t="s">
        <v>45</v>
      </c>
      <c r="O204" s="63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204</v>
      </c>
      <c r="AT204" s="196" t="s">
        <v>127</v>
      </c>
      <c r="AU204" s="196" t="s">
        <v>85</v>
      </c>
      <c r="AY204" s="16" t="s">
        <v>124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82</v>
      </c>
      <c r="BK204" s="197">
        <f>ROUND(I204*H204,2)</f>
        <v>0</v>
      </c>
      <c r="BL204" s="16" t="s">
        <v>204</v>
      </c>
      <c r="BM204" s="196" t="s">
        <v>320</v>
      </c>
    </row>
    <row r="205" spans="1:65" s="2" customFormat="1" ht="38.4">
      <c r="A205" s="33"/>
      <c r="B205" s="34"/>
      <c r="C205" s="35"/>
      <c r="D205" s="198" t="s">
        <v>134</v>
      </c>
      <c r="E205" s="35"/>
      <c r="F205" s="199" t="s">
        <v>321</v>
      </c>
      <c r="G205" s="35"/>
      <c r="H205" s="35"/>
      <c r="I205" s="103"/>
      <c r="J205" s="35"/>
      <c r="K205" s="35"/>
      <c r="L205" s="38"/>
      <c r="M205" s="200"/>
      <c r="N205" s="201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134</v>
      </c>
      <c r="AU205" s="16" t="s">
        <v>85</v>
      </c>
    </row>
    <row r="206" spans="1:65" s="2" customFormat="1" ht="48">
      <c r="A206" s="33"/>
      <c r="B206" s="34"/>
      <c r="C206" s="35"/>
      <c r="D206" s="198" t="s">
        <v>163</v>
      </c>
      <c r="E206" s="35"/>
      <c r="F206" s="223" t="s">
        <v>322</v>
      </c>
      <c r="G206" s="35"/>
      <c r="H206" s="35"/>
      <c r="I206" s="103"/>
      <c r="J206" s="35"/>
      <c r="K206" s="35"/>
      <c r="L206" s="38"/>
      <c r="M206" s="200"/>
      <c r="N206" s="201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163</v>
      </c>
      <c r="AU206" s="16" t="s">
        <v>85</v>
      </c>
    </row>
    <row r="207" spans="1:65" s="13" customFormat="1" ht="10.199999999999999">
      <c r="B207" s="202"/>
      <c r="C207" s="203"/>
      <c r="D207" s="198" t="s">
        <v>136</v>
      </c>
      <c r="E207" s="204" t="s">
        <v>19</v>
      </c>
      <c r="F207" s="205" t="s">
        <v>137</v>
      </c>
      <c r="G207" s="203"/>
      <c r="H207" s="206">
        <v>90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136</v>
      </c>
      <c r="AU207" s="212" t="s">
        <v>85</v>
      </c>
      <c r="AV207" s="13" t="s">
        <v>85</v>
      </c>
      <c r="AW207" s="13" t="s">
        <v>34</v>
      </c>
      <c r="AX207" s="13" t="s">
        <v>82</v>
      </c>
      <c r="AY207" s="212" t="s">
        <v>124</v>
      </c>
    </row>
    <row r="208" spans="1:65" s="2" customFormat="1" ht="16.5" customHeight="1">
      <c r="A208" s="33"/>
      <c r="B208" s="34"/>
      <c r="C208" s="213" t="s">
        <v>323</v>
      </c>
      <c r="D208" s="213" t="s">
        <v>138</v>
      </c>
      <c r="E208" s="214" t="s">
        <v>324</v>
      </c>
      <c r="F208" s="215" t="s">
        <v>325</v>
      </c>
      <c r="G208" s="216" t="s">
        <v>130</v>
      </c>
      <c r="H208" s="217">
        <v>108</v>
      </c>
      <c r="I208" s="218"/>
      <c r="J208" s="219">
        <f>ROUND(I208*H208,2)</f>
        <v>0</v>
      </c>
      <c r="K208" s="215" t="s">
        <v>131</v>
      </c>
      <c r="L208" s="220"/>
      <c r="M208" s="221" t="s">
        <v>19</v>
      </c>
      <c r="N208" s="222" t="s">
        <v>45</v>
      </c>
      <c r="O208" s="63"/>
      <c r="P208" s="194">
        <f>O208*H208</f>
        <v>0</v>
      </c>
      <c r="Q208" s="194">
        <v>2.0000000000000002E-5</v>
      </c>
      <c r="R208" s="194">
        <f>Q208*H208</f>
        <v>2.16E-3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211</v>
      </c>
      <c r="AT208" s="196" t="s">
        <v>138</v>
      </c>
      <c r="AU208" s="196" t="s">
        <v>85</v>
      </c>
      <c r="AY208" s="16" t="s">
        <v>124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82</v>
      </c>
      <c r="BK208" s="197">
        <f>ROUND(I208*H208,2)</f>
        <v>0</v>
      </c>
      <c r="BL208" s="16" t="s">
        <v>211</v>
      </c>
      <c r="BM208" s="196" t="s">
        <v>326</v>
      </c>
    </row>
    <row r="209" spans="1:65" s="2" customFormat="1" ht="10.199999999999999">
      <c r="A209" s="33"/>
      <c r="B209" s="34"/>
      <c r="C209" s="35"/>
      <c r="D209" s="198" t="s">
        <v>134</v>
      </c>
      <c r="E209" s="35"/>
      <c r="F209" s="199" t="s">
        <v>325</v>
      </c>
      <c r="G209" s="35"/>
      <c r="H209" s="35"/>
      <c r="I209" s="103"/>
      <c r="J209" s="35"/>
      <c r="K209" s="35"/>
      <c r="L209" s="38"/>
      <c r="M209" s="200"/>
      <c r="N209" s="201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134</v>
      </c>
      <c r="AU209" s="16" t="s">
        <v>85</v>
      </c>
    </row>
    <row r="210" spans="1:65" s="13" customFormat="1" ht="10.199999999999999">
      <c r="B210" s="202"/>
      <c r="C210" s="203"/>
      <c r="D210" s="198" t="s">
        <v>136</v>
      </c>
      <c r="E210" s="204" t="s">
        <v>19</v>
      </c>
      <c r="F210" s="205" t="s">
        <v>137</v>
      </c>
      <c r="G210" s="203"/>
      <c r="H210" s="206">
        <v>90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136</v>
      </c>
      <c r="AU210" s="212" t="s">
        <v>85</v>
      </c>
      <c r="AV210" s="13" t="s">
        <v>85</v>
      </c>
      <c r="AW210" s="13" t="s">
        <v>34</v>
      </c>
      <c r="AX210" s="13" t="s">
        <v>82</v>
      </c>
      <c r="AY210" s="212" t="s">
        <v>124</v>
      </c>
    </row>
    <row r="211" spans="1:65" s="13" customFormat="1" ht="10.199999999999999">
      <c r="B211" s="202"/>
      <c r="C211" s="203"/>
      <c r="D211" s="198" t="s">
        <v>136</v>
      </c>
      <c r="E211" s="203"/>
      <c r="F211" s="205" t="s">
        <v>327</v>
      </c>
      <c r="G211" s="203"/>
      <c r="H211" s="206">
        <v>108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136</v>
      </c>
      <c r="AU211" s="212" t="s">
        <v>85</v>
      </c>
      <c r="AV211" s="13" t="s">
        <v>85</v>
      </c>
      <c r="AW211" s="13" t="s">
        <v>4</v>
      </c>
      <c r="AX211" s="13" t="s">
        <v>82</v>
      </c>
      <c r="AY211" s="212" t="s">
        <v>124</v>
      </c>
    </row>
    <row r="212" spans="1:65" s="2" customFormat="1" ht="31.8" customHeight="1">
      <c r="A212" s="33"/>
      <c r="B212" s="34"/>
      <c r="C212" s="185" t="s">
        <v>328</v>
      </c>
      <c r="D212" s="185" t="s">
        <v>127</v>
      </c>
      <c r="E212" s="186" t="s">
        <v>329</v>
      </c>
      <c r="F212" s="187" t="s">
        <v>330</v>
      </c>
      <c r="G212" s="188" t="s">
        <v>130</v>
      </c>
      <c r="H212" s="189">
        <v>90</v>
      </c>
      <c r="I212" s="190"/>
      <c r="J212" s="191">
        <f>ROUND(I212*H212,2)</f>
        <v>0</v>
      </c>
      <c r="K212" s="187" t="s">
        <v>131</v>
      </c>
      <c r="L212" s="38"/>
      <c r="M212" s="192" t="s">
        <v>19</v>
      </c>
      <c r="N212" s="193" t="s">
        <v>45</v>
      </c>
      <c r="O212" s="63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204</v>
      </c>
      <c r="AT212" s="196" t="s">
        <v>127</v>
      </c>
      <c r="AU212" s="196" t="s">
        <v>85</v>
      </c>
      <c r="AY212" s="16" t="s">
        <v>124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82</v>
      </c>
      <c r="BK212" s="197">
        <f>ROUND(I212*H212,2)</f>
        <v>0</v>
      </c>
      <c r="BL212" s="16" t="s">
        <v>204</v>
      </c>
      <c r="BM212" s="196" t="s">
        <v>331</v>
      </c>
    </row>
    <row r="213" spans="1:65" s="2" customFormat="1" ht="28.8">
      <c r="A213" s="33"/>
      <c r="B213" s="34"/>
      <c r="C213" s="35"/>
      <c r="D213" s="198" t="s">
        <v>134</v>
      </c>
      <c r="E213" s="35"/>
      <c r="F213" s="199" t="s">
        <v>332</v>
      </c>
      <c r="G213" s="35"/>
      <c r="H213" s="35"/>
      <c r="I213" s="103"/>
      <c r="J213" s="35"/>
      <c r="K213" s="35"/>
      <c r="L213" s="38"/>
      <c r="M213" s="200"/>
      <c r="N213" s="201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134</v>
      </c>
      <c r="AU213" s="16" t="s">
        <v>85</v>
      </c>
    </row>
    <row r="214" spans="1:65" s="13" customFormat="1" ht="10.199999999999999">
      <c r="B214" s="202"/>
      <c r="C214" s="203"/>
      <c r="D214" s="198" t="s">
        <v>136</v>
      </c>
      <c r="E214" s="204" t="s">
        <v>19</v>
      </c>
      <c r="F214" s="205" t="s">
        <v>137</v>
      </c>
      <c r="G214" s="203"/>
      <c r="H214" s="206">
        <v>90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136</v>
      </c>
      <c r="AU214" s="212" t="s">
        <v>85</v>
      </c>
      <c r="AV214" s="13" t="s">
        <v>85</v>
      </c>
      <c r="AW214" s="13" t="s">
        <v>34</v>
      </c>
      <c r="AX214" s="13" t="s">
        <v>82</v>
      </c>
      <c r="AY214" s="212" t="s">
        <v>124</v>
      </c>
    </row>
    <row r="215" spans="1:65" s="2" customFormat="1" ht="32.4" customHeight="1">
      <c r="A215" s="33"/>
      <c r="B215" s="34"/>
      <c r="C215" s="185" t="s">
        <v>333</v>
      </c>
      <c r="D215" s="185" t="s">
        <v>127</v>
      </c>
      <c r="E215" s="186" t="s">
        <v>334</v>
      </c>
      <c r="F215" s="187" t="s">
        <v>335</v>
      </c>
      <c r="G215" s="188" t="s">
        <v>255</v>
      </c>
      <c r="H215" s="189">
        <v>180</v>
      </c>
      <c r="I215" s="190"/>
      <c r="J215" s="191">
        <f>ROUND(I215*H215,2)</f>
        <v>0</v>
      </c>
      <c r="K215" s="187" t="s">
        <v>131</v>
      </c>
      <c r="L215" s="38"/>
      <c r="M215" s="192" t="s">
        <v>19</v>
      </c>
      <c r="N215" s="193" t="s">
        <v>45</v>
      </c>
      <c r="O215" s="63"/>
      <c r="P215" s="194">
        <f>O215*H215</f>
        <v>0</v>
      </c>
      <c r="Q215" s="194">
        <v>0.1012</v>
      </c>
      <c r="R215" s="194">
        <f>Q215*H215</f>
        <v>18.216000000000001</v>
      </c>
      <c r="S215" s="194">
        <v>0</v>
      </c>
      <c r="T215" s="19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204</v>
      </c>
      <c r="AT215" s="196" t="s">
        <v>127</v>
      </c>
      <c r="AU215" s="196" t="s">
        <v>85</v>
      </c>
      <c r="AY215" s="16" t="s">
        <v>124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6" t="s">
        <v>82</v>
      </c>
      <c r="BK215" s="197">
        <f>ROUND(I215*H215,2)</f>
        <v>0</v>
      </c>
      <c r="BL215" s="16" t="s">
        <v>204</v>
      </c>
      <c r="BM215" s="196" t="s">
        <v>336</v>
      </c>
    </row>
    <row r="216" spans="1:65" s="2" customFormat="1" ht="28.8">
      <c r="A216" s="33"/>
      <c r="B216" s="34"/>
      <c r="C216" s="35"/>
      <c r="D216" s="198" t="s">
        <v>134</v>
      </c>
      <c r="E216" s="35"/>
      <c r="F216" s="199" t="s">
        <v>337</v>
      </c>
      <c r="G216" s="35"/>
      <c r="H216" s="35"/>
      <c r="I216" s="103"/>
      <c r="J216" s="35"/>
      <c r="K216" s="35"/>
      <c r="L216" s="38"/>
      <c r="M216" s="200"/>
      <c r="N216" s="201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134</v>
      </c>
      <c r="AU216" s="16" t="s">
        <v>85</v>
      </c>
    </row>
    <row r="217" spans="1:65" s="2" customFormat="1" ht="124.8">
      <c r="A217" s="33"/>
      <c r="B217" s="34"/>
      <c r="C217" s="35"/>
      <c r="D217" s="198" t="s">
        <v>163</v>
      </c>
      <c r="E217" s="35"/>
      <c r="F217" s="223" t="s">
        <v>338</v>
      </c>
      <c r="G217" s="35"/>
      <c r="H217" s="35"/>
      <c r="I217" s="103"/>
      <c r="J217" s="35"/>
      <c r="K217" s="35"/>
      <c r="L217" s="38"/>
      <c r="M217" s="200"/>
      <c r="N217" s="201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163</v>
      </c>
      <c r="AU217" s="16" t="s">
        <v>85</v>
      </c>
    </row>
    <row r="218" spans="1:65" s="13" customFormat="1" ht="10.199999999999999">
      <c r="B218" s="202"/>
      <c r="C218" s="203"/>
      <c r="D218" s="198" t="s">
        <v>136</v>
      </c>
      <c r="E218" s="204" t="s">
        <v>19</v>
      </c>
      <c r="F218" s="205" t="s">
        <v>339</v>
      </c>
      <c r="G218" s="203"/>
      <c r="H218" s="206">
        <v>180</v>
      </c>
      <c r="I218" s="207"/>
      <c r="J218" s="203"/>
      <c r="K218" s="203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136</v>
      </c>
      <c r="AU218" s="212" t="s">
        <v>85</v>
      </c>
      <c r="AV218" s="13" t="s">
        <v>85</v>
      </c>
      <c r="AW218" s="13" t="s">
        <v>34</v>
      </c>
      <c r="AX218" s="13" t="s">
        <v>82</v>
      </c>
      <c r="AY218" s="212" t="s">
        <v>124</v>
      </c>
    </row>
    <row r="219" spans="1:65" s="2" customFormat="1" ht="16.5" customHeight="1">
      <c r="A219" s="33"/>
      <c r="B219" s="34"/>
      <c r="C219" s="213" t="s">
        <v>340</v>
      </c>
      <c r="D219" s="213" t="s">
        <v>138</v>
      </c>
      <c r="E219" s="214" t="s">
        <v>341</v>
      </c>
      <c r="F219" s="215" t="s">
        <v>342</v>
      </c>
      <c r="G219" s="216" t="s">
        <v>303</v>
      </c>
      <c r="H219" s="217">
        <v>2.4300000000000002</v>
      </c>
      <c r="I219" s="218"/>
      <c r="J219" s="219">
        <f>ROUND(I219*H219,2)</f>
        <v>0</v>
      </c>
      <c r="K219" s="215" t="s">
        <v>19</v>
      </c>
      <c r="L219" s="220"/>
      <c r="M219" s="221" t="s">
        <v>19</v>
      </c>
      <c r="N219" s="222" t="s">
        <v>45</v>
      </c>
      <c r="O219" s="63"/>
      <c r="P219" s="194">
        <f>O219*H219</f>
        <v>0</v>
      </c>
      <c r="Q219" s="194">
        <v>1</v>
      </c>
      <c r="R219" s="194">
        <f>Q219*H219</f>
        <v>2.4300000000000002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211</v>
      </c>
      <c r="AT219" s="196" t="s">
        <v>138</v>
      </c>
      <c r="AU219" s="196" t="s">
        <v>85</v>
      </c>
      <c r="AY219" s="16" t="s">
        <v>124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82</v>
      </c>
      <c r="BK219" s="197">
        <f>ROUND(I219*H219,2)</f>
        <v>0</v>
      </c>
      <c r="BL219" s="16" t="s">
        <v>211</v>
      </c>
      <c r="BM219" s="196" t="s">
        <v>343</v>
      </c>
    </row>
    <row r="220" spans="1:65" s="2" customFormat="1" ht="10.199999999999999">
      <c r="A220" s="33"/>
      <c r="B220" s="34"/>
      <c r="C220" s="35"/>
      <c r="D220" s="198" t="s">
        <v>134</v>
      </c>
      <c r="E220" s="35"/>
      <c r="F220" s="199" t="s">
        <v>342</v>
      </c>
      <c r="G220" s="35"/>
      <c r="H220" s="35"/>
      <c r="I220" s="103"/>
      <c r="J220" s="35"/>
      <c r="K220" s="35"/>
      <c r="L220" s="38"/>
      <c r="M220" s="200"/>
      <c r="N220" s="201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134</v>
      </c>
      <c r="AU220" s="16" t="s">
        <v>85</v>
      </c>
    </row>
    <row r="221" spans="1:65" s="13" customFormat="1" ht="10.199999999999999">
      <c r="B221" s="202"/>
      <c r="C221" s="203"/>
      <c r="D221" s="198" t="s">
        <v>136</v>
      </c>
      <c r="E221" s="204" t="s">
        <v>19</v>
      </c>
      <c r="F221" s="205" t="s">
        <v>344</v>
      </c>
      <c r="G221" s="203"/>
      <c r="H221" s="206">
        <v>2.4300000000000002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136</v>
      </c>
      <c r="AU221" s="212" t="s">
        <v>85</v>
      </c>
      <c r="AV221" s="13" t="s">
        <v>85</v>
      </c>
      <c r="AW221" s="13" t="s">
        <v>34</v>
      </c>
      <c r="AX221" s="13" t="s">
        <v>82</v>
      </c>
      <c r="AY221" s="212" t="s">
        <v>124</v>
      </c>
    </row>
    <row r="222" spans="1:65" s="2" customFormat="1" ht="29.4" customHeight="1">
      <c r="A222" s="33"/>
      <c r="B222" s="34"/>
      <c r="C222" s="185" t="s">
        <v>345</v>
      </c>
      <c r="D222" s="185" t="s">
        <v>127</v>
      </c>
      <c r="E222" s="186" t="s">
        <v>346</v>
      </c>
      <c r="F222" s="187" t="s">
        <v>347</v>
      </c>
      <c r="G222" s="188" t="s">
        <v>255</v>
      </c>
      <c r="H222" s="189">
        <v>180</v>
      </c>
      <c r="I222" s="190"/>
      <c r="J222" s="191">
        <f>ROUND(I222*H222,2)</f>
        <v>0</v>
      </c>
      <c r="K222" s="187" t="s">
        <v>131</v>
      </c>
      <c r="L222" s="38"/>
      <c r="M222" s="192" t="s">
        <v>19</v>
      </c>
      <c r="N222" s="193" t="s">
        <v>45</v>
      </c>
      <c r="O222" s="63"/>
      <c r="P222" s="194">
        <f>O222*H222</f>
        <v>0</v>
      </c>
      <c r="Q222" s="194">
        <v>0.27994000000000002</v>
      </c>
      <c r="R222" s="194">
        <f>Q222*H222</f>
        <v>50.389200000000002</v>
      </c>
      <c r="S222" s="194">
        <v>0</v>
      </c>
      <c r="T222" s="19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204</v>
      </c>
      <c r="AT222" s="196" t="s">
        <v>127</v>
      </c>
      <c r="AU222" s="196" t="s">
        <v>85</v>
      </c>
      <c r="AY222" s="16" t="s">
        <v>124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6" t="s">
        <v>82</v>
      </c>
      <c r="BK222" s="197">
        <f>ROUND(I222*H222,2)</f>
        <v>0</v>
      </c>
      <c r="BL222" s="16" t="s">
        <v>204</v>
      </c>
      <c r="BM222" s="196" t="s">
        <v>348</v>
      </c>
    </row>
    <row r="223" spans="1:65" s="2" customFormat="1" ht="28.8">
      <c r="A223" s="33"/>
      <c r="B223" s="34"/>
      <c r="C223" s="35"/>
      <c r="D223" s="198" t="s">
        <v>134</v>
      </c>
      <c r="E223" s="35"/>
      <c r="F223" s="199" t="s">
        <v>349</v>
      </c>
      <c r="G223" s="35"/>
      <c r="H223" s="35"/>
      <c r="I223" s="103"/>
      <c r="J223" s="35"/>
      <c r="K223" s="35"/>
      <c r="L223" s="38"/>
      <c r="M223" s="200"/>
      <c r="N223" s="201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134</v>
      </c>
      <c r="AU223" s="16" t="s">
        <v>85</v>
      </c>
    </row>
    <row r="224" spans="1:65" s="2" customFormat="1" ht="124.8">
      <c r="A224" s="33"/>
      <c r="B224" s="34"/>
      <c r="C224" s="35"/>
      <c r="D224" s="198" t="s">
        <v>163</v>
      </c>
      <c r="E224" s="35"/>
      <c r="F224" s="223" t="s">
        <v>338</v>
      </c>
      <c r="G224" s="35"/>
      <c r="H224" s="35"/>
      <c r="I224" s="103"/>
      <c r="J224" s="35"/>
      <c r="K224" s="35"/>
      <c r="L224" s="38"/>
      <c r="M224" s="200"/>
      <c r="N224" s="201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163</v>
      </c>
      <c r="AU224" s="16" t="s">
        <v>85</v>
      </c>
    </row>
    <row r="225" spans="1:65" s="13" customFormat="1" ht="10.199999999999999">
      <c r="B225" s="202"/>
      <c r="C225" s="203"/>
      <c r="D225" s="198" t="s">
        <v>136</v>
      </c>
      <c r="E225" s="204" t="s">
        <v>19</v>
      </c>
      <c r="F225" s="205" t="s">
        <v>339</v>
      </c>
      <c r="G225" s="203"/>
      <c r="H225" s="206">
        <v>180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136</v>
      </c>
      <c r="AU225" s="212" t="s">
        <v>85</v>
      </c>
      <c r="AV225" s="13" t="s">
        <v>85</v>
      </c>
      <c r="AW225" s="13" t="s">
        <v>34</v>
      </c>
      <c r="AX225" s="13" t="s">
        <v>82</v>
      </c>
      <c r="AY225" s="212" t="s">
        <v>124</v>
      </c>
    </row>
    <row r="226" spans="1:65" s="2" customFormat="1" ht="16.5" customHeight="1">
      <c r="A226" s="33"/>
      <c r="B226" s="34"/>
      <c r="C226" s="213" t="s">
        <v>350</v>
      </c>
      <c r="D226" s="213" t="s">
        <v>138</v>
      </c>
      <c r="E226" s="214" t="s">
        <v>351</v>
      </c>
      <c r="F226" s="215" t="s">
        <v>352</v>
      </c>
      <c r="G226" s="216" t="s">
        <v>303</v>
      </c>
      <c r="H226" s="217">
        <v>7.29</v>
      </c>
      <c r="I226" s="218"/>
      <c r="J226" s="219">
        <f>ROUND(I226*H226,2)</f>
        <v>0</v>
      </c>
      <c r="K226" s="215" t="s">
        <v>131</v>
      </c>
      <c r="L226" s="220"/>
      <c r="M226" s="221" t="s">
        <v>19</v>
      </c>
      <c r="N226" s="222" t="s">
        <v>45</v>
      </c>
      <c r="O226" s="63"/>
      <c r="P226" s="194">
        <f>O226*H226</f>
        <v>0</v>
      </c>
      <c r="Q226" s="194">
        <v>1</v>
      </c>
      <c r="R226" s="194">
        <f>Q226*H226</f>
        <v>7.29</v>
      </c>
      <c r="S226" s="194">
        <v>0</v>
      </c>
      <c r="T226" s="19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211</v>
      </c>
      <c r="AT226" s="196" t="s">
        <v>138</v>
      </c>
      <c r="AU226" s="196" t="s">
        <v>85</v>
      </c>
      <c r="AY226" s="16" t="s">
        <v>124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82</v>
      </c>
      <c r="BK226" s="197">
        <f>ROUND(I226*H226,2)</f>
        <v>0</v>
      </c>
      <c r="BL226" s="16" t="s">
        <v>211</v>
      </c>
      <c r="BM226" s="196" t="s">
        <v>353</v>
      </c>
    </row>
    <row r="227" spans="1:65" s="2" customFormat="1" ht="10.199999999999999">
      <c r="A227" s="33"/>
      <c r="B227" s="34"/>
      <c r="C227" s="35"/>
      <c r="D227" s="198" t="s">
        <v>134</v>
      </c>
      <c r="E227" s="35"/>
      <c r="F227" s="199" t="s">
        <v>352</v>
      </c>
      <c r="G227" s="35"/>
      <c r="H227" s="35"/>
      <c r="I227" s="103"/>
      <c r="J227" s="35"/>
      <c r="K227" s="35"/>
      <c r="L227" s="38"/>
      <c r="M227" s="200"/>
      <c r="N227" s="201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134</v>
      </c>
      <c r="AU227" s="16" t="s">
        <v>85</v>
      </c>
    </row>
    <row r="228" spans="1:65" s="13" customFormat="1" ht="10.199999999999999">
      <c r="B228" s="202"/>
      <c r="C228" s="203"/>
      <c r="D228" s="198" t="s">
        <v>136</v>
      </c>
      <c r="E228" s="204" t="s">
        <v>19</v>
      </c>
      <c r="F228" s="205" t="s">
        <v>354</v>
      </c>
      <c r="G228" s="203"/>
      <c r="H228" s="206">
        <v>7.29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136</v>
      </c>
      <c r="AU228" s="212" t="s">
        <v>85</v>
      </c>
      <c r="AV228" s="13" t="s">
        <v>85</v>
      </c>
      <c r="AW228" s="13" t="s">
        <v>34</v>
      </c>
      <c r="AX228" s="13" t="s">
        <v>82</v>
      </c>
      <c r="AY228" s="212" t="s">
        <v>124</v>
      </c>
    </row>
    <row r="229" spans="1:65" s="2" customFormat="1" ht="29.4" customHeight="1">
      <c r="A229" s="33"/>
      <c r="B229" s="34"/>
      <c r="C229" s="185" t="s">
        <v>355</v>
      </c>
      <c r="D229" s="185" t="s">
        <v>127</v>
      </c>
      <c r="E229" s="186" t="s">
        <v>356</v>
      </c>
      <c r="F229" s="187" t="s">
        <v>357</v>
      </c>
      <c r="G229" s="188" t="s">
        <v>255</v>
      </c>
      <c r="H229" s="189">
        <v>28</v>
      </c>
      <c r="I229" s="190"/>
      <c r="J229" s="191">
        <f>ROUND(I229*H229,2)</f>
        <v>0</v>
      </c>
      <c r="K229" s="187" t="s">
        <v>131</v>
      </c>
      <c r="L229" s="38"/>
      <c r="M229" s="192" t="s">
        <v>19</v>
      </c>
      <c r="N229" s="193" t="s">
        <v>45</v>
      </c>
      <c r="O229" s="63"/>
      <c r="P229" s="194">
        <f>O229*H229</f>
        <v>0</v>
      </c>
      <c r="Q229" s="194">
        <v>0.19431999999999999</v>
      </c>
      <c r="R229" s="194">
        <f>Q229*H229</f>
        <v>5.4409599999999996</v>
      </c>
      <c r="S229" s="194">
        <v>0</v>
      </c>
      <c r="T229" s="19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204</v>
      </c>
      <c r="AT229" s="196" t="s">
        <v>127</v>
      </c>
      <c r="AU229" s="196" t="s">
        <v>85</v>
      </c>
      <c r="AY229" s="16" t="s">
        <v>124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82</v>
      </c>
      <c r="BK229" s="197">
        <f>ROUND(I229*H229,2)</f>
        <v>0</v>
      </c>
      <c r="BL229" s="16" t="s">
        <v>204</v>
      </c>
      <c r="BM229" s="196" t="s">
        <v>358</v>
      </c>
    </row>
    <row r="230" spans="1:65" s="2" customFormat="1" ht="19.2">
      <c r="A230" s="33"/>
      <c r="B230" s="34"/>
      <c r="C230" s="35"/>
      <c r="D230" s="198" t="s">
        <v>134</v>
      </c>
      <c r="E230" s="35"/>
      <c r="F230" s="199" t="s">
        <v>359</v>
      </c>
      <c r="G230" s="35"/>
      <c r="H230" s="35"/>
      <c r="I230" s="103"/>
      <c r="J230" s="35"/>
      <c r="K230" s="35"/>
      <c r="L230" s="38"/>
      <c r="M230" s="200"/>
      <c r="N230" s="201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134</v>
      </c>
      <c r="AU230" s="16" t="s">
        <v>85</v>
      </c>
    </row>
    <row r="231" spans="1:65" s="2" customFormat="1" ht="124.8">
      <c r="A231" s="33"/>
      <c r="B231" s="34"/>
      <c r="C231" s="35"/>
      <c r="D231" s="198" t="s">
        <v>163</v>
      </c>
      <c r="E231" s="35"/>
      <c r="F231" s="223" t="s">
        <v>338</v>
      </c>
      <c r="G231" s="35"/>
      <c r="H231" s="35"/>
      <c r="I231" s="103"/>
      <c r="J231" s="35"/>
      <c r="K231" s="35"/>
      <c r="L231" s="38"/>
      <c r="M231" s="200"/>
      <c r="N231" s="201"/>
      <c r="O231" s="63"/>
      <c r="P231" s="63"/>
      <c r="Q231" s="63"/>
      <c r="R231" s="63"/>
      <c r="S231" s="63"/>
      <c r="T231" s="64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163</v>
      </c>
      <c r="AU231" s="16" t="s">
        <v>85</v>
      </c>
    </row>
    <row r="232" spans="1:65" s="13" customFormat="1" ht="10.199999999999999">
      <c r="B232" s="202"/>
      <c r="C232" s="203"/>
      <c r="D232" s="198" t="s">
        <v>136</v>
      </c>
      <c r="E232" s="204" t="s">
        <v>19</v>
      </c>
      <c r="F232" s="205" t="s">
        <v>360</v>
      </c>
      <c r="G232" s="203"/>
      <c r="H232" s="206">
        <v>28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136</v>
      </c>
      <c r="AU232" s="212" t="s">
        <v>85</v>
      </c>
      <c r="AV232" s="13" t="s">
        <v>85</v>
      </c>
      <c r="AW232" s="13" t="s">
        <v>34</v>
      </c>
      <c r="AX232" s="13" t="s">
        <v>82</v>
      </c>
      <c r="AY232" s="212" t="s">
        <v>124</v>
      </c>
    </row>
    <row r="233" spans="1:65" s="2" customFormat="1" ht="29.4" customHeight="1">
      <c r="A233" s="33"/>
      <c r="B233" s="34"/>
      <c r="C233" s="213" t="s">
        <v>361</v>
      </c>
      <c r="D233" s="213" t="s">
        <v>138</v>
      </c>
      <c r="E233" s="214" t="s">
        <v>362</v>
      </c>
      <c r="F233" s="215" t="s">
        <v>363</v>
      </c>
      <c r="G233" s="216" t="s">
        <v>303</v>
      </c>
      <c r="H233" s="217">
        <v>0.30199999999999999</v>
      </c>
      <c r="I233" s="218"/>
      <c r="J233" s="219">
        <f>ROUND(I233*H233,2)</f>
        <v>0</v>
      </c>
      <c r="K233" s="215" t="s">
        <v>131</v>
      </c>
      <c r="L233" s="220"/>
      <c r="M233" s="221" t="s">
        <v>19</v>
      </c>
      <c r="N233" s="222" t="s">
        <v>45</v>
      </c>
      <c r="O233" s="63"/>
      <c r="P233" s="194">
        <f>O233*H233</f>
        <v>0</v>
      </c>
      <c r="Q233" s="194">
        <v>1</v>
      </c>
      <c r="R233" s="194">
        <f>Q233*H233</f>
        <v>0.30199999999999999</v>
      </c>
      <c r="S233" s="194">
        <v>0</v>
      </c>
      <c r="T233" s="19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211</v>
      </c>
      <c r="AT233" s="196" t="s">
        <v>138</v>
      </c>
      <c r="AU233" s="196" t="s">
        <v>85</v>
      </c>
      <c r="AY233" s="16" t="s">
        <v>124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6" t="s">
        <v>82</v>
      </c>
      <c r="BK233" s="197">
        <f>ROUND(I233*H233,2)</f>
        <v>0</v>
      </c>
      <c r="BL233" s="16" t="s">
        <v>211</v>
      </c>
      <c r="BM233" s="196" t="s">
        <v>364</v>
      </c>
    </row>
    <row r="234" spans="1:65" s="2" customFormat="1" ht="10.199999999999999">
      <c r="A234" s="33"/>
      <c r="B234" s="34"/>
      <c r="C234" s="35"/>
      <c r="D234" s="198" t="s">
        <v>134</v>
      </c>
      <c r="E234" s="35"/>
      <c r="F234" s="199" t="s">
        <v>363</v>
      </c>
      <c r="G234" s="35"/>
      <c r="H234" s="35"/>
      <c r="I234" s="103"/>
      <c r="J234" s="35"/>
      <c r="K234" s="35"/>
      <c r="L234" s="38"/>
      <c r="M234" s="200"/>
      <c r="N234" s="20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134</v>
      </c>
      <c r="AU234" s="16" t="s">
        <v>85</v>
      </c>
    </row>
    <row r="235" spans="1:65" s="13" customFormat="1" ht="10.199999999999999">
      <c r="B235" s="202"/>
      <c r="C235" s="203"/>
      <c r="D235" s="198" t="s">
        <v>136</v>
      </c>
      <c r="E235" s="204" t="s">
        <v>19</v>
      </c>
      <c r="F235" s="205" t="s">
        <v>365</v>
      </c>
      <c r="G235" s="203"/>
      <c r="H235" s="206">
        <v>0.30199999999999999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136</v>
      </c>
      <c r="AU235" s="212" t="s">
        <v>85</v>
      </c>
      <c r="AV235" s="13" t="s">
        <v>85</v>
      </c>
      <c r="AW235" s="13" t="s">
        <v>34</v>
      </c>
      <c r="AX235" s="13" t="s">
        <v>82</v>
      </c>
      <c r="AY235" s="212" t="s">
        <v>124</v>
      </c>
    </row>
    <row r="236" spans="1:65" s="2" customFormat="1" ht="31.2" customHeight="1">
      <c r="A236" s="33"/>
      <c r="B236" s="34"/>
      <c r="C236" s="185" t="s">
        <v>366</v>
      </c>
      <c r="D236" s="185" t="s">
        <v>127</v>
      </c>
      <c r="E236" s="186" t="s">
        <v>367</v>
      </c>
      <c r="F236" s="187" t="s">
        <v>368</v>
      </c>
      <c r="G236" s="188" t="s">
        <v>255</v>
      </c>
      <c r="H236" s="189">
        <v>18</v>
      </c>
      <c r="I236" s="190"/>
      <c r="J236" s="191">
        <f>ROUND(I236*H236,2)</f>
        <v>0</v>
      </c>
      <c r="K236" s="187" t="s">
        <v>131</v>
      </c>
      <c r="L236" s="38"/>
      <c r="M236" s="192" t="s">
        <v>19</v>
      </c>
      <c r="N236" s="193" t="s">
        <v>45</v>
      </c>
      <c r="O236" s="63"/>
      <c r="P236" s="194">
        <f>O236*H236</f>
        <v>0</v>
      </c>
      <c r="Q236" s="194">
        <v>0.16700000000000001</v>
      </c>
      <c r="R236" s="194">
        <f>Q236*H236</f>
        <v>3.0060000000000002</v>
      </c>
      <c r="S236" s="194">
        <v>0</v>
      </c>
      <c r="T236" s="19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204</v>
      </c>
      <c r="AT236" s="196" t="s">
        <v>127</v>
      </c>
      <c r="AU236" s="196" t="s">
        <v>85</v>
      </c>
      <c r="AY236" s="16" t="s">
        <v>124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82</v>
      </c>
      <c r="BK236" s="197">
        <f>ROUND(I236*H236,2)</f>
        <v>0</v>
      </c>
      <c r="BL236" s="16" t="s">
        <v>204</v>
      </c>
      <c r="BM236" s="196" t="s">
        <v>369</v>
      </c>
    </row>
    <row r="237" spans="1:65" s="2" customFormat="1" ht="38.4">
      <c r="A237" s="33"/>
      <c r="B237" s="34"/>
      <c r="C237" s="35"/>
      <c r="D237" s="198" t="s">
        <v>134</v>
      </c>
      <c r="E237" s="35"/>
      <c r="F237" s="199" t="s">
        <v>370</v>
      </c>
      <c r="G237" s="35"/>
      <c r="H237" s="35"/>
      <c r="I237" s="103"/>
      <c r="J237" s="35"/>
      <c r="K237" s="35"/>
      <c r="L237" s="38"/>
      <c r="M237" s="200"/>
      <c r="N237" s="201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134</v>
      </c>
      <c r="AU237" s="16" t="s">
        <v>85</v>
      </c>
    </row>
    <row r="238" spans="1:65" s="2" customFormat="1" ht="124.8">
      <c r="A238" s="33"/>
      <c r="B238" s="34"/>
      <c r="C238" s="35"/>
      <c r="D238" s="198" t="s">
        <v>163</v>
      </c>
      <c r="E238" s="35"/>
      <c r="F238" s="223" t="s">
        <v>338</v>
      </c>
      <c r="G238" s="35"/>
      <c r="H238" s="35"/>
      <c r="I238" s="103"/>
      <c r="J238" s="35"/>
      <c r="K238" s="35"/>
      <c r="L238" s="38"/>
      <c r="M238" s="200"/>
      <c r="N238" s="20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163</v>
      </c>
      <c r="AU238" s="16" t="s">
        <v>85</v>
      </c>
    </row>
    <row r="239" spans="1:65" s="13" customFormat="1" ht="10.199999999999999">
      <c r="B239" s="202"/>
      <c r="C239" s="203"/>
      <c r="D239" s="198" t="s">
        <v>136</v>
      </c>
      <c r="E239" s="204" t="s">
        <v>19</v>
      </c>
      <c r="F239" s="205" t="s">
        <v>259</v>
      </c>
      <c r="G239" s="203"/>
      <c r="H239" s="206">
        <v>18</v>
      </c>
      <c r="I239" s="207"/>
      <c r="J239" s="203"/>
      <c r="K239" s="203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136</v>
      </c>
      <c r="AU239" s="212" t="s">
        <v>85</v>
      </c>
      <c r="AV239" s="13" t="s">
        <v>85</v>
      </c>
      <c r="AW239" s="13" t="s">
        <v>34</v>
      </c>
      <c r="AX239" s="13" t="s">
        <v>82</v>
      </c>
      <c r="AY239" s="212" t="s">
        <v>124</v>
      </c>
    </row>
    <row r="240" spans="1:65" s="2" customFormat="1" ht="16.5" customHeight="1">
      <c r="A240" s="33"/>
      <c r="B240" s="34"/>
      <c r="C240" s="213" t="s">
        <v>371</v>
      </c>
      <c r="D240" s="213" t="s">
        <v>138</v>
      </c>
      <c r="E240" s="214" t="s">
        <v>372</v>
      </c>
      <c r="F240" s="215" t="s">
        <v>373</v>
      </c>
      <c r="G240" s="216" t="s">
        <v>255</v>
      </c>
      <c r="H240" s="217">
        <v>3.6</v>
      </c>
      <c r="I240" s="218"/>
      <c r="J240" s="219">
        <f>ROUND(I240*H240,2)</f>
        <v>0</v>
      </c>
      <c r="K240" s="215" t="s">
        <v>131</v>
      </c>
      <c r="L240" s="220"/>
      <c r="M240" s="221" t="s">
        <v>19</v>
      </c>
      <c r="N240" s="222" t="s">
        <v>45</v>
      </c>
      <c r="O240" s="63"/>
      <c r="P240" s="194">
        <f>O240*H240</f>
        <v>0</v>
      </c>
      <c r="Q240" s="194">
        <v>0.37</v>
      </c>
      <c r="R240" s="194">
        <f>Q240*H240</f>
        <v>1.3320000000000001</v>
      </c>
      <c r="S240" s="194">
        <v>0</v>
      </c>
      <c r="T240" s="19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211</v>
      </c>
      <c r="AT240" s="196" t="s">
        <v>138</v>
      </c>
      <c r="AU240" s="196" t="s">
        <v>85</v>
      </c>
      <c r="AY240" s="16" t="s">
        <v>124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6" t="s">
        <v>82</v>
      </c>
      <c r="BK240" s="197">
        <f>ROUND(I240*H240,2)</f>
        <v>0</v>
      </c>
      <c r="BL240" s="16" t="s">
        <v>211</v>
      </c>
      <c r="BM240" s="196" t="s">
        <v>374</v>
      </c>
    </row>
    <row r="241" spans="1:65" s="2" customFormat="1" ht="10.199999999999999">
      <c r="A241" s="33"/>
      <c r="B241" s="34"/>
      <c r="C241" s="35"/>
      <c r="D241" s="198" t="s">
        <v>134</v>
      </c>
      <c r="E241" s="35"/>
      <c r="F241" s="199" t="s">
        <v>373</v>
      </c>
      <c r="G241" s="35"/>
      <c r="H241" s="35"/>
      <c r="I241" s="103"/>
      <c r="J241" s="35"/>
      <c r="K241" s="35"/>
      <c r="L241" s="38"/>
      <c r="M241" s="200"/>
      <c r="N241" s="201"/>
      <c r="O241" s="63"/>
      <c r="P241" s="63"/>
      <c r="Q241" s="63"/>
      <c r="R241" s="63"/>
      <c r="S241" s="63"/>
      <c r="T241" s="64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134</v>
      </c>
      <c r="AU241" s="16" t="s">
        <v>85</v>
      </c>
    </row>
    <row r="242" spans="1:65" s="13" customFormat="1" ht="10.199999999999999">
      <c r="B242" s="202"/>
      <c r="C242" s="203"/>
      <c r="D242" s="198" t="s">
        <v>136</v>
      </c>
      <c r="E242" s="204" t="s">
        <v>19</v>
      </c>
      <c r="F242" s="205" t="s">
        <v>375</v>
      </c>
      <c r="G242" s="203"/>
      <c r="H242" s="206">
        <v>3.6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136</v>
      </c>
      <c r="AU242" s="212" t="s">
        <v>85</v>
      </c>
      <c r="AV242" s="13" t="s">
        <v>85</v>
      </c>
      <c r="AW242" s="13" t="s">
        <v>34</v>
      </c>
      <c r="AX242" s="13" t="s">
        <v>82</v>
      </c>
      <c r="AY242" s="212" t="s">
        <v>124</v>
      </c>
    </row>
    <row r="243" spans="1:65" s="2" customFormat="1" ht="30.6" customHeight="1">
      <c r="A243" s="33"/>
      <c r="B243" s="34"/>
      <c r="C243" s="185" t="s">
        <v>376</v>
      </c>
      <c r="D243" s="185" t="s">
        <v>127</v>
      </c>
      <c r="E243" s="186" t="s">
        <v>377</v>
      </c>
      <c r="F243" s="187" t="s">
        <v>378</v>
      </c>
      <c r="G243" s="188" t="s">
        <v>255</v>
      </c>
      <c r="H243" s="189">
        <v>54</v>
      </c>
      <c r="I243" s="190"/>
      <c r="J243" s="191">
        <f>ROUND(I243*H243,2)</f>
        <v>0</v>
      </c>
      <c r="K243" s="187" t="s">
        <v>131</v>
      </c>
      <c r="L243" s="38"/>
      <c r="M243" s="192" t="s">
        <v>19</v>
      </c>
      <c r="N243" s="193" t="s">
        <v>45</v>
      </c>
      <c r="O243" s="63"/>
      <c r="P243" s="194">
        <f>O243*H243</f>
        <v>0</v>
      </c>
      <c r="Q243" s="194">
        <v>0.10100000000000001</v>
      </c>
      <c r="R243" s="194">
        <f>Q243*H243</f>
        <v>5.4540000000000006</v>
      </c>
      <c r="S243" s="194">
        <v>0</v>
      </c>
      <c r="T243" s="19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204</v>
      </c>
      <c r="AT243" s="196" t="s">
        <v>127</v>
      </c>
      <c r="AU243" s="196" t="s">
        <v>85</v>
      </c>
      <c r="AY243" s="16" t="s">
        <v>124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6" t="s">
        <v>82</v>
      </c>
      <c r="BK243" s="197">
        <f>ROUND(I243*H243,2)</f>
        <v>0</v>
      </c>
      <c r="BL243" s="16" t="s">
        <v>204</v>
      </c>
      <c r="BM243" s="196" t="s">
        <v>379</v>
      </c>
    </row>
    <row r="244" spans="1:65" s="2" customFormat="1" ht="38.4">
      <c r="A244" s="33"/>
      <c r="B244" s="34"/>
      <c r="C244" s="35"/>
      <c r="D244" s="198" t="s">
        <v>134</v>
      </c>
      <c r="E244" s="35"/>
      <c r="F244" s="199" t="s">
        <v>380</v>
      </c>
      <c r="G244" s="35"/>
      <c r="H244" s="35"/>
      <c r="I244" s="103"/>
      <c r="J244" s="35"/>
      <c r="K244" s="35"/>
      <c r="L244" s="38"/>
      <c r="M244" s="200"/>
      <c r="N244" s="201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134</v>
      </c>
      <c r="AU244" s="16" t="s">
        <v>85</v>
      </c>
    </row>
    <row r="245" spans="1:65" s="2" customFormat="1" ht="124.8">
      <c r="A245" s="33"/>
      <c r="B245" s="34"/>
      <c r="C245" s="35"/>
      <c r="D245" s="198" t="s">
        <v>163</v>
      </c>
      <c r="E245" s="35"/>
      <c r="F245" s="223" t="s">
        <v>338</v>
      </c>
      <c r="G245" s="35"/>
      <c r="H245" s="35"/>
      <c r="I245" s="103"/>
      <c r="J245" s="35"/>
      <c r="K245" s="35"/>
      <c r="L245" s="38"/>
      <c r="M245" s="200"/>
      <c r="N245" s="201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163</v>
      </c>
      <c r="AU245" s="16" t="s">
        <v>85</v>
      </c>
    </row>
    <row r="246" spans="1:65" s="13" customFormat="1" ht="10.199999999999999">
      <c r="B246" s="202"/>
      <c r="C246" s="203"/>
      <c r="D246" s="198" t="s">
        <v>136</v>
      </c>
      <c r="E246" s="204" t="s">
        <v>19</v>
      </c>
      <c r="F246" s="205" t="s">
        <v>265</v>
      </c>
      <c r="G246" s="203"/>
      <c r="H246" s="206">
        <v>54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136</v>
      </c>
      <c r="AU246" s="212" t="s">
        <v>85</v>
      </c>
      <c r="AV246" s="13" t="s">
        <v>85</v>
      </c>
      <c r="AW246" s="13" t="s">
        <v>34</v>
      </c>
      <c r="AX246" s="13" t="s">
        <v>82</v>
      </c>
      <c r="AY246" s="212" t="s">
        <v>124</v>
      </c>
    </row>
    <row r="247" spans="1:65" s="2" customFormat="1" ht="28.2" customHeight="1">
      <c r="A247" s="33"/>
      <c r="B247" s="34"/>
      <c r="C247" s="213" t="s">
        <v>169</v>
      </c>
      <c r="D247" s="213" t="s">
        <v>138</v>
      </c>
      <c r="E247" s="214" t="s">
        <v>381</v>
      </c>
      <c r="F247" s="215" t="s">
        <v>382</v>
      </c>
      <c r="G247" s="216" t="s">
        <v>255</v>
      </c>
      <c r="H247" s="217">
        <v>10.8</v>
      </c>
      <c r="I247" s="218"/>
      <c r="J247" s="219">
        <f>ROUND(I247*H247,2)</f>
        <v>0</v>
      </c>
      <c r="K247" s="215" t="s">
        <v>131</v>
      </c>
      <c r="L247" s="220"/>
      <c r="M247" s="221" t="s">
        <v>19</v>
      </c>
      <c r="N247" s="222" t="s">
        <v>45</v>
      </c>
      <c r="O247" s="63"/>
      <c r="P247" s="194">
        <f>O247*H247</f>
        <v>0</v>
      </c>
      <c r="Q247" s="194">
        <v>0.115</v>
      </c>
      <c r="R247" s="194">
        <f>Q247*H247</f>
        <v>1.2420000000000002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211</v>
      </c>
      <c r="AT247" s="196" t="s">
        <v>138</v>
      </c>
      <c r="AU247" s="196" t="s">
        <v>85</v>
      </c>
      <c r="AY247" s="16" t="s">
        <v>124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82</v>
      </c>
      <c r="BK247" s="197">
        <f>ROUND(I247*H247,2)</f>
        <v>0</v>
      </c>
      <c r="BL247" s="16" t="s">
        <v>211</v>
      </c>
      <c r="BM247" s="196" t="s">
        <v>383</v>
      </c>
    </row>
    <row r="248" spans="1:65" s="2" customFormat="1" ht="10.199999999999999">
      <c r="A248" s="33"/>
      <c r="B248" s="34"/>
      <c r="C248" s="35"/>
      <c r="D248" s="198" t="s">
        <v>134</v>
      </c>
      <c r="E248" s="35"/>
      <c r="F248" s="199" t="s">
        <v>382</v>
      </c>
      <c r="G248" s="35"/>
      <c r="H248" s="35"/>
      <c r="I248" s="103"/>
      <c r="J248" s="35"/>
      <c r="K248" s="35"/>
      <c r="L248" s="38"/>
      <c r="M248" s="200"/>
      <c r="N248" s="201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134</v>
      </c>
      <c r="AU248" s="16" t="s">
        <v>85</v>
      </c>
    </row>
    <row r="249" spans="1:65" s="13" customFormat="1" ht="10.199999999999999">
      <c r="B249" s="202"/>
      <c r="C249" s="203"/>
      <c r="D249" s="198" t="s">
        <v>136</v>
      </c>
      <c r="E249" s="204" t="s">
        <v>19</v>
      </c>
      <c r="F249" s="205" t="s">
        <v>384</v>
      </c>
      <c r="G249" s="203"/>
      <c r="H249" s="206">
        <v>10.8</v>
      </c>
      <c r="I249" s="207"/>
      <c r="J249" s="203"/>
      <c r="K249" s="203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136</v>
      </c>
      <c r="AU249" s="212" t="s">
        <v>85</v>
      </c>
      <c r="AV249" s="13" t="s">
        <v>85</v>
      </c>
      <c r="AW249" s="13" t="s">
        <v>34</v>
      </c>
      <c r="AX249" s="13" t="s">
        <v>82</v>
      </c>
      <c r="AY249" s="212" t="s">
        <v>124</v>
      </c>
    </row>
    <row r="250" spans="1:65" s="2" customFormat="1" ht="30.6" customHeight="1">
      <c r="A250" s="33"/>
      <c r="B250" s="34"/>
      <c r="C250" s="185" t="s">
        <v>385</v>
      </c>
      <c r="D250" s="185" t="s">
        <v>127</v>
      </c>
      <c r="E250" s="186" t="s">
        <v>386</v>
      </c>
      <c r="F250" s="187" t="s">
        <v>387</v>
      </c>
      <c r="G250" s="188" t="s">
        <v>255</v>
      </c>
      <c r="H250" s="189">
        <v>144</v>
      </c>
      <c r="I250" s="190"/>
      <c r="J250" s="191">
        <f>ROUND(I250*H250,2)</f>
        <v>0</v>
      </c>
      <c r="K250" s="187" t="s">
        <v>131</v>
      </c>
      <c r="L250" s="38"/>
      <c r="M250" s="192" t="s">
        <v>19</v>
      </c>
      <c r="N250" s="193" t="s">
        <v>45</v>
      </c>
      <c r="O250" s="63"/>
      <c r="P250" s="194">
        <f>O250*H250</f>
        <v>0</v>
      </c>
      <c r="Q250" s="194">
        <v>8.4250000000000005E-2</v>
      </c>
      <c r="R250" s="194">
        <f>Q250*H250</f>
        <v>12.132000000000001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204</v>
      </c>
      <c r="AT250" s="196" t="s">
        <v>127</v>
      </c>
      <c r="AU250" s="196" t="s">
        <v>85</v>
      </c>
      <c r="AY250" s="16" t="s">
        <v>124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82</v>
      </c>
      <c r="BK250" s="197">
        <f>ROUND(I250*H250,2)</f>
        <v>0</v>
      </c>
      <c r="BL250" s="16" t="s">
        <v>204</v>
      </c>
      <c r="BM250" s="196" t="s">
        <v>388</v>
      </c>
    </row>
    <row r="251" spans="1:65" s="2" customFormat="1" ht="38.4">
      <c r="A251" s="33"/>
      <c r="B251" s="34"/>
      <c r="C251" s="35"/>
      <c r="D251" s="198" t="s">
        <v>134</v>
      </c>
      <c r="E251" s="35"/>
      <c r="F251" s="199" t="s">
        <v>389</v>
      </c>
      <c r="G251" s="35"/>
      <c r="H251" s="35"/>
      <c r="I251" s="103"/>
      <c r="J251" s="35"/>
      <c r="K251" s="35"/>
      <c r="L251" s="38"/>
      <c r="M251" s="200"/>
      <c r="N251" s="201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134</v>
      </c>
      <c r="AU251" s="16" t="s">
        <v>85</v>
      </c>
    </row>
    <row r="252" spans="1:65" s="2" customFormat="1" ht="124.8">
      <c r="A252" s="33"/>
      <c r="B252" s="34"/>
      <c r="C252" s="35"/>
      <c r="D252" s="198" t="s">
        <v>163</v>
      </c>
      <c r="E252" s="35"/>
      <c r="F252" s="223" t="s">
        <v>338</v>
      </c>
      <c r="G252" s="35"/>
      <c r="H252" s="35"/>
      <c r="I252" s="103"/>
      <c r="J252" s="35"/>
      <c r="K252" s="35"/>
      <c r="L252" s="38"/>
      <c r="M252" s="200"/>
      <c r="N252" s="201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163</v>
      </c>
      <c r="AU252" s="16" t="s">
        <v>85</v>
      </c>
    </row>
    <row r="253" spans="1:65" s="13" customFormat="1" ht="10.199999999999999">
      <c r="B253" s="202"/>
      <c r="C253" s="203"/>
      <c r="D253" s="198" t="s">
        <v>136</v>
      </c>
      <c r="E253" s="204" t="s">
        <v>19</v>
      </c>
      <c r="F253" s="205" t="s">
        <v>271</v>
      </c>
      <c r="G253" s="203"/>
      <c r="H253" s="206">
        <v>144</v>
      </c>
      <c r="I253" s="207"/>
      <c r="J253" s="203"/>
      <c r="K253" s="203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136</v>
      </c>
      <c r="AU253" s="212" t="s">
        <v>85</v>
      </c>
      <c r="AV253" s="13" t="s">
        <v>85</v>
      </c>
      <c r="AW253" s="13" t="s">
        <v>34</v>
      </c>
      <c r="AX253" s="13" t="s">
        <v>82</v>
      </c>
      <c r="AY253" s="212" t="s">
        <v>124</v>
      </c>
    </row>
    <row r="254" spans="1:65" s="2" customFormat="1" ht="33" customHeight="1">
      <c r="A254" s="33"/>
      <c r="B254" s="34"/>
      <c r="C254" s="213" t="s">
        <v>390</v>
      </c>
      <c r="D254" s="213" t="s">
        <v>138</v>
      </c>
      <c r="E254" s="214" t="s">
        <v>391</v>
      </c>
      <c r="F254" s="215" t="s">
        <v>392</v>
      </c>
      <c r="G254" s="216" t="s">
        <v>255</v>
      </c>
      <c r="H254" s="217">
        <v>14.4</v>
      </c>
      <c r="I254" s="218"/>
      <c r="J254" s="219">
        <f>ROUND(I254*H254,2)</f>
        <v>0</v>
      </c>
      <c r="K254" s="215" t="s">
        <v>131</v>
      </c>
      <c r="L254" s="220"/>
      <c r="M254" s="221" t="s">
        <v>19</v>
      </c>
      <c r="N254" s="222" t="s">
        <v>45</v>
      </c>
      <c r="O254" s="63"/>
      <c r="P254" s="194">
        <f>O254*H254</f>
        <v>0</v>
      </c>
      <c r="Q254" s="194">
        <v>0.13100000000000001</v>
      </c>
      <c r="R254" s="194">
        <f>Q254*H254</f>
        <v>1.8864000000000001</v>
      </c>
      <c r="S254" s="194">
        <v>0</v>
      </c>
      <c r="T254" s="19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211</v>
      </c>
      <c r="AT254" s="196" t="s">
        <v>138</v>
      </c>
      <c r="AU254" s="196" t="s">
        <v>85</v>
      </c>
      <c r="AY254" s="16" t="s">
        <v>124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6" t="s">
        <v>82</v>
      </c>
      <c r="BK254" s="197">
        <f>ROUND(I254*H254,2)</f>
        <v>0</v>
      </c>
      <c r="BL254" s="16" t="s">
        <v>211</v>
      </c>
      <c r="BM254" s="196" t="s">
        <v>393</v>
      </c>
    </row>
    <row r="255" spans="1:65" s="2" customFormat="1" ht="10.199999999999999">
      <c r="A255" s="33"/>
      <c r="B255" s="34"/>
      <c r="C255" s="35"/>
      <c r="D255" s="198" t="s">
        <v>134</v>
      </c>
      <c r="E255" s="35"/>
      <c r="F255" s="199" t="s">
        <v>392</v>
      </c>
      <c r="G255" s="35"/>
      <c r="H255" s="35"/>
      <c r="I255" s="103"/>
      <c r="J255" s="35"/>
      <c r="K255" s="35"/>
      <c r="L255" s="38"/>
      <c r="M255" s="200"/>
      <c r="N255" s="201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134</v>
      </c>
      <c r="AU255" s="16" t="s">
        <v>85</v>
      </c>
    </row>
    <row r="256" spans="1:65" s="13" customFormat="1" ht="10.199999999999999">
      <c r="B256" s="202"/>
      <c r="C256" s="203"/>
      <c r="D256" s="198" t="s">
        <v>136</v>
      </c>
      <c r="E256" s="204" t="s">
        <v>19</v>
      </c>
      <c r="F256" s="205" t="s">
        <v>394</v>
      </c>
      <c r="G256" s="203"/>
      <c r="H256" s="206">
        <v>14.4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136</v>
      </c>
      <c r="AU256" s="212" t="s">
        <v>85</v>
      </c>
      <c r="AV256" s="13" t="s">
        <v>85</v>
      </c>
      <c r="AW256" s="13" t="s">
        <v>34</v>
      </c>
      <c r="AX256" s="13" t="s">
        <v>82</v>
      </c>
      <c r="AY256" s="212" t="s">
        <v>124</v>
      </c>
    </row>
    <row r="257" spans="1:65" s="2" customFormat="1" ht="31.8" customHeight="1">
      <c r="A257" s="33"/>
      <c r="B257" s="34"/>
      <c r="C257" s="213" t="s">
        <v>395</v>
      </c>
      <c r="D257" s="213" t="s">
        <v>138</v>
      </c>
      <c r="E257" s="214" t="s">
        <v>396</v>
      </c>
      <c r="F257" s="215" t="s">
        <v>397</v>
      </c>
      <c r="G257" s="216" t="s">
        <v>255</v>
      </c>
      <c r="H257" s="217">
        <v>14.4</v>
      </c>
      <c r="I257" s="218"/>
      <c r="J257" s="219">
        <f>ROUND(I257*H257,2)</f>
        <v>0</v>
      </c>
      <c r="K257" s="215" t="s">
        <v>131</v>
      </c>
      <c r="L257" s="220"/>
      <c r="M257" s="221" t="s">
        <v>19</v>
      </c>
      <c r="N257" s="222" t="s">
        <v>45</v>
      </c>
      <c r="O257" s="63"/>
      <c r="P257" s="194">
        <f>O257*H257</f>
        <v>0</v>
      </c>
      <c r="Q257" s="194">
        <v>0.13100000000000001</v>
      </c>
      <c r="R257" s="194">
        <f>Q257*H257</f>
        <v>1.8864000000000001</v>
      </c>
      <c r="S257" s="194">
        <v>0</v>
      </c>
      <c r="T257" s="19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211</v>
      </c>
      <c r="AT257" s="196" t="s">
        <v>138</v>
      </c>
      <c r="AU257" s="196" t="s">
        <v>85</v>
      </c>
      <c r="AY257" s="16" t="s">
        <v>124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6" t="s">
        <v>82</v>
      </c>
      <c r="BK257" s="197">
        <f>ROUND(I257*H257,2)</f>
        <v>0</v>
      </c>
      <c r="BL257" s="16" t="s">
        <v>211</v>
      </c>
      <c r="BM257" s="196" t="s">
        <v>398</v>
      </c>
    </row>
    <row r="258" spans="1:65" s="2" customFormat="1" ht="10.199999999999999">
      <c r="A258" s="33"/>
      <c r="B258" s="34"/>
      <c r="C258" s="35"/>
      <c r="D258" s="198" t="s">
        <v>134</v>
      </c>
      <c r="E258" s="35"/>
      <c r="F258" s="199" t="s">
        <v>397</v>
      </c>
      <c r="G258" s="35"/>
      <c r="H258" s="35"/>
      <c r="I258" s="103"/>
      <c r="J258" s="35"/>
      <c r="K258" s="35"/>
      <c r="L258" s="38"/>
      <c r="M258" s="200"/>
      <c r="N258" s="201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134</v>
      </c>
      <c r="AU258" s="16" t="s">
        <v>85</v>
      </c>
    </row>
    <row r="259" spans="1:65" s="13" customFormat="1" ht="10.199999999999999">
      <c r="B259" s="202"/>
      <c r="C259" s="203"/>
      <c r="D259" s="198" t="s">
        <v>136</v>
      </c>
      <c r="E259" s="204" t="s">
        <v>19</v>
      </c>
      <c r="F259" s="205" t="s">
        <v>394</v>
      </c>
      <c r="G259" s="203"/>
      <c r="H259" s="206">
        <v>14.4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136</v>
      </c>
      <c r="AU259" s="212" t="s">
        <v>85</v>
      </c>
      <c r="AV259" s="13" t="s">
        <v>85</v>
      </c>
      <c r="AW259" s="13" t="s">
        <v>34</v>
      </c>
      <c r="AX259" s="13" t="s">
        <v>82</v>
      </c>
      <c r="AY259" s="212" t="s">
        <v>124</v>
      </c>
    </row>
    <row r="260" spans="1:65" s="12" customFormat="1" ht="20.85" customHeight="1">
      <c r="B260" s="169"/>
      <c r="C260" s="170"/>
      <c r="D260" s="171" t="s">
        <v>73</v>
      </c>
      <c r="E260" s="183" t="s">
        <v>399</v>
      </c>
      <c r="F260" s="183" t="s">
        <v>400</v>
      </c>
      <c r="G260" s="170"/>
      <c r="H260" s="170"/>
      <c r="I260" s="173"/>
      <c r="J260" s="184">
        <f>BK260</f>
        <v>0</v>
      </c>
      <c r="K260" s="170"/>
      <c r="L260" s="175"/>
      <c r="M260" s="176"/>
      <c r="N260" s="177"/>
      <c r="O260" s="177"/>
      <c r="P260" s="178">
        <v>0</v>
      </c>
      <c r="Q260" s="177"/>
      <c r="R260" s="178">
        <v>0</v>
      </c>
      <c r="S260" s="177"/>
      <c r="T260" s="179">
        <v>0</v>
      </c>
      <c r="AR260" s="180" t="s">
        <v>82</v>
      </c>
      <c r="AT260" s="181" t="s">
        <v>73</v>
      </c>
      <c r="AU260" s="181" t="s">
        <v>85</v>
      </c>
      <c r="AY260" s="180" t="s">
        <v>124</v>
      </c>
      <c r="BK260" s="182">
        <v>0</v>
      </c>
    </row>
    <row r="261" spans="1:65" s="12" customFormat="1" ht="20.85" customHeight="1">
      <c r="B261" s="169"/>
      <c r="C261" s="170"/>
      <c r="D261" s="171" t="s">
        <v>73</v>
      </c>
      <c r="E261" s="183" t="s">
        <v>82</v>
      </c>
      <c r="F261" s="183" t="s">
        <v>401</v>
      </c>
      <c r="G261" s="170"/>
      <c r="H261" s="170"/>
      <c r="I261" s="173"/>
      <c r="J261" s="184">
        <f>BK261</f>
        <v>0</v>
      </c>
      <c r="K261" s="170"/>
      <c r="L261" s="175"/>
      <c r="M261" s="176"/>
      <c r="N261" s="177"/>
      <c r="O261" s="177"/>
      <c r="P261" s="178">
        <f>SUM(P262:P281)</f>
        <v>0</v>
      </c>
      <c r="Q261" s="177"/>
      <c r="R261" s="178">
        <f>SUM(R262:R281)</f>
        <v>0.13155</v>
      </c>
      <c r="S261" s="177"/>
      <c r="T261" s="179">
        <f>SUM(T262:T281)</f>
        <v>0</v>
      </c>
      <c r="AR261" s="180" t="s">
        <v>82</v>
      </c>
      <c r="AT261" s="181" t="s">
        <v>73</v>
      </c>
      <c r="AU261" s="181" t="s">
        <v>85</v>
      </c>
      <c r="AY261" s="180" t="s">
        <v>124</v>
      </c>
      <c r="BK261" s="182">
        <f>SUM(BK262:BK281)</f>
        <v>0</v>
      </c>
    </row>
    <row r="262" spans="1:65" s="2" customFormat="1" ht="34.200000000000003" customHeight="1">
      <c r="A262" s="33"/>
      <c r="B262" s="34"/>
      <c r="C262" s="185" t="s">
        <v>402</v>
      </c>
      <c r="D262" s="185" t="s">
        <v>127</v>
      </c>
      <c r="E262" s="186" t="s">
        <v>403</v>
      </c>
      <c r="F262" s="187" t="s">
        <v>404</v>
      </c>
      <c r="G262" s="188" t="s">
        <v>160</v>
      </c>
      <c r="H262" s="189">
        <v>2</v>
      </c>
      <c r="I262" s="190"/>
      <c r="J262" s="191">
        <f>ROUND(I262*H262,2)</f>
        <v>0</v>
      </c>
      <c r="K262" s="187" t="s">
        <v>131</v>
      </c>
      <c r="L262" s="38"/>
      <c r="M262" s="192" t="s">
        <v>19</v>
      </c>
      <c r="N262" s="193" t="s">
        <v>45</v>
      </c>
      <c r="O262" s="63"/>
      <c r="P262" s="194">
        <f>O262*H262</f>
        <v>0</v>
      </c>
      <c r="Q262" s="194">
        <v>6.4999999999999997E-4</v>
      </c>
      <c r="R262" s="194">
        <f>Q262*H262</f>
        <v>1.2999999999999999E-3</v>
      </c>
      <c r="S262" s="194">
        <v>0</v>
      </c>
      <c r="T262" s="19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405</v>
      </c>
      <c r="AT262" s="196" t="s">
        <v>127</v>
      </c>
      <c r="AU262" s="196" t="s">
        <v>146</v>
      </c>
      <c r="AY262" s="16" t="s">
        <v>124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6" t="s">
        <v>82</v>
      </c>
      <c r="BK262" s="197">
        <f>ROUND(I262*H262,2)</f>
        <v>0</v>
      </c>
      <c r="BL262" s="16" t="s">
        <v>405</v>
      </c>
      <c r="BM262" s="196" t="s">
        <v>406</v>
      </c>
    </row>
    <row r="263" spans="1:65" s="2" customFormat="1" ht="19.2">
      <c r="A263" s="33"/>
      <c r="B263" s="34"/>
      <c r="C263" s="35"/>
      <c r="D263" s="198" t="s">
        <v>134</v>
      </c>
      <c r="E263" s="35"/>
      <c r="F263" s="199" t="s">
        <v>407</v>
      </c>
      <c r="G263" s="35"/>
      <c r="H263" s="35"/>
      <c r="I263" s="103"/>
      <c r="J263" s="35"/>
      <c r="K263" s="35"/>
      <c r="L263" s="38"/>
      <c r="M263" s="200"/>
      <c r="N263" s="201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134</v>
      </c>
      <c r="AU263" s="16" t="s">
        <v>146</v>
      </c>
    </row>
    <row r="264" spans="1:65" s="2" customFormat="1" ht="169.2" customHeight="1">
      <c r="A264" s="33"/>
      <c r="B264" s="34"/>
      <c r="C264" s="35"/>
      <c r="D264" s="198" t="s">
        <v>163</v>
      </c>
      <c r="E264" s="35"/>
      <c r="F264" s="223" t="s">
        <v>408</v>
      </c>
      <c r="G264" s="35"/>
      <c r="H264" s="35"/>
      <c r="I264" s="103"/>
      <c r="J264" s="35"/>
      <c r="K264" s="35"/>
      <c r="L264" s="38"/>
      <c r="M264" s="200"/>
      <c r="N264" s="201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163</v>
      </c>
      <c r="AU264" s="16" t="s">
        <v>146</v>
      </c>
    </row>
    <row r="265" spans="1:65" s="2" customFormat="1" ht="30.6" customHeight="1">
      <c r="A265" s="33"/>
      <c r="B265" s="34"/>
      <c r="C265" s="185" t="s">
        <v>409</v>
      </c>
      <c r="D265" s="185" t="s">
        <v>127</v>
      </c>
      <c r="E265" s="186" t="s">
        <v>410</v>
      </c>
      <c r="F265" s="187" t="s">
        <v>411</v>
      </c>
      <c r="G265" s="188" t="s">
        <v>160</v>
      </c>
      <c r="H265" s="189">
        <v>2</v>
      </c>
      <c r="I265" s="190"/>
      <c r="J265" s="191">
        <f>ROUND(I265*H265,2)</f>
        <v>0</v>
      </c>
      <c r="K265" s="187" t="s">
        <v>131</v>
      </c>
      <c r="L265" s="38"/>
      <c r="M265" s="192" t="s">
        <v>19</v>
      </c>
      <c r="N265" s="193" t="s">
        <v>45</v>
      </c>
      <c r="O265" s="63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6" t="s">
        <v>405</v>
      </c>
      <c r="AT265" s="196" t="s">
        <v>127</v>
      </c>
      <c r="AU265" s="196" t="s">
        <v>146</v>
      </c>
      <c r="AY265" s="16" t="s">
        <v>124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6" t="s">
        <v>82</v>
      </c>
      <c r="BK265" s="197">
        <f>ROUND(I265*H265,2)</f>
        <v>0</v>
      </c>
      <c r="BL265" s="16" t="s">
        <v>405</v>
      </c>
      <c r="BM265" s="196" t="s">
        <v>412</v>
      </c>
    </row>
    <row r="266" spans="1:65" s="2" customFormat="1" ht="28.8">
      <c r="A266" s="33"/>
      <c r="B266" s="34"/>
      <c r="C266" s="35"/>
      <c r="D266" s="198" t="s">
        <v>134</v>
      </c>
      <c r="E266" s="35"/>
      <c r="F266" s="199" t="s">
        <v>413</v>
      </c>
      <c r="G266" s="35"/>
      <c r="H266" s="35"/>
      <c r="I266" s="103"/>
      <c r="J266" s="35"/>
      <c r="K266" s="35"/>
      <c r="L266" s="38"/>
      <c r="M266" s="200"/>
      <c r="N266" s="201"/>
      <c r="O266" s="63"/>
      <c r="P266" s="63"/>
      <c r="Q266" s="63"/>
      <c r="R266" s="63"/>
      <c r="S266" s="63"/>
      <c r="T266" s="64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134</v>
      </c>
      <c r="AU266" s="16" t="s">
        <v>146</v>
      </c>
    </row>
    <row r="267" spans="1:65" s="2" customFormat="1" ht="163.19999999999999" customHeight="1">
      <c r="A267" s="33"/>
      <c r="B267" s="34"/>
      <c r="C267" s="35"/>
      <c r="D267" s="198" t="s">
        <v>163</v>
      </c>
      <c r="E267" s="35"/>
      <c r="F267" s="223" t="s">
        <v>408</v>
      </c>
      <c r="G267" s="35"/>
      <c r="H267" s="35"/>
      <c r="I267" s="103"/>
      <c r="J267" s="35"/>
      <c r="K267" s="35"/>
      <c r="L267" s="38"/>
      <c r="M267" s="200"/>
      <c r="N267" s="201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163</v>
      </c>
      <c r="AU267" s="16" t="s">
        <v>146</v>
      </c>
    </row>
    <row r="268" spans="1:65" s="2" customFormat="1" ht="30.6" customHeight="1">
      <c r="A268" s="33"/>
      <c r="B268" s="34"/>
      <c r="C268" s="213" t="s">
        <v>414</v>
      </c>
      <c r="D268" s="213" t="s">
        <v>138</v>
      </c>
      <c r="E268" s="214" t="s">
        <v>415</v>
      </c>
      <c r="F268" s="215" t="s">
        <v>416</v>
      </c>
      <c r="G268" s="216" t="s">
        <v>160</v>
      </c>
      <c r="H268" s="217">
        <v>28</v>
      </c>
      <c r="I268" s="218"/>
      <c r="J268" s="219">
        <f>ROUND(I268*H268,2)</f>
        <v>0</v>
      </c>
      <c r="K268" s="215" t="s">
        <v>131</v>
      </c>
      <c r="L268" s="220"/>
      <c r="M268" s="221" t="s">
        <v>19</v>
      </c>
      <c r="N268" s="222" t="s">
        <v>45</v>
      </c>
      <c r="O268" s="63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405</v>
      </c>
      <c r="AT268" s="196" t="s">
        <v>138</v>
      </c>
      <c r="AU268" s="196" t="s">
        <v>146</v>
      </c>
      <c r="AY268" s="16" t="s">
        <v>124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6" t="s">
        <v>82</v>
      </c>
      <c r="BK268" s="197">
        <f>ROUND(I268*H268,2)</f>
        <v>0</v>
      </c>
      <c r="BL268" s="16" t="s">
        <v>405</v>
      </c>
      <c r="BM268" s="196" t="s">
        <v>417</v>
      </c>
    </row>
    <row r="269" spans="1:65" s="2" customFormat="1" ht="19.2">
      <c r="A269" s="33"/>
      <c r="B269" s="34"/>
      <c r="C269" s="35"/>
      <c r="D269" s="198" t="s">
        <v>134</v>
      </c>
      <c r="E269" s="35"/>
      <c r="F269" s="199" t="s">
        <v>416</v>
      </c>
      <c r="G269" s="35"/>
      <c r="H269" s="35"/>
      <c r="I269" s="103"/>
      <c r="J269" s="35"/>
      <c r="K269" s="35"/>
      <c r="L269" s="38"/>
      <c r="M269" s="200"/>
      <c r="N269" s="201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134</v>
      </c>
      <c r="AU269" s="16" t="s">
        <v>146</v>
      </c>
    </row>
    <row r="270" spans="1:65" s="2" customFormat="1" ht="30" customHeight="1">
      <c r="A270" s="33"/>
      <c r="B270" s="34"/>
      <c r="C270" s="185" t="s">
        <v>418</v>
      </c>
      <c r="D270" s="185" t="s">
        <v>127</v>
      </c>
      <c r="E270" s="186" t="s">
        <v>419</v>
      </c>
      <c r="F270" s="187" t="s">
        <v>420</v>
      </c>
      <c r="G270" s="188" t="s">
        <v>130</v>
      </c>
      <c r="H270" s="189">
        <v>35</v>
      </c>
      <c r="I270" s="190"/>
      <c r="J270" s="191">
        <f>ROUND(I270*H270,2)</f>
        <v>0</v>
      </c>
      <c r="K270" s="187" t="s">
        <v>131</v>
      </c>
      <c r="L270" s="38"/>
      <c r="M270" s="192" t="s">
        <v>19</v>
      </c>
      <c r="N270" s="193" t="s">
        <v>45</v>
      </c>
      <c r="O270" s="63"/>
      <c r="P270" s="194">
        <f>O270*H270</f>
        <v>0</v>
      </c>
      <c r="Q270" s="194">
        <v>1.4999999999999999E-4</v>
      </c>
      <c r="R270" s="194">
        <f>Q270*H270</f>
        <v>5.2499999999999995E-3</v>
      </c>
      <c r="S270" s="194">
        <v>0</v>
      </c>
      <c r="T270" s="19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132</v>
      </c>
      <c r="AT270" s="196" t="s">
        <v>127</v>
      </c>
      <c r="AU270" s="196" t="s">
        <v>146</v>
      </c>
      <c r="AY270" s="16" t="s">
        <v>124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6" t="s">
        <v>82</v>
      </c>
      <c r="BK270" s="197">
        <f>ROUND(I270*H270,2)</f>
        <v>0</v>
      </c>
      <c r="BL270" s="16" t="s">
        <v>132</v>
      </c>
      <c r="BM270" s="196" t="s">
        <v>421</v>
      </c>
    </row>
    <row r="271" spans="1:65" s="2" customFormat="1" ht="19.2">
      <c r="A271" s="33"/>
      <c r="B271" s="34"/>
      <c r="C271" s="35"/>
      <c r="D271" s="198" t="s">
        <v>134</v>
      </c>
      <c r="E271" s="35"/>
      <c r="F271" s="199" t="s">
        <v>422</v>
      </c>
      <c r="G271" s="35"/>
      <c r="H271" s="35"/>
      <c r="I271" s="103"/>
      <c r="J271" s="35"/>
      <c r="K271" s="35"/>
      <c r="L271" s="38"/>
      <c r="M271" s="200"/>
      <c r="N271" s="201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134</v>
      </c>
      <c r="AU271" s="16" t="s">
        <v>146</v>
      </c>
    </row>
    <row r="272" spans="1:65" s="2" customFormat="1" ht="168" customHeight="1">
      <c r="A272" s="33"/>
      <c r="B272" s="34"/>
      <c r="C272" s="35"/>
      <c r="D272" s="198" t="s">
        <v>163</v>
      </c>
      <c r="E272" s="35"/>
      <c r="F272" s="223" t="s">
        <v>408</v>
      </c>
      <c r="G272" s="35"/>
      <c r="H272" s="35"/>
      <c r="I272" s="103"/>
      <c r="J272" s="35"/>
      <c r="K272" s="35"/>
      <c r="L272" s="38"/>
      <c r="M272" s="200"/>
      <c r="N272" s="201"/>
      <c r="O272" s="63"/>
      <c r="P272" s="63"/>
      <c r="Q272" s="63"/>
      <c r="R272" s="63"/>
      <c r="S272" s="63"/>
      <c r="T272" s="64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6" t="s">
        <v>163</v>
      </c>
      <c r="AU272" s="16" t="s">
        <v>146</v>
      </c>
    </row>
    <row r="273" spans="1:65" s="2" customFormat="1" ht="31.2" customHeight="1">
      <c r="A273" s="33"/>
      <c r="B273" s="34"/>
      <c r="C273" s="185" t="s">
        <v>423</v>
      </c>
      <c r="D273" s="185" t="s">
        <v>127</v>
      </c>
      <c r="E273" s="186" t="s">
        <v>424</v>
      </c>
      <c r="F273" s="187" t="s">
        <v>425</v>
      </c>
      <c r="G273" s="188" t="s">
        <v>130</v>
      </c>
      <c r="H273" s="189">
        <v>35</v>
      </c>
      <c r="I273" s="190"/>
      <c r="J273" s="191">
        <f>ROUND(I273*H273,2)</f>
        <v>0</v>
      </c>
      <c r="K273" s="187" t="s">
        <v>131</v>
      </c>
      <c r="L273" s="38"/>
      <c r="M273" s="192" t="s">
        <v>19</v>
      </c>
      <c r="N273" s="193" t="s">
        <v>45</v>
      </c>
      <c r="O273" s="63"/>
      <c r="P273" s="194">
        <f>O273*H273</f>
        <v>0</v>
      </c>
      <c r="Q273" s="194">
        <v>0</v>
      </c>
      <c r="R273" s="194">
        <f>Q273*H273</f>
        <v>0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405</v>
      </c>
      <c r="AT273" s="196" t="s">
        <v>127</v>
      </c>
      <c r="AU273" s="196" t="s">
        <v>146</v>
      </c>
      <c r="AY273" s="16" t="s">
        <v>124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6" t="s">
        <v>82</v>
      </c>
      <c r="BK273" s="197">
        <f>ROUND(I273*H273,2)</f>
        <v>0</v>
      </c>
      <c r="BL273" s="16" t="s">
        <v>405</v>
      </c>
      <c r="BM273" s="196" t="s">
        <v>426</v>
      </c>
    </row>
    <row r="274" spans="1:65" s="2" customFormat="1" ht="28.8">
      <c r="A274" s="33"/>
      <c r="B274" s="34"/>
      <c r="C274" s="35"/>
      <c r="D274" s="198" t="s">
        <v>134</v>
      </c>
      <c r="E274" s="35"/>
      <c r="F274" s="199" t="s">
        <v>427</v>
      </c>
      <c r="G274" s="35"/>
      <c r="H274" s="35"/>
      <c r="I274" s="103"/>
      <c r="J274" s="35"/>
      <c r="K274" s="35"/>
      <c r="L274" s="38"/>
      <c r="M274" s="200"/>
      <c r="N274" s="201"/>
      <c r="O274" s="63"/>
      <c r="P274" s="63"/>
      <c r="Q274" s="63"/>
      <c r="R274" s="63"/>
      <c r="S274" s="63"/>
      <c r="T274" s="64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134</v>
      </c>
      <c r="AU274" s="16" t="s">
        <v>146</v>
      </c>
    </row>
    <row r="275" spans="1:65" s="2" customFormat="1" ht="168.6" customHeight="1">
      <c r="A275" s="33"/>
      <c r="B275" s="34"/>
      <c r="C275" s="35"/>
      <c r="D275" s="198" t="s">
        <v>163</v>
      </c>
      <c r="E275" s="35"/>
      <c r="F275" s="223" t="s">
        <v>408</v>
      </c>
      <c r="G275" s="35"/>
      <c r="H275" s="35"/>
      <c r="I275" s="103"/>
      <c r="J275" s="35"/>
      <c r="K275" s="35"/>
      <c r="L275" s="38"/>
      <c r="M275" s="200"/>
      <c r="N275" s="201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163</v>
      </c>
      <c r="AU275" s="16" t="s">
        <v>146</v>
      </c>
    </row>
    <row r="276" spans="1:65" s="2" customFormat="1" ht="33" customHeight="1">
      <c r="A276" s="33"/>
      <c r="B276" s="34"/>
      <c r="C276" s="213" t="s">
        <v>428</v>
      </c>
      <c r="D276" s="213" t="s">
        <v>138</v>
      </c>
      <c r="E276" s="214" t="s">
        <v>429</v>
      </c>
      <c r="F276" s="215" t="s">
        <v>430</v>
      </c>
      <c r="G276" s="216" t="s">
        <v>160</v>
      </c>
      <c r="H276" s="217">
        <v>10</v>
      </c>
      <c r="I276" s="218"/>
      <c r="J276" s="219">
        <f>ROUND(I276*H276,2)</f>
        <v>0</v>
      </c>
      <c r="K276" s="215" t="s">
        <v>131</v>
      </c>
      <c r="L276" s="220"/>
      <c r="M276" s="221" t="s">
        <v>19</v>
      </c>
      <c r="N276" s="222" t="s">
        <v>45</v>
      </c>
      <c r="O276" s="63"/>
      <c r="P276" s="194">
        <f>O276*H276</f>
        <v>0</v>
      </c>
      <c r="Q276" s="194">
        <v>1.2500000000000001E-2</v>
      </c>
      <c r="R276" s="194">
        <f>Q276*H276</f>
        <v>0.125</v>
      </c>
      <c r="S276" s="194">
        <v>0</v>
      </c>
      <c r="T276" s="19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405</v>
      </c>
      <c r="AT276" s="196" t="s">
        <v>138</v>
      </c>
      <c r="AU276" s="196" t="s">
        <v>146</v>
      </c>
      <c r="AY276" s="16" t="s">
        <v>124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6" t="s">
        <v>82</v>
      </c>
      <c r="BK276" s="197">
        <f>ROUND(I276*H276,2)</f>
        <v>0</v>
      </c>
      <c r="BL276" s="16" t="s">
        <v>405</v>
      </c>
      <c r="BM276" s="196" t="s">
        <v>431</v>
      </c>
    </row>
    <row r="277" spans="1:65" s="2" customFormat="1" ht="19.2">
      <c r="A277" s="33"/>
      <c r="B277" s="34"/>
      <c r="C277" s="35"/>
      <c r="D277" s="198" t="s">
        <v>134</v>
      </c>
      <c r="E277" s="35"/>
      <c r="F277" s="199" t="s">
        <v>430</v>
      </c>
      <c r="G277" s="35"/>
      <c r="H277" s="35"/>
      <c r="I277" s="103"/>
      <c r="J277" s="35"/>
      <c r="K277" s="35"/>
      <c r="L277" s="38"/>
      <c r="M277" s="200"/>
      <c r="N277" s="201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134</v>
      </c>
      <c r="AU277" s="16" t="s">
        <v>146</v>
      </c>
    </row>
    <row r="278" spans="1:65" s="2" customFormat="1" ht="27" customHeight="1">
      <c r="A278" s="33"/>
      <c r="B278" s="34"/>
      <c r="C278" s="185" t="s">
        <v>432</v>
      </c>
      <c r="D278" s="185" t="s">
        <v>127</v>
      </c>
      <c r="E278" s="186" t="s">
        <v>433</v>
      </c>
      <c r="F278" s="187" t="s">
        <v>434</v>
      </c>
      <c r="G278" s="188" t="s">
        <v>303</v>
      </c>
      <c r="H278" s="189">
        <v>20.411999999999999</v>
      </c>
      <c r="I278" s="190"/>
      <c r="J278" s="191">
        <f>ROUND(I278*H278,2)</f>
        <v>0</v>
      </c>
      <c r="K278" s="187" t="s">
        <v>131</v>
      </c>
      <c r="L278" s="38"/>
      <c r="M278" s="192" t="s">
        <v>19</v>
      </c>
      <c r="N278" s="193" t="s">
        <v>45</v>
      </c>
      <c r="O278" s="63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151</v>
      </c>
      <c r="AT278" s="196" t="s">
        <v>127</v>
      </c>
      <c r="AU278" s="196" t="s">
        <v>146</v>
      </c>
      <c r="AY278" s="16" t="s">
        <v>124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6" t="s">
        <v>82</v>
      </c>
      <c r="BK278" s="197">
        <f>ROUND(I278*H278,2)</f>
        <v>0</v>
      </c>
      <c r="BL278" s="16" t="s">
        <v>151</v>
      </c>
      <c r="BM278" s="196" t="s">
        <v>435</v>
      </c>
    </row>
    <row r="279" spans="1:65" s="2" customFormat="1" ht="28.8">
      <c r="A279" s="33"/>
      <c r="B279" s="34"/>
      <c r="C279" s="35"/>
      <c r="D279" s="198" t="s">
        <v>134</v>
      </c>
      <c r="E279" s="35"/>
      <c r="F279" s="199" t="s">
        <v>436</v>
      </c>
      <c r="G279" s="35"/>
      <c r="H279" s="35"/>
      <c r="I279" s="103"/>
      <c r="J279" s="35"/>
      <c r="K279" s="35"/>
      <c r="L279" s="38"/>
      <c r="M279" s="200"/>
      <c r="N279" s="201"/>
      <c r="O279" s="63"/>
      <c r="P279" s="63"/>
      <c r="Q279" s="63"/>
      <c r="R279" s="63"/>
      <c r="S279" s="63"/>
      <c r="T279" s="64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134</v>
      </c>
      <c r="AU279" s="16" t="s">
        <v>146</v>
      </c>
    </row>
    <row r="280" spans="1:65" s="2" customFormat="1" ht="57.6">
      <c r="A280" s="33"/>
      <c r="B280" s="34"/>
      <c r="C280" s="35"/>
      <c r="D280" s="198" t="s">
        <v>163</v>
      </c>
      <c r="E280" s="35"/>
      <c r="F280" s="223" t="s">
        <v>437</v>
      </c>
      <c r="G280" s="35"/>
      <c r="H280" s="35"/>
      <c r="I280" s="103"/>
      <c r="J280" s="35"/>
      <c r="K280" s="35"/>
      <c r="L280" s="38"/>
      <c r="M280" s="200"/>
      <c r="N280" s="201"/>
      <c r="O280" s="63"/>
      <c r="P280" s="63"/>
      <c r="Q280" s="63"/>
      <c r="R280" s="63"/>
      <c r="S280" s="63"/>
      <c r="T280" s="64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163</v>
      </c>
      <c r="AU280" s="16" t="s">
        <v>146</v>
      </c>
    </row>
    <row r="281" spans="1:65" s="13" customFormat="1" ht="10.199999999999999">
      <c r="B281" s="202"/>
      <c r="C281" s="203"/>
      <c r="D281" s="198" t="s">
        <v>136</v>
      </c>
      <c r="E281" s="204" t="s">
        <v>19</v>
      </c>
      <c r="F281" s="205" t="s">
        <v>312</v>
      </c>
      <c r="G281" s="203"/>
      <c r="H281" s="206">
        <v>20.411999999999999</v>
      </c>
      <c r="I281" s="207"/>
      <c r="J281" s="203"/>
      <c r="K281" s="203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136</v>
      </c>
      <c r="AU281" s="212" t="s">
        <v>146</v>
      </c>
      <c r="AV281" s="13" t="s">
        <v>85</v>
      </c>
      <c r="AW281" s="13" t="s">
        <v>34</v>
      </c>
      <c r="AX281" s="13" t="s">
        <v>82</v>
      </c>
      <c r="AY281" s="212" t="s">
        <v>124</v>
      </c>
    </row>
    <row r="282" spans="1:65" s="12" customFormat="1" ht="25.95" customHeight="1">
      <c r="B282" s="169"/>
      <c r="C282" s="170"/>
      <c r="D282" s="171" t="s">
        <v>73</v>
      </c>
      <c r="E282" s="172" t="s">
        <v>438</v>
      </c>
      <c r="F282" s="172" t="s">
        <v>439</v>
      </c>
      <c r="G282" s="170"/>
      <c r="H282" s="170"/>
      <c r="I282" s="173"/>
      <c r="J282" s="174">
        <f>BK282</f>
        <v>0</v>
      </c>
      <c r="K282" s="170"/>
      <c r="L282" s="175"/>
      <c r="M282" s="176"/>
      <c r="N282" s="177"/>
      <c r="O282" s="177"/>
      <c r="P282" s="178">
        <f>P283+P286+P293</f>
        <v>0</v>
      </c>
      <c r="Q282" s="177"/>
      <c r="R282" s="178">
        <f>R283+R286+R293</f>
        <v>0</v>
      </c>
      <c r="S282" s="177"/>
      <c r="T282" s="179">
        <f>T283+T286+T293</f>
        <v>0</v>
      </c>
      <c r="AR282" s="180" t="s">
        <v>157</v>
      </c>
      <c r="AT282" s="181" t="s">
        <v>73</v>
      </c>
      <c r="AU282" s="181" t="s">
        <v>74</v>
      </c>
      <c r="AY282" s="180" t="s">
        <v>124</v>
      </c>
      <c r="BK282" s="182">
        <f>BK283+BK286+BK293</f>
        <v>0</v>
      </c>
    </row>
    <row r="283" spans="1:65" s="12" customFormat="1" ht="22.8" customHeight="1">
      <c r="B283" s="169"/>
      <c r="C283" s="170"/>
      <c r="D283" s="171" t="s">
        <v>73</v>
      </c>
      <c r="E283" s="183" t="s">
        <v>440</v>
      </c>
      <c r="F283" s="183" t="s">
        <v>441</v>
      </c>
      <c r="G283" s="170"/>
      <c r="H283" s="170"/>
      <c r="I283" s="173"/>
      <c r="J283" s="184">
        <f>BK283</f>
        <v>0</v>
      </c>
      <c r="K283" s="170"/>
      <c r="L283" s="175"/>
      <c r="M283" s="176"/>
      <c r="N283" s="177"/>
      <c r="O283" s="177"/>
      <c r="P283" s="178">
        <f>SUM(P284:P285)</f>
        <v>0</v>
      </c>
      <c r="Q283" s="177"/>
      <c r="R283" s="178">
        <f>SUM(R284:R285)</f>
        <v>0</v>
      </c>
      <c r="S283" s="177"/>
      <c r="T283" s="179">
        <f>SUM(T284:T285)</f>
        <v>0</v>
      </c>
      <c r="AR283" s="180" t="s">
        <v>157</v>
      </c>
      <c r="AT283" s="181" t="s">
        <v>73</v>
      </c>
      <c r="AU283" s="181" t="s">
        <v>82</v>
      </c>
      <c r="AY283" s="180" t="s">
        <v>124</v>
      </c>
      <c r="BK283" s="182">
        <f>SUM(BK284:BK285)</f>
        <v>0</v>
      </c>
    </row>
    <row r="284" spans="1:65" s="2" customFormat="1" ht="16.5" customHeight="1">
      <c r="A284" s="33"/>
      <c r="B284" s="34"/>
      <c r="C284" s="185" t="s">
        <v>442</v>
      </c>
      <c r="D284" s="185" t="s">
        <v>127</v>
      </c>
      <c r="E284" s="186" t="s">
        <v>443</v>
      </c>
      <c r="F284" s="187" t="s">
        <v>444</v>
      </c>
      <c r="G284" s="188" t="s">
        <v>160</v>
      </c>
      <c r="H284" s="189">
        <v>44</v>
      </c>
      <c r="I284" s="190"/>
      <c r="J284" s="191">
        <f>ROUND(I284*H284,2)</f>
        <v>0</v>
      </c>
      <c r="K284" s="187" t="s">
        <v>131</v>
      </c>
      <c r="L284" s="38"/>
      <c r="M284" s="192" t="s">
        <v>19</v>
      </c>
      <c r="N284" s="193" t="s">
        <v>45</v>
      </c>
      <c r="O284" s="63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445</v>
      </c>
      <c r="AT284" s="196" t="s">
        <v>127</v>
      </c>
      <c r="AU284" s="196" t="s">
        <v>85</v>
      </c>
      <c r="AY284" s="16" t="s">
        <v>124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6" t="s">
        <v>82</v>
      </c>
      <c r="BK284" s="197">
        <f>ROUND(I284*H284,2)</f>
        <v>0</v>
      </c>
      <c r="BL284" s="16" t="s">
        <v>445</v>
      </c>
      <c r="BM284" s="196" t="s">
        <v>446</v>
      </c>
    </row>
    <row r="285" spans="1:65" s="2" customFormat="1" ht="28.8">
      <c r="A285" s="33"/>
      <c r="B285" s="34"/>
      <c r="C285" s="35"/>
      <c r="D285" s="198" t="s">
        <v>134</v>
      </c>
      <c r="E285" s="35"/>
      <c r="F285" s="199" t="s">
        <v>447</v>
      </c>
      <c r="G285" s="35"/>
      <c r="H285" s="35"/>
      <c r="I285" s="103"/>
      <c r="J285" s="35"/>
      <c r="K285" s="35"/>
      <c r="L285" s="38"/>
      <c r="M285" s="200"/>
      <c r="N285" s="201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134</v>
      </c>
      <c r="AU285" s="16" t="s">
        <v>85</v>
      </c>
    </row>
    <row r="286" spans="1:65" s="12" customFormat="1" ht="22.8" customHeight="1">
      <c r="B286" s="169"/>
      <c r="C286" s="170"/>
      <c r="D286" s="171" t="s">
        <v>73</v>
      </c>
      <c r="E286" s="183" t="s">
        <v>448</v>
      </c>
      <c r="F286" s="183" t="s">
        <v>449</v>
      </c>
      <c r="G286" s="170"/>
      <c r="H286" s="170"/>
      <c r="I286" s="173"/>
      <c r="J286" s="184">
        <f>BK286</f>
        <v>0</v>
      </c>
      <c r="K286" s="170"/>
      <c r="L286" s="175"/>
      <c r="M286" s="176"/>
      <c r="N286" s="177"/>
      <c r="O286" s="177"/>
      <c r="P286" s="178">
        <f>SUM(P287:P292)</f>
        <v>0</v>
      </c>
      <c r="Q286" s="177"/>
      <c r="R286" s="178">
        <f>SUM(R287:R292)</f>
        <v>0</v>
      </c>
      <c r="S286" s="177"/>
      <c r="T286" s="179">
        <f>SUM(T287:T292)</f>
        <v>0</v>
      </c>
      <c r="AR286" s="180" t="s">
        <v>157</v>
      </c>
      <c r="AT286" s="181" t="s">
        <v>73</v>
      </c>
      <c r="AU286" s="181" t="s">
        <v>82</v>
      </c>
      <c r="AY286" s="180" t="s">
        <v>124</v>
      </c>
      <c r="BK286" s="182">
        <f>SUM(BK287:BK292)</f>
        <v>0</v>
      </c>
    </row>
    <row r="287" spans="1:65" s="2" customFormat="1" ht="16.5" customHeight="1">
      <c r="A287" s="33"/>
      <c r="B287" s="34"/>
      <c r="C287" s="185" t="s">
        <v>450</v>
      </c>
      <c r="D287" s="185" t="s">
        <v>127</v>
      </c>
      <c r="E287" s="186" t="s">
        <v>451</v>
      </c>
      <c r="F287" s="187" t="s">
        <v>452</v>
      </c>
      <c r="G287" s="188" t="s">
        <v>160</v>
      </c>
      <c r="H287" s="189">
        <v>44</v>
      </c>
      <c r="I287" s="190"/>
      <c r="J287" s="191">
        <f>ROUND(I287*H287,2)</f>
        <v>0</v>
      </c>
      <c r="K287" s="187" t="s">
        <v>131</v>
      </c>
      <c r="L287" s="38"/>
      <c r="M287" s="192" t="s">
        <v>19</v>
      </c>
      <c r="N287" s="193" t="s">
        <v>45</v>
      </c>
      <c r="O287" s="63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445</v>
      </c>
      <c r="AT287" s="196" t="s">
        <v>127</v>
      </c>
      <c r="AU287" s="196" t="s">
        <v>85</v>
      </c>
      <c r="AY287" s="16" t="s">
        <v>124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6" t="s">
        <v>82</v>
      </c>
      <c r="BK287" s="197">
        <f>ROUND(I287*H287,2)</f>
        <v>0</v>
      </c>
      <c r="BL287" s="16" t="s">
        <v>445</v>
      </c>
      <c r="BM287" s="196" t="s">
        <v>453</v>
      </c>
    </row>
    <row r="288" spans="1:65" s="2" customFormat="1" ht="10.199999999999999">
      <c r="A288" s="33"/>
      <c r="B288" s="34"/>
      <c r="C288" s="35"/>
      <c r="D288" s="198" t="s">
        <v>134</v>
      </c>
      <c r="E288" s="35"/>
      <c r="F288" s="199" t="s">
        <v>452</v>
      </c>
      <c r="G288" s="35"/>
      <c r="H288" s="35"/>
      <c r="I288" s="103"/>
      <c r="J288" s="35"/>
      <c r="K288" s="35"/>
      <c r="L288" s="38"/>
      <c r="M288" s="200"/>
      <c r="N288" s="201"/>
      <c r="O288" s="63"/>
      <c r="P288" s="63"/>
      <c r="Q288" s="63"/>
      <c r="R288" s="63"/>
      <c r="S288" s="63"/>
      <c r="T288" s="64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134</v>
      </c>
      <c r="AU288" s="16" t="s">
        <v>85</v>
      </c>
    </row>
    <row r="289" spans="1:65" s="2" customFormat="1" ht="16.5" customHeight="1">
      <c r="A289" s="33"/>
      <c r="B289" s="34"/>
      <c r="C289" s="185" t="s">
        <v>454</v>
      </c>
      <c r="D289" s="185" t="s">
        <v>127</v>
      </c>
      <c r="E289" s="186" t="s">
        <v>455</v>
      </c>
      <c r="F289" s="187" t="s">
        <v>456</v>
      </c>
      <c r="G289" s="188" t="s">
        <v>457</v>
      </c>
      <c r="H289" s="189">
        <v>44</v>
      </c>
      <c r="I289" s="190"/>
      <c r="J289" s="191">
        <f>ROUND(I289*H289,2)</f>
        <v>0</v>
      </c>
      <c r="K289" s="187" t="s">
        <v>131</v>
      </c>
      <c r="L289" s="38"/>
      <c r="M289" s="192" t="s">
        <v>19</v>
      </c>
      <c r="N289" s="193" t="s">
        <v>45</v>
      </c>
      <c r="O289" s="63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445</v>
      </c>
      <c r="AT289" s="196" t="s">
        <v>127</v>
      </c>
      <c r="AU289" s="196" t="s">
        <v>85</v>
      </c>
      <c r="AY289" s="16" t="s">
        <v>124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6" t="s">
        <v>82</v>
      </c>
      <c r="BK289" s="197">
        <f>ROUND(I289*H289,2)</f>
        <v>0</v>
      </c>
      <c r="BL289" s="16" t="s">
        <v>445</v>
      </c>
      <c r="BM289" s="196" t="s">
        <v>458</v>
      </c>
    </row>
    <row r="290" spans="1:65" s="2" customFormat="1" ht="19.2">
      <c r="A290" s="33"/>
      <c r="B290" s="34"/>
      <c r="C290" s="35"/>
      <c r="D290" s="198" t="s">
        <v>134</v>
      </c>
      <c r="E290" s="35"/>
      <c r="F290" s="199" t="s">
        <v>459</v>
      </c>
      <c r="G290" s="35"/>
      <c r="H290" s="35"/>
      <c r="I290" s="103"/>
      <c r="J290" s="35"/>
      <c r="K290" s="35"/>
      <c r="L290" s="38"/>
      <c r="M290" s="200"/>
      <c r="N290" s="201"/>
      <c r="O290" s="63"/>
      <c r="P290" s="63"/>
      <c r="Q290" s="63"/>
      <c r="R290" s="63"/>
      <c r="S290" s="63"/>
      <c r="T290" s="64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6" t="s">
        <v>134</v>
      </c>
      <c r="AU290" s="16" t="s">
        <v>85</v>
      </c>
    </row>
    <row r="291" spans="1:65" s="2" customFormat="1" ht="16.5" customHeight="1">
      <c r="A291" s="33"/>
      <c r="B291" s="34"/>
      <c r="C291" s="185" t="s">
        <v>460</v>
      </c>
      <c r="D291" s="185" t="s">
        <v>127</v>
      </c>
      <c r="E291" s="186" t="s">
        <v>461</v>
      </c>
      <c r="F291" s="187" t="s">
        <v>462</v>
      </c>
      <c r="G291" s="188" t="s">
        <v>160</v>
      </c>
      <c r="H291" s="189">
        <v>44</v>
      </c>
      <c r="I291" s="190"/>
      <c r="J291" s="191">
        <f>ROUND(I291*H291,2)</f>
        <v>0</v>
      </c>
      <c r="K291" s="187" t="s">
        <v>131</v>
      </c>
      <c r="L291" s="38"/>
      <c r="M291" s="192" t="s">
        <v>19</v>
      </c>
      <c r="N291" s="193" t="s">
        <v>45</v>
      </c>
      <c r="O291" s="63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445</v>
      </c>
      <c r="AT291" s="196" t="s">
        <v>127</v>
      </c>
      <c r="AU291" s="196" t="s">
        <v>85</v>
      </c>
      <c r="AY291" s="16" t="s">
        <v>124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82</v>
      </c>
      <c r="BK291" s="197">
        <f>ROUND(I291*H291,2)</f>
        <v>0</v>
      </c>
      <c r="BL291" s="16" t="s">
        <v>445</v>
      </c>
      <c r="BM291" s="196" t="s">
        <v>463</v>
      </c>
    </row>
    <row r="292" spans="1:65" s="2" customFormat="1" ht="10.199999999999999">
      <c r="A292" s="33"/>
      <c r="B292" s="34"/>
      <c r="C292" s="35"/>
      <c r="D292" s="198" t="s">
        <v>134</v>
      </c>
      <c r="E292" s="35"/>
      <c r="F292" s="199" t="s">
        <v>462</v>
      </c>
      <c r="G292" s="35"/>
      <c r="H292" s="35"/>
      <c r="I292" s="103"/>
      <c r="J292" s="35"/>
      <c r="K292" s="35"/>
      <c r="L292" s="38"/>
      <c r="M292" s="200"/>
      <c r="N292" s="201"/>
      <c r="O292" s="63"/>
      <c r="P292" s="63"/>
      <c r="Q292" s="63"/>
      <c r="R292" s="63"/>
      <c r="S292" s="63"/>
      <c r="T292" s="64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134</v>
      </c>
      <c r="AU292" s="16" t="s">
        <v>85</v>
      </c>
    </row>
    <row r="293" spans="1:65" s="12" customFormat="1" ht="22.8" customHeight="1">
      <c r="B293" s="169"/>
      <c r="C293" s="170"/>
      <c r="D293" s="171" t="s">
        <v>73</v>
      </c>
      <c r="E293" s="183" t="s">
        <v>464</v>
      </c>
      <c r="F293" s="183" t="s">
        <v>465</v>
      </c>
      <c r="G293" s="170"/>
      <c r="H293" s="170"/>
      <c r="I293" s="173"/>
      <c r="J293" s="184">
        <f>BK293</f>
        <v>0</v>
      </c>
      <c r="K293" s="170"/>
      <c r="L293" s="175"/>
      <c r="M293" s="176"/>
      <c r="N293" s="177"/>
      <c r="O293" s="177"/>
      <c r="P293" s="178">
        <f>SUM(P294:P297)</f>
        <v>0</v>
      </c>
      <c r="Q293" s="177"/>
      <c r="R293" s="178">
        <f>SUM(R294:R297)</f>
        <v>0</v>
      </c>
      <c r="S293" s="177"/>
      <c r="T293" s="179">
        <f>SUM(T294:T297)</f>
        <v>0</v>
      </c>
      <c r="AR293" s="180" t="s">
        <v>157</v>
      </c>
      <c r="AT293" s="181" t="s">
        <v>73</v>
      </c>
      <c r="AU293" s="181" t="s">
        <v>82</v>
      </c>
      <c r="AY293" s="180" t="s">
        <v>124</v>
      </c>
      <c r="BK293" s="182">
        <f>SUM(BK294:BK297)</f>
        <v>0</v>
      </c>
    </row>
    <row r="294" spans="1:65" s="2" customFormat="1" ht="30.6" customHeight="1">
      <c r="A294" s="33"/>
      <c r="B294" s="34"/>
      <c r="C294" s="185" t="s">
        <v>466</v>
      </c>
      <c r="D294" s="185" t="s">
        <v>127</v>
      </c>
      <c r="E294" s="186" t="s">
        <v>467</v>
      </c>
      <c r="F294" s="187" t="s">
        <v>468</v>
      </c>
      <c r="G294" s="188" t="s">
        <v>160</v>
      </c>
      <c r="H294" s="189">
        <v>44</v>
      </c>
      <c r="I294" s="190"/>
      <c r="J294" s="191">
        <f>ROUND(I294*H294,2)</f>
        <v>0</v>
      </c>
      <c r="K294" s="187" t="s">
        <v>131</v>
      </c>
      <c r="L294" s="38"/>
      <c r="M294" s="192" t="s">
        <v>19</v>
      </c>
      <c r="N294" s="193" t="s">
        <v>45</v>
      </c>
      <c r="O294" s="63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445</v>
      </c>
      <c r="AT294" s="196" t="s">
        <v>127</v>
      </c>
      <c r="AU294" s="196" t="s">
        <v>85</v>
      </c>
      <c r="AY294" s="16" t="s">
        <v>124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6" t="s">
        <v>82</v>
      </c>
      <c r="BK294" s="197">
        <f>ROUND(I294*H294,2)</f>
        <v>0</v>
      </c>
      <c r="BL294" s="16" t="s">
        <v>445</v>
      </c>
      <c r="BM294" s="196" t="s">
        <v>469</v>
      </c>
    </row>
    <row r="295" spans="1:65" s="2" customFormat="1" ht="19.2">
      <c r="A295" s="33"/>
      <c r="B295" s="34"/>
      <c r="C295" s="35"/>
      <c r="D295" s="198" t="s">
        <v>134</v>
      </c>
      <c r="E295" s="35"/>
      <c r="F295" s="199" t="s">
        <v>468</v>
      </c>
      <c r="G295" s="35"/>
      <c r="H295" s="35"/>
      <c r="I295" s="103"/>
      <c r="J295" s="35"/>
      <c r="K295" s="35"/>
      <c r="L295" s="38"/>
      <c r="M295" s="200"/>
      <c r="N295" s="201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134</v>
      </c>
      <c r="AU295" s="16" t="s">
        <v>85</v>
      </c>
    </row>
    <row r="296" spans="1:65" s="2" customFormat="1" ht="16.5" customHeight="1">
      <c r="A296" s="33"/>
      <c r="B296" s="34"/>
      <c r="C296" s="185" t="s">
        <v>470</v>
      </c>
      <c r="D296" s="185" t="s">
        <v>127</v>
      </c>
      <c r="E296" s="186" t="s">
        <v>471</v>
      </c>
      <c r="F296" s="187" t="s">
        <v>472</v>
      </c>
      <c r="G296" s="188" t="s">
        <v>160</v>
      </c>
      <c r="H296" s="189">
        <v>44</v>
      </c>
      <c r="I296" s="190"/>
      <c r="J296" s="191">
        <f>ROUND(I296*H296,2)</f>
        <v>0</v>
      </c>
      <c r="K296" s="187" t="s">
        <v>131</v>
      </c>
      <c r="L296" s="38"/>
      <c r="M296" s="192" t="s">
        <v>19</v>
      </c>
      <c r="N296" s="193" t="s">
        <v>45</v>
      </c>
      <c r="O296" s="63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445</v>
      </c>
      <c r="AT296" s="196" t="s">
        <v>127</v>
      </c>
      <c r="AU296" s="196" t="s">
        <v>85</v>
      </c>
      <c r="AY296" s="16" t="s">
        <v>124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6" t="s">
        <v>82</v>
      </c>
      <c r="BK296" s="197">
        <f>ROUND(I296*H296,2)</f>
        <v>0</v>
      </c>
      <c r="BL296" s="16" t="s">
        <v>445</v>
      </c>
      <c r="BM296" s="196" t="s">
        <v>473</v>
      </c>
    </row>
    <row r="297" spans="1:65" s="2" customFormat="1" ht="28.8">
      <c r="A297" s="33"/>
      <c r="B297" s="34"/>
      <c r="C297" s="35"/>
      <c r="D297" s="198" t="s">
        <v>134</v>
      </c>
      <c r="E297" s="35"/>
      <c r="F297" s="199" t="s">
        <v>474</v>
      </c>
      <c r="G297" s="35"/>
      <c r="H297" s="35"/>
      <c r="I297" s="103"/>
      <c r="J297" s="35"/>
      <c r="K297" s="35"/>
      <c r="L297" s="38"/>
      <c r="M297" s="224"/>
      <c r="N297" s="225"/>
      <c r="O297" s="226"/>
      <c r="P297" s="226"/>
      <c r="Q297" s="226"/>
      <c r="R297" s="226"/>
      <c r="S297" s="226"/>
      <c r="T297" s="227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134</v>
      </c>
      <c r="AU297" s="16" t="s">
        <v>85</v>
      </c>
    </row>
    <row r="298" spans="1:65" s="2" customFormat="1" ht="6.9" customHeight="1">
      <c r="A298" s="33"/>
      <c r="B298" s="46"/>
      <c r="C298" s="47"/>
      <c r="D298" s="47"/>
      <c r="E298" s="47"/>
      <c r="F298" s="47"/>
      <c r="G298" s="47"/>
      <c r="H298" s="47"/>
      <c r="I298" s="134"/>
      <c r="J298" s="47"/>
      <c r="K298" s="47"/>
      <c r="L298" s="38"/>
      <c r="M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</row>
  </sheetData>
  <sheetProtection algorithmName="SHA-512" hashValue="rBDEvmhdFdpUN2FJ/EogImO3Y+/dgMNKJjU2LSpOaslvzAvTnNoK2JWURnJQZMTenhAeC4D9sQYiNPbYKUs0tA==" saltValue="k2nB7KbDSPgRqAIprILP4H11Kf10Y1Lo0CM/XYB3VobXEG9+jwQIwQ/yJDOwVWTAimQ5hpAgy7Qo9PW9nQU4nA==" spinCount="100000" sheet="1" objects="1" scenarios="1" formatColumns="0" formatRows="0" autoFilter="0"/>
  <autoFilter ref="C89:K297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28" customWidth="1"/>
    <col min="2" max="2" width="1.7109375" style="228" customWidth="1"/>
    <col min="3" max="4" width="5" style="228" customWidth="1"/>
    <col min="5" max="5" width="11.7109375" style="228" customWidth="1"/>
    <col min="6" max="6" width="9.140625" style="228" customWidth="1"/>
    <col min="7" max="7" width="5" style="228" customWidth="1"/>
    <col min="8" max="8" width="77.85546875" style="228" customWidth="1"/>
    <col min="9" max="10" width="20" style="228" customWidth="1"/>
    <col min="11" max="11" width="1.7109375" style="228" customWidth="1"/>
  </cols>
  <sheetData>
    <row r="1" spans="2:11" s="1" customFormat="1" ht="37.5" customHeight="1"/>
    <row r="2" spans="2:11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4" customFormat="1" ht="45" customHeight="1">
      <c r="B3" s="232"/>
      <c r="C3" s="357" t="s">
        <v>475</v>
      </c>
      <c r="D3" s="357"/>
      <c r="E3" s="357"/>
      <c r="F3" s="357"/>
      <c r="G3" s="357"/>
      <c r="H3" s="357"/>
      <c r="I3" s="357"/>
      <c r="J3" s="357"/>
      <c r="K3" s="233"/>
    </row>
    <row r="4" spans="2:11" s="1" customFormat="1" ht="25.5" customHeight="1">
      <c r="B4" s="234"/>
      <c r="C4" s="362" t="s">
        <v>476</v>
      </c>
      <c r="D4" s="362"/>
      <c r="E4" s="362"/>
      <c r="F4" s="362"/>
      <c r="G4" s="362"/>
      <c r="H4" s="362"/>
      <c r="I4" s="362"/>
      <c r="J4" s="362"/>
      <c r="K4" s="235"/>
    </row>
    <row r="5" spans="2:11" s="1" customFormat="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1" customFormat="1" ht="15" customHeight="1">
      <c r="B6" s="234"/>
      <c r="C6" s="361" t="s">
        <v>477</v>
      </c>
      <c r="D6" s="361"/>
      <c r="E6" s="361"/>
      <c r="F6" s="361"/>
      <c r="G6" s="361"/>
      <c r="H6" s="361"/>
      <c r="I6" s="361"/>
      <c r="J6" s="361"/>
      <c r="K6" s="235"/>
    </row>
    <row r="7" spans="2:11" s="1" customFormat="1" ht="15" customHeight="1">
      <c r="B7" s="238"/>
      <c r="C7" s="361" t="s">
        <v>478</v>
      </c>
      <c r="D7" s="361"/>
      <c r="E7" s="361"/>
      <c r="F7" s="361"/>
      <c r="G7" s="361"/>
      <c r="H7" s="361"/>
      <c r="I7" s="361"/>
      <c r="J7" s="361"/>
      <c r="K7" s="235"/>
    </row>
    <row r="8" spans="2:11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1" customFormat="1" ht="15" customHeight="1">
      <c r="B9" s="238"/>
      <c r="C9" s="361" t="s">
        <v>479</v>
      </c>
      <c r="D9" s="361"/>
      <c r="E9" s="361"/>
      <c r="F9" s="361"/>
      <c r="G9" s="361"/>
      <c r="H9" s="361"/>
      <c r="I9" s="361"/>
      <c r="J9" s="361"/>
      <c r="K9" s="235"/>
    </row>
    <row r="10" spans="2:11" s="1" customFormat="1" ht="15" customHeight="1">
      <c r="B10" s="238"/>
      <c r="C10" s="237"/>
      <c r="D10" s="361" t="s">
        <v>480</v>
      </c>
      <c r="E10" s="361"/>
      <c r="F10" s="361"/>
      <c r="G10" s="361"/>
      <c r="H10" s="361"/>
      <c r="I10" s="361"/>
      <c r="J10" s="361"/>
      <c r="K10" s="235"/>
    </row>
    <row r="11" spans="2:11" s="1" customFormat="1" ht="15" customHeight="1">
      <c r="B11" s="238"/>
      <c r="C11" s="239"/>
      <c r="D11" s="361" t="s">
        <v>481</v>
      </c>
      <c r="E11" s="361"/>
      <c r="F11" s="361"/>
      <c r="G11" s="361"/>
      <c r="H11" s="361"/>
      <c r="I11" s="361"/>
      <c r="J11" s="361"/>
      <c r="K11" s="235"/>
    </row>
    <row r="12" spans="2:11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1" customFormat="1" ht="15" customHeight="1">
      <c r="B13" s="238"/>
      <c r="C13" s="239"/>
      <c r="D13" s="240" t="s">
        <v>482</v>
      </c>
      <c r="E13" s="237"/>
      <c r="F13" s="237"/>
      <c r="G13" s="237"/>
      <c r="H13" s="237"/>
      <c r="I13" s="237"/>
      <c r="J13" s="237"/>
      <c r="K13" s="235"/>
    </row>
    <row r="14" spans="2:11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1" customFormat="1" ht="15" customHeight="1">
      <c r="B15" s="238"/>
      <c r="C15" s="239"/>
      <c r="D15" s="361" t="s">
        <v>483</v>
      </c>
      <c r="E15" s="361"/>
      <c r="F15" s="361"/>
      <c r="G15" s="361"/>
      <c r="H15" s="361"/>
      <c r="I15" s="361"/>
      <c r="J15" s="361"/>
      <c r="K15" s="235"/>
    </row>
    <row r="16" spans="2:11" s="1" customFormat="1" ht="15" customHeight="1">
      <c r="B16" s="238"/>
      <c r="C16" s="239"/>
      <c r="D16" s="361" t="s">
        <v>484</v>
      </c>
      <c r="E16" s="361"/>
      <c r="F16" s="361"/>
      <c r="G16" s="361"/>
      <c r="H16" s="361"/>
      <c r="I16" s="361"/>
      <c r="J16" s="361"/>
      <c r="K16" s="235"/>
    </row>
    <row r="17" spans="2:11" s="1" customFormat="1" ht="15" customHeight="1">
      <c r="B17" s="238"/>
      <c r="C17" s="239"/>
      <c r="D17" s="361" t="s">
        <v>485</v>
      </c>
      <c r="E17" s="361"/>
      <c r="F17" s="361"/>
      <c r="G17" s="361"/>
      <c r="H17" s="361"/>
      <c r="I17" s="361"/>
      <c r="J17" s="361"/>
      <c r="K17" s="235"/>
    </row>
    <row r="18" spans="2:11" s="1" customFormat="1" ht="15" customHeight="1">
      <c r="B18" s="238"/>
      <c r="C18" s="239"/>
      <c r="D18" s="239"/>
      <c r="E18" s="241" t="s">
        <v>81</v>
      </c>
      <c r="F18" s="361" t="s">
        <v>486</v>
      </c>
      <c r="G18" s="361"/>
      <c r="H18" s="361"/>
      <c r="I18" s="361"/>
      <c r="J18" s="361"/>
      <c r="K18" s="235"/>
    </row>
    <row r="19" spans="2:11" s="1" customFormat="1" ht="15" customHeight="1">
      <c r="B19" s="238"/>
      <c r="C19" s="239"/>
      <c r="D19" s="239"/>
      <c r="E19" s="241" t="s">
        <v>487</v>
      </c>
      <c r="F19" s="361" t="s">
        <v>488</v>
      </c>
      <c r="G19" s="361"/>
      <c r="H19" s="361"/>
      <c r="I19" s="361"/>
      <c r="J19" s="361"/>
      <c r="K19" s="235"/>
    </row>
    <row r="20" spans="2:11" s="1" customFormat="1" ht="15" customHeight="1">
      <c r="B20" s="238"/>
      <c r="C20" s="239"/>
      <c r="D20" s="239"/>
      <c r="E20" s="241" t="s">
        <v>489</v>
      </c>
      <c r="F20" s="361" t="s">
        <v>490</v>
      </c>
      <c r="G20" s="361"/>
      <c r="H20" s="361"/>
      <c r="I20" s="361"/>
      <c r="J20" s="361"/>
      <c r="K20" s="235"/>
    </row>
    <row r="21" spans="2:11" s="1" customFormat="1" ht="15" customHeight="1">
      <c r="B21" s="238"/>
      <c r="C21" s="239"/>
      <c r="D21" s="239"/>
      <c r="E21" s="241" t="s">
        <v>491</v>
      </c>
      <c r="F21" s="361" t="s">
        <v>492</v>
      </c>
      <c r="G21" s="361"/>
      <c r="H21" s="361"/>
      <c r="I21" s="361"/>
      <c r="J21" s="361"/>
      <c r="K21" s="235"/>
    </row>
    <row r="22" spans="2:11" s="1" customFormat="1" ht="15" customHeight="1">
      <c r="B22" s="238"/>
      <c r="C22" s="239"/>
      <c r="D22" s="239"/>
      <c r="E22" s="241" t="s">
        <v>493</v>
      </c>
      <c r="F22" s="361" t="s">
        <v>494</v>
      </c>
      <c r="G22" s="361"/>
      <c r="H22" s="361"/>
      <c r="I22" s="361"/>
      <c r="J22" s="361"/>
      <c r="K22" s="235"/>
    </row>
    <row r="23" spans="2:11" s="1" customFormat="1" ht="15" customHeight="1">
      <c r="B23" s="238"/>
      <c r="C23" s="239"/>
      <c r="D23" s="239"/>
      <c r="E23" s="241" t="s">
        <v>495</v>
      </c>
      <c r="F23" s="361" t="s">
        <v>496</v>
      </c>
      <c r="G23" s="361"/>
      <c r="H23" s="361"/>
      <c r="I23" s="361"/>
      <c r="J23" s="361"/>
      <c r="K23" s="235"/>
    </row>
    <row r="24" spans="2:11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1" customFormat="1" ht="15" customHeight="1">
      <c r="B25" s="238"/>
      <c r="C25" s="361" t="s">
        <v>497</v>
      </c>
      <c r="D25" s="361"/>
      <c r="E25" s="361"/>
      <c r="F25" s="361"/>
      <c r="G25" s="361"/>
      <c r="H25" s="361"/>
      <c r="I25" s="361"/>
      <c r="J25" s="361"/>
      <c r="K25" s="235"/>
    </row>
    <row r="26" spans="2:11" s="1" customFormat="1" ht="15" customHeight="1">
      <c r="B26" s="238"/>
      <c r="C26" s="361" t="s">
        <v>498</v>
      </c>
      <c r="D26" s="361"/>
      <c r="E26" s="361"/>
      <c r="F26" s="361"/>
      <c r="G26" s="361"/>
      <c r="H26" s="361"/>
      <c r="I26" s="361"/>
      <c r="J26" s="361"/>
      <c r="K26" s="235"/>
    </row>
    <row r="27" spans="2:11" s="1" customFormat="1" ht="15" customHeight="1">
      <c r="B27" s="238"/>
      <c r="C27" s="237"/>
      <c r="D27" s="361" t="s">
        <v>499</v>
      </c>
      <c r="E27" s="361"/>
      <c r="F27" s="361"/>
      <c r="G27" s="361"/>
      <c r="H27" s="361"/>
      <c r="I27" s="361"/>
      <c r="J27" s="361"/>
      <c r="K27" s="235"/>
    </row>
    <row r="28" spans="2:11" s="1" customFormat="1" ht="15" customHeight="1">
      <c r="B28" s="238"/>
      <c r="C28" s="239"/>
      <c r="D28" s="361" t="s">
        <v>500</v>
      </c>
      <c r="E28" s="361"/>
      <c r="F28" s="361"/>
      <c r="G28" s="361"/>
      <c r="H28" s="361"/>
      <c r="I28" s="361"/>
      <c r="J28" s="361"/>
      <c r="K28" s="235"/>
    </row>
    <row r="29" spans="2:11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1" customFormat="1" ht="15" customHeight="1">
      <c r="B30" s="238"/>
      <c r="C30" s="239"/>
      <c r="D30" s="361" t="s">
        <v>501</v>
      </c>
      <c r="E30" s="361"/>
      <c r="F30" s="361"/>
      <c r="G30" s="361"/>
      <c r="H30" s="361"/>
      <c r="I30" s="361"/>
      <c r="J30" s="361"/>
      <c r="K30" s="235"/>
    </row>
    <row r="31" spans="2:11" s="1" customFormat="1" ht="15" customHeight="1">
      <c r="B31" s="238"/>
      <c r="C31" s="239"/>
      <c r="D31" s="361" t="s">
        <v>502</v>
      </c>
      <c r="E31" s="361"/>
      <c r="F31" s="361"/>
      <c r="G31" s="361"/>
      <c r="H31" s="361"/>
      <c r="I31" s="361"/>
      <c r="J31" s="361"/>
      <c r="K31" s="235"/>
    </row>
    <row r="32" spans="2:11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1" customFormat="1" ht="15" customHeight="1">
      <c r="B33" s="238"/>
      <c r="C33" s="239"/>
      <c r="D33" s="361" t="s">
        <v>503</v>
      </c>
      <c r="E33" s="361"/>
      <c r="F33" s="361"/>
      <c r="G33" s="361"/>
      <c r="H33" s="361"/>
      <c r="I33" s="361"/>
      <c r="J33" s="361"/>
      <c r="K33" s="235"/>
    </row>
    <row r="34" spans="2:11" s="1" customFormat="1" ht="15" customHeight="1">
      <c r="B34" s="238"/>
      <c r="C34" s="239"/>
      <c r="D34" s="361" t="s">
        <v>504</v>
      </c>
      <c r="E34" s="361"/>
      <c r="F34" s="361"/>
      <c r="G34" s="361"/>
      <c r="H34" s="361"/>
      <c r="I34" s="361"/>
      <c r="J34" s="361"/>
      <c r="K34" s="235"/>
    </row>
    <row r="35" spans="2:11" s="1" customFormat="1" ht="15" customHeight="1">
      <c r="B35" s="238"/>
      <c r="C35" s="239"/>
      <c r="D35" s="361" t="s">
        <v>505</v>
      </c>
      <c r="E35" s="361"/>
      <c r="F35" s="361"/>
      <c r="G35" s="361"/>
      <c r="H35" s="361"/>
      <c r="I35" s="361"/>
      <c r="J35" s="361"/>
      <c r="K35" s="235"/>
    </row>
    <row r="36" spans="2:11" s="1" customFormat="1" ht="15" customHeight="1">
      <c r="B36" s="238"/>
      <c r="C36" s="239"/>
      <c r="D36" s="237"/>
      <c r="E36" s="240" t="s">
        <v>110</v>
      </c>
      <c r="F36" s="237"/>
      <c r="G36" s="361" t="s">
        <v>506</v>
      </c>
      <c r="H36" s="361"/>
      <c r="I36" s="361"/>
      <c r="J36" s="361"/>
      <c r="K36" s="235"/>
    </row>
    <row r="37" spans="2:11" s="1" customFormat="1" ht="30.75" customHeight="1">
      <c r="B37" s="238"/>
      <c r="C37" s="239"/>
      <c r="D37" s="237"/>
      <c r="E37" s="240" t="s">
        <v>507</v>
      </c>
      <c r="F37" s="237"/>
      <c r="G37" s="361" t="s">
        <v>508</v>
      </c>
      <c r="H37" s="361"/>
      <c r="I37" s="361"/>
      <c r="J37" s="361"/>
      <c r="K37" s="235"/>
    </row>
    <row r="38" spans="2:11" s="1" customFormat="1" ht="15" customHeight="1">
      <c r="B38" s="238"/>
      <c r="C38" s="239"/>
      <c r="D38" s="237"/>
      <c r="E38" s="240" t="s">
        <v>55</v>
      </c>
      <c r="F38" s="237"/>
      <c r="G38" s="361" t="s">
        <v>509</v>
      </c>
      <c r="H38" s="361"/>
      <c r="I38" s="361"/>
      <c r="J38" s="361"/>
      <c r="K38" s="235"/>
    </row>
    <row r="39" spans="2:11" s="1" customFormat="1" ht="15" customHeight="1">
      <c r="B39" s="238"/>
      <c r="C39" s="239"/>
      <c r="D39" s="237"/>
      <c r="E39" s="240" t="s">
        <v>56</v>
      </c>
      <c r="F39" s="237"/>
      <c r="G39" s="361" t="s">
        <v>510</v>
      </c>
      <c r="H39" s="361"/>
      <c r="I39" s="361"/>
      <c r="J39" s="361"/>
      <c r="K39" s="235"/>
    </row>
    <row r="40" spans="2:11" s="1" customFormat="1" ht="15" customHeight="1">
      <c r="B40" s="238"/>
      <c r="C40" s="239"/>
      <c r="D40" s="237"/>
      <c r="E40" s="240" t="s">
        <v>111</v>
      </c>
      <c r="F40" s="237"/>
      <c r="G40" s="361" t="s">
        <v>511</v>
      </c>
      <c r="H40" s="361"/>
      <c r="I40" s="361"/>
      <c r="J40" s="361"/>
      <c r="K40" s="235"/>
    </row>
    <row r="41" spans="2:11" s="1" customFormat="1" ht="15" customHeight="1">
      <c r="B41" s="238"/>
      <c r="C41" s="239"/>
      <c r="D41" s="237"/>
      <c r="E41" s="240" t="s">
        <v>112</v>
      </c>
      <c r="F41" s="237"/>
      <c r="G41" s="361" t="s">
        <v>512</v>
      </c>
      <c r="H41" s="361"/>
      <c r="I41" s="361"/>
      <c r="J41" s="361"/>
      <c r="K41" s="235"/>
    </row>
    <row r="42" spans="2:11" s="1" customFormat="1" ht="15" customHeight="1">
      <c r="B42" s="238"/>
      <c r="C42" s="239"/>
      <c r="D42" s="237"/>
      <c r="E42" s="240" t="s">
        <v>513</v>
      </c>
      <c r="F42" s="237"/>
      <c r="G42" s="361" t="s">
        <v>514</v>
      </c>
      <c r="H42" s="361"/>
      <c r="I42" s="361"/>
      <c r="J42" s="361"/>
      <c r="K42" s="235"/>
    </row>
    <row r="43" spans="2:11" s="1" customFormat="1" ht="15" customHeight="1">
      <c r="B43" s="238"/>
      <c r="C43" s="239"/>
      <c r="D43" s="237"/>
      <c r="E43" s="240"/>
      <c r="F43" s="237"/>
      <c r="G43" s="361" t="s">
        <v>515</v>
      </c>
      <c r="H43" s="361"/>
      <c r="I43" s="361"/>
      <c r="J43" s="361"/>
      <c r="K43" s="235"/>
    </row>
    <row r="44" spans="2:11" s="1" customFormat="1" ht="15" customHeight="1">
      <c r="B44" s="238"/>
      <c r="C44" s="239"/>
      <c r="D44" s="237"/>
      <c r="E44" s="240" t="s">
        <v>516</v>
      </c>
      <c r="F44" s="237"/>
      <c r="G44" s="361" t="s">
        <v>517</v>
      </c>
      <c r="H44" s="361"/>
      <c r="I44" s="361"/>
      <c r="J44" s="361"/>
      <c r="K44" s="235"/>
    </row>
    <row r="45" spans="2:11" s="1" customFormat="1" ht="15" customHeight="1">
      <c r="B45" s="238"/>
      <c r="C45" s="239"/>
      <c r="D45" s="237"/>
      <c r="E45" s="240" t="s">
        <v>114</v>
      </c>
      <c r="F45" s="237"/>
      <c r="G45" s="361" t="s">
        <v>518</v>
      </c>
      <c r="H45" s="361"/>
      <c r="I45" s="361"/>
      <c r="J45" s="361"/>
      <c r="K45" s="235"/>
    </row>
    <row r="46" spans="2:11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1" customFormat="1" ht="15" customHeight="1">
      <c r="B47" s="238"/>
      <c r="C47" s="239"/>
      <c r="D47" s="361" t="s">
        <v>519</v>
      </c>
      <c r="E47" s="361"/>
      <c r="F47" s="361"/>
      <c r="G47" s="361"/>
      <c r="H47" s="361"/>
      <c r="I47" s="361"/>
      <c r="J47" s="361"/>
      <c r="K47" s="235"/>
    </row>
    <row r="48" spans="2:11" s="1" customFormat="1" ht="15" customHeight="1">
      <c r="B48" s="238"/>
      <c r="C48" s="239"/>
      <c r="D48" s="239"/>
      <c r="E48" s="361" t="s">
        <v>520</v>
      </c>
      <c r="F48" s="361"/>
      <c r="G48" s="361"/>
      <c r="H48" s="361"/>
      <c r="I48" s="361"/>
      <c r="J48" s="361"/>
      <c r="K48" s="235"/>
    </row>
    <row r="49" spans="2:11" s="1" customFormat="1" ht="15" customHeight="1">
      <c r="B49" s="238"/>
      <c r="C49" s="239"/>
      <c r="D49" s="239"/>
      <c r="E49" s="361" t="s">
        <v>521</v>
      </c>
      <c r="F49" s="361"/>
      <c r="G49" s="361"/>
      <c r="H49" s="361"/>
      <c r="I49" s="361"/>
      <c r="J49" s="361"/>
      <c r="K49" s="235"/>
    </row>
    <row r="50" spans="2:11" s="1" customFormat="1" ht="15" customHeight="1">
      <c r="B50" s="238"/>
      <c r="C50" s="239"/>
      <c r="D50" s="239"/>
      <c r="E50" s="361" t="s">
        <v>522</v>
      </c>
      <c r="F50" s="361"/>
      <c r="G50" s="361"/>
      <c r="H50" s="361"/>
      <c r="I50" s="361"/>
      <c r="J50" s="361"/>
      <c r="K50" s="235"/>
    </row>
    <row r="51" spans="2:11" s="1" customFormat="1" ht="15" customHeight="1">
      <c r="B51" s="238"/>
      <c r="C51" s="239"/>
      <c r="D51" s="361" t="s">
        <v>523</v>
      </c>
      <c r="E51" s="361"/>
      <c r="F51" s="361"/>
      <c r="G51" s="361"/>
      <c r="H51" s="361"/>
      <c r="I51" s="361"/>
      <c r="J51" s="361"/>
      <c r="K51" s="235"/>
    </row>
    <row r="52" spans="2:11" s="1" customFormat="1" ht="25.5" customHeight="1">
      <c r="B52" s="234"/>
      <c r="C52" s="362" t="s">
        <v>524</v>
      </c>
      <c r="D52" s="362"/>
      <c r="E52" s="362"/>
      <c r="F52" s="362"/>
      <c r="G52" s="362"/>
      <c r="H52" s="362"/>
      <c r="I52" s="362"/>
      <c r="J52" s="362"/>
      <c r="K52" s="235"/>
    </row>
    <row r="53" spans="2:11" s="1" customFormat="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1" customFormat="1" ht="15" customHeight="1">
      <c r="B54" s="234"/>
      <c r="C54" s="361" t="s">
        <v>525</v>
      </c>
      <c r="D54" s="361"/>
      <c r="E54" s="361"/>
      <c r="F54" s="361"/>
      <c r="G54" s="361"/>
      <c r="H54" s="361"/>
      <c r="I54" s="361"/>
      <c r="J54" s="361"/>
      <c r="K54" s="235"/>
    </row>
    <row r="55" spans="2:11" s="1" customFormat="1" ht="15" customHeight="1">
      <c r="B55" s="234"/>
      <c r="C55" s="361" t="s">
        <v>526</v>
      </c>
      <c r="D55" s="361"/>
      <c r="E55" s="361"/>
      <c r="F55" s="361"/>
      <c r="G55" s="361"/>
      <c r="H55" s="361"/>
      <c r="I55" s="361"/>
      <c r="J55" s="361"/>
      <c r="K55" s="235"/>
    </row>
    <row r="56" spans="2:11" s="1" customFormat="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1" customFormat="1" ht="15" customHeight="1">
      <c r="B57" s="234"/>
      <c r="C57" s="361" t="s">
        <v>527</v>
      </c>
      <c r="D57" s="361"/>
      <c r="E57" s="361"/>
      <c r="F57" s="361"/>
      <c r="G57" s="361"/>
      <c r="H57" s="361"/>
      <c r="I57" s="361"/>
      <c r="J57" s="361"/>
      <c r="K57" s="235"/>
    </row>
    <row r="58" spans="2:11" s="1" customFormat="1" ht="15" customHeight="1">
      <c r="B58" s="234"/>
      <c r="C58" s="239"/>
      <c r="D58" s="361" t="s">
        <v>528</v>
      </c>
      <c r="E58" s="361"/>
      <c r="F58" s="361"/>
      <c r="G58" s="361"/>
      <c r="H58" s="361"/>
      <c r="I58" s="361"/>
      <c r="J58" s="361"/>
      <c r="K58" s="235"/>
    </row>
    <row r="59" spans="2:11" s="1" customFormat="1" ht="15" customHeight="1">
      <c r="B59" s="234"/>
      <c r="C59" s="239"/>
      <c r="D59" s="361" t="s">
        <v>529</v>
      </c>
      <c r="E59" s="361"/>
      <c r="F59" s="361"/>
      <c r="G59" s="361"/>
      <c r="H59" s="361"/>
      <c r="I59" s="361"/>
      <c r="J59" s="361"/>
      <c r="K59" s="235"/>
    </row>
    <row r="60" spans="2:11" s="1" customFormat="1" ht="15" customHeight="1">
      <c r="B60" s="234"/>
      <c r="C60" s="239"/>
      <c r="D60" s="361" t="s">
        <v>530</v>
      </c>
      <c r="E60" s="361"/>
      <c r="F60" s="361"/>
      <c r="G60" s="361"/>
      <c r="H60" s="361"/>
      <c r="I60" s="361"/>
      <c r="J60" s="361"/>
      <c r="K60" s="235"/>
    </row>
    <row r="61" spans="2:11" s="1" customFormat="1" ht="15" customHeight="1">
      <c r="B61" s="234"/>
      <c r="C61" s="239"/>
      <c r="D61" s="361" t="s">
        <v>531</v>
      </c>
      <c r="E61" s="361"/>
      <c r="F61" s="361"/>
      <c r="G61" s="361"/>
      <c r="H61" s="361"/>
      <c r="I61" s="361"/>
      <c r="J61" s="361"/>
      <c r="K61" s="235"/>
    </row>
    <row r="62" spans="2:11" s="1" customFormat="1" ht="15" customHeight="1">
      <c r="B62" s="234"/>
      <c r="C62" s="239"/>
      <c r="D62" s="363" t="s">
        <v>532</v>
      </c>
      <c r="E62" s="363"/>
      <c r="F62" s="363"/>
      <c r="G62" s="363"/>
      <c r="H62" s="363"/>
      <c r="I62" s="363"/>
      <c r="J62" s="363"/>
      <c r="K62" s="235"/>
    </row>
    <row r="63" spans="2:11" s="1" customFormat="1" ht="15" customHeight="1">
      <c r="B63" s="234"/>
      <c r="C63" s="239"/>
      <c r="D63" s="361" t="s">
        <v>533</v>
      </c>
      <c r="E63" s="361"/>
      <c r="F63" s="361"/>
      <c r="G63" s="361"/>
      <c r="H63" s="361"/>
      <c r="I63" s="361"/>
      <c r="J63" s="361"/>
      <c r="K63" s="235"/>
    </row>
    <row r="64" spans="2:11" s="1" customFormat="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1" customFormat="1" ht="15" customHeight="1">
      <c r="B65" s="234"/>
      <c r="C65" s="239"/>
      <c r="D65" s="361" t="s">
        <v>534</v>
      </c>
      <c r="E65" s="361"/>
      <c r="F65" s="361"/>
      <c r="G65" s="361"/>
      <c r="H65" s="361"/>
      <c r="I65" s="361"/>
      <c r="J65" s="361"/>
      <c r="K65" s="235"/>
    </row>
    <row r="66" spans="2:11" s="1" customFormat="1" ht="15" customHeight="1">
      <c r="B66" s="234"/>
      <c r="C66" s="239"/>
      <c r="D66" s="363" t="s">
        <v>535</v>
      </c>
      <c r="E66" s="363"/>
      <c r="F66" s="363"/>
      <c r="G66" s="363"/>
      <c r="H66" s="363"/>
      <c r="I66" s="363"/>
      <c r="J66" s="363"/>
      <c r="K66" s="235"/>
    </row>
    <row r="67" spans="2:11" s="1" customFormat="1" ht="15" customHeight="1">
      <c r="B67" s="234"/>
      <c r="C67" s="239"/>
      <c r="D67" s="361" t="s">
        <v>536</v>
      </c>
      <c r="E67" s="361"/>
      <c r="F67" s="361"/>
      <c r="G67" s="361"/>
      <c r="H67" s="361"/>
      <c r="I67" s="361"/>
      <c r="J67" s="361"/>
      <c r="K67" s="235"/>
    </row>
    <row r="68" spans="2:11" s="1" customFormat="1" ht="15" customHeight="1">
      <c r="B68" s="234"/>
      <c r="C68" s="239"/>
      <c r="D68" s="361" t="s">
        <v>537</v>
      </c>
      <c r="E68" s="361"/>
      <c r="F68" s="361"/>
      <c r="G68" s="361"/>
      <c r="H68" s="361"/>
      <c r="I68" s="361"/>
      <c r="J68" s="361"/>
      <c r="K68" s="235"/>
    </row>
    <row r="69" spans="2:11" s="1" customFormat="1" ht="15" customHeight="1">
      <c r="B69" s="234"/>
      <c r="C69" s="239"/>
      <c r="D69" s="361" t="s">
        <v>538</v>
      </c>
      <c r="E69" s="361"/>
      <c r="F69" s="361"/>
      <c r="G69" s="361"/>
      <c r="H69" s="361"/>
      <c r="I69" s="361"/>
      <c r="J69" s="361"/>
      <c r="K69" s="235"/>
    </row>
    <row r="70" spans="2:11" s="1" customFormat="1" ht="15" customHeight="1">
      <c r="B70" s="234"/>
      <c r="C70" s="239"/>
      <c r="D70" s="361" t="s">
        <v>539</v>
      </c>
      <c r="E70" s="361"/>
      <c r="F70" s="361"/>
      <c r="G70" s="361"/>
      <c r="H70" s="361"/>
      <c r="I70" s="361"/>
      <c r="J70" s="361"/>
      <c r="K70" s="235"/>
    </row>
    <row r="71" spans="2:1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s="1" customFormat="1" ht="45" customHeight="1">
      <c r="B75" s="251"/>
      <c r="C75" s="356" t="s">
        <v>540</v>
      </c>
      <c r="D75" s="356"/>
      <c r="E75" s="356"/>
      <c r="F75" s="356"/>
      <c r="G75" s="356"/>
      <c r="H75" s="356"/>
      <c r="I75" s="356"/>
      <c r="J75" s="356"/>
      <c r="K75" s="252"/>
    </row>
    <row r="76" spans="2:11" s="1" customFormat="1" ht="17.25" customHeight="1">
      <c r="B76" s="251"/>
      <c r="C76" s="253" t="s">
        <v>541</v>
      </c>
      <c r="D76" s="253"/>
      <c r="E76" s="253"/>
      <c r="F76" s="253" t="s">
        <v>542</v>
      </c>
      <c r="G76" s="254"/>
      <c r="H76" s="253" t="s">
        <v>56</v>
      </c>
      <c r="I76" s="253" t="s">
        <v>59</v>
      </c>
      <c r="J76" s="253" t="s">
        <v>543</v>
      </c>
      <c r="K76" s="252"/>
    </row>
    <row r="77" spans="2:11" s="1" customFormat="1" ht="17.25" customHeight="1">
      <c r="B77" s="251"/>
      <c r="C77" s="255" t="s">
        <v>544</v>
      </c>
      <c r="D77" s="255"/>
      <c r="E77" s="255"/>
      <c r="F77" s="256" t="s">
        <v>545</v>
      </c>
      <c r="G77" s="257"/>
      <c r="H77" s="255"/>
      <c r="I77" s="255"/>
      <c r="J77" s="255" t="s">
        <v>546</v>
      </c>
      <c r="K77" s="252"/>
    </row>
    <row r="78" spans="2:11" s="1" customFormat="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s="1" customFormat="1" ht="15" customHeight="1">
      <c r="B79" s="251"/>
      <c r="C79" s="240" t="s">
        <v>55</v>
      </c>
      <c r="D79" s="258"/>
      <c r="E79" s="258"/>
      <c r="F79" s="260" t="s">
        <v>547</v>
      </c>
      <c r="G79" s="259"/>
      <c r="H79" s="240" t="s">
        <v>548</v>
      </c>
      <c r="I79" s="240" t="s">
        <v>549</v>
      </c>
      <c r="J79" s="240">
        <v>20</v>
      </c>
      <c r="K79" s="252"/>
    </row>
    <row r="80" spans="2:11" s="1" customFormat="1" ht="15" customHeight="1">
      <c r="B80" s="251"/>
      <c r="C80" s="240" t="s">
        <v>550</v>
      </c>
      <c r="D80" s="240"/>
      <c r="E80" s="240"/>
      <c r="F80" s="260" t="s">
        <v>547</v>
      </c>
      <c r="G80" s="259"/>
      <c r="H80" s="240" t="s">
        <v>551</v>
      </c>
      <c r="I80" s="240" t="s">
        <v>549</v>
      </c>
      <c r="J80" s="240">
        <v>120</v>
      </c>
      <c r="K80" s="252"/>
    </row>
    <row r="81" spans="2:11" s="1" customFormat="1" ht="15" customHeight="1">
      <c r="B81" s="261"/>
      <c r="C81" s="240" t="s">
        <v>552</v>
      </c>
      <c r="D81" s="240"/>
      <c r="E81" s="240"/>
      <c r="F81" s="260" t="s">
        <v>553</v>
      </c>
      <c r="G81" s="259"/>
      <c r="H81" s="240" t="s">
        <v>554</v>
      </c>
      <c r="I81" s="240" t="s">
        <v>549</v>
      </c>
      <c r="J81" s="240">
        <v>50</v>
      </c>
      <c r="K81" s="252"/>
    </row>
    <row r="82" spans="2:11" s="1" customFormat="1" ht="15" customHeight="1">
      <c r="B82" s="261"/>
      <c r="C82" s="240" t="s">
        <v>555</v>
      </c>
      <c r="D82" s="240"/>
      <c r="E82" s="240"/>
      <c r="F82" s="260" t="s">
        <v>547</v>
      </c>
      <c r="G82" s="259"/>
      <c r="H82" s="240" t="s">
        <v>556</v>
      </c>
      <c r="I82" s="240" t="s">
        <v>557</v>
      </c>
      <c r="J82" s="240"/>
      <c r="K82" s="252"/>
    </row>
    <row r="83" spans="2:11" s="1" customFormat="1" ht="15" customHeight="1">
      <c r="B83" s="261"/>
      <c r="C83" s="262" t="s">
        <v>558</v>
      </c>
      <c r="D83" s="262"/>
      <c r="E83" s="262"/>
      <c r="F83" s="263" t="s">
        <v>553</v>
      </c>
      <c r="G83" s="262"/>
      <c r="H83" s="262" t="s">
        <v>559</v>
      </c>
      <c r="I83" s="262" t="s">
        <v>549</v>
      </c>
      <c r="J83" s="262">
        <v>15</v>
      </c>
      <c r="K83" s="252"/>
    </row>
    <row r="84" spans="2:11" s="1" customFormat="1" ht="15" customHeight="1">
      <c r="B84" s="261"/>
      <c r="C84" s="262" t="s">
        <v>560</v>
      </c>
      <c r="D84" s="262"/>
      <c r="E84" s="262"/>
      <c r="F84" s="263" t="s">
        <v>553</v>
      </c>
      <c r="G84" s="262"/>
      <c r="H84" s="262" t="s">
        <v>561</v>
      </c>
      <c r="I84" s="262" t="s">
        <v>549</v>
      </c>
      <c r="J84" s="262">
        <v>15</v>
      </c>
      <c r="K84" s="252"/>
    </row>
    <row r="85" spans="2:11" s="1" customFormat="1" ht="15" customHeight="1">
      <c r="B85" s="261"/>
      <c r="C85" s="262" t="s">
        <v>562</v>
      </c>
      <c r="D85" s="262"/>
      <c r="E85" s="262"/>
      <c r="F85" s="263" t="s">
        <v>553</v>
      </c>
      <c r="G85" s="262"/>
      <c r="H85" s="262" t="s">
        <v>563</v>
      </c>
      <c r="I85" s="262" t="s">
        <v>549</v>
      </c>
      <c r="J85" s="262">
        <v>20</v>
      </c>
      <c r="K85" s="252"/>
    </row>
    <row r="86" spans="2:11" s="1" customFormat="1" ht="15" customHeight="1">
      <c r="B86" s="261"/>
      <c r="C86" s="262" t="s">
        <v>564</v>
      </c>
      <c r="D86" s="262"/>
      <c r="E86" s="262"/>
      <c r="F86" s="263" t="s">
        <v>553</v>
      </c>
      <c r="G86" s="262"/>
      <c r="H86" s="262" t="s">
        <v>565</v>
      </c>
      <c r="I86" s="262" t="s">
        <v>549</v>
      </c>
      <c r="J86" s="262">
        <v>20</v>
      </c>
      <c r="K86" s="252"/>
    </row>
    <row r="87" spans="2:11" s="1" customFormat="1" ht="15" customHeight="1">
      <c r="B87" s="261"/>
      <c r="C87" s="240" t="s">
        <v>566</v>
      </c>
      <c r="D87" s="240"/>
      <c r="E87" s="240"/>
      <c r="F87" s="260" t="s">
        <v>553</v>
      </c>
      <c r="G87" s="259"/>
      <c r="H87" s="240" t="s">
        <v>567</v>
      </c>
      <c r="I87" s="240" t="s">
        <v>549</v>
      </c>
      <c r="J87" s="240">
        <v>50</v>
      </c>
      <c r="K87" s="252"/>
    </row>
    <row r="88" spans="2:11" s="1" customFormat="1" ht="15" customHeight="1">
      <c r="B88" s="261"/>
      <c r="C88" s="240" t="s">
        <v>568</v>
      </c>
      <c r="D88" s="240"/>
      <c r="E88" s="240"/>
      <c r="F88" s="260" t="s">
        <v>553</v>
      </c>
      <c r="G88" s="259"/>
      <c r="H88" s="240" t="s">
        <v>569</v>
      </c>
      <c r="I88" s="240" t="s">
        <v>549</v>
      </c>
      <c r="J88" s="240">
        <v>20</v>
      </c>
      <c r="K88" s="252"/>
    </row>
    <row r="89" spans="2:11" s="1" customFormat="1" ht="15" customHeight="1">
      <c r="B89" s="261"/>
      <c r="C89" s="240" t="s">
        <v>570</v>
      </c>
      <c r="D89" s="240"/>
      <c r="E89" s="240"/>
      <c r="F89" s="260" t="s">
        <v>553</v>
      </c>
      <c r="G89" s="259"/>
      <c r="H89" s="240" t="s">
        <v>571</v>
      </c>
      <c r="I89" s="240" t="s">
        <v>549</v>
      </c>
      <c r="J89" s="240">
        <v>20</v>
      </c>
      <c r="K89" s="252"/>
    </row>
    <row r="90" spans="2:11" s="1" customFormat="1" ht="15" customHeight="1">
      <c r="B90" s="261"/>
      <c r="C90" s="240" t="s">
        <v>572</v>
      </c>
      <c r="D90" s="240"/>
      <c r="E90" s="240"/>
      <c r="F90" s="260" t="s">
        <v>553</v>
      </c>
      <c r="G90" s="259"/>
      <c r="H90" s="240" t="s">
        <v>573</v>
      </c>
      <c r="I90" s="240" t="s">
        <v>549</v>
      </c>
      <c r="J90" s="240">
        <v>50</v>
      </c>
      <c r="K90" s="252"/>
    </row>
    <row r="91" spans="2:11" s="1" customFormat="1" ht="15" customHeight="1">
      <c r="B91" s="261"/>
      <c r="C91" s="240" t="s">
        <v>574</v>
      </c>
      <c r="D91" s="240"/>
      <c r="E91" s="240"/>
      <c r="F91" s="260" t="s">
        <v>553</v>
      </c>
      <c r="G91" s="259"/>
      <c r="H91" s="240" t="s">
        <v>574</v>
      </c>
      <c r="I91" s="240" t="s">
        <v>549</v>
      </c>
      <c r="J91" s="240">
        <v>50</v>
      </c>
      <c r="K91" s="252"/>
    </row>
    <row r="92" spans="2:11" s="1" customFormat="1" ht="15" customHeight="1">
      <c r="B92" s="261"/>
      <c r="C92" s="240" t="s">
        <v>575</v>
      </c>
      <c r="D92" s="240"/>
      <c r="E92" s="240"/>
      <c r="F92" s="260" t="s">
        <v>553</v>
      </c>
      <c r="G92" s="259"/>
      <c r="H92" s="240" t="s">
        <v>576</v>
      </c>
      <c r="I92" s="240" t="s">
        <v>549</v>
      </c>
      <c r="J92" s="240">
        <v>255</v>
      </c>
      <c r="K92" s="252"/>
    </row>
    <row r="93" spans="2:11" s="1" customFormat="1" ht="15" customHeight="1">
      <c r="B93" s="261"/>
      <c r="C93" s="240" t="s">
        <v>577</v>
      </c>
      <c r="D93" s="240"/>
      <c r="E93" s="240"/>
      <c r="F93" s="260" t="s">
        <v>547</v>
      </c>
      <c r="G93" s="259"/>
      <c r="H93" s="240" t="s">
        <v>578</v>
      </c>
      <c r="I93" s="240" t="s">
        <v>579</v>
      </c>
      <c r="J93" s="240"/>
      <c r="K93" s="252"/>
    </row>
    <row r="94" spans="2:11" s="1" customFormat="1" ht="15" customHeight="1">
      <c r="B94" s="261"/>
      <c r="C94" s="240" t="s">
        <v>580</v>
      </c>
      <c r="D94" s="240"/>
      <c r="E94" s="240"/>
      <c r="F94" s="260" t="s">
        <v>547</v>
      </c>
      <c r="G94" s="259"/>
      <c r="H94" s="240" t="s">
        <v>581</v>
      </c>
      <c r="I94" s="240" t="s">
        <v>582</v>
      </c>
      <c r="J94" s="240"/>
      <c r="K94" s="252"/>
    </row>
    <row r="95" spans="2:11" s="1" customFormat="1" ht="15" customHeight="1">
      <c r="B95" s="261"/>
      <c r="C95" s="240" t="s">
        <v>583</v>
      </c>
      <c r="D95" s="240"/>
      <c r="E95" s="240"/>
      <c r="F95" s="260" t="s">
        <v>547</v>
      </c>
      <c r="G95" s="259"/>
      <c r="H95" s="240" t="s">
        <v>583</v>
      </c>
      <c r="I95" s="240" t="s">
        <v>582</v>
      </c>
      <c r="J95" s="240"/>
      <c r="K95" s="252"/>
    </row>
    <row r="96" spans="2:11" s="1" customFormat="1" ht="15" customHeight="1">
      <c r="B96" s="261"/>
      <c r="C96" s="240" t="s">
        <v>40</v>
      </c>
      <c r="D96" s="240"/>
      <c r="E96" s="240"/>
      <c r="F96" s="260" t="s">
        <v>547</v>
      </c>
      <c r="G96" s="259"/>
      <c r="H96" s="240" t="s">
        <v>584</v>
      </c>
      <c r="I96" s="240" t="s">
        <v>582</v>
      </c>
      <c r="J96" s="240"/>
      <c r="K96" s="252"/>
    </row>
    <row r="97" spans="2:11" s="1" customFormat="1" ht="15" customHeight="1">
      <c r="B97" s="261"/>
      <c r="C97" s="240" t="s">
        <v>50</v>
      </c>
      <c r="D97" s="240"/>
      <c r="E97" s="240"/>
      <c r="F97" s="260" t="s">
        <v>547</v>
      </c>
      <c r="G97" s="259"/>
      <c r="H97" s="240" t="s">
        <v>585</v>
      </c>
      <c r="I97" s="240" t="s">
        <v>582</v>
      </c>
      <c r="J97" s="240"/>
      <c r="K97" s="252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s="1" customFormat="1" ht="45" customHeight="1">
      <c r="B102" s="251"/>
      <c r="C102" s="356" t="s">
        <v>586</v>
      </c>
      <c r="D102" s="356"/>
      <c r="E102" s="356"/>
      <c r="F102" s="356"/>
      <c r="G102" s="356"/>
      <c r="H102" s="356"/>
      <c r="I102" s="356"/>
      <c r="J102" s="356"/>
      <c r="K102" s="252"/>
    </row>
    <row r="103" spans="2:11" s="1" customFormat="1" ht="17.25" customHeight="1">
      <c r="B103" s="251"/>
      <c r="C103" s="253" t="s">
        <v>541</v>
      </c>
      <c r="D103" s="253"/>
      <c r="E103" s="253"/>
      <c r="F103" s="253" t="s">
        <v>542</v>
      </c>
      <c r="G103" s="254"/>
      <c r="H103" s="253" t="s">
        <v>56</v>
      </c>
      <c r="I103" s="253" t="s">
        <v>59</v>
      </c>
      <c r="J103" s="253" t="s">
        <v>543</v>
      </c>
      <c r="K103" s="252"/>
    </row>
    <row r="104" spans="2:11" s="1" customFormat="1" ht="17.25" customHeight="1">
      <c r="B104" s="251"/>
      <c r="C104" s="255" t="s">
        <v>544</v>
      </c>
      <c r="D104" s="255"/>
      <c r="E104" s="255"/>
      <c r="F104" s="256" t="s">
        <v>545</v>
      </c>
      <c r="G104" s="257"/>
      <c r="H104" s="255"/>
      <c r="I104" s="255"/>
      <c r="J104" s="255" t="s">
        <v>546</v>
      </c>
      <c r="K104" s="252"/>
    </row>
    <row r="105" spans="2:11" s="1" customFormat="1" ht="5.25" customHeight="1">
      <c r="B105" s="251"/>
      <c r="C105" s="253"/>
      <c r="D105" s="253"/>
      <c r="E105" s="253"/>
      <c r="F105" s="253"/>
      <c r="G105" s="269"/>
      <c r="H105" s="253"/>
      <c r="I105" s="253"/>
      <c r="J105" s="253"/>
      <c r="K105" s="252"/>
    </row>
    <row r="106" spans="2:11" s="1" customFormat="1" ht="15" customHeight="1">
      <c r="B106" s="251"/>
      <c r="C106" s="240" t="s">
        <v>55</v>
      </c>
      <c r="D106" s="258"/>
      <c r="E106" s="258"/>
      <c r="F106" s="260" t="s">
        <v>547</v>
      </c>
      <c r="G106" s="269"/>
      <c r="H106" s="240" t="s">
        <v>587</v>
      </c>
      <c r="I106" s="240" t="s">
        <v>549</v>
      </c>
      <c r="J106" s="240">
        <v>20</v>
      </c>
      <c r="K106" s="252"/>
    </row>
    <row r="107" spans="2:11" s="1" customFormat="1" ht="15" customHeight="1">
      <c r="B107" s="251"/>
      <c r="C107" s="240" t="s">
        <v>550</v>
      </c>
      <c r="D107" s="240"/>
      <c r="E107" s="240"/>
      <c r="F107" s="260" t="s">
        <v>547</v>
      </c>
      <c r="G107" s="240"/>
      <c r="H107" s="240" t="s">
        <v>587</v>
      </c>
      <c r="I107" s="240" t="s">
        <v>549</v>
      </c>
      <c r="J107" s="240">
        <v>120</v>
      </c>
      <c r="K107" s="252"/>
    </row>
    <row r="108" spans="2:11" s="1" customFormat="1" ht="15" customHeight="1">
      <c r="B108" s="261"/>
      <c r="C108" s="240" t="s">
        <v>552</v>
      </c>
      <c r="D108" s="240"/>
      <c r="E108" s="240"/>
      <c r="F108" s="260" t="s">
        <v>553</v>
      </c>
      <c r="G108" s="240"/>
      <c r="H108" s="240" t="s">
        <v>587</v>
      </c>
      <c r="I108" s="240" t="s">
        <v>549</v>
      </c>
      <c r="J108" s="240">
        <v>50</v>
      </c>
      <c r="K108" s="252"/>
    </row>
    <row r="109" spans="2:11" s="1" customFormat="1" ht="15" customHeight="1">
      <c r="B109" s="261"/>
      <c r="C109" s="240" t="s">
        <v>555</v>
      </c>
      <c r="D109" s="240"/>
      <c r="E109" s="240"/>
      <c r="F109" s="260" t="s">
        <v>547</v>
      </c>
      <c r="G109" s="240"/>
      <c r="H109" s="240" t="s">
        <v>587</v>
      </c>
      <c r="I109" s="240" t="s">
        <v>557</v>
      </c>
      <c r="J109" s="240"/>
      <c r="K109" s="252"/>
    </row>
    <row r="110" spans="2:11" s="1" customFormat="1" ht="15" customHeight="1">
      <c r="B110" s="261"/>
      <c r="C110" s="240" t="s">
        <v>566</v>
      </c>
      <c r="D110" s="240"/>
      <c r="E110" s="240"/>
      <c r="F110" s="260" t="s">
        <v>553</v>
      </c>
      <c r="G110" s="240"/>
      <c r="H110" s="240" t="s">
        <v>587</v>
      </c>
      <c r="I110" s="240" t="s">
        <v>549</v>
      </c>
      <c r="J110" s="240">
        <v>50</v>
      </c>
      <c r="K110" s="252"/>
    </row>
    <row r="111" spans="2:11" s="1" customFormat="1" ht="15" customHeight="1">
      <c r="B111" s="261"/>
      <c r="C111" s="240" t="s">
        <v>574</v>
      </c>
      <c r="D111" s="240"/>
      <c r="E111" s="240"/>
      <c r="F111" s="260" t="s">
        <v>553</v>
      </c>
      <c r="G111" s="240"/>
      <c r="H111" s="240" t="s">
        <v>587</v>
      </c>
      <c r="I111" s="240" t="s">
        <v>549</v>
      </c>
      <c r="J111" s="240">
        <v>50</v>
      </c>
      <c r="K111" s="252"/>
    </row>
    <row r="112" spans="2:11" s="1" customFormat="1" ht="15" customHeight="1">
      <c r="B112" s="261"/>
      <c r="C112" s="240" t="s">
        <v>572</v>
      </c>
      <c r="D112" s="240"/>
      <c r="E112" s="240"/>
      <c r="F112" s="260" t="s">
        <v>553</v>
      </c>
      <c r="G112" s="240"/>
      <c r="H112" s="240" t="s">
        <v>587</v>
      </c>
      <c r="I112" s="240" t="s">
        <v>549</v>
      </c>
      <c r="J112" s="240">
        <v>50</v>
      </c>
      <c r="K112" s="252"/>
    </row>
    <row r="113" spans="2:11" s="1" customFormat="1" ht="15" customHeight="1">
      <c r="B113" s="261"/>
      <c r="C113" s="240" t="s">
        <v>55</v>
      </c>
      <c r="D113" s="240"/>
      <c r="E113" s="240"/>
      <c r="F113" s="260" t="s">
        <v>547</v>
      </c>
      <c r="G113" s="240"/>
      <c r="H113" s="240" t="s">
        <v>588</v>
      </c>
      <c r="I113" s="240" t="s">
        <v>549</v>
      </c>
      <c r="J113" s="240">
        <v>20</v>
      </c>
      <c r="K113" s="252"/>
    </row>
    <row r="114" spans="2:11" s="1" customFormat="1" ht="15" customHeight="1">
      <c r="B114" s="261"/>
      <c r="C114" s="240" t="s">
        <v>589</v>
      </c>
      <c r="D114" s="240"/>
      <c r="E114" s="240"/>
      <c r="F114" s="260" t="s">
        <v>547</v>
      </c>
      <c r="G114" s="240"/>
      <c r="H114" s="240" t="s">
        <v>590</v>
      </c>
      <c r="I114" s="240" t="s">
        <v>549</v>
      </c>
      <c r="J114" s="240">
        <v>120</v>
      </c>
      <c r="K114" s="252"/>
    </row>
    <row r="115" spans="2:11" s="1" customFormat="1" ht="15" customHeight="1">
      <c r="B115" s="261"/>
      <c r="C115" s="240" t="s">
        <v>40</v>
      </c>
      <c r="D115" s="240"/>
      <c r="E115" s="240"/>
      <c r="F115" s="260" t="s">
        <v>547</v>
      </c>
      <c r="G115" s="240"/>
      <c r="H115" s="240" t="s">
        <v>591</v>
      </c>
      <c r="I115" s="240" t="s">
        <v>582</v>
      </c>
      <c r="J115" s="240"/>
      <c r="K115" s="252"/>
    </row>
    <row r="116" spans="2:11" s="1" customFormat="1" ht="15" customHeight="1">
      <c r="B116" s="261"/>
      <c r="C116" s="240" t="s">
        <v>50</v>
      </c>
      <c r="D116" s="240"/>
      <c r="E116" s="240"/>
      <c r="F116" s="260" t="s">
        <v>547</v>
      </c>
      <c r="G116" s="240"/>
      <c r="H116" s="240" t="s">
        <v>592</v>
      </c>
      <c r="I116" s="240" t="s">
        <v>582</v>
      </c>
      <c r="J116" s="240"/>
      <c r="K116" s="252"/>
    </row>
    <row r="117" spans="2:11" s="1" customFormat="1" ht="15" customHeight="1">
      <c r="B117" s="261"/>
      <c r="C117" s="240" t="s">
        <v>59</v>
      </c>
      <c r="D117" s="240"/>
      <c r="E117" s="240"/>
      <c r="F117" s="260" t="s">
        <v>547</v>
      </c>
      <c r="G117" s="240"/>
      <c r="H117" s="240" t="s">
        <v>593</v>
      </c>
      <c r="I117" s="240" t="s">
        <v>594</v>
      </c>
      <c r="J117" s="240"/>
      <c r="K117" s="252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37"/>
      <c r="D119" s="237"/>
      <c r="E119" s="237"/>
      <c r="F119" s="272"/>
      <c r="G119" s="237"/>
      <c r="H119" s="237"/>
      <c r="I119" s="237"/>
      <c r="J119" s="237"/>
      <c r="K119" s="271"/>
    </row>
    <row r="120" spans="2:11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57" t="s">
        <v>595</v>
      </c>
      <c r="D122" s="357"/>
      <c r="E122" s="357"/>
      <c r="F122" s="357"/>
      <c r="G122" s="357"/>
      <c r="H122" s="357"/>
      <c r="I122" s="357"/>
      <c r="J122" s="357"/>
      <c r="K122" s="277"/>
    </row>
    <row r="123" spans="2:11" s="1" customFormat="1" ht="17.25" customHeight="1">
      <c r="B123" s="278"/>
      <c r="C123" s="253" t="s">
        <v>541</v>
      </c>
      <c r="D123" s="253"/>
      <c r="E123" s="253"/>
      <c r="F123" s="253" t="s">
        <v>542</v>
      </c>
      <c r="G123" s="254"/>
      <c r="H123" s="253" t="s">
        <v>56</v>
      </c>
      <c r="I123" s="253" t="s">
        <v>59</v>
      </c>
      <c r="J123" s="253" t="s">
        <v>543</v>
      </c>
      <c r="K123" s="279"/>
    </row>
    <row r="124" spans="2:11" s="1" customFormat="1" ht="17.25" customHeight="1">
      <c r="B124" s="278"/>
      <c r="C124" s="255" t="s">
        <v>544</v>
      </c>
      <c r="D124" s="255"/>
      <c r="E124" s="255"/>
      <c r="F124" s="256" t="s">
        <v>545</v>
      </c>
      <c r="G124" s="257"/>
      <c r="H124" s="255"/>
      <c r="I124" s="255"/>
      <c r="J124" s="255" t="s">
        <v>546</v>
      </c>
      <c r="K124" s="279"/>
    </row>
    <row r="125" spans="2:11" s="1" customFormat="1" ht="5.25" customHeight="1">
      <c r="B125" s="280"/>
      <c r="C125" s="258"/>
      <c r="D125" s="258"/>
      <c r="E125" s="258"/>
      <c r="F125" s="258"/>
      <c r="G125" s="240"/>
      <c r="H125" s="258"/>
      <c r="I125" s="258"/>
      <c r="J125" s="258"/>
      <c r="K125" s="281"/>
    </row>
    <row r="126" spans="2:11" s="1" customFormat="1" ht="15" customHeight="1">
      <c r="B126" s="280"/>
      <c r="C126" s="240" t="s">
        <v>550</v>
      </c>
      <c r="D126" s="258"/>
      <c r="E126" s="258"/>
      <c r="F126" s="260" t="s">
        <v>547</v>
      </c>
      <c r="G126" s="240"/>
      <c r="H126" s="240" t="s">
        <v>587</v>
      </c>
      <c r="I126" s="240" t="s">
        <v>549</v>
      </c>
      <c r="J126" s="240">
        <v>120</v>
      </c>
      <c r="K126" s="282"/>
    </row>
    <row r="127" spans="2:11" s="1" customFormat="1" ht="15" customHeight="1">
      <c r="B127" s="280"/>
      <c r="C127" s="240" t="s">
        <v>596</v>
      </c>
      <c r="D127" s="240"/>
      <c r="E127" s="240"/>
      <c r="F127" s="260" t="s">
        <v>547</v>
      </c>
      <c r="G127" s="240"/>
      <c r="H127" s="240" t="s">
        <v>597</v>
      </c>
      <c r="I127" s="240" t="s">
        <v>549</v>
      </c>
      <c r="J127" s="240" t="s">
        <v>598</v>
      </c>
      <c r="K127" s="282"/>
    </row>
    <row r="128" spans="2:11" s="1" customFormat="1" ht="15" customHeight="1">
      <c r="B128" s="280"/>
      <c r="C128" s="240" t="s">
        <v>495</v>
      </c>
      <c r="D128" s="240"/>
      <c r="E128" s="240"/>
      <c r="F128" s="260" t="s">
        <v>547</v>
      </c>
      <c r="G128" s="240"/>
      <c r="H128" s="240" t="s">
        <v>599</v>
      </c>
      <c r="I128" s="240" t="s">
        <v>549</v>
      </c>
      <c r="J128" s="240" t="s">
        <v>598</v>
      </c>
      <c r="K128" s="282"/>
    </row>
    <row r="129" spans="2:11" s="1" customFormat="1" ht="15" customHeight="1">
      <c r="B129" s="280"/>
      <c r="C129" s="240" t="s">
        <v>558</v>
      </c>
      <c r="D129" s="240"/>
      <c r="E129" s="240"/>
      <c r="F129" s="260" t="s">
        <v>553</v>
      </c>
      <c r="G129" s="240"/>
      <c r="H129" s="240" t="s">
        <v>559</v>
      </c>
      <c r="I129" s="240" t="s">
        <v>549</v>
      </c>
      <c r="J129" s="240">
        <v>15</v>
      </c>
      <c r="K129" s="282"/>
    </row>
    <row r="130" spans="2:11" s="1" customFormat="1" ht="15" customHeight="1">
      <c r="B130" s="280"/>
      <c r="C130" s="262" t="s">
        <v>560</v>
      </c>
      <c r="D130" s="262"/>
      <c r="E130" s="262"/>
      <c r="F130" s="263" t="s">
        <v>553</v>
      </c>
      <c r="G130" s="262"/>
      <c r="H130" s="262" t="s">
        <v>561</v>
      </c>
      <c r="I130" s="262" t="s">
        <v>549</v>
      </c>
      <c r="J130" s="262">
        <v>15</v>
      </c>
      <c r="K130" s="282"/>
    </row>
    <row r="131" spans="2:11" s="1" customFormat="1" ht="15" customHeight="1">
      <c r="B131" s="280"/>
      <c r="C131" s="262" t="s">
        <v>562</v>
      </c>
      <c r="D131" s="262"/>
      <c r="E131" s="262"/>
      <c r="F131" s="263" t="s">
        <v>553</v>
      </c>
      <c r="G131" s="262"/>
      <c r="H131" s="262" t="s">
        <v>563</v>
      </c>
      <c r="I131" s="262" t="s">
        <v>549</v>
      </c>
      <c r="J131" s="262">
        <v>20</v>
      </c>
      <c r="K131" s="282"/>
    </row>
    <row r="132" spans="2:11" s="1" customFormat="1" ht="15" customHeight="1">
      <c r="B132" s="280"/>
      <c r="C132" s="262" t="s">
        <v>564</v>
      </c>
      <c r="D132" s="262"/>
      <c r="E132" s="262"/>
      <c r="F132" s="263" t="s">
        <v>553</v>
      </c>
      <c r="G132" s="262"/>
      <c r="H132" s="262" t="s">
        <v>565</v>
      </c>
      <c r="I132" s="262" t="s">
        <v>549</v>
      </c>
      <c r="J132" s="262">
        <v>20</v>
      </c>
      <c r="K132" s="282"/>
    </row>
    <row r="133" spans="2:11" s="1" customFormat="1" ht="15" customHeight="1">
      <c r="B133" s="280"/>
      <c r="C133" s="240" t="s">
        <v>552</v>
      </c>
      <c r="D133" s="240"/>
      <c r="E133" s="240"/>
      <c r="F133" s="260" t="s">
        <v>553</v>
      </c>
      <c r="G133" s="240"/>
      <c r="H133" s="240" t="s">
        <v>587</v>
      </c>
      <c r="I133" s="240" t="s">
        <v>549</v>
      </c>
      <c r="J133" s="240">
        <v>50</v>
      </c>
      <c r="K133" s="282"/>
    </row>
    <row r="134" spans="2:11" s="1" customFormat="1" ht="15" customHeight="1">
      <c r="B134" s="280"/>
      <c r="C134" s="240" t="s">
        <v>566</v>
      </c>
      <c r="D134" s="240"/>
      <c r="E134" s="240"/>
      <c r="F134" s="260" t="s">
        <v>553</v>
      </c>
      <c r="G134" s="240"/>
      <c r="H134" s="240" t="s">
        <v>587</v>
      </c>
      <c r="I134" s="240" t="s">
        <v>549</v>
      </c>
      <c r="J134" s="240">
        <v>50</v>
      </c>
      <c r="K134" s="282"/>
    </row>
    <row r="135" spans="2:11" s="1" customFormat="1" ht="15" customHeight="1">
      <c r="B135" s="280"/>
      <c r="C135" s="240" t="s">
        <v>572</v>
      </c>
      <c r="D135" s="240"/>
      <c r="E135" s="240"/>
      <c r="F135" s="260" t="s">
        <v>553</v>
      </c>
      <c r="G135" s="240"/>
      <c r="H135" s="240" t="s">
        <v>587</v>
      </c>
      <c r="I135" s="240" t="s">
        <v>549</v>
      </c>
      <c r="J135" s="240">
        <v>50</v>
      </c>
      <c r="K135" s="282"/>
    </row>
    <row r="136" spans="2:11" s="1" customFormat="1" ht="15" customHeight="1">
      <c r="B136" s="280"/>
      <c r="C136" s="240" t="s">
        <v>574</v>
      </c>
      <c r="D136" s="240"/>
      <c r="E136" s="240"/>
      <c r="F136" s="260" t="s">
        <v>553</v>
      </c>
      <c r="G136" s="240"/>
      <c r="H136" s="240" t="s">
        <v>587</v>
      </c>
      <c r="I136" s="240" t="s">
        <v>549</v>
      </c>
      <c r="J136" s="240">
        <v>50</v>
      </c>
      <c r="K136" s="282"/>
    </row>
    <row r="137" spans="2:11" s="1" customFormat="1" ht="15" customHeight="1">
      <c r="B137" s="280"/>
      <c r="C137" s="240" t="s">
        <v>575</v>
      </c>
      <c r="D137" s="240"/>
      <c r="E137" s="240"/>
      <c r="F137" s="260" t="s">
        <v>553</v>
      </c>
      <c r="G137" s="240"/>
      <c r="H137" s="240" t="s">
        <v>600</v>
      </c>
      <c r="I137" s="240" t="s">
        <v>549</v>
      </c>
      <c r="J137" s="240">
        <v>255</v>
      </c>
      <c r="K137" s="282"/>
    </row>
    <row r="138" spans="2:11" s="1" customFormat="1" ht="15" customHeight="1">
      <c r="B138" s="280"/>
      <c r="C138" s="240" t="s">
        <v>577</v>
      </c>
      <c r="D138" s="240"/>
      <c r="E138" s="240"/>
      <c r="F138" s="260" t="s">
        <v>547</v>
      </c>
      <c r="G138" s="240"/>
      <c r="H138" s="240" t="s">
        <v>601</v>
      </c>
      <c r="I138" s="240" t="s">
        <v>579</v>
      </c>
      <c r="J138" s="240"/>
      <c r="K138" s="282"/>
    </row>
    <row r="139" spans="2:11" s="1" customFormat="1" ht="15" customHeight="1">
      <c r="B139" s="280"/>
      <c r="C139" s="240" t="s">
        <v>580</v>
      </c>
      <c r="D139" s="240"/>
      <c r="E139" s="240"/>
      <c r="F139" s="260" t="s">
        <v>547</v>
      </c>
      <c r="G139" s="240"/>
      <c r="H139" s="240" t="s">
        <v>602</v>
      </c>
      <c r="I139" s="240" t="s">
        <v>582</v>
      </c>
      <c r="J139" s="240"/>
      <c r="K139" s="282"/>
    </row>
    <row r="140" spans="2:11" s="1" customFormat="1" ht="15" customHeight="1">
      <c r="B140" s="280"/>
      <c r="C140" s="240" t="s">
        <v>583</v>
      </c>
      <c r="D140" s="240"/>
      <c r="E140" s="240"/>
      <c r="F140" s="260" t="s">
        <v>547</v>
      </c>
      <c r="G140" s="240"/>
      <c r="H140" s="240" t="s">
        <v>583</v>
      </c>
      <c r="I140" s="240" t="s">
        <v>582</v>
      </c>
      <c r="J140" s="240"/>
      <c r="K140" s="282"/>
    </row>
    <row r="141" spans="2:11" s="1" customFormat="1" ht="15" customHeight="1">
      <c r="B141" s="280"/>
      <c r="C141" s="240" t="s">
        <v>40</v>
      </c>
      <c r="D141" s="240"/>
      <c r="E141" s="240"/>
      <c r="F141" s="260" t="s">
        <v>547</v>
      </c>
      <c r="G141" s="240"/>
      <c r="H141" s="240" t="s">
        <v>603</v>
      </c>
      <c r="I141" s="240" t="s">
        <v>582</v>
      </c>
      <c r="J141" s="240"/>
      <c r="K141" s="282"/>
    </row>
    <row r="142" spans="2:11" s="1" customFormat="1" ht="15" customHeight="1">
      <c r="B142" s="280"/>
      <c r="C142" s="240" t="s">
        <v>604</v>
      </c>
      <c r="D142" s="240"/>
      <c r="E142" s="240"/>
      <c r="F142" s="260" t="s">
        <v>547</v>
      </c>
      <c r="G142" s="240"/>
      <c r="H142" s="240" t="s">
        <v>605</v>
      </c>
      <c r="I142" s="240" t="s">
        <v>582</v>
      </c>
      <c r="J142" s="240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37"/>
      <c r="C144" s="237"/>
      <c r="D144" s="237"/>
      <c r="E144" s="237"/>
      <c r="F144" s="272"/>
      <c r="G144" s="237"/>
      <c r="H144" s="237"/>
      <c r="I144" s="237"/>
      <c r="J144" s="237"/>
      <c r="K144" s="237"/>
    </row>
    <row r="145" spans="2:11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s="1" customFormat="1" ht="45" customHeight="1">
      <c r="B147" s="251"/>
      <c r="C147" s="356" t="s">
        <v>606</v>
      </c>
      <c r="D147" s="356"/>
      <c r="E147" s="356"/>
      <c r="F147" s="356"/>
      <c r="G147" s="356"/>
      <c r="H147" s="356"/>
      <c r="I147" s="356"/>
      <c r="J147" s="356"/>
      <c r="K147" s="252"/>
    </row>
    <row r="148" spans="2:11" s="1" customFormat="1" ht="17.25" customHeight="1">
      <c r="B148" s="251"/>
      <c r="C148" s="253" t="s">
        <v>541</v>
      </c>
      <c r="D148" s="253"/>
      <c r="E148" s="253"/>
      <c r="F148" s="253" t="s">
        <v>542</v>
      </c>
      <c r="G148" s="254"/>
      <c r="H148" s="253" t="s">
        <v>56</v>
      </c>
      <c r="I148" s="253" t="s">
        <v>59</v>
      </c>
      <c r="J148" s="253" t="s">
        <v>543</v>
      </c>
      <c r="K148" s="252"/>
    </row>
    <row r="149" spans="2:11" s="1" customFormat="1" ht="17.25" customHeight="1">
      <c r="B149" s="251"/>
      <c r="C149" s="255" t="s">
        <v>544</v>
      </c>
      <c r="D149" s="255"/>
      <c r="E149" s="255"/>
      <c r="F149" s="256" t="s">
        <v>545</v>
      </c>
      <c r="G149" s="257"/>
      <c r="H149" s="255"/>
      <c r="I149" s="255"/>
      <c r="J149" s="255" t="s">
        <v>546</v>
      </c>
      <c r="K149" s="252"/>
    </row>
    <row r="150" spans="2:11" s="1" customFormat="1" ht="5.25" customHeight="1">
      <c r="B150" s="261"/>
      <c r="C150" s="258"/>
      <c r="D150" s="258"/>
      <c r="E150" s="258"/>
      <c r="F150" s="258"/>
      <c r="G150" s="259"/>
      <c r="H150" s="258"/>
      <c r="I150" s="258"/>
      <c r="J150" s="258"/>
      <c r="K150" s="282"/>
    </row>
    <row r="151" spans="2:11" s="1" customFormat="1" ht="15" customHeight="1">
      <c r="B151" s="261"/>
      <c r="C151" s="286" t="s">
        <v>550</v>
      </c>
      <c r="D151" s="240"/>
      <c r="E151" s="240"/>
      <c r="F151" s="287" t="s">
        <v>547</v>
      </c>
      <c r="G151" s="240"/>
      <c r="H151" s="286" t="s">
        <v>587</v>
      </c>
      <c r="I151" s="286" t="s">
        <v>549</v>
      </c>
      <c r="J151" s="286">
        <v>120</v>
      </c>
      <c r="K151" s="282"/>
    </row>
    <row r="152" spans="2:11" s="1" customFormat="1" ht="15" customHeight="1">
      <c r="B152" s="261"/>
      <c r="C152" s="286" t="s">
        <v>596</v>
      </c>
      <c r="D152" s="240"/>
      <c r="E152" s="240"/>
      <c r="F152" s="287" t="s">
        <v>547</v>
      </c>
      <c r="G152" s="240"/>
      <c r="H152" s="286" t="s">
        <v>607</v>
      </c>
      <c r="I152" s="286" t="s">
        <v>549</v>
      </c>
      <c r="J152" s="286" t="s">
        <v>598</v>
      </c>
      <c r="K152" s="282"/>
    </row>
    <row r="153" spans="2:11" s="1" customFormat="1" ht="15" customHeight="1">
      <c r="B153" s="261"/>
      <c r="C153" s="286" t="s">
        <v>495</v>
      </c>
      <c r="D153" s="240"/>
      <c r="E153" s="240"/>
      <c r="F153" s="287" t="s">
        <v>547</v>
      </c>
      <c r="G153" s="240"/>
      <c r="H153" s="286" t="s">
        <v>608</v>
      </c>
      <c r="I153" s="286" t="s">
        <v>549</v>
      </c>
      <c r="J153" s="286" t="s">
        <v>598</v>
      </c>
      <c r="K153" s="282"/>
    </row>
    <row r="154" spans="2:11" s="1" customFormat="1" ht="15" customHeight="1">
      <c r="B154" s="261"/>
      <c r="C154" s="286" t="s">
        <v>552</v>
      </c>
      <c r="D154" s="240"/>
      <c r="E154" s="240"/>
      <c r="F154" s="287" t="s">
        <v>553</v>
      </c>
      <c r="G154" s="240"/>
      <c r="H154" s="286" t="s">
        <v>587</v>
      </c>
      <c r="I154" s="286" t="s">
        <v>549</v>
      </c>
      <c r="J154" s="286">
        <v>50</v>
      </c>
      <c r="K154" s="282"/>
    </row>
    <row r="155" spans="2:11" s="1" customFormat="1" ht="15" customHeight="1">
      <c r="B155" s="261"/>
      <c r="C155" s="286" t="s">
        <v>555</v>
      </c>
      <c r="D155" s="240"/>
      <c r="E155" s="240"/>
      <c r="F155" s="287" t="s">
        <v>547</v>
      </c>
      <c r="G155" s="240"/>
      <c r="H155" s="286" t="s">
        <v>587</v>
      </c>
      <c r="I155" s="286" t="s">
        <v>557</v>
      </c>
      <c r="J155" s="286"/>
      <c r="K155" s="282"/>
    </row>
    <row r="156" spans="2:11" s="1" customFormat="1" ht="15" customHeight="1">
      <c r="B156" s="261"/>
      <c r="C156" s="286" t="s">
        <v>566</v>
      </c>
      <c r="D156" s="240"/>
      <c r="E156" s="240"/>
      <c r="F156" s="287" t="s">
        <v>553</v>
      </c>
      <c r="G156" s="240"/>
      <c r="H156" s="286" t="s">
        <v>587</v>
      </c>
      <c r="I156" s="286" t="s">
        <v>549</v>
      </c>
      <c r="J156" s="286">
        <v>50</v>
      </c>
      <c r="K156" s="282"/>
    </row>
    <row r="157" spans="2:11" s="1" customFormat="1" ht="15" customHeight="1">
      <c r="B157" s="261"/>
      <c r="C157" s="286" t="s">
        <v>574</v>
      </c>
      <c r="D157" s="240"/>
      <c r="E157" s="240"/>
      <c r="F157" s="287" t="s">
        <v>553</v>
      </c>
      <c r="G157" s="240"/>
      <c r="H157" s="286" t="s">
        <v>587</v>
      </c>
      <c r="I157" s="286" t="s">
        <v>549</v>
      </c>
      <c r="J157" s="286">
        <v>50</v>
      </c>
      <c r="K157" s="282"/>
    </row>
    <row r="158" spans="2:11" s="1" customFormat="1" ht="15" customHeight="1">
      <c r="B158" s="261"/>
      <c r="C158" s="286" t="s">
        <v>572</v>
      </c>
      <c r="D158" s="240"/>
      <c r="E158" s="240"/>
      <c r="F158" s="287" t="s">
        <v>553</v>
      </c>
      <c r="G158" s="240"/>
      <c r="H158" s="286" t="s">
        <v>587</v>
      </c>
      <c r="I158" s="286" t="s">
        <v>549</v>
      </c>
      <c r="J158" s="286">
        <v>50</v>
      </c>
      <c r="K158" s="282"/>
    </row>
    <row r="159" spans="2:11" s="1" customFormat="1" ht="15" customHeight="1">
      <c r="B159" s="261"/>
      <c r="C159" s="286" t="s">
        <v>95</v>
      </c>
      <c r="D159" s="240"/>
      <c r="E159" s="240"/>
      <c r="F159" s="287" t="s">
        <v>547</v>
      </c>
      <c r="G159" s="240"/>
      <c r="H159" s="286" t="s">
        <v>609</v>
      </c>
      <c r="I159" s="286" t="s">
        <v>549</v>
      </c>
      <c r="J159" s="286" t="s">
        <v>610</v>
      </c>
      <c r="K159" s="282"/>
    </row>
    <row r="160" spans="2:11" s="1" customFormat="1" ht="15" customHeight="1">
      <c r="B160" s="261"/>
      <c r="C160" s="286" t="s">
        <v>611</v>
      </c>
      <c r="D160" s="240"/>
      <c r="E160" s="240"/>
      <c r="F160" s="287" t="s">
        <v>547</v>
      </c>
      <c r="G160" s="240"/>
      <c r="H160" s="286" t="s">
        <v>612</v>
      </c>
      <c r="I160" s="286" t="s">
        <v>582</v>
      </c>
      <c r="J160" s="286"/>
      <c r="K160" s="282"/>
    </row>
    <row r="161" spans="2:11" s="1" customFormat="1" ht="15" customHeight="1">
      <c r="B161" s="288"/>
      <c r="C161" s="270"/>
      <c r="D161" s="270"/>
      <c r="E161" s="270"/>
      <c r="F161" s="270"/>
      <c r="G161" s="270"/>
      <c r="H161" s="270"/>
      <c r="I161" s="270"/>
      <c r="J161" s="270"/>
      <c r="K161" s="289"/>
    </row>
    <row r="162" spans="2:11" s="1" customFormat="1" ht="18.75" customHeight="1">
      <c r="B162" s="237"/>
      <c r="C162" s="240"/>
      <c r="D162" s="240"/>
      <c r="E162" s="240"/>
      <c r="F162" s="260"/>
      <c r="G162" s="240"/>
      <c r="H162" s="240"/>
      <c r="I162" s="240"/>
      <c r="J162" s="240"/>
      <c r="K162" s="237"/>
    </row>
    <row r="163" spans="2:11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s="1" customFormat="1" ht="45" customHeight="1">
      <c r="B165" s="232"/>
      <c r="C165" s="357" t="s">
        <v>613</v>
      </c>
      <c r="D165" s="357"/>
      <c r="E165" s="357"/>
      <c r="F165" s="357"/>
      <c r="G165" s="357"/>
      <c r="H165" s="357"/>
      <c r="I165" s="357"/>
      <c r="J165" s="357"/>
      <c r="K165" s="233"/>
    </row>
    <row r="166" spans="2:11" s="1" customFormat="1" ht="17.25" customHeight="1">
      <c r="B166" s="232"/>
      <c r="C166" s="253" t="s">
        <v>541</v>
      </c>
      <c r="D166" s="253"/>
      <c r="E166" s="253"/>
      <c r="F166" s="253" t="s">
        <v>542</v>
      </c>
      <c r="G166" s="290"/>
      <c r="H166" s="291" t="s">
        <v>56</v>
      </c>
      <c r="I166" s="291" t="s">
        <v>59</v>
      </c>
      <c r="J166" s="253" t="s">
        <v>543</v>
      </c>
      <c r="K166" s="233"/>
    </row>
    <row r="167" spans="2:11" s="1" customFormat="1" ht="17.25" customHeight="1">
      <c r="B167" s="234"/>
      <c r="C167" s="255" t="s">
        <v>544</v>
      </c>
      <c r="D167" s="255"/>
      <c r="E167" s="255"/>
      <c r="F167" s="256" t="s">
        <v>545</v>
      </c>
      <c r="G167" s="292"/>
      <c r="H167" s="293"/>
      <c r="I167" s="293"/>
      <c r="J167" s="255" t="s">
        <v>546</v>
      </c>
      <c r="K167" s="235"/>
    </row>
    <row r="168" spans="2:11" s="1" customFormat="1" ht="5.25" customHeight="1">
      <c r="B168" s="261"/>
      <c r="C168" s="258"/>
      <c r="D168" s="258"/>
      <c r="E168" s="258"/>
      <c r="F168" s="258"/>
      <c r="G168" s="259"/>
      <c r="H168" s="258"/>
      <c r="I168" s="258"/>
      <c r="J168" s="258"/>
      <c r="K168" s="282"/>
    </row>
    <row r="169" spans="2:11" s="1" customFormat="1" ht="15" customHeight="1">
      <c r="B169" s="261"/>
      <c r="C169" s="240" t="s">
        <v>550</v>
      </c>
      <c r="D169" s="240"/>
      <c r="E169" s="240"/>
      <c r="F169" s="260" t="s">
        <v>547</v>
      </c>
      <c r="G169" s="240"/>
      <c r="H169" s="240" t="s">
        <v>587</v>
      </c>
      <c r="I169" s="240" t="s">
        <v>549</v>
      </c>
      <c r="J169" s="240">
        <v>120</v>
      </c>
      <c r="K169" s="282"/>
    </row>
    <row r="170" spans="2:11" s="1" customFormat="1" ht="15" customHeight="1">
      <c r="B170" s="261"/>
      <c r="C170" s="240" t="s">
        <v>596</v>
      </c>
      <c r="D170" s="240"/>
      <c r="E170" s="240"/>
      <c r="F170" s="260" t="s">
        <v>547</v>
      </c>
      <c r="G170" s="240"/>
      <c r="H170" s="240" t="s">
        <v>597</v>
      </c>
      <c r="I170" s="240" t="s">
        <v>549</v>
      </c>
      <c r="J170" s="240" t="s">
        <v>598</v>
      </c>
      <c r="K170" s="282"/>
    </row>
    <row r="171" spans="2:11" s="1" customFormat="1" ht="15" customHeight="1">
      <c r="B171" s="261"/>
      <c r="C171" s="240" t="s">
        <v>495</v>
      </c>
      <c r="D171" s="240"/>
      <c r="E171" s="240"/>
      <c r="F171" s="260" t="s">
        <v>547</v>
      </c>
      <c r="G171" s="240"/>
      <c r="H171" s="240" t="s">
        <v>614</v>
      </c>
      <c r="I171" s="240" t="s">
        <v>549</v>
      </c>
      <c r="J171" s="240" t="s">
        <v>598</v>
      </c>
      <c r="K171" s="282"/>
    </row>
    <row r="172" spans="2:11" s="1" customFormat="1" ht="15" customHeight="1">
      <c r="B172" s="261"/>
      <c r="C172" s="240" t="s">
        <v>552</v>
      </c>
      <c r="D172" s="240"/>
      <c r="E172" s="240"/>
      <c r="F172" s="260" t="s">
        <v>553</v>
      </c>
      <c r="G172" s="240"/>
      <c r="H172" s="240" t="s">
        <v>614</v>
      </c>
      <c r="I172" s="240" t="s">
        <v>549</v>
      </c>
      <c r="J172" s="240">
        <v>50</v>
      </c>
      <c r="K172" s="282"/>
    </row>
    <row r="173" spans="2:11" s="1" customFormat="1" ht="15" customHeight="1">
      <c r="B173" s="261"/>
      <c r="C173" s="240" t="s">
        <v>555</v>
      </c>
      <c r="D173" s="240"/>
      <c r="E173" s="240"/>
      <c r="F173" s="260" t="s">
        <v>547</v>
      </c>
      <c r="G173" s="240"/>
      <c r="H173" s="240" t="s">
        <v>614</v>
      </c>
      <c r="I173" s="240" t="s">
        <v>557</v>
      </c>
      <c r="J173" s="240"/>
      <c r="K173" s="282"/>
    </row>
    <row r="174" spans="2:11" s="1" customFormat="1" ht="15" customHeight="1">
      <c r="B174" s="261"/>
      <c r="C174" s="240" t="s">
        <v>566</v>
      </c>
      <c r="D174" s="240"/>
      <c r="E174" s="240"/>
      <c r="F174" s="260" t="s">
        <v>553</v>
      </c>
      <c r="G174" s="240"/>
      <c r="H174" s="240" t="s">
        <v>614</v>
      </c>
      <c r="I174" s="240" t="s">
        <v>549</v>
      </c>
      <c r="J174" s="240">
        <v>50</v>
      </c>
      <c r="K174" s="282"/>
    </row>
    <row r="175" spans="2:11" s="1" customFormat="1" ht="15" customHeight="1">
      <c r="B175" s="261"/>
      <c r="C175" s="240" t="s">
        <v>574</v>
      </c>
      <c r="D175" s="240"/>
      <c r="E175" s="240"/>
      <c r="F175" s="260" t="s">
        <v>553</v>
      </c>
      <c r="G175" s="240"/>
      <c r="H175" s="240" t="s">
        <v>614</v>
      </c>
      <c r="I175" s="240" t="s">
        <v>549</v>
      </c>
      <c r="J175" s="240">
        <v>50</v>
      </c>
      <c r="K175" s="282"/>
    </row>
    <row r="176" spans="2:11" s="1" customFormat="1" ht="15" customHeight="1">
      <c r="B176" s="261"/>
      <c r="C176" s="240" t="s">
        <v>572</v>
      </c>
      <c r="D176" s="240"/>
      <c r="E176" s="240"/>
      <c r="F176" s="260" t="s">
        <v>553</v>
      </c>
      <c r="G176" s="240"/>
      <c r="H176" s="240" t="s">
        <v>614</v>
      </c>
      <c r="I176" s="240" t="s">
        <v>549</v>
      </c>
      <c r="J176" s="240">
        <v>50</v>
      </c>
      <c r="K176" s="282"/>
    </row>
    <row r="177" spans="2:11" s="1" customFormat="1" ht="15" customHeight="1">
      <c r="B177" s="261"/>
      <c r="C177" s="240" t="s">
        <v>110</v>
      </c>
      <c r="D177" s="240"/>
      <c r="E177" s="240"/>
      <c r="F177" s="260" t="s">
        <v>547</v>
      </c>
      <c r="G177" s="240"/>
      <c r="H177" s="240" t="s">
        <v>615</v>
      </c>
      <c r="I177" s="240" t="s">
        <v>616</v>
      </c>
      <c r="J177" s="240"/>
      <c r="K177" s="282"/>
    </row>
    <row r="178" spans="2:11" s="1" customFormat="1" ht="15" customHeight="1">
      <c r="B178" s="261"/>
      <c r="C178" s="240" t="s">
        <v>59</v>
      </c>
      <c r="D178" s="240"/>
      <c r="E178" s="240"/>
      <c r="F178" s="260" t="s">
        <v>547</v>
      </c>
      <c r="G178" s="240"/>
      <c r="H178" s="240" t="s">
        <v>617</v>
      </c>
      <c r="I178" s="240" t="s">
        <v>618</v>
      </c>
      <c r="J178" s="240">
        <v>1</v>
      </c>
      <c r="K178" s="282"/>
    </row>
    <row r="179" spans="2:11" s="1" customFormat="1" ht="15" customHeight="1">
      <c r="B179" s="261"/>
      <c r="C179" s="240" t="s">
        <v>55</v>
      </c>
      <c r="D179" s="240"/>
      <c r="E179" s="240"/>
      <c r="F179" s="260" t="s">
        <v>547</v>
      </c>
      <c r="G179" s="240"/>
      <c r="H179" s="240" t="s">
        <v>619</v>
      </c>
      <c r="I179" s="240" t="s">
        <v>549</v>
      </c>
      <c r="J179" s="240">
        <v>20</v>
      </c>
      <c r="K179" s="282"/>
    </row>
    <row r="180" spans="2:11" s="1" customFormat="1" ht="15" customHeight="1">
      <c r="B180" s="261"/>
      <c r="C180" s="240" t="s">
        <v>56</v>
      </c>
      <c r="D180" s="240"/>
      <c r="E180" s="240"/>
      <c r="F180" s="260" t="s">
        <v>547</v>
      </c>
      <c r="G180" s="240"/>
      <c r="H180" s="240" t="s">
        <v>620</v>
      </c>
      <c r="I180" s="240" t="s">
        <v>549</v>
      </c>
      <c r="J180" s="240">
        <v>255</v>
      </c>
      <c r="K180" s="282"/>
    </row>
    <row r="181" spans="2:11" s="1" customFormat="1" ht="15" customHeight="1">
      <c r="B181" s="261"/>
      <c r="C181" s="240" t="s">
        <v>111</v>
      </c>
      <c r="D181" s="240"/>
      <c r="E181" s="240"/>
      <c r="F181" s="260" t="s">
        <v>547</v>
      </c>
      <c r="G181" s="240"/>
      <c r="H181" s="240" t="s">
        <v>511</v>
      </c>
      <c r="I181" s="240" t="s">
        <v>549</v>
      </c>
      <c r="J181" s="240">
        <v>10</v>
      </c>
      <c r="K181" s="282"/>
    </row>
    <row r="182" spans="2:11" s="1" customFormat="1" ht="15" customHeight="1">
      <c r="B182" s="261"/>
      <c r="C182" s="240" t="s">
        <v>112</v>
      </c>
      <c r="D182" s="240"/>
      <c r="E182" s="240"/>
      <c r="F182" s="260" t="s">
        <v>547</v>
      </c>
      <c r="G182" s="240"/>
      <c r="H182" s="240" t="s">
        <v>621</v>
      </c>
      <c r="I182" s="240" t="s">
        <v>582</v>
      </c>
      <c r="J182" s="240"/>
      <c r="K182" s="282"/>
    </row>
    <row r="183" spans="2:11" s="1" customFormat="1" ht="15" customHeight="1">
      <c r="B183" s="261"/>
      <c r="C183" s="240" t="s">
        <v>622</v>
      </c>
      <c r="D183" s="240"/>
      <c r="E183" s="240"/>
      <c r="F183" s="260" t="s">
        <v>547</v>
      </c>
      <c r="G183" s="240"/>
      <c r="H183" s="240" t="s">
        <v>623</v>
      </c>
      <c r="I183" s="240" t="s">
        <v>582</v>
      </c>
      <c r="J183" s="240"/>
      <c r="K183" s="282"/>
    </row>
    <row r="184" spans="2:11" s="1" customFormat="1" ht="15" customHeight="1">
      <c r="B184" s="261"/>
      <c r="C184" s="240" t="s">
        <v>611</v>
      </c>
      <c r="D184" s="240"/>
      <c r="E184" s="240"/>
      <c r="F184" s="260" t="s">
        <v>547</v>
      </c>
      <c r="G184" s="240"/>
      <c r="H184" s="240" t="s">
        <v>624</v>
      </c>
      <c r="I184" s="240" t="s">
        <v>582</v>
      </c>
      <c r="J184" s="240"/>
      <c r="K184" s="282"/>
    </row>
    <row r="185" spans="2:11" s="1" customFormat="1" ht="15" customHeight="1">
      <c r="B185" s="261"/>
      <c r="C185" s="240" t="s">
        <v>114</v>
      </c>
      <c r="D185" s="240"/>
      <c r="E185" s="240"/>
      <c r="F185" s="260" t="s">
        <v>553</v>
      </c>
      <c r="G185" s="240"/>
      <c r="H185" s="240" t="s">
        <v>625</v>
      </c>
      <c r="I185" s="240" t="s">
        <v>549</v>
      </c>
      <c r="J185" s="240">
        <v>50</v>
      </c>
      <c r="K185" s="282"/>
    </row>
    <row r="186" spans="2:11" s="1" customFormat="1" ht="15" customHeight="1">
      <c r="B186" s="261"/>
      <c r="C186" s="240" t="s">
        <v>626</v>
      </c>
      <c r="D186" s="240"/>
      <c r="E186" s="240"/>
      <c r="F186" s="260" t="s">
        <v>553</v>
      </c>
      <c r="G186" s="240"/>
      <c r="H186" s="240" t="s">
        <v>627</v>
      </c>
      <c r="I186" s="240" t="s">
        <v>628</v>
      </c>
      <c r="J186" s="240"/>
      <c r="K186" s="282"/>
    </row>
    <row r="187" spans="2:11" s="1" customFormat="1" ht="15" customHeight="1">
      <c r="B187" s="261"/>
      <c r="C187" s="240" t="s">
        <v>629</v>
      </c>
      <c r="D187" s="240"/>
      <c r="E187" s="240"/>
      <c r="F187" s="260" t="s">
        <v>553</v>
      </c>
      <c r="G187" s="240"/>
      <c r="H187" s="240" t="s">
        <v>630</v>
      </c>
      <c r="I187" s="240" t="s">
        <v>628</v>
      </c>
      <c r="J187" s="240"/>
      <c r="K187" s="282"/>
    </row>
    <row r="188" spans="2:11" s="1" customFormat="1" ht="15" customHeight="1">
      <c r="B188" s="261"/>
      <c r="C188" s="240" t="s">
        <v>631</v>
      </c>
      <c r="D188" s="240"/>
      <c r="E188" s="240"/>
      <c r="F188" s="260" t="s">
        <v>553</v>
      </c>
      <c r="G188" s="240"/>
      <c r="H188" s="240" t="s">
        <v>632</v>
      </c>
      <c r="I188" s="240" t="s">
        <v>628</v>
      </c>
      <c r="J188" s="240"/>
      <c r="K188" s="282"/>
    </row>
    <row r="189" spans="2:11" s="1" customFormat="1" ht="15" customHeight="1">
      <c r="B189" s="261"/>
      <c r="C189" s="294" t="s">
        <v>633</v>
      </c>
      <c r="D189" s="240"/>
      <c r="E189" s="240"/>
      <c r="F189" s="260" t="s">
        <v>553</v>
      </c>
      <c r="G189" s="240"/>
      <c r="H189" s="240" t="s">
        <v>634</v>
      </c>
      <c r="I189" s="240" t="s">
        <v>635</v>
      </c>
      <c r="J189" s="295" t="s">
        <v>636</v>
      </c>
      <c r="K189" s="282"/>
    </row>
    <row r="190" spans="2:11" s="1" customFormat="1" ht="15" customHeight="1">
      <c r="B190" s="261"/>
      <c r="C190" s="246" t="s">
        <v>44</v>
      </c>
      <c r="D190" s="240"/>
      <c r="E190" s="240"/>
      <c r="F190" s="260" t="s">
        <v>547</v>
      </c>
      <c r="G190" s="240"/>
      <c r="H190" s="237" t="s">
        <v>637</v>
      </c>
      <c r="I190" s="240" t="s">
        <v>638</v>
      </c>
      <c r="J190" s="240"/>
      <c r="K190" s="282"/>
    </row>
    <row r="191" spans="2:11" s="1" customFormat="1" ht="15" customHeight="1">
      <c r="B191" s="261"/>
      <c r="C191" s="246" t="s">
        <v>639</v>
      </c>
      <c r="D191" s="240"/>
      <c r="E191" s="240"/>
      <c r="F191" s="260" t="s">
        <v>547</v>
      </c>
      <c r="G191" s="240"/>
      <c r="H191" s="240" t="s">
        <v>640</v>
      </c>
      <c r="I191" s="240" t="s">
        <v>582</v>
      </c>
      <c r="J191" s="240"/>
      <c r="K191" s="282"/>
    </row>
    <row r="192" spans="2:11" s="1" customFormat="1" ht="15" customHeight="1">
      <c r="B192" s="261"/>
      <c r="C192" s="246" t="s">
        <v>641</v>
      </c>
      <c r="D192" s="240"/>
      <c r="E192" s="240"/>
      <c r="F192" s="260" t="s">
        <v>547</v>
      </c>
      <c r="G192" s="240"/>
      <c r="H192" s="240" t="s">
        <v>642</v>
      </c>
      <c r="I192" s="240" t="s">
        <v>582</v>
      </c>
      <c r="J192" s="240"/>
      <c r="K192" s="282"/>
    </row>
    <row r="193" spans="2:11" s="1" customFormat="1" ht="15" customHeight="1">
      <c r="B193" s="261"/>
      <c r="C193" s="246" t="s">
        <v>643</v>
      </c>
      <c r="D193" s="240"/>
      <c r="E193" s="240"/>
      <c r="F193" s="260" t="s">
        <v>553</v>
      </c>
      <c r="G193" s="240"/>
      <c r="H193" s="240" t="s">
        <v>644</v>
      </c>
      <c r="I193" s="240" t="s">
        <v>582</v>
      </c>
      <c r="J193" s="240"/>
      <c r="K193" s="282"/>
    </row>
    <row r="194" spans="2:11" s="1" customFormat="1" ht="15" customHeight="1">
      <c r="B194" s="288"/>
      <c r="C194" s="296"/>
      <c r="D194" s="270"/>
      <c r="E194" s="270"/>
      <c r="F194" s="270"/>
      <c r="G194" s="270"/>
      <c r="H194" s="270"/>
      <c r="I194" s="270"/>
      <c r="J194" s="270"/>
      <c r="K194" s="289"/>
    </row>
    <row r="195" spans="2:11" s="1" customFormat="1" ht="18.75" customHeight="1">
      <c r="B195" s="237"/>
      <c r="C195" s="240"/>
      <c r="D195" s="240"/>
      <c r="E195" s="240"/>
      <c r="F195" s="260"/>
      <c r="G195" s="240"/>
      <c r="H195" s="240"/>
      <c r="I195" s="240"/>
      <c r="J195" s="240"/>
      <c r="K195" s="237"/>
    </row>
    <row r="196" spans="2:11" s="1" customFormat="1" ht="18.75" customHeight="1">
      <c r="B196" s="237"/>
      <c r="C196" s="240"/>
      <c r="D196" s="240"/>
      <c r="E196" s="240"/>
      <c r="F196" s="260"/>
      <c r="G196" s="240"/>
      <c r="H196" s="240"/>
      <c r="I196" s="240"/>
      <c r="J196" s="240"/>
      <c r="K196" s="237"/>
    </row>
    <row r="197" spans="2:11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s="1" customFormat="1" ht="12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s="1" customFormat="1" ht="22.2">
      <c r="B199" s="232"/>
      <c r="C199" s="357" t="s">
        <v>645</v>
      </c>
      <c r="D199" s="357"/>
      <c r="E199" s="357"/>
      <c r="F199" s="357"/>
      <c r="G199" s="357"/>
      <c r="H199" s="357"/>
      <c r="I199" s="357"/>
      <c r="J199" s="357"/>
      <c r="K199" s="233"/>
    </row>
    <row r="200" spans="2:11" s="1" customFormat="1" ht="25.5" customHeight="1">
      <c r="B200" s="232"/>
      <c r="C200" s="297" t="s">
        <v>646</v>
      </c>
      <c r="D200" s="297"/>
      <c r="E200" s="297"/>
      <c r="F200" s="297" t="s">
        <v>647</v>
      </c>
      <c r="G200" s="298"/>
      <c r="H200" s="358" t="s">
        <v>648</v>
      </c>
      <c r="I200" s="358"/>
      <c r="J200" s="358"/>
      <c r="K200" s="233"/>
    </row>
    <row r="201" spans="2:11" s="1" customFormat="1" ht="5.25" customHeight="1">
      <c r="B201" s="261"/>
      <c r="C201" s="258"/>
      <c r="D201" s="258"/>
      <c r="E201" s="258"/>
      <c r="F201" s="258"/>
      <c r="G201" s="240"/>
      <c r="H201" s="258"/>
      <c r="I201" s="258"/>
      <c r="J201" s="258"/>
      <c r="K201" s="282"/>
    </row>
    <row r="202" spans="2:11" s="1" customFormat="1" ht="15" customHeight="1">
      <c r="B202" s="261"/>
      <c r="C202" s="240" t="s">
        <v>638</v>
      </c>
      <c r="D202" s="240"/>
      <c r="E202" s="240"/>
      <c r="F202" s="260" t="s">
        <v>45</v>
      </c>
      <c r="G202" s="240"/>
      <c r="H202" s="359" t="s">
        <v>649</v>
      </c>
      <c r="I202" s="359"/>
      <c r="J202" s="359"/>
      <c r="K202" s="282"/>
    </row>
    <row r="203" spans="2:11" s="1" customFormat="1" ht="15" customHeight="1">
      <c r="B203" s="261"/>
      <c r="C203" s="267"/>
      <c r="D203" s="240"/>
      <c r="E203" s="240"/>
      <c r="F203" s="260" t="s">
        <v>46</v>
      </c>
      <c r="G203" s="240"/>
      <c r="H203" s="359" t="s">
        <v>650</v>
      </c>
      <c r="I203" s="359"/>
      <c r="J203" s="359"/>
      <c r="K203" s="282"/>
    </row>
    <row r="204" spans="2:11" s="1" customFormat="1" ht="15" customHeight="1">
      <c r="B204" s="261"/>
      <c r="C204" s="267"/>
      <c r="D204" s="240"/>
      <c r="E204" s="240"/>
      <c r="F204" s="260" t="s">
        <v>49</v>
      </c>
      <c r="G204" s="240"/>
      <c r="H204" s="359" t="s">
        <v>651</v>
      </c>
      <c r="I204" s="359"/>
      <c r="J204" s="359"/>
      <c r="K204" s="282"/>
    </row>
    <row r="205" spans="2:11" s="1" customFormat="1" ht="15" customHeight="1">
      <c r="B205" s="261"/>
      <c r="C205" s="240"/>
      <c r="D205" s="240"/>
      <c r="E205" s="240"/>
      <c r="F205" s="260" t="s">
        <v>47</v>
      </c>
      <c r="G205" s="240"/>
      <c r="H205" s="359" t="s">
        <v>652</v>
      </c>
      <c r="I205" s="359"/>
      <c r="J205" s="359"/>
      <c r="K205" s="282"/>
    </row>
    <row r="206" spans="2:11" s="1" customFormat="1" ht="15" customHeight="1">
      <c r="B206" s="261"/>
      <c r="C206" s="240"/>
      <c r="D206" s="240"/>
      <c r="E206" s="240"/>
      <c r="F206" s="260" t="s">
        <v>48</v>
      </c>
      <c r="G206" s="240"/>
      <c r="H206" s="359" t="s">
        <v>653</v>
      </c>
      <c r="I206" s="359"/>
      <c r="J206" s="359"/>
      <c r="K206" s="282"/>
    </row>
    <row r="207" spans="2:11" s="1" customFormat="1" ht="15" customHeight="1">
      <c r="B207" s="261"/>
      <c r="C207" s="240"/>
      <c r="D207" s="240"/>
      <c r="E207" s="240"/>
      <c r="F207" s="260"/>
      <c r="G207" s="240"/>
      <c r="H207" s="240"/>
      <c r="I207" s="240"/>
      <c r="J207" s="240"/>
      <c r="K207" s="282"/>
    </row>
    <row r="208" spans="2:11" s="1" customFormat="1" ht="15" customHeight="1">
      <c r="B208" s="261"/>
      <c r="C208" s="240" t="s">
        <v>594</v>
      </c>
      <c r="D208" s="240"/>
      <c r="E208" s="240"/>
      <c r="F208" s="260" t="s">
        <v>81</v>
      </c>
      <c r="G208" s="240"/>
      <c r="H208" s="359" t="s">
        <v>654</v>
      </c>
      <c r="I208" s="359"/>
      <c r="J208" s="359"/>
      <c r="K208" s="282"/>
    </row>
    <row r="209" spans="2:11" s="1" customFormat="1" ht="15" customHeight="1">
      <c r="B209" s="261"/>
      <c r="C209" s="267"/>
      <c r="D209" s="240"/>
      <c r="E209" s="240"/>
      <c r="F209" s="260" t="s">
        <v>489</v>
      </c>
      <c r="G209" s="240"/>
      <c r="H209" s="359" t="s">
        <v>490</v>
      </c>
      <c r="I209" s="359"/>
      <c r="J209" s="359"/>
      <c r="K209" s="282"/>
    </row>
    <row r="210" spans="2:11" s="1" customFormat="1" ht="15" customHeight="1">
      <c r="B210" s="261"/>
      <c r="C210" s="240"/>
      <c r="D210" s="240"/>
      <c r="E210" s="240"/>
      <c r="F210" s="260" t="s">
        <v>487</v>
      </c>
      <c r="G210" s="240"/>
      <c r="H210" s="359" t="s">
        <v>655</v>
      </c>
      <c r="I210" s="359"/>
      <c r="J210" s="359"/>
      <c r="K210" s="282"/>
    </row>
    <row r="211" spans="2:11" s="1" customFormat="1" ht="15" customHeight="1">
      <c r="B211" s="299"/>
      <c r="C211" s="267"/>
      <c r="D211" s="267"/>
      <c r="E211" s="267"/>
      <c r="F211" s="260" t="s">
        <v>491</v>
      </c>
      <c r="G211" s="246"/>
      <c r="H211" s="360" t="s">
        <v>492</v>
      </c>
      <c r="I211" s="360"/>
      <c r="J211" s="360"/>
      <c r="K211" s="300"/>
    </row>
    <row r="212" spans="2:11" s="1" customFormat="1" ht="15" customHeight="1">
      <c r="B212" s="299"/>
      <c r="C212" s="267"/>
      <c r="D212" s="267"/>
      <c r="E212" s="267"/>
      <c r="F212" s="260" t="s">
        <v>493</v>
      </c>
      <c r="G212" s="246"/>
      <c r="H212" s="360" t="s">
        <v>656</v>
      </c>
      <c r="I212" s="360"/>
      <c r="J212" s="360"/>
      <c r="K212" s="300"/>
    </row>
    <row r="213" spans="2:11" s="1" customFormat="1" ht="15" customHeight="1">
      <c r="B213" s="299"/>
      <c r="C213" s="267"/>
      <c r="D213" s="267"/>
      <c r="E213" s="267"/>
      <c r="F213" s="301"/>
      <c r="G213" s="246"/>
      <c r="H213" s="302"/>
      <c r="I213" s="302"/>
      <c r="J213" s="302"/>
      <c r="K213" s="300"/>
    </row>
    <row r="214" spans="2:11" s="1" customFormat="1" ht="15" customHeight="1">
      <c r="B214" s="299"/>
      <c r="C214" s="240" t="s">
        <v>618</v>
      </c>
      <c r="D214" s="267"/>
      <c r="E214" s="267"/>
      <c r="F214" s="260">
        <v>1</v>
      </c>
      <c r="G214" s="246"/>
      <c r="H214" s="360" t="s">
        <v>657</v>
      </c>
      <c r="I214" s="360"/>
      <c r="J214" s="360"/>
      <c r="K214" s="300"/>
    </row>
    <row r="215" spans="2:11" s="1" customFormat="1" ht="15" customHeight="1">
      <c r="B215" s="299"/>
      <c r="C215" s="267"/>
      <c r="D215" s="267"/>
      <c r="E215" s="267"/>
      <c r="F215" s="260">
        <v>2</v>
      </c>
      <c r="G215" s="246"/>
      <c r="H215" s="360" t="s">
        <v>658</v>
      </c>
      <c r="I215" s="360"/>
      <c r="J215" s="360"/>
      <c r="K215" s="300"/>
    </row>
    <row r="216" spans="2:11" s="1" customFormat="1" ht="15" customHeight="1">
      <c r="B216" s="299"/>
      <c r="C216" s="267"/>
      <c r="D216" s="267"/>
      <c r="E216" s="267"/>
      <c r="F216" s="260">
        <v>3</v>
      </c>
      <c r="G216" s="246"/>
      <c r="H216" s="360" t="s">
        <v>659</v>
      </c>
      <c r="I216" s="360"/>
      <c r="J216" s="360"/>
      <c r="K216" s="300"/>
    </row>
    <row r="217" spans="2:11" s="1" customFormat="1" ht="15" customHeight="1">
      <c r="B217" s="299"/>
      <c r="C217" s="267"/>
      <c r="D217" s="267"/>
      <c r="E217" s="267"/>
      <c r="F217" s="260">
        <v>4</v>
      </c>
      <c r="G217" s="246"/>
      <c r="H217" s="360" t="s">
        <v>660</v>
      </c>
      <c r="I217" s="360"/>
      <c r="J217" s="360"/>
      <c r="K217" s="300"/>
    </row>
    <row r="218" spans="2:11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Rekapitulace stavby</vt:lpstr>
      <vt:lpstr>102 - Zastávkové informač...</vt:lpstr>
      <vt:lpstr>Pokyny pro vyplnění</vt:lpstr>
      <vt:lpstr>'102 - Zastávkové informač...'!Print_Area</vt:lpstr>
      <vt:lpstr>'Pokyny pro vyplnění'!Print_Area</vt:lpstr>
      <vt:lpstr>'Rekapitulace stavby'!Print_Area</vt:lpstr>
      <vt:lpstr>'102 - Zastávkové informač...'!Print_Titles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LAPTOP-0VD15FGP\spider_laptop</dc:creator>
  <cp:lastModifiedBy>spider_laptop</cp:lastModifiedBy>
  <cp:lastPrinted>2021-04-30T06:10:45Z</cp:lastPrinted>
  <dcterms:created xsi:type="dcterms:W3CDTF">2021-04-30T06:03:08Z</dcterms:created>
  <dcterms:modified xsi:type="dcterms:W3CDTF">2021-04-30T06:11:15Z</dcterms:modified>
</cp:coreProperties>
</file>