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16\Revitalizace Hrádku\Zadavaci_rizeni_2021\21030002_Sadove upravy\05_Vysvetleni_ZD\"/>
    </mc:Choice>
  </mc:AlternateContent>
  <bookViews>
    <workbookView xWindow="28680" yWindow="-120" windowWidth="24240" windowHeight="13740"/>
  </bookViews>
  <sheets>
    <sheet name="Pokyny pro vyplnění" sheetId="11" r:id="rId1"/>
    <sheet name="Stavba" sheetId="1" r:id="rId2"/>
    <sheet name="VzorPolozky" sheetId="10" state="hidden" r:id="rId3"/>
    <sheet name="VON VON Naklady" sheetId="12" r:id="rId4"/>
    <sheet name="SO 01 100 Pol" sheetId="13" r:id="rId5"/>
    <sheet name="SO 01 150 Pol" sheetId="14" r:id="rId6"/>
    <sheet name="SO 06 601 Pol" sheetId="15" r:id="rId7"/>
    <sheet name="SO 06 602 Pol" sheetId="16" r:id="rId8"/>
    <sheet name="SO 06 611 Pol" sheetId="17" r:id="rId9"/>
    <sheet name="SO 06 620 Pol" sheetId="18" r:id="rId10"/>
    <sheet name="SO 07 700-1 Pol" sheetId="19" r:id="rId11"/>
  </sheets>
  <externalReferences>
    <externalReference r:id="rId12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01 100 Pol'!$1:$7</definedName>
    <definedName name="_xlnm.Print_Titles" localSheetId="5">'SO 01 150 Pol'!$1:$7</definedName>
    <definedName name="_xlnm.Print_Titles" localSheetId="6">'SO 06 601 Pol'!$1:$7</definedName>
    <definedName name="_xlnm.Print_Titles" localSheetId="7">'SO 06 602 Pol'!$1:$7</definedName>
    <definedName name="_xlnm.Print_Titles" localSheetId="8">'SO 06 611 Pol'!$1:$7</definedName>
    <definedName name="_xlnm.Print_Titles" localSheetId="9">'SO 06 620 Pol'!$1:$7</definedName>
    <definedName name="_xlnm.Print_Titles" localSheetId="10">'SO 07 700-1 Pol'!$1:$7</definedName>
    <definedName name="_xlnm.Print_Titles" localSheetId="3">'VON VON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01 100 Pol'!$A$1:$X$103</definedName>
    <definedName name="_xlnm.Print_Area" localSheetId="5">'SO 01 150 Pol'!$A$1:$X$52</definedName>
    <definedName name="_xlnm.Print_Area" localSheetId="6">'SO 06 601 Pol'!$A$1:$X$297</definedName>
    <definedName name="_xlnm.Print_Area" localSheetId="7">'SO 06 602 Pol'!$A$1:$X$56</definedName>
    <definedName name="_xlnm.Print_Area" localSheetId="8">'SO 06 611 Pol'!$A$1:$X$145</definedName>
    <definedName name="_xlnm.Print_Area" localSheetId="9">'SO 06 620 Pol'!$A$1:$X$13</definedName>
    <definedName name="_xlnm.Print_Area" localSheetId="10">'SO 07 700-1 Pol'!$A$1:$X$25</definedName>
    <definedName name="_xlnm.Print_Area" localSheetId="1">Stavba!$A$1:$J$88</definedName>
    <definedName name="_xlnm.Print_Area" localSheetId="3">'VON VON Naklady'!$A$1:$X$48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iterate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66" i="13" l="1"/>
  <c r="Q66" i="13"/>
  <c r="O66" i="13"/>
  <c r="K66" i="13"/>
  <c r="I66" i="13"/>
  <c r="G66" i="13"/>
  <c r="M66" i="13" s="1"/>
  <c r="V64" i="13"/>
  <c r="Q64" i="13"/>
  <c r="O64" i="13"/>
  <c r="K64" i="13"/>
  <c r="I64" i="13"/>
  <c r="G64" i="13"/>
  <c r="M64" i="13" s="1"/>
  <c r="G9" i="19" l="1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22" i="19"/>
  <c r="M22" i="19" s="1"/>
  <c r="I22" i="19"/>
  <c r="K22" i="19"/>
  <c r="O22" i="19"/>
  <c r="Q22" i="19"/>
  <c r="V22" i="19"/>
  <c r="AE24" i="19"/>
  <c r="F52" i="1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AE12" i="18"/>
  <c r="F50" i="1" s="1"/>
  <c r="BA130" i="17"/>
  <c r="BA125" i="17"/>
  <c r="BA115" i="17"/>
  <c r="BA80" i="17"/>
  <c r="BA12" i="17"/>
  <c r="BA10" i="17"/>
  <c r="G9" i="17"/>
  <c r="M9" i="17" s="1"/>
  <c r="I9" i="17"/>
  <c r="K9" i="17"/>
  <c r="O9" i="17"/>
  <c r="Q9" i="17"/>
  <c r="V9" i="17"/>
  <c r="G11" i="17"/>
  <c r="M11" i="17" s="1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4" i="17"/>
  <c r="M24" i="17" s="1"/>
  <c r="I24" i="17"/>
  <c r="K24" i="17"/>
  <c r="O24" i="17"/>
  <c r="Q24" i="17"/>
  <c r="V24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5" i="17"/>
  <c r="M35" i="17" s="1"/>
  <c r="I35" i="17"/>
  <c r="K35" i="17"/>
  <c r="O35" i="17"/>
  <c r="Q35" i="17"/>
  <c r="V35" i="17"/>
  <c r="G38" i="17"/>
  <c r="M38" i="17" s="1"/>
  <c r="I38" i="17"/>
  <c r="K38" i="17"/>
  <c r="O38" i="17"/>
  <c r="Q38" i="17"/>
  <c r="V38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7" i="17"/>
  <c r="M47" i="17" s="1"/>
  <c r="I47" i="17"/>
  <c r="K47" i="17"/>
  <c r="O47" i="17"/>
  <c r="Q47" i="17"/>
  <c r="V47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3" i="17"/>
  <c r="M63" i="17" s="1"/>
  <c r="I63" i="17"/>
  <c r="K63" i="17"/>
  <c r="O63" i="17"/>
  <c r="Q63" i="17"/>
  <c r="V63" i="17"/>
  <c r="G66" i="17"/>
  <c r="M66" i="17" s="1"/>
  <c r="I66" i="17"/>
  <c r="K66" i="17"/>
  <c r="O66" i="17"/>
  <c r="Q66" i="17"/>
  <c r="V66" i="17"/>
  <c r="G70" i="17"/>
  <c r="M70" i="17" s="1"/>
  <c r="I70" i="17"/>
  <c r="K70" i="17"/>
  <c r="O70" i="17"/>
  <c r="Q70" i="17"/>
  <c r="V70" i="17"/>
  <c r="G73" i="17"/>
  <c r="M73" i="17" s="1"/>
  <c r="I73" i="17"/>
  <c r="K73" i="17"/>
  <c r="O73" i="17"/>
  <c r="Q73" i="17"/>
  <c r="V73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9" i="17"/>
  <c r="M79" i="17" s="1"/>
  <c r="I79" i="17"/>
  <c r="K79" i="17"/>
  <c r="O79" i="17"/>
  <c r="Q79" i="17"/>
  <c r="V79" i="17"/>
  <c r="G81" i="17"/>
  <c r="M81" i="17" s="1"/>
  <c r="I81" i="17"/>
  <c r="K81" i="17"/>
  <c r="O81" i="17"/>
  <c r="Q81" i="17"/>
  <c r="V81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2" i="17"/>
  <c r="M92" i="17" s="1"/>
  <c r="I92" i="17"/>
  <c r="K92" i="17"/>
  <c r="O92" i="17"/>
  <c r="Q92" i="17"/>
  <c r="V92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7" i="17"/>
  <c r="M127" i="17" s="1"/>
  <c r="I127" i="17"/>
  <c r="I126" i="17" s="1"/>
  <c r="K127" i="17"/>
  <c r="K126" i="17" s="1"/>
  <c r="O127" i="17"/>
  <c r="Q127" i="17"/>
  <c r="V127" i="17"/>
  <c r="V126" i="17" s="1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1" i="17"/>
  <c r="I82" i="1" s="1"/>
  <c r="G132" i="17"/>
  <c r="I132" i="17"/>
  <c r="I131" i="17" s="1"/>
  <c r="K132" i="17"/>
  <c r="K131" i="17" s="1"/>
  <c r="M132" i="17"/>
  <c r="M131" i="17" s="1"/>
  <c r="O132" i="17"/>
  <c r="O131" i="17" s="1"/>
  <c r="Q132" i="17"/>
  <c r="Q131" i="17" s="1"/>
  <c r="V132" i="17"/>
  <c r="V131" i="17" s="1"/>
  <c r="G138" i="17"/>
  <c r="M138" i="17" s="1"/>
  <c r="I138" i="17"/>
  <c r="K138" i="17"/>
  <c r="O138" i="17"/>
  <c r="Q138" i="17"/>
  <c r="V138" i="17"/>
  <c r="G139" i="17"/>
  <c r="M139" i="17" s="1"/>
  <c r="I139" i="17"/>
  <c r="K139" i="17"/>
  <c r="O139" i="17"/>
  <c r="Q139" i="17"/>
  <c r="V139" i="17"/>
  <c r="V137" i="17" s="1"/>
  <c r="G140" i="17"/>
  <c r="M140" i="17" s="1"/>
  <c r="I140" i="17"/>
  <c r="K140" i="17"/>
  <c r="O140" i="17"/>
  <c r="Q140" i="17"/>
  <c r="V140" i="17"/>
  <c r="G142" i="17"/>
  <c r="M142" i="17" s="1"/>
  <c r="I142" i="17"/>
  <c r="K142" i="17"/>
  <c r="O142" i="17"/>
  <c r="Q142" i="17"/>
  <c r="V142" i="17"/>
  <c r="AE144" i="17"/>
  <c r="F49" i="1" s="1"/>
  <c r="BA30" i="16"/>
  <c r="BA28" i="16"/>
  <c r="BA26" i="16"/>
  <c r="BA24" i="16"/>
  <c r="BA18" i="16"/>
  <c r="BA16" i="16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AE55" i="16"/>
  <c r="F48" i="1" s="1"/>
  <c r="BA261" i="15"/>
  <c r="BA256" i="15"/>
  <c r="BA251" i="15"/>
  <c r="BA226" i="15"/>
  <c r="BA165" i="15"/>
  <c r="BA163" i="15"/>
  <c r="BA161" i="15"/>
  <c r="BA130" i="15"/>
  <c r="BA102" i="15"/>
  <c r="BA43" i="15"/>
  <c r="BA42" i="15"/>
  <c r="BA40" i="15"/>
  <c r="BA39" i="15"/>
  <c r="BA37" i="15"/>
  <c r="BA36" i="15"/>
  <c r="BA34" i="15"/>
  <c r="BA33" i="15"/>
  <c r="BA31" i="15"/>
  <c r="BA30" i="15"/>
  <c r="BA28" i="15"/>
  <c r="BA27" i="15"/>
  <c r="BA24" i="15"/>
  <c r="BA10" i="15"/>
  <c r="G9" i="15"/>
  <c r="I9" i="15"/>
  <c r="K9" i="15"/>
  <c r="O9" i="15"/>
  <c r="Q9" i="15"/>
  <c r="V9" i="15"/>
  <c r="G13" i="15"/>
  <c r="M13" i="15" s="1"/>
  <c r="I13" i="15"/>
  <c r="K13" i="15"/>
  <c r="O13" i="15"/>
  <c r="Q13" i="15"/>
  <c r="V13" i="15"/>
  <c r="G18" i="15"/>
  <c r="I18" i="15"/>
  <c r="K18" i="15"/>
  <c r="O18" i="15"/>
  <c r="Q18" i="15"/>
  <c r="V18" i="15"/>
  <c r="G23" i="15"/>
  <c r="M23" i="15" s="1"/>
  <c r="I23" i="15"/>
  <c r="K23" i="15"/>
  <c r="O23" i="15"/>
  <c r="Q23" i="15"/>
  <c r="V23" i="15"/>
  <c r="G26" i="15"/>
  <c r="M26" i="15" s="1"/>
  <c r="I26" i="15"/>
  <c r="K26" i="15"/>
  <c r="O26" i="15"/>
  <c r="Q26" i="15"/>
  <c r="V26" i="15"/>
  <c r="G29" i="15"/>
  <c r="M29" i="15" s="1"/>
  <c r="I29" i="15"/>
  <c r="K29" i="15"/>
  <c r="O29" i="15"/>
  <c r="Q29" i="15"/>
  <c r="V29" i="15"/>
  <c r="G32" i="15"/>
  <c r="M32" i="15" s="1"/>
  <c r="I32" i="15"/>
  <c r="K32" i="15"/>
  <c r="O32" i="15"/>
  <c r="Q32" i="15"/>
  <c r="V32" i="15"/>
  <c r="G35" i="15"/>
  <c r="M35" i="15" s="1"/>
  <c r="I35" i="15"/>
  <c r="K35" i="15"/>
  <c r="O35" i="15"/>
  <c r="Q35" i="15"/>
  <c r="V35" i="15"/>
  <c r="G38" i="15"/>
  <c r="M38" i="15" s="1"/>
  <c r="I38" i="15"/>
  <c r="K38" i="15"/>
  <c r="O38" i="15"/>
  <c r="Q38" i="15"/>
  <c r="V38" i="15"/>
  <c r="G41" i="15"/>
  <c r="M41" i="15" s="1"/>
  <c r="I41" i="15"/>
  <c r="K41" i="15"/>
  <c r="O41" i="15"/>
  <c r="Q41" i="15"/>
  <c r="V41" i="15"/>
  <c r="G44" i="15"/>
  <c r="M44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7" i="15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2" i="15"/>
  <c r="M92" i="15" s="1"/>
  <c r="I92" i="15"/>
  <c r="K92" i="15"/>
  <c r="O92" i="15"/>
  <c r="Q92" i="15"/>
  <c r="V92" i="15"/>
  <c r="G94" i="15"/>
  <c r="M94" i="15" s="1"/>
  <c r="I94" i="15"/>
  <c r="K94" i="15"/>
  <c r="O94" i="15"/>
  <c r="Q94" i="15"/>
  <c r="V94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M122" i="15" s="1"/>
  <c r="I122" i="15"/>
  <c r="K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M126" i="15" s="1"/>
  <c r="I126" i="15"/>
  <c r="K126" i="15"/>
  <c r="O126" i="15"/>
  <c r="Q126" i="15"/>
  <c r="V126" i="15"/>
  <c r="G128" i="15"/>
  <c r="I128" i="15"/>
  <c r="K128" i="15"/>
  <c r="O128" i="15"/>
  <c r="Q128" i="15"/>
  <c r="V128" i="15"/>
  <c r="G129" i="15"/>
  <c r="M129" i="15" s="1"/>
  <c r="I129" i="15"/>
  <c r="K129" i="15"/>
  <c r="O129" i="15"/>
  <c r="Q129" i="15"/>
  <c r="V129" i="15"/>
  <c r="G131" i="15"/>
  <c r="M131" i="15" s="1"/>
  <c r="I131" i="15"/>
  <c r="K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M134" i="15" s="1"/>
  <c r="I134" i="15"/>
  <c r="K134" i="15"/>
  <c r="O134" i="15"/>
  <c r="Q134" i="15"/>
  <c r="V134" i="15"/>
  <c r="G135" i="15"/>
  <c r="M135" i="15" s="1"/>
  <c r="I135" i="15"/>
  <c r="K135" i="15"/>
  <c r="O135" i="15"/>
  <c r="Q135" i="15"/>
  <c r="V135" i="15"/>
  <c r="G137" i="15"/>
  <c r="M137" i="15" s="1"/>
  <c r="I137" i="15"/>
  <c r="K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M145" i="15" s="1"/>
  <c r="I145" i="15"/>
  <c r="K145" i="15"/>
  <c r="O145" i="15"/>
  <c r="Q145" i="15"/>
  <c r="V145" i="15"/>
  <c r="G146" i="15"/>
  <c r="M146" i="15" s="1"/>
  <c r="I146" i="15"/>
  <c r="K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M152" i="15" s="1"/>
  <c r="I152" i="15"/>
  <c r="K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M156" i="15" s="1"/>
  <c r="I156" i="15"/>
  <c r="K156" i="15"/>
  <c r="O156" i="15"/>
  <c r="Q156" i="15"/>
  <c r="V156" i="15"/>
  <c r="G158" i="15"/>
  <c r="M158" i="15" s="1"/>
  <c r="I158" i="15"/>
  <c r="K158" i="15"/>
  <c r="O158" i="15"/>
  <c r="Q158" i="15"/>
  <c r="V158" i="15"/>
  <c r="G159" i="15"/>
  <c r="M159" i="15" s="1"/>
  <c r="I159" i="15"/>
  <c r="K159" i="15"/>
  <c r="O159" i="15"/>
  <c r="Q159" i="15"/>
  <c r="V159" i="15"/>
  <c r="G160" i="15"/>
  <c r="I160" i="15"/>
  <c r="K160" i="15"/>
  <c r="O160" i="15"/>
  <c r="Q160" i="15"/>
  <c r="V160" i="15"/>
  <c r="G162" i="15"/>
  <c r="M162" i="15" s="1"/>
  <c r="I162" i="15"/>
  <c r="K162" i="15"/>
  <c r="O162" i="15"/>
  <c r="Q162" i="15"/>
  <c r="V162" i="15"/>
  <c r="G164" i="15"/>
  <c r="M164" i="15" s="1"/>
  <c r="I164" i="15"/>
  <c r="K164" i="15"/>
  <c r="O164" i="15"/>
  <c r="Q164" i="15"/>
  <c r="V164" i="15"/>
  <c r="G166" i="15"/>
  <c r="M166" i="15" s="1"/>
  <c r="I166" i="15"/>
  <c r="K166" i="15"/>
  <c r="O166" i="15"/>
  <c r="Q166" i="15"/>
  <c r="V166" i="15"/>
  <c r="G168" i="15"/>
  <c r="M168" i="15" s="1"/>
  <c r="I168" i="15"/>
  <c r="K168" i="15"/>
  <c r="O168" i="15"/>
  <c r="Q168" i="15"/>
  <c r="V168" i="15"/>
  <c r="G170" i="15"/>
  <c r="M170" i="15" s="1"/>
  <c r="I170" i="15"/>
  <c r="K170" i="15"/>
  <c r="O170" i="15"/>
  <c r="Q170" i="15"/>
  <c r="V170" i="15"/>
  <c r="G172" i="15"/>
  <c r="M172" i="15" s="1"/>
  <c r="I172" i="15"/>
  <c r="K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M176" i="15" s="1"/>
  <c r="I176" i="15"/>
  <c r="K176" i="15"/>
  <c r="O176" i="15"/>
  <c r="Q176" i="15"/>
  <c r="V176" i="15"/>
  <c r="G177" i="15"/>
  <c r="M177" i="15" s="1"/>
  <c r="I177" i="15"/>
  <c r="K177" i="15"/>
  <c r="O177" i="15"/>
  <c r="Q177" i="15"/>
  <c r="V177" i="15"/>
  <c r="G178" i="15"/>
  <c r="M178" i="15" s="1"/>
  <c r="I178" i="15"/>
  <c r="K178" i="15"/>
  <c r="O178" i="15"/>
  <c r="Q178" i="15"/>
  <c r="V178" i="15"/>
  <c r="G179" i="15"/>
  <c r="M179" i="15" s="1"/>
  <c r="I179" i="15"/>
  <c r="K179" i="15"/>
  <c r="O179" i="15"/>
  <c r="Q179" i="15"/>
  <c r="V179" i="15"/>
  <c r="G182" i="15"/>
  <c r="M182" i="15" s="1"/>
  <c r="I182" i="15"/>
  <c r="K182" i="15"/>
  <c r="O182" i="15"/>
  <c r="Q182" i="15"/>
  <c r="V182" i="15"/>
  <c r="G185" i="15"/>
  <c r="M185" i="15" s="1"/>
  <c r="I185" i="15"/>
  <c r="K185" i="15"/>
  <c r="O185" i="15"/>
  <c r="Q185" i="15"/>
  <c r="V185" i="15"/>
  <c r="G188" i="15"/>
  <c r="M188" i="15" s="1"/>
  <c r="I188" i="15"/>
  <c r="K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M190" i="15" s="1"/>
  <c r="I190" i="15"/>
  <c r="K190" i="15"/>
  <c r="O190" i="15"/>
  <c r="Q190" i="15"/>
  <c r="V190" i="15"/>
  <c r="G191" i="15"/>
  <c r="M191" i="15" s="1"/>
  <c r="I191" i="15"/>
  <c r="K191" i="15"/>
  <c r="O191" i="15"/>
  <c r="Q191" i="15"/>
  <c r="V191" i="15"/>
  <c r="G192" i="15"/>
  <c r="M192" i="15" s="1"/>
  <c r="I192" i="15"/>
  <c r="K192" i="15"/>
  <c r="O192" i="15"/>
  <c r="Q192" i="15"/>
  <c r="V192" i="15"/>
  <c r="G193" i="15"/>
  <c r="M193" i="15" s="1"/>
  <c r="I193" i="15"/>
  <c r="K193" i="15"/>
  <c r="O193" i="15"/>
  <c r="Q193" i="15"/>
  <c r="V193" i="15"/>
  <c r="G197" i="15"/>
  <c r="M197" i="15" s="1"/>
  <c r="I197" i="15"/>
  <c r="K197" i="15"/>
  <c r="O197" i="15"/>
  <c r="Q197" i="15"/>
  <c r="V197" i="15"/>
  <c r="G200" i="15"/>
  <c r="M200" i="15" s="1"/>
  <c r="I200" i="15"/>
  <c r="K200" i="15"/>
  <c r="O200" i="15"/>
  <c r="Q200" i="15"/>
  <c r="V200" i="15"/>
  <c r="G201" i="15"/>
  <c r="M201" i="15" s="1"/>
  <c r="I201" i="15"/>
  <c r="K201" i="15"/>
  <c r="O201" i="15"/>
  <c r="Q201" i="15"/>
  <c r="V201" i="15"/>
  <c r="G206" i="15"/>
  <c r="M206" i="15" s="1"/>
  <c r="I206" i="15"/>
  <c r="K206" i="15"/>
  <c r="O206" i="15"/>
  <c r="Q206" i="15"/>
  <c r="V206" i="15"/>
  <c r="G207" i="15"/>
  <c r="M207" i="15" s="1"/>
  <c r="I207" i="15"/>
  <c r="K207" i="15"/>
  <c r="O207" i="15"/>
  <c r="Q207" i="15"/>
  <c r="V207" i="15"/>
  <c r="G208" i="15"/>
  <c r="M208" i="15" s="1"/>
  <c r="I208" i="15"/>
  <c r="K208" i="15"/>
  <c r="O208" i="15"/>
  <c r="Q208" i="15"/>
  <c r="V208" i="15"/>
  <c r="G212" i="15"/>
  <c r="M212" i="15" s="1"/>
  <c r="I212" i="15"/>
  <c r="K212" i="15"/>
  <c r="O212" i="15"/>
  <c r="Q212" i="15"/>
  <c r="V212" i="15"/>
  <c r="G216" i="15"/>
  <c r="M216" i="15" s="1"/>
  <c r="I216" i="15"/>
  <c r="K216" i="15"/>
  <c r="O216" i="15"/>
  <c r="Q216" i="15"/>
  <c r="V216" i="15"/>
  <c r="G217" i="15"/>
  <c r="M217" i="15" s="1"/>
  <c r="I217" i="15"/>
  <c r="K217" i="15"/>
  <c r="O217" i="15"/>
  <c r="Q217" i="15"/>
  <c r="V217" i="15"/>
  <c r="G218" i="15"/>
  <c r="M218" i="15" s="1"/>
  <c r="I218" i="15"/>
  <c r="K218" i="15"/>
  <c r="O218" i="15"/>
  <c r="Q218" i="15"/>
  <c r="V218" i="15"/>
  <c r="G222" i="15"/>
  <c r="M222" i="15" s="1"/>
  <c r="I222" i="15"/>
  <c r="K222" i="15"/>
  <c r="O222" i="15"/>
  <c r="Q222" i="15"/>
  <c r="V222" i="15"/>
  <c r="G223" i="15"/>
  <c r="M223" i="15" s="1"/>
  <c r="I223" i="15"/>
  <c r="K223" i="15"/>
  <c r="O223" i="15"/>
  <c r="Q223" i="15"/>
  <c r="V223" i="15"/>
  <c r="G224" i="15"/>
  <c r="M224" i="15" s="1"/>
  <c r="I224" i="15"/>
  <c r="K224" i="15"/>
  <c r="O224" i="15"/>
  <c r="Q224" i="15"/>
  <c r="V224" i="15"/>
  <c r="G229" i="15"/>
  <c r="M229" i="15" s="1"/>
  <c r="I229" i="15"/>
  <c r="K229" i="15"/>
  <c r="O229" i="15"/>
  <c r="Q229" i="15"/>
  <c r="V229" i="15"/>
  <c r="G230" i="15"/>
  <c r="M230" i="15" s="1"/>
  <c r="I230" i="15"/>
  <c r="K230" i="15"/>
  <c r="O230" i="15"/>
  <c r="Q230" i="15"/>
  <c r="V230" i="15"/>
  <c r="G231" i="15"/>
  <c r="M231" i="15" s="1"/>
  <c r="I231" i="15"/>
  <c r="K231" i="15"/>
  <c r="O231" i="15"/>
  <c r="Q231" i="15"/>
  <c r="V231" i="15"/>
  <c r="G232" i="15"/>
  <c r="M232" i="15" s="1"/>
  <c r="I232" i="15"/>
  <c r="K232" i="15"/>
  <c r="O232" i="15"/>
  <c r="Q232" i="15"/>
  <c r="V232" i="15"/>
  <c r="G233" i="15"/>
  <c r="M233" i="15" s="1"/>
  <c r="I233" i="15"/>
  <c r="K233" i="15"/>
  <c r="O233" i="15"/>
  <c r="Q233" i="15"/>
  <c r="V233" i="15"/>
  <c r="G234" i="15"/>
  <c r="M234" i="15" s="1"/>
  <c r="I234" i="15"/>
  <c r="K234" i="15"/>
  <c r="O234" i="15"/>
  <c r="Q234" i="15"/>
  <c r="V234" i="15"/>
  <c r="G235" i="15"/>
  <c r="M235" i="15" s="1"/>
  <c r="I235" i="15"/>
  <c r="K235" i="15"/>
  <c r="O235" i="15"/>
  <c r="Q235" i="15"/>
  <c r="V235" i="15"/>
  <c r="G236" i="15"/>
  <c r="M236" i="15" s="1"/>
  <c r="I236" i="15"/>
  <c r="K236" i="15"/>
  <c r="O236" i="15"/>
  <c r="Q236" i="15"/>
  <c r="V236" i="15"/>
  <c r="G237" i="15"/>
  <c r="M237" i="15" s="1"/>
  <c r="I237" i="15"/>
  <c r="K237" i="15"/>
  <c r="O237" i="15"/>
  <c r="Q237" i="15"/>
  <c r="V237" i="15"/>
  <c r="G238" i="15"/>
  <c r="M238" i="15" s="1"/>
  <c r="I238" i="15"/>
  <c r="K238" i="15"/>
  <c r="O238" i="15"/>
  <c r="Q238" i="15"/>
  <c r="V238" i="15"/>
  <c r="G239" i="15"/>
  <c r="M239" i="15" s="1"/>
  <c r="I239" i="15"/>
  <c r="K239" i="15"/>
  <c r="O239" i="15"/>
  <c r="Q239" i="15"/>
  <c r="V239" i="15"/>
  <c r="G240" i="15"/>
  <c r="M240" i="15" s="1"/>
  <c r="I240" i="15"/>
  <c r="K240" i="15"/>
  <c r="O240" i="15"/>
  <c r="Q240" i="15"/>
  <c r="V240" i="15"/>
  <c r="G241" i="15"/>
  <c r="M241" i="15" s="1"/>
  <c r="I241" i="15"/>
  <c r="K241" i="15"/>
  <c r="O241" i="15"/>
  <c r="Q241" i="15"/>
  <c r="V241" i="15"/>
  <c r="G242" i="15"/>
  <c r="M242" i="15" s="1"/>
  <c r="I242" i="15"/>
  <c r="K242" i="15"/>
  <c r="O242" i="15"/>
  <c r="Q242" i="15"/>
  <c r="V242" i="15"/>
  <c r="G243" i="15"/>
  <c r="M243" i="15" s="1"/>
  <c r="I243" i="15"/>
  <c r="K243" i="15"/>
  <c r="O243" i="15"/>
  <c r="Q243" i="15"/>
  <c r="V243" i="15"/>
  <c r="G244" i="15"/>
  <c r="M244" i="15" s="1"/>
  <c r="I244" i="15"/>
  <c r="K244" i="15"/>
  <c r="O244" i="15"/>
  <c r="Q244" i="15"/>
  <c r="V244" i="15"/>
  <c r="G245" i="15"/>
  <c r="M245" i="15" s="1"/>
  <c r="I245" i="15"/>
  <c r="K245" i="15"/>
  <c r="O245" i="15"/>
  <c r="Q245" i="15"/>
  <c r="V245" i="15"/>
  <c r="G246" i="15"/>
  <c r="M246" i="15" s="1"/>
  <c r="I246" i="15"/>
  <c r="K246" i="15"/>
  <c r="O246" i="15"/>
  <c r="Q246" i="15"/>
  <c r="V246" i="15"/>
  <c r="G248" i="15"/>
  <c r="M248" i="15" s="1"/>
  <c r="I248" i="15"/>
  <c r="K248" i="15"/>
  <c r="O248" i="15"/>
  <c r="Q248" i="15"/>
  <c r="V248" i="15"/>
  <c r="G249" i="15"/>
  <c r="M249" i="15" s="1"/>
  <c r="I249" i="15"/>
  <c r="K249" i="15"/>
  <c r="O249" i="15"/>
  <c r="Q249" i="15"/>
  <c r="V249" i="15"/>
  <c r="G250" i="15"/>
  <c r="I250" i="15"/>
  <c r="K250" i="15"/>
  <c r="O250" i="15"/>
  <c r="Q250" i="15"/>
  <c r="V250" i="15"/>
  <c r="G252" i="15"/>
  <c r="M252" i="15" s="1"/>
  <c r="I252" i="15"/>
  <c r="K252" i="15"/>
  <c r="O252" i="15"/>
  <c r="Q252" i="15"/>
  <c r="V252" i="15"/>
  <c r="G253" i="15"/>
  <c r="M253" i="15" s="1"/>
  <c r="I253" i="15"/>
  <c r="K253" i="15"/>
  <c r="O253" i="15"/>
  <c r="Q253" i="15"/>
  <c r="V253" i="15"/>
  <c r="G255" i="15"/>
  <c r="M255" i="15" s="1"/>
  <c r="I255" i="15"/>
  <c r="K255" i="15"/>
  <c r="O255" i="15"/>
  <c r="Q255" i="15"/>
  <c r="V255" i="15"/>
  <c r="G257" i="15"/>
  <c r="M257" i="15" s="1"/>
  <c r="I257" i="15"/>
  <c r="K257" i="15"/>
  <c r="O257" i="15"/>
  <c r="Q257" i="15"/>
  <c r="V257" i="15"/>
  <c r="G260" i="15"/>
  <c r="M260" i="15" s="1"/>
  <c r="I260" i="15"/>
  <c r="K260" i="15"/>
  <c r="O260" i="15"/>
  <c r="Q260" i="15"/>
  <c r="V260" i="15"/>
  <c r="G262" i="15"/>
  <c r="M262" i="15" s="1"/>
  <c r="I262" i="15"/>
  <c r="K262" i="15"/>
  <c r="O262" i="15"/>
  <c r="Q262" i="15"/>
  <c r="V262" i="15"/>
  <c r="G263" i="15"/>
  <c r="M263" i="15" s="1"/>
  <c r="I263" i="15"/>
  <c r="K263" i="15"/>
  <c r="O263" i="15"/>
  <c r="Q263" i="15"/>
  <c r="V263" i="15"/>
  <c r="G266" i="15"/>
  <c r="M266" i="15" s="1"/>
  <c r="I266" i="15"/>
  <c r="K266" i="15"/>
  <c r="O266" i="15"/>
  <c r="Q266" i="15"/>
  <c r="V266" i="15"/>
  <c r="G269" i="15"/>
  <c r="M269" i="15" s="1"/>
  <c r="I269" i="15"/>
  <c r="K269" i="15"/>
  <c r="O269" i="15"/>
  <c r="Q269" i="15"/>
  <c r="V269" i="15"/>
  <c r="G273" i="15"/>
  <c r="M273" i="15" s="1"/>
  <c r="I273" i="15"/>
  <c r="K273" i="15"/>
  <c r="O273" i="15"/>
  <c r="Q273" i="15"/>
  <c r="V273" i="15"/>
  <c r="G276" i="15"/>
  <c r="M276" i="15" s="1"/>
  <c r="I276" i="15"/>
  <c r="K276" i="15"/>
  <c r="O276" i="15"/>
  <c r="Q276" i="15"/>
  <c r="V276" i="15"/>
  <c r="G279" i="15"/>
  <c r="M279" i="15" s="1"/>
  <c r="I279" i="15"/>
  <c r="K279" i="15"/>
  <c r="O279" i="15"/>
  <c r="Q279" i="15"/>
  <c r="V279" i="15"/>
  <c r="G280" i="15"/>
  <c r="M280" i="15" s="1"/>
  <c r="I280" i="15"/>
  <c r="K280" i="15"/>
  <c r="O280" i="15"/>
  <c r="Q280" i="15"/>
  <c r="V280" i="15"/>
  <c r="G281" i="15"/>
  <c r="M281" i="15" s="1"/>
  <c r="I281" i="15"/>
  <c r="K281" i="15"/>
  <c r="O281" i="15"/>
  <c r="Q281" i="15"/>
  <c r="V281" i="15"/>
  <c r="G282" i="15"/>
  <c r="M282" i="15" s="1"/>
  <c r="I282" i="15"/>
  <c r="K282" i="15"/>
  <c r="O282" i="15"/>
  <c r="Q282" i="15"/>
  <c r="V282" i="15"/>
  <c r="G283" i="15"/>
  <c r="M283" i="15" s="1"/>
  <c r="I283" i="15"/>
  <c r="K283" i="15"/>
  <c r="O283" i="15"/>
  <c r="Q283" i="15"/>
  <c r="V283" i="15"/>
  <c r="G284" i="15"/>
  <c r="M284" i="15" s="1"/>
  <c r="I284" i="15"/>
  <c r="K284" i="15"/>
  <c r="O284" i="15"/>
  <c r="Q284" i="15"/>
  <c r="V284" i="15"/>
  <c r="G285" i="15"/>
  <c r="M285" i="15" s="1"/>
  <c r="I285" i="15"/>
  <c r="K285" i="15"/>
  <c r="O285" i="15"/>
  <c r="Q285" i="15"/>
  <c r="V285" i="15"/>
  <c r="G286" i="15"/>
  <c r="M286" i="15" s="1"/>
  <c r="I286" i="15"/>
  <c r="K286" i="15"/>
  <c r="O286" i="15"/>
  <c r="Q286" i="15"/>
  <c r="V286" i="15"/>
  <c r="G288" i="15"/>
  <c r="M288" i="15" s="1"/>
  <c r="I288" i="15"/>
  <c r="K288" i="15"/>
  <c r="O288" i="15"/>
  <c r="Q288" i="15"/>
  <c r="V288" i="15"/>
  <c r="G289" i="15"/>
  <c r="M289" i="15" s="1"/>
  <c r="I289" i="15"/>
  <c r="K289" i="15"/>
  <c r="O289" i="15"/>
  <c r="Q289" i="15"/>
  <c r="V289" i="15"/>
  <c r="G290" i="15"/>
  <c r="M290" i="15" s="1"/>
  <c r="I290" i="15"/>
  <c r="K290" i="15"/>
  <c r="O290" i="15"/>
  <c r="Q290" i="15"/>
  <c r="V290" i="15"/>
  <c r="G291" i="15"/>
  <c r="M291" i="15" s="1"/>
  <c r="I291" i="15"/>
  <c r="K291" i="15"/>
  <c r="O291" i="15"/>
  <c r="Q291" i="15"/>
  <c r="V291" i="15"/>
  <c r="G292" i="15"/>
  <c r="M292" i="15" s="1"/>
  <c r="I292" i="15"/>
  <c r="K292" i="15"/>
  <c r="O292" i="15"/>
  <c r="Q292" i="15"/>
  <c r="V292" i="15"/>
  <c r="G293" i="15"/>
  <c r="M293" i="15" s="1"/>
  <c r="I293" i="15"/>
  <c r="K293" i="15"/>
  <c r="O293" i="15"/>
  <c r="Q293" i="15"/>
  <c r="V293" i="15"/>
  <c r="G294" i="15"/>
  <c r="M294" i="15" s="1"/>
  <c r="I294" i="15"/>
  <c r="K294" i="15"/>
  <c r="O294" i="15"/>
  <c r="Q294" i="15"/>
  <c r="V294" i="15"/>
  <c r="AE296" i="15"/>
  <c r="BA23" i="14"/>
  <c r="G9" i="14"/>
  <c r="M9" i="14" s="1"/>
  <c r="I9" i="14"/>
  <c r="K9" i="14"/>
  <c r="O9" i="14"/>
  <c r="Q9" i="14"/>
  <c r="V9" i="14"/>
  <c r="G12" i="14"/>
  <c r="M12" i="14" s="1"/>
  <c r="I12" i="14"/>
  <c r="K12" i="14"/>
  <c r="O12" i="14"/>
  <c r="Q12" i="14"/>
  <c r="V12" i="14"/>
  <c r="G15" i="14"/>
  <c r="M15" i="14" s="1"/>
  <c r="I15" i="14"/>
  <c r="K15" i="14"/>
  <c r="O15" i="14"/>
  <c r="Q15" i="14"/>
  <c r="V15" i="14"/>
  <c r="G17" i="14"/>
  <c r="I17" i="14"/>
  <c r="K17" i="14"/>
  <c r="O17" i="14"/>
  <c r="O8" i="14" s="1"/>
  <c r="Q17" i="14"/>
  <c r="V17" i="14"/>
  <c r="G19" i="14"/>
  <c r="M19" i="14" s="1"/>
  <c r="I19" i="14"/>
  <c r="K19" i="14"/>
  <c r="O19" i="14"/>
  <c r="Q19" i="14"/>
  <c r="V19" i="14"/>
  <c r="G22" i="14"/>
  <c r="M22" i="14" s="1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0" i="14"/>
  <c r="I62" i="1" s="1"/>
  <c r="Q30" i="14"/>
  <c r="G31" i="14"/>
  <c r="M31" i="14" s="1"/>
  <c r="M30" i="14" s="1"/>
  <c r="I31" i="14"/>
  <c r="I30" i="14" s="1"/>
  <c r="K31" i="14"/>
  <c r="K30" i="14" s="1"/>
  <c r="O31" i="14"/>
  <c r="O30" i="14" s="1"/>
  <c r="Q31" i="14"/>
  <c r="V31" i="14"/>
  <c r="V30" i="14" s="1"/>
  <c r="G35" i="14"/>
  <c r="G34" i="14" s="1"/>
  <c r="I64" i="1" s="1"/>
  <c r="I35" i="14"/>
  <c r="I34" i="14" s="1"/>
  <c r="K35" i="14"/>
  <c r="O35" i="14"/>
  <c r="Q35" i="14"/>
  <c r="V35" i="14"/>
  <c r="G38" i="14"/>
  <c r="M38" i="14" s="1"/>
  <c r="I38" i="14"/>
  <c r="K38" i="14"/>
  <c r="K34" i="14" s="1"/>
  <c r="O38" i="14"/>
  <c r="Q38" i="14"/>
  <c r="V38" i="14"/>
  <c r="V34" i="14" s="1"/>
  <c r="K40" i="14"/>
  <c r="V40" i="14"/>
  <c r="G41" i="14"/>
  <c r="G40" i="14" s="1"/>
  <c r="I41" i="14"/>
  <c r="I40" i="14" s="1"/>
  <c r="K41" i="14"/>
  <c r="O41" i="14"/>
  <c r="O40" i="14" s="1"/>
  <c r="Q41" i="14"/>
  <c r="Q40" i="14" s="1"/>
  <c r="V41" i="14"/>
  <c r="G45" i="14"/>
  <c r="M45" i="14" s="1"/>
  <c r="I45" i="14"/>
  <c r="K45" i="14"/>
  <c r="O45" i="14"/>
  <c r="Q45" i="14"/>
  <c r="Q44" i="14" s="1"/>
  <c r="V45" i="14"/>
  <c r="G48" i="14"/>
  <c r="M48" i="14" s="1"/>
  <c r="I48" i="14"/>
  <c r="K48" i="14"/>
  <c r="O48" i="14"/>
  <c r="O44" i="14" s="1"/>
  <c r="Q48" i="14"/>
  <c r="V48" i="14"/>
  <c r="AE51" i="14"/>
  <c r="F45" i="1" s="1"/>
  <c r="BA71" i="13"/>
  <c r="BA37" i="13"/>
  <c r="G9" i="13"/>
  <c r="I9" i="13"/>
  <c r="K9" i="13"/>
  <c r="O9" i="13"/>
  <c r="Q9" i="13"/>
  <c r="V9" i="13"/>
  <c r="G13" i="13"/>
  <c r="M13" i="13" s="1"/>
  <c r="I13" i="13"/>
  <c r="K13" i="13"/>
  <c r="O13" i="13"/>
  <c r="Q13" i="13"/>
  <c r="V13" i="13"/>
  <c r="G17" i="13"/>
  <c r="M17" i="13" s="1"/>
  <c r="I17" i="13"/>
  <c r="K17" i="13"/>
  <c r="O17" i="13"/>
  <c r="Q17" i="13"/>
  <c r="V17" i="13"/>
  <c r="G21" i="13"/>
  <c r="I21" i="13"/>
  <c r="K21" i="13"/>
  <c r="M21" i="13"/>
  <c r="O21" i="13"/>
  <c r="Q21" i="13"/>
  <c r="V21" i="13"/>
  <c r="G24" i="13"/>
  <c r="M24" i="13" s="1"/>
  <c r="I24" i="13"/>
  <c r="K24" i="13"/>
  <c r="O24" i="13"/>
  <c r="Q24" i="13"/>
  <c r="V24" i="13"/>
  <c r="G27" i="13"/>
  <c r="M27" i="13" s="1"/>
  <c r="I27" i="13"/>
  <c r="K27" i="13"/>
  <c r="O27" i="13"/>
  <c r="Q27" i="13"/>
  <c r="V27" i="13"/>
  <c r="G32" i="13"/>
  <c r="M32" i="13" s="1"/>
  <c r="I32" i="13"/>
  <c r="K32" i="13"/>
  <c r="O32" i="13"/>
  <c r="Q32" i="13"/>
  <c r="V32" i="13"/>
  <c r="G36" i="13"/>
  <c r="M36" i="13" s="1"/>
  <c r="I36" i="13"/>
  <c r="K36" i="13"/>
  <c r="O36" i="13"/>
  <c r="Q36" i="13"/>
  <c r="V36" i="13"/>
  <c r="G41" i="13"/>
  <c r="M41" i="13" s="1"/>
  <c r="I41" i="13"/>
  <c r="K41" i="13"/>
  <c r="O41" i="13"/>
  <c r="Q41" i="13"/>
  <c r="V41" i="13"/>
  <c r="G46" i="13"/>
  <c r="M46" i="13" s="1"/>
  <c r="I46" i="13"/>
  <c r="K46" i="13"/>
  <c r="O46" i="13"/>
  <c r="Q46" i="13"/>
  <c r="V46" i="13"/>
  <c r="G52" i="13"/>
  <c r="M52" i="13" s="1"/>
  <c r="I52" i="13"/>
  <c r="K52" i="13"/>
  <c r="O52" i="13"/>
  <c r="Q52" i="13"/>
  <c r="V52" i="13"/>
  <c r="G61" i="13"/>
  <c r="I61" i="13"/>
  <c r="K61" i="13"/>
  <c r="O61" i="13"/>
  <c r="Q61" i="13"/>
  <c r="V61" i="13"/>
  <c r="G70" i="13"/>
  <c r="M70" i="13" s="1"/>
  <c r="I70" i="13"/>
  <c r="K70" i="13"/>
  <c r="O70" i="13"/>
  <c r="Q70" i="13"/>
  <c r="V70" i="13"/>
  <c r="G73" i="13"/>
  <c r="M73" i="13" s="1"/>
  <c r="I73" i="13"/>
  <c r="K73" i="13"/>
  <c r="O73" i="13"/>
  <c r="Q73" i="13"/>
  <c r="V73" i="13"/>
  <c r="G76" i="13"/>
  <c r="M76" i="13" s="1"/>
  <c r="I76" i="13"/>
  <c r="K76" i="13"/>
  <c r="O76" i="13"/>
  <c r="Q76" i="13"/>
  <c r="V76" i="13"/>
  <c r="V81" i="13"/>
  <c r="G82" i="13"/>
  <c r="M82" i="13" s="1"/>
  <c r="I82" i="13"/>
  <c r="I81" i="13" s="1"/>
  <c r="K82" i="13"/>
  <c r="O82" i="13"/>
  <c r="Q82" i="13"/>
  <c r="Q81" i="13" s="1"/>
  <c r="V82" i="13"/>
  <c r="G85" i="13"/>
  <c r="M85" i="13" s="1"/>
  <c r="I85" i="13"/>
  <c r="K85" i="13"/>
  <c r="K81" i="13" s="1"/>
  <c r="O85" i="13"/>
  <c r="Q85" i="13"/>
  <c r="V85" i="13"/>
  <c r="G91" i="13"/>
  <c r="M91" i="13" s="1"/>
  <c r="I91" i="13"/>
  <c r="K91" i="13"/>
  <c r="O91" i="13"/>
  <c r="Q91" i="13"/>
  <c r="V91" i="13"/>
  <c r="V93" i="13"/>
  <c r="G94" i="13"/>
  <c r="G93" i="13" s="1"/>
  <c r="I66" i="1" s="1"/>
  <c r="I94" i="13"/>
  <c r="I93" i="13" s="1"/>
  <c r="K94" i="13"/>
  <c r="K93" i="13" s="1"/>
  <c r="O94" i="13"/>
  <c r="O93" i="13" s="1"/>
  <c r="Q94" i="13"/>
  <c r="Q93" i="13" s="1"/>
  <c r="V94" i="13"/>
  <c r="G98" i="13"/>
  <c r="M98" i="13" s="1"/>
  <c r="I98" i="13"/>
  <c r="K98" i="13"/>
  <c r="K97" i="13" s="1"/>
  <c r="O98" i="13"/>
  <c r="O97" i="13" s="1"/>
  <c r="Q98" i="13"/>
  <c r="V98" i="13"/>
  <c r="V97" i="13" s="1"/>
  <c r="G99" i="13"/>
  <c r="M99" i="13" s="1"/>
  <c r="I99" i="13"/>
  <c r="K99" i="13"/>
  <c r="O99" i="13"/>
  <c r="Q99" i="13"/>
  <c r="V99" i="13"/>
  <c r="AE102" i="13"/>
  <c r="BA45" i="12"/>
  <c r="BA43" i="12"/>
  <c r="BA41" i="12"/>
  <c r="BA39" i="12"/>
  <c r="BA37" i="12"/>
  <c r="BA35" i="12"/>
  <c r="BA31" i="12"/>
  <c r="BA26" i="12"/>
  <c r="BA24" i="12"/>
  <c r="BA22" i="12"/>
  <c r="BA20" i="12"/>
  <c r="BA18" i="12"/>
  <c r="BA15" i="12"/>
  <c r="BA13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6" i="12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AE47" i="12"/>
  <c r="F41" i="1" s="1"/>
  <c r="H53" i="1"/>
  <c r="M57" i="15" l="1"/>
  <c r="G56" i="15"/>
  <c r="O32" i="16"/>
  <c r="M9" i="15"/>
  <c r="G8" i="15"/>
  <c r="O287" i="15"/>
  <c r="F44" i="1"/>
  <c r="F43" i="1"/>
  <c r="F51" i="1"/>
  <c r="AF12" i="18"/>
  <c r="G50" i="1" s="1"/>
  <c r="H50" i="1" s="1"/>
  <c r="I50" i="1" s="1"/>
  <c r="G8" i="18"/>
  <c r="F46" i="1"/>
  <c r="G123" i="15"/>
  <c r="I72" i="1" s="1"/>
  <c r="F47" i="1"/>
  <c r="M41" i="14"/>
  <c r="M40" i="14" s="1"/>
  <c r="M97" i="13"/>
  <c r="M94" i="13"/>
  <c r="M93" i="13" s="1"/>
  <c r="G8" i="19"/>
  <c r="Q29" i="12"/>
  <c r="O8" i="12"/>
  <c r="V8" i="13"/>
  <c r="O247" i="15"/>
  <c r="O157" i="15"/>
  <c r="Q136" i="15"/>
  <c r="I123" i="15"/>
  <c r="K106" i="15"/>
  <c r="Q8" i="15"/>
  <c r="K32" i="16"/>
  <c r="K8" i="16"/>
  <c r="K137" i="17"/>
  <c r="I137" i="17"/>
  <c r="K97" i="17"/>
  <c r="I97" i="17"/>
  <c r="K78" i="17"/>
  <c r="I78" i="17"/>
  <c r="V59" i="17"/>
  <c r="AF51" i="14"/>
  <c r="G45" i="1" s="1"/>
  <c r="G44" i="14"/>
  <c r="I85" i="1" s="1"/>
  <c r="I18" i="1" s="1"/>
  <c r="V8" i="14"/>
  <c r="Q287" i="15"/>
  <c r="Q247" i="15"/>
  <c r="Q157" i="15"/>
  <c r="V136" i="15"/>
  <c r="K123" i="15"/>
  <c r="O56" i="15"/>
  <c r="Q56" i="15"/>
  <c r="V36" i="16"/>
  <c r="I32" i="16"/>
  <c r="Q8" i="16"/>
  <c r="O8" i="17"/>
  <c r="V8" i="19"/>
  <c r="F39" i="1"/>
  <c r="F53" i="1" s="1"/>
  <c r="G23" i="1" s="1"/>
  <c r="O136" i="15"/>
  <c r="Q8" i="13"/>
  <c r="K29" i="12"/>
  <c r="V8" i="12"/>
  <c r="Q97" i="13"/>
  <c r="O81" i="13"/>
  <c r="Q60" i="13"/>
  <c r="O8" i="13"/>
  <c r="V44" i="14"/>
  <c r="G8" i="14"/>
  <c r="Q8" i="14"/>
  <c r="V287" i="15"/>
  <c r="M128" i="15"/>
  <c r="O106" i="15"/>
  <c r="V56" i="15"/>
  <c r="V8" i="15"/>
  <c r="Q36" i="16"/>
  <c r="M32" i="16"/>
  <c r="O8" i="16"/>
  <c r="O137" i="17"/>
  <c r="O97" i="17"/>
  <c r="O78" i="17"/>
  <c r="Q59" i="17"/>
  <c r="O59" i="17"/>
  <c r="V8" i="17"/>
  <c r="I8" i="17"/>
  <c r="Q8" i="19"/>
  <c r="O29" i="12"/>
  <c r="G97" i="13"/>
  <c r="I67" i="1" s="1"/>
  <c r="G8" i="12"/>
  <c r="V60" i="13"/>
  <c r="O60" i="13"/>
  <c r="G247" i="15"/>
  <c r="I75" i="1" s="1"/>
  <c r="V247" i="15"/>
  <c r="G157" i="15"/>
  <c r="I74" i="1" s="1"/>
  <c r="V157" i="15"/>
  <c r="I136" i="15"/>
  <c r="O123" i="15"/>
  <c r="Q106" i="15"/>
  <c r="I8" i="15"/>
  <c r="O36" i="16"/>
  <c r="Q126" i="17"/>
  <c r="K59" i="17"/>
  <c r="F40" i="1"/>
  <c r="V29" i="12"/>
  <c r="M44" i="14"/>
  <c r="O8" i="15"/>
  <c r="I29" i="12"/>
  <c r="Q8" i="12"/>
  <c r="I8" i="13"/>
  <c r="Q34" i="14"/>
  <c r="K8" i="14"/>
  <c r="I287" i="15"/>
  <c r="I247" i="15"/>
  <c r="I157" i="15"/>
  <c r="K136" i="15"/>
  <c r="I56" i="15"/>
  <c r="K36" i="16"/>
  <c r="V8" i="16"/>
  <c r="Q137" i="17"/>
  <c r="Q97" i="17"/>
  <c r="Q78" i="17"/>
  <c r="K8" i="19"/>
  <c r="Q123" i="15"/>
  <c r="G106" i="15"/>
  <c r="I70" i="1" s="1"/>
  <c r="V106" i="15"/>
  <c r="K56" i="15"/>
  <c r="K8" i="15"/>
  <c r="I36" i="16"/>
  <c r="V32" i="16"/>
  <c r="I8" i="16"/>
  <c r="V97" i="17"/>
  <c r="V78" i="17"/>
  <c r="K8" i="17"/>
  <c r="I8" i="19"/>
  <c r="I8" i="12"/>
  <c r="I60" i="13"/>
  <c r="K8" i="13"/>
  <c r="AF102" i="13"/>
  <c r="K44" i="14"/>
  <c r="O34" i="14"/>
  <c r="I8" i="14"/>
  <c r="K287" i="15"/>
  <c r="K8" i="12"/>
  <c r="I97" i="13"/>
  <c r="G81" i="13"/>
  <c r="I65" i="1" s="1"/>
  <c r="K60" i="13"/>
  <c r="G60" i="13"/>
  <c r="I63" i="1" s="1"/>
  <c r="I44" i="14"/>
  <c r="G287" i="15"/>
  <c r="I76" i="1" s="1"/>
  <c r="K247" i="15"/>
  <c r="K157" i="15"/>
  <c r="V123" i="15"/>
  <c r="I106" i="15"/>
  <c r="Q32" i="16"/>
  <c r="AF55" i="16"/>
  <c r="G48" i="1" s="1"/>
  <c r="H48" i="1" s="1"/>
  <c r="AF144" i="17"/>
  <c r="G49" i="1" s="1"/>
  <c r="O126" i="17"/>
  <c r="I59" i="17"/>
  <c r="Q8" i="17"/>
  <c r="M8" i="19"/>
  <c r="AF24" i="19"/>
  <c r="M126" i="17"/>
  <c r="M59" i="17"/>
  <c r="M8" i="17"/>
  <c r="M137" i="17"/>
  <c r="M97" i="17"/>
  <c r="M78" i="17"/>
  <c r="G97" i="17"/>
  <c r="I80" i="1" s="1"/>
  <c r="G78" i="17"/>
  <c r="I79" i="1" s="1"/>
  <c r="G59" i="17"/>
  <c r="I78" i="1" s="1"/>
  <c r="G8" i="17"/>
  <c r="G137" i="17"/>
  <c r="I83" i="1" s="1"/>
  <c r="G126" i="17"/>
  <c r="I81" i="1" s="1"/>
  <c r="M36" i="16"/>
  <c r="M8" i="16"/>
  <c r="G32" i="16"/>
  <c r="G8" i="16"/>
  <c r="G36" i="16"/>
  <c r="I71" i="1" s="1"/>
  <c r="M287" i="15"/>
  <c r="M123" i="15"/>
  <c r="M56" i="15"/>
  <c r="M136" i="15"/>
  <c r="AF296" i="15"/>
  <c r="G136" i="15"/>
  <c r="I73" i="1" s="1"/>
  <c r="M250" i="15"/>
  <c r="M247" i="15" s="1"/>
  <c r="M160" i="15"/>
  <c r="M157" i="15" s="1"/>
  <c r="M109" i="15"/>
  <c r="M106" i="15" s="1"/>
  <c r="M18" i="15"/>
  <c r="M35" i="14"/>
  <c r="M34" i="14" s="1"/>
  <c r="M17" i="14"/>
  <c r="M8" i="14" s="1"/>
  <c r="M81" i="13"/>
  <c r="M61" i="13"/>
  <c r="M60" i="13" s="1"/>
  <c r="M9" i="13"/>
  <c r="M8" i="13" s="1"/>
  <c r="G8" i="13"/>
  <c r="M29" i="12"/>
  <c r="AF47" i="12"/>
  <c r="G29" i="12"/>
  <c r="I87" i="1" s="1"/>
  <c r="I20" i="1" s="1"/>
  <c r="M16" i="12"/>
  <c r="M8" i="12" s="1"/>
  <c r="J28" i="1"/>
  <c r="J26" i="1"/>
  <c r="G38" i="1"/>
  <c r="F38" i="1"/>
  <c r="J23" i="1"/>
  <c r="J24" i="1"/>
  <c r="J25" i="1"/>
  <c r="J27" i="1"/>
  <c r="E24" i="1"/>
  <c r="G24" i="1"/>
  <c r="E26" i="1"/>
  <c r="M8" i="15" l="1"/>
  <c r="H49" i="1"/>
  <c r="I49" i="1" s="1"/>
  <c r="I48" i="1"/>
  <c r="H45" i="1"/>
  <c r="I45" i="1" s="1"/>
  <c r="I69" i="1"/>
  <c r="G51" i="14"/>
  <c r="I61" i="1"/>
  <c r="G12" i="18"/>
  <c r="I77" i="1"/>
  <c r="G144" i="17"/>
  <c r="G44" i="1"/>
  <c r="H44" i="1" s="1"/>
  <c r="G43" i="1"/>
  <c r="G296" i="15"/>
  <c r="I68" i="1"/>
  <c r="I86" i="1"/>
  <c r="I19" i="1" s="1"/>
  <c r="G47" i="12"/>
  <c r="G55" i="16"/>
  <c r="G52" i="1"/>
  <c r="G51" i="1"/>
  <c r="G41" i="1"/>
  <c r="G40" i="1"/>
  <c r="G39" i="1"/>
  <c r="I84" i="1"/>
  <c r="I17" i="1" s="1"/>
  <c r="G24" i="19"/>
  <c r="G46" i="1"/>
  <c r="H46" i="1" s="1"/>
  <c r="G47" i="1"/>
  <c r="I60" i="1"/>
  <c r="G102" i="13"/>
  <c r="H41" i="1" l="1"/>
  <c r="I41" i="1" s="1"/>
  <c r="H40" i="1"/>
  <c r="I40" i="1" s="1"/>
  <c r="H52" i="1"/>
  <c r="I52" i="1" s="1"/>
  <c r="H51" i="1"/>
  <c r="I51" i="1" s="1"/>
  <c r="I46" i="1"/>
  <c r="H47" i="1"/>
  <c r="I47" i="1" s="1"/>
  <c r="I44" i="1"/>
  <c r="H43" i="1"/>
  <c r="I43" i="1" s="1"/>
  <c r="G53" i="1"/>
  <c r="G25" i="1" s="1"/>
  <c r="I39" i="1"/>
  <c r="I88" i="1"/>
  <c r="I16" i="1"/>
  <c r="I21" i="1" s="1"/>
  <c r="I53" i="1" l="1"/>
  <c r="J39" i="1" s="1"/>
  <c r="A27" i="1"/>
  <c r="G28" i="1" s="1"/>
  <c r="G27" i="1" s="1"/>
  <c r="G26" i="1"/>
  <c r="J60" i="1"/>
  <c r="J74" i="1"/>
  <c r="J76" i="1"/>
  <c r="J64" i="1"/>
  <c r="J68" i="1"/>
  <c r="J83" i="1"/>
  <c r="J61" i="1"/>
  <c r="J70" i="1"/>
  <c r="J82" i="1"/>
  <c r="J87" i="1"/>
  <c r="J78" i="1"/>
  <c r="J85" i="1"/>
  <c r="J67" i="1"/>
  <c r="J73" i="1"/>
  <c r="J69" i="1"/>
  <c r="J66" i="1"/>
  <c r="J77" i="1"/>
  <c r="J75" i="1"/>
  <c r="J71" i="1"/>
  <c r="J79" i="1"/>
  <c r="J62" i="1"/>
  <c r="J86" i="1"/>
  <c r="J65" i="1"/>
  <c r="J81" i="1"/>
  <c r="J84" i="1"/>
  <c r="J72" i="1"/>
  <c r="J80" i="1"/>
  <c r="J63" i="1"/>
  <c r="J49" i="1" l="1"/>
  <c r="A28" i="1"/>
  <c r="J45" i="1"/>
  <c r="J50" i="1"/>
  <c r="J47" i="1"/>
  <c r="J40" i="1"/>
  <c r="J41" i="1"/>
  <c r="J52" i="1"/>
  <c r="J44" i="1"/>
  <c r="J46" i="1"/>
  <c r="J48" i="1"/>
  <c r="J43" i="1"/>
  <c r="J51" i="1"/>
  <c r="G29" i="1"/>
  <c r="J88" i="1"/>
  <c r="J5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<sst xmlns="http://schemas.openxmlformats.org/spreadsheetml/2006/main" count="3802" uniqueCount="937">
  <si>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</si>
  <si>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</si>
  <si>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</si>
  <si>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</si>
  <si>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</si>
  <si>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</si>
  <si>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</si>
  <si>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</si>
  <si>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</si>
  <si>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</si>
  <si>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</si>
  <si>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</si>
  <si>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</si>
  <si>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</si>
  <si>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</si>
  <si>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</si>
  <si>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</si>
  <si>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</si>
  <si>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</si>
  <si>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</si>
  <si>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</si>
  <si>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</si>
  <si>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</si>
  <si>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</si>
  <si>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</si>
  <si>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</si>
  <si>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</si>
  <si>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</si>
  <si>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</si>
  <si>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</si>
  <si>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</si>
  <si>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</si>
  <si>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</si>
  <si>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</si>
  <si>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</si>
  <si>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</si>
  <si>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</si>
  <si>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</si>
  <si>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</si>
  <si>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</si>
  <si>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</si>
  <si>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Zadavatel</t>
  </si>
  <si>
    <t>JM2020-01</t>
  </si>
  <si>
    <t>Revitalizace městského parku Masarykovy sady - Hrádek, Třebíč - I.etapa</t>
  </si>
  <si>
    <t>Město Třebíč</t>
  </si>
  <si>
    <t>Karlovo nám. 104/55</t>
  </si>
  <si>
    <t>Třebíč-Vnitřní Město</t>
  </si>
  <si>
    <t>67401</t>
  </si>
  <si>
    <t>00290629</t>
  </si>
  <si>
    <t>CZ00290629</t>
  </si>
  <si>
    <t>atelier Fabík s.r.o.</t>
  </si>
  <si>
    <t>Janouškova 215/20</t>
  </si>
  <si>
    <t>Třebíč-Horka-Domky</t>
  </si>
  <si>
    <t>27735761</t>
  </si>
  <si>
    <t>CZ27735761</t>
  </si>
  <si>
    <t>Stavba</t>
  </si>
  <si>
    <t>Ostatní a vedlejší náklady</t>
  </si>
  <si>
    <t>VON</t>
  </si>
  <si>
    <t>Vedlejší a ostatní náklady</t>
  </si>
  <si>
    <t>Stavební objekt</t>
  </si>
  <si>
    <t>SO 01</t>
  </si>
  <si>
    <t>Komunikace a ostatní zpevněné plochy</t>
  </si>
  <si>
    <t>100</t>
  </si>
  <si>
    <t>Komunikace a ostatní zpevněné plochy - I. etapa</t>
  </si>
  <si>
    <t>150</t>
  </si>
  <si>
    <t>Uložení chrániček pro veřejné osvětlení - I. etapa</t>
  </si>
  <si>
    <t>SO 06</t>
  </si>
  <si>
    <t>Sadové úpravy</t>
  </si>
  <si>
    <t>601</t>
  </si>
  <si>
    <t>Sadové úpravy - uznatelné výdeje</t>
  </si>
  <si>
    <t>602</t>
  </si>
  <si>
    <t>Sadové úpravy - neuznatelné výdaje</t>
  </si>
  <si>
    <t>611</t>
  </si>
  <si>
    <t>Sadové úpravy - uznatelné výdeje - následná péče</t>
  </si>
  <si>
    <t>620</t>
  </si>
  <si>
    <t>Durbachitové kamenné pole</t>
  </si>
  <si>
    <t>SO 07</t>
  </si>
  <si>
    <t>Mobiliář</t>
  </si>
  <si>
    <t>700-1</t>
  </si>
  <si>
    <t>Mobiliář - I. etepa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</si>
  <si>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</si>
  <si>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</si>
  <si>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</si>
  <si>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</si>
  <si>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</si>
  <si>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</si>
  <si>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</si>
  <si>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</si>
  <si>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</si>
  <si>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</si>
  <si>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</si>
  <si>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</si>
  <si>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</si>
  <si>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</si>
  <si>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</si>
  <si>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</si>
  <si>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95</t>
  </si>
  <si>
    <t>Dokončovací konstrukce na pozemních stavbách</t>
  </si>
  <si>
    <t>99</t>
  </si>
  <si>
    <t>Staveništní přesun hmot</t>
  </si>
  <si>
    <t>SÚ01</t>
  </si>
  <si>
    <t>Stromy, keře - kácení, odstranění pařezů</t>
  </si>
  <si>
    <t>SÚ02</t>
  </si>
  <si>
    <t>Ošetření dřevin</t>
  </si>
  <si>
    <t>SÚ03-1</t>
  </si>
  <si>
    <t>Přípravné práce, výsadby, dokončovací práce a péče - trávník</t>
  </si>
  <si>
    <t>SÚ03-2</t>
  </si>
  <si>
    <t>Přípravné práce, výsadby, dokončovací práce a péče - trávník po odstraněných pařezech</t>
  </si>
  <si>
    <t>SÚ03-3</t>
  </si>
  <si>
    <t>Přípravné práce, výsadby, dokončovací práce a péče - regenerace stávajícího trávníku</t>
  </si>
  <si>
    <t>SÚ03-4</t>
  </si>
  <si>
    <t>Přípravné práce, výsadby, dokončovací práce a péče - květné louky (travobylinná společenstva)</t>
  </si>
  <si>
    <t>SÚ03-5</t>
  </si>
  <si>
    <t>Přípravné práce, výsadby, dokončovací práce a péče - stromy</t>
  </si>
  <si>
    <t>SÚ03-6</t>
  </si>
  <si>
    <t>Přípravné práce, výsadby, dokončovací práce a péče - keře</t>
  </si>
  <si>
    <t>SÚ03-7</t>
  </si>
  <si>
    <t>Přípravné práce, výsadby, dokončovací práce a péče - broukoviště / loggery (2 ks  5x5 m)</t>
  </si>
  <si>
    <t>SÚ04-1</t>
  </si>
  <si>
    <t>Následná péče po dobu 3 let – rozvojová = stromy, keře (dosadba 10% stromů)</t>
  </si>
  <si>
    <t>SÚ04-2</t>
  </si>
  <si>
    <t>Následná péče po dobu 3 let – rozvojová = stromy, keře (dosadba 10% keřů)</t>
  </si>
  <si>
    <t>SÚ04-3</t>
  </si>
  <si>
    <t>Následná péče po dobu 3 let – rozvojová = sazenice (dosadba 20% sazenic)</t>
  </si>
  <si>
    <t>SÚ04-4</t>
  </si>
  <si>
    <t>Následná péče po dobu 3 let – rozvojová = rozvojová péče</t>
  </si>
  <si>
    <t>SÚ04-5</t>
  </si>
  <si>
    <t>Následná péče po dobu 3 let – rozvojová = sazenice</t>
  </si>
  <si>
    <t>SÚ04-6</t>
  </si>
  <si>
    <t>Následná péče po dobu 3 let – rozvojová = trávník</t>
  </si>
  <si>
    <t>SÚ04-7</t>
  </si>
  <si>
    <t>Následná péče po dobu 3 let – rozvojová = květné louky (travobylinná společenstva)</t>
  </si>
  <si>
    <t>799</t>
  </si>
  <si>
    <t>Ostatní</t>
  </si>
  <si>
    <t>M21</t>
  </si>
  <si>
    <t>Elektromontáže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</si>
  <si>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</si>
  <si>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</si>
  <si>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</si>
  <si>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</si>
  <si>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</si>
  <si>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</si>
  <si>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</si>
  <si>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</si>
  <si>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</si>
  <si>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</si>
  <si>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</si>
  <si>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</si>
  <si>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</si>
  <si>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</si>
  <si>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</si>
  <si>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</si>
  <si>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</si>
  <si>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</si>
  <si>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</si>
  <si>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</si>
  <si>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</si>
  <si>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</si>
  <si>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</si>
  <si>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</si>
  <si>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</si>
  <si>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</si>
  <si>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</si>
  <si>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</si>
  <si>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</si>
  <si>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</si>
  <si>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</si>
  <si>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005111010R</t>
  </si>
  <si>
    <t>Zaměření před výstavbou (sítí, pozemku...)</t>
  </si>
  <si>
    <t>Soubor</t>
  </si>
  <si>
    <t>RTS 20/ II</t>
  </si>
  <si>
    <t>Indiv</t>
  </si>
  <si>
    <t>VRN</t>
  </si>
  <si>
    <t>POL99_2</t>
  </si>
  <si>
    <t>Zaměření před výstavbou: přenesení poloh sítí, hranic pozemku apod. z mapy do terénu, označení a stabilizace lomových bodů, zaměření stávajícího objektu před rekonstrukcí.</t>
  </si>
  <si>
    <t>POP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</si>
  <si>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</si>
  <si>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</si>
  <si>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</si>
  <si>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</si>
  <si>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</si>
  <si>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</si>
  <si>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005111030R</t>
  </si>
  <si>
    <t>Zaměření skutečného stavu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</si>
  <si>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</si>
  <si>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</si>
  <si>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</si>
  <si>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</si>
  <si>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</si>
  <si>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</si>
  <si>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</si>
  <si>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</si>
  <si>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</si>
  <si>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005121050R</t>
  </si>
  <si>
    <t>Dočasné dopravní značení</t>
  </si>
  <si>
    <t>Montáž, demontáž a pronájem dočasného (přenosného) dopravního značení; dopravních značek i světelné signalizace.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</si>
  <si>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</si>
  <si>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</si>
  <si>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</si>
  <si>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</si>
  <si>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</si>
  <si>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</si>
  <si>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</si>
  <si>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</si>
  <si>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</si>
  <si>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</si>
  <si>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005211010R</t>
  </si>
  <si>
    <t>Předání a převzetí staveniště</t>
  </si>
  <si>
    <t>POL99_8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</si>
  <si>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</si>
  <si>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</si>
  <si>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</si>
  <si>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</si>
  <si>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</si>
  <si>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</si>
  <si>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</si>
  <si>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</si>
  <si>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</si>
  <si>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</si>
  <si>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</si>
  <si>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</si>
  <si>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</si>
  <si>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</si>
  <si>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</si>
  <si>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</si>
  <si>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</si>
  <si>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</si>
  <si>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</si>
  <si>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</si>
  <si>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</si>
  <si>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</si>
  <si>
    <t>Položkový soupis prací a dodávek</t>
  </si>
  <si>
    <t>122201102R00</t>
  </si>
  <si>
    <t>Odkopávky a  prokopávky nezapažené v hornině 3_x000D_
 přes 100 do 1 000 m3</t>
  </si>
  <si>
    <t>m3</t>
  </si>
  <si>
    <t>800-1</t>
  </si>
  <si>
    <t>RTS 20/ I</t>
  </si>
  <si>
    <t>Práce</t>
  </si>
  <si>
    <t>POL1_</t>
  </si>
  <si>
    <t>s přehozením výkopku na vzdálenost do 3 m nebo s naložením na dopravní prostředek,</t>
  </si>
  <si>
    <t>SPI</t>
  </si>
  <si>
    <t>cesta 2 - mlat : 1608*0,2</t>
  </si>
  <si>
    <t>VV</t>
  </si>
  <si>
    <t>zpevněné plochy pod lavičkami - žulové odseky : 4,8*(23+1)*0,3</t>
  </si>
  <si>
    <t>122201109R00</t>
  </si>
  <si>
    <t>Odkopávky a  prokopávky nezapažené v hornině 3_x000D_
 příplatek k cenám za lepivost horniny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</si>
  <si>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</si>
  <si>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</si>
  <si>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</si>
  <si>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</si>
  <si>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</si>
  <si>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</si>
  <si>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</si>
  <si>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180402111R00</t>
  </si>
  <si>
    <t>Založení trávníku parkový trávník, výsevem, v rovině nebo na svahu do 1:5</t>
  </si>
  <si>
    <t>m2</t>
  </si>
  <si>
    <t>823-1</t>
  </si>
  <si>
    <t>na půdě předem připravené s pokosením, naložením, odvozem odpadu do 20 km a se složením,</t>
  </si>
  <si>
    <t xml:space="preserve">úprava terénu kolem : </t>
  </si>
  <si>
    <t>cesta 2 - mlat : 643*2</t>
  </si>
  <si>
    <t>zpevněné plochy pod lavičkami - žulové odseky : (1,6+3,0+1,6)*(23+1)</t>
  </si>
  <si>
    <t>181101102R00</t>
  </si>
  <si>
    <t>Úprava pláně v zářezech v hornině 1 až 4, se zhutněním</t>
  </si>
  <si>
    <t>vyrovnáním výškových rozdílů, ploch vodorovných a ploch do sklonu 1 : 5.</t>
  </si>
  <si>
    <t>cesta 2 : 1608</t>
  </si>
  <si>
    <t>zpevněné plochy pod lavičkami - žulové odseky : 4,8*(23+1)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</si>
  <si>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</si>
  <si>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</si>
  <si>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</si>
  <si>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</si>
  <si>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</si>
  <si>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</si>
  <si>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199000005R00</t>
  </si>
  <si>
    <t>Poplatky za skládku zeminy 1- 4</t>
  </si>
  <si>
    <t>t</t>
  </si>
  <si>
    <t>Začátek provozního součtu</t>
  </si>
  <si>
    <t xml:space="preserve">  cesta 2 - mlat : 1608*0,2</t>
  </si>
  <si>
    <t xml:space="preserve">  zpevněné plochy pod lavičkami - žulové odseky : 4,8*(23+1)*0,3</t>
  </si>
  <si>
    <t>Konec provozního součtu</t>
  </si>
  <si>
    <t>poplatek za uložení zeminy : 356,16*1,8</t>
  </si>
  <si>
    <t>00572400R</t>
  </si>
  <si>
    <t>směs travní parková, pro běžnou zátěž</t>
  </si>
  <si>
    <t>kg</t>
  </si>
  <si>
    <t>SPCM</t>
  </si>
  <si>
    <t>Specifikace</t>
  </si>
  <si>
    <t>POL3_</t>
  </si>
  <si>
    <t xml:space="preserve">  úprava terénu kolem : </t>
  </si>
  <si>
    <t xml:space="preserve">  cesta 2 - mlat : 643*2</t>
  </si>
  <si>
    <t xml:space="preserve">  zpevněné plochy pod lavičkami - žulové odseky : (1,6+3,0+1,6)*(23+1)</t>
  </si>
  <si>
    <t>travní směs : 1434,8*0,03</t>
  </si>
  <si>
    <t>564201111R00</t>
  </si>
  <si>
    <t>Podklad nebo podsyp ze štěrkopísku tloušťka po zhutnění 40 mm</t>
  </si>
  <si>
    <t>822-1</t>
  </si>
  <si>
    <t>s rozprostřením, vlhčením a zhutněním</t>
  </si>
  <si>
    <t>s rozprostřením a zhutněním</t>
  </si>
  <si>
    <t>594611111R00</t>
  </si>
  <si>
    <t>Dlažba nebo přídlažba z lomového kamene do lože ze štěrkopísku tloušťky 50 mm, včetně dodávky kamene tloušťky 20cm, třídy 1</t>
  </si>
  <si>
    <t>lomařsky upraveného rigolového, bez vyplnění spár v ploše vodorovné nebo ve sklonu, s provedením lože tl. 50 mm</t>
  </si>
  <si>
    <t>597161111R00</t>
  </si>
  <si>
    <t>Rigol dlážděný do lože z betonu prostého C -/7,5 z lomového kamene tloušťky do 250 mm</t>
  </si>
  <si>
    <t>tl. 100 mm, s vyplněním a zatřením spár cementovou maltou</t>
  </si>
  <si>
    <t>odvodňovací kanálky z žulových odseků v chodníku : 3,0*0,5*2</t>
  </si>
  <si>
    <t>58380070R</t>
  </si>
  <si>
    <t>mozaika dlažební "divoká"; materiálová skupina I/2 (žula); 6/18 cm</t>
  </si>
  <si>
    <t xml:space="preserve">  zpevněné plochy pod lavičkami - žulové odseky : 4,8*(23+1)</t>
  </si>
  <si>
    <t>kamenné odseky 1t = 4 m2 +10% ztratné : 115,2/4*1,1</t>
  </si>
  <si>
    <t>916161111RT1</t>
  </si>
  <si>
    <t>Osazení silniční obruby z dlažebních kostek včetně dodávky dlažebních kostek_x000D_
 z kostek velkých 160 mm, s boční opěrou z betonu prostého, do lože z betonu prostého C 12/15</t>
  </si>
  <si>
    <t>m</t>
  </si>
  <si>
    <t>v jedné řadě, se zřízením lože tl. 5 až 10 cm, s vyplněním a zatřením spár cementovou maltou</t>
  </si>
  <si>
    <t>zpevněné plochy pod lavičkami - žulové odseky - obruba : (1,6+3,0+1,6+3,0)*(23+1)</t>
  </si>
  <si>
    <t>918101111R00</t>
  </si>
  <si>
    <t>Lože pod obrubníky, krajníky nebo obruby z betonu prostého C 12/15</t>
  </si>
  <si>
    <t>z dlažebních kostek z betonu prostého</t>
  </si>
  <si>
    <t xml:space="preserve">  zpevněné plochy pod lavičkami - žulové odseky - obruba : (1,6+3,0+1,6+3,0)*(23+1)</t>
  </si>
  <si>
    <t>lože pod obrubníky : 220,8*0,2*0,2</t>
  </si>
  <si>
    <t>zpevněné plochy pod lavičkami - žulové odseky - obruba : (1,6+3,0+1,6+3,0)*(23+1)*0,2*0,2*2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</si>
  <si>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</si>
  <si>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</si>
  <si>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801-1</t>
  </si>
  <si>
    <t>zpevněné plochy pod lavičkami - žulové odseky : 4,8*44</t>
  </si>
  <si>
    <t>998222012R00</t>
  </si>
  <si>
    <t xml:space="preserve">Přesun hmot, plochy pro tělovýchovu zpevněná plocha z kameniva,  </t>
  </si>
  <si>
    <t>Přesun hmot</t>
  </si>
  <si>
    <t>POL7_</t>
  </si>
  <si>
    <t>998223011R00</t>
  </si>
  <si>
    <t>Přesun hmot pozemních komunikací, kryt dlážděný jakékoliv délky objektu</t>
  </si>
  <si>
    <t>vodorovně do 200 m</t>
  </si>
  <si>
    <t>139601102R00</t>
  </si>
  <si>
    <t>Ruční výkop jam, rýh a šachet v hornině 3</t>
  </si>
  <si>
    <t>s přehozením na vzdálenost do 5 m nebo s naložením na ruční dopravní prostředek</t>
  </si>
  <si>
    <t>chráničky VO : 295*0,3*0,8</t>
  </si>
  <si>
    <t>chráničky VO : 295*0,3*(0,1+0,2)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</si>
  <si>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</si>
  <si>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</si>
  <si>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</si>
  <si>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chráničky VO : 295*0,3*(0,8-0,1-0,2)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</si>
  <si>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</si>
  <si>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</si>
  <si>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</si>
  <si>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chráničky VO : 295*0,3*0,2</t>
  </si>
  <si>
    <t>chráničky VO : 295*1,0</t>
  </si>
  <si>
    <t>chráničky VO : 295*0,3*(0,1+0,2)*1,8</t>
  </si>
  <si>
    <t>451572111R00</t>
  </si>
  <si>
    <t>Lože pod potrubí, stoky a drobné objekty z kameniva drobného těženého 0÷4 mm</t>
  </si>
  <si>
    <t>827-1</t>
  </si>
  <si>
    <t>v otevřeném výkopu,</t>
  </si>
  <si>
    <t>chráničky VO : 295*0,3*0,1</t>
  </si>
  <si>
    <t>388996181R00</t>
  </si>
  <si>
    <t>Trubky tělesa trubkového kabelovodu chránička kabelu z HDPE, DN do 160 mm, v otevřeném výkopu</t>
  </si>
  <si>
    <t>828-1</t>
  </si>
  <si>
    <t>Včetně spojovacího materiálu.</t>
  </si>
  <si>
    <t>chráničky VO : 295</t>
  </si>
  <si>
    <t>899711122R00</t>
  </si>
  <si>
    <t>Výstražné fólie výstražná fólie pro kanalizaci, šířka 30 cm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</si>
  <si>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</si>
  <si>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</si>
  <si>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</si>
  <si>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</si>
  <si>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210220021R00</t>
  </si>
  <si>
    <t xml:space="preserve">Montáž uzemňovacího vedení v zemi, včetně svorek, propojení a izolace spojů, z profilů ocelových pozinkovaných  (FeZn), průřezu do 120 mm2,  </t>
  </si>
  <si>
    <t>včetně montáže svorek spojovacích, odbočných, upevňovacích a spojovacího materiálu.</t>
  </si>
  <si>
    <t>35441120R</t>
  </si>
  <si>
    <t>pásek uzemňovací provedení pozinkovaný; 30 x 4 mm</t>
  </si>
  <si>
    <t>chráničky VO : 295*1,1</t>
  </si>
  <si>
    <t>112201111R00</t>
  </si>
  <si>
    <t>Odstranění pařezu průměr do 200 mm, v rovině nebo na svahu do 1:5</t>
  </si>
  <si>
    <t>ks</t>
  </si>
  <si>
    <t>POL1_1</t>
  </si>
  <si>
    <t>s odklizením získaného dřeva na vzdálenost do 20 m, se složením na hromady nebo s naložením na dopravní prostředek, se zasypáním jámy, doplněním zeminy, zhutněním a úpravou terénu,</t>
  </si>
  <si>
    <t>hromady nebo naložení na dopr. Prostředek, zasypání jámy, doplnění zeminy, zhutnění a úpravu terénu</t>
  </si>
  <si>
    <t>Pro A306</t>
  </si>
  <si>
    <t>111 25-1111a</t>
  </si>
  <si>
    <t>Drcení ořezaných větví strojně – štěpkování o prům.větví do 100 mm s odvozem do 20 km, množství klestu odhad dle množství kácených dřevin. 10 % štěpky z objemu klestu</t>
  </si>
  <si>
    <t>Vlastní</t>
  </si>
  <si>
    <t>Uložení biologického odpadu na skládku vč. Dopravy, naložení, složení</t>
  </si>
  <si>
    <t>Pro stromy – klest</t>
  </si>
  <si>
    <t>112201112R00</t>
  </si>
  <si>
    <t>Odstranění pařezu průměr přes 200 do 300 mm, v rovině nebo na svahu do 1:5</t>
  </si>
  <si>
    <t>složení na hromady nebo naložení na dopr. Prostředek, zasypání jámy, doplnění zeminy, zhutnění a úpravu terénu</t>
  </si>
  <si>
    <t>112201113R00</t>
  </si>
  <si>
    <t>Odstranění pařezu průměr přes 300 do 400 mm, v rovině nebo na svahu do 1:5</t>
  </si>
  <si>
    <t>112201114R00</t>
  </si>
  <si>
    <t>Odstranění pařezu průměr přes 400 do 500 mm, v rovině nebo na svahu do 1:5</t>
  </si>
  <si>
    <t>112201115R00</t>
  </si>
  <si>
    <t>Odstranění pařezu průměr přes 500 do 600 mm, v rovině nebo na svahu do 1:5</t>
  </si>
  <si>
    <t>112201116R00</t>
  </si>
  <si>
    <t>Odstranění pařezu průměr přes 600 do 700 mm, v rovině nebo na svahu do 1:5</t>
  </si>
  <si>
    <t>112201117R00</t>
  </si>
  <si>
    <t>Odstranění pařezu průměr přes 700 do 800 mm, v rovině nebo na svahu do 1:5</t>
  </si>
  <si>
    <t>174201201R00</t>
  </si>
  <si>
    <t>Zásyp jam po pařezech průměru přes 100 do 300 mm</t>
  </si>
  <si>
    <t>výkopkem z horniny získané při dobývání pařezů s hrubým urovnáním povrchu zasypávky,</t>
  </si>
  <si>
    <t>174201202R00</t>
  </si>
  <si>
    <t>Zásyp jam po pařezech průměru přes 300 do 500 mm</t>
  </si>
  <si>
    <t>174201203R00</t>
  </si>
  <si>
    <t>Zásyp jam po pařezech průměru přes 500 do 700 mm</t>
  </si>
  <si>
    <t>174201204R00</t>
  </si>
  <si>
    <t>Zásyp jam po pařezech průměru přes 700 do 900 mm</t>
  </si>
  <si>
    <t>174101101R00</t>
  </si>
  <si>
    <t>Zásyp sypaninou se zhutněním jam, šachet, rýh nebo kolem objektů v těchto vykopávkách</t>
  </si>
  <si>
    <t>MAT001</t>
  </si>
  <si>
    <t>Materiál na zásyp jam po vytrhání pařezů v aleji – kvalitní ornice, zajištění a dovoz</t>
  </si>
  <si>
    <t>POL3_0</t>
  </si>
  <si>
    <t>183403153R00</t>
  </si>
  <si>
    <t>Obdělávání půdy hrabáním, v rovině nebo na svahu 1:5</t>
  </si>
  <si>
    <t>Odkup přebytečné dřevní hmoty – přesné množství určí OLH po výběru materiálu pro loggery a plůtky</t>
  </si>
  <si>
    <t xml:space="preserve">m3    </t>
  </si>
  <si>
    <t>Kalkul</t>
  </si>
  <si>
    <t>184 85-2112</t>
  </si>
  <si>
    <t>Řez stromů prováděný lezeckou technikou – bezpečnostní, plocha koruny stromu přes 30 do 60 m2, vč.nákladů na rozřezání větví a jejich přemístění na  hromady na vzdálenost do 20 m</t>
  </si>
  <si>
    <t>184 85-2113</t>
  </si>
  <si>
    <t>Řez stromů prováděný lezeckou technikou – bezpečnostní, plocha koruny stromu přes 60 do 90 m2, vč.nákladů na rozřezání větví a jejich přemístění na  hromady na vzdálenost do 20 m</t>
  </si>
  <si>
    <t>184 85-2114</t>
  </si>
  <si>
    <t>Řez stromů prováděný lezeckou technikou – bezpečnostní, plocha koruny stromu přes 90 do 120 m2, vč.nákladů na rozřezání větví a jejich přemístění na  hromady na vzdálenost do 20 m</t>
  </si>
  <si>
    <t>184 85-2115</t>
  </si>
  <si>
    <t>Řez stromů prováděný lezeckou technikou – bezpečnostní, plocha koruny stromu přes 120 do 150 m2, vč.nákladů na rozřezání větví a jejich přemístění na  hromady na vzdálenost do 20 m</t>
  </si>
  <si>
    <t>184 85-2116</t>
  </si>
  <si>
    <t>Řez stromů prováděný lezeckou technikou – bezpečnostní, plocha koruny stromu přes 150 do 180 m2, vč.nákladů na rozřezání větví a jejich přemístění na  hromady na vzdálenost do 20 m</t>
  </si>
  <si>
    <t>184 85-2117</t>
  </si>
  <si>
    <t>Řez stromů prováděný lezeckou technikou – bezpečnostní, plocha koruny stromu přes 180 do 210 m2, vč.nákladů na rozřezání větví a jejich přemístění na  hromady na vzdálenost do 20 m</t>
  </si>
  <si>
    <t>184 85-2118</t>
  </si>
  <si>
    <t>Řez stromů prováděný lezeckou technikou – bezpečnostní, plocha koruny stromu přes 210 do 240 m2, vč.nákladů na rozřezání větví a jejich přemístění na  hromady na vzdálenost do 20 m</t>
  </si>
  <si>
    <t>184 85-2119</t>
  </si>
  <si>
    <t>Řez stromů prováděný lezeckou technikou – bezpečnostní, plocha koruny stromu přes 240 do 270 m2, vč.nákladů na rozřezání větví a jejich přemístění na  hromady na vzdálenost do 20 m</t>
  </si>
  <si>
    <t>184 85-2211</t>
  </si>
  <si>
    <t>Řez stromů prováděný lezeckou technikou – zdravotní, plocha koruny stromu do 30 m2, vč. nákladů na rozřezání větví a jejich přemístění na  hromady na vzdálenost do 20 m</t>
  </si>
  <si>
    <t>184 85-2212</t>
  </si>
  <si>
    <t>Řez stromů prováděný lezeckou technikou – zdravotní, plocha koruny stromu přes 30 do 60 m2, vč. nákladů na rozřezání větví a jejich přemístění na  hromady na vzdálenost do 20 m</t>
  </si>
  <si>
    <t>184 85-2213</t>
  </si>
  <si>
    <t>Řez stromů prováděný lezeckou technikou – zdravotní, plocha koruny stromu přes 60 do 90 m2, vč. nákladů na rozřezání větví a jejich přemístění na  hromady na vzdálenost do 20 m</t>
  </si>
  <si>
    <t>184 85-2214</t>
  </si>
  <si>
    <t>Řez stromů prováděný lezeckou technikou – zdravotní, plocha koruny stromu přes 90 do 120 m2, vč. nákladů na rozřezání větví a jejich přemístění na  hromady na vzdálenost do 20 m</t>
  </si>
  <si>
    <t>184 85-2215</t>
  </si>
  <si>
    <t>Řez stromů prováděný lezeckou technikou – zdravotní, plocha koruny stromu přes 120 do 150 m2, vč. nákladů na rozřezání větví a jejich přemístění na  hromady na vzdálenost do 20 m</t>
  </si>
  <si>
    <t>184 85-2216</t>
  </si>
  <si>
    <t>Řez stromů prováděný lezeckou technikou – zdravotní, plocha koruny stromu přes 150 do 180 m2, vč. nákladů na rozřezání větví a jejich přemístění na  hromady na vzdálenost do 20 m</t>
  </si>
  <si>
    <t>184 85-2217</t>
  </si>
  <si>
    <t>Řez stromů prováděný lezeckou technikou – zdravotní, plocha koruny stromu přes 180 do 210 m2, vč. nákladů na rozřezání větví a jejich přemístění na  hromady na vzdálenost do 20 m</t>
  </si>
  <si>
    <t>184 85-2218</t>
  </si>
  <si>
    <t>Řez stromů prováděný lezeckou technikou – zdravotní, plocha koruny stromu přes 210 do 240 m2, vč. nákladů na rozřezání větví a jejich přemístění na  hromady na vzdálenost do 20 m</t>
  </si>
  <si>
    <t>184 85-2219</t>
  </si>
  <si>
    <t>Řez stromů prováděný lezeckou technikou – zdravotní, plocha koruny stromu přes 240 do 270 m2, vč. nákladů na rozřezání větví a jejich přemístění na  hromady na vzdálenost do 20 m</t>
  </si>
  <si>
    <t>184 85-2221</t>
  </si>
  <si>
    <t>Řez stromů prováděný lezeckou technikou – zdravotní, plocha koruny stromu přes 270 do 300 m2, vč. nákladů na rozřezání větví a jejich přemístění na  hromady na vzdálenost do 20 m</t>
  </si>
  <si>
    <t>184 85-2222</t>
  </si>
  <si>
    <t>Řez stromů prováděný lezeckou technikou – zdravotní, plocha koruny stromu přes 300 do 330 m2, vč. nákladů na rozřezání větví a jejich přemístění na  hromady na vzdálenost do 20 m</t>
  </si>
  <si>
    <t>184 85-2225</t>
  </si>
  <si>
    <t>Řez stromů prováděný lezeckou technikou – zdravotní, plocha koruny stromu přes 390 do 420 m2, vč. nákladů na rozřezání větví a jejich přemístění na  hromady na vzdálenost do 20 m</t>
  </si>
  <si>
    <t>184 85-2311</t>
  </si>
  <si>
    <t>Řez stromů prováděný lezeckou technikou – výchovný, špičáky a keřové stromy, výšky do 4 m, vč. nákladů na rozřezání větví a jejich přemístění na  hromady na vzdálenost do 20 m</t>
  </si>
  <si>
    <t>184 85-2312</t>
  </si>
  <si>
    <t>Řez stromů prováděný lezeckou technikou – výchovný, alejové stromy výšky přes 4 do 6 m, vč. nákladů na rozřezání větví a jejich přemístění na  hromady na vzdálenost do 20 m</t>
  </si>
  <si>
    <t>184 85-2113x</t>
  </si>
  <si>
    <t>Řez stromů prováděný lezeckou technikou – výchovný, alejové stromy výšky přes 6 do 9 m, vč. nákladů na rozřezání větví a jejich přemístění na  hromady na vzdálenost do 20 m</t>
  </si>
  <si>
    <t>NOO 2020-01</t>
  </si>
  <si>
    <t>Odstranění výmladků vč. nákladů na přemístění odstraněných větví na vzdálenost do 20 m, uložení odpadu na hromady, naložení na dopr.prostředek, odvo do 20 km a složení</t>
  </si>
  <si>
    <t>184 85-2412</t>
  </si>
  <si>
    <t>Řez stromů prováděný lezeckou technikou – redukční obvodový, plocha koruny stromu do 60 m2, vč. nákladů na rozřezání větví a jejich přemístění na  hromady na vzdálenost do 20 m</t>
  </si>
  <si>
    <t>184 85-2413</t>
  </si>
  <si>
    <t>Řez stromů prováděný lezeckou technikou – redukční obvodový, plocha koruny stromu přes 60 do 90 m2, vč. nákladů na rozřezání větví a jejich přemístění na  hromady na vzdálenost do 20 m</t>
  </si>
  <si>
    <t>184852413R</t>
  </si>
  <si>
    <t>Sesazení stromu na torzo – 5 m, V – ST,  provedení lezeckou technikou, plocha koruny stromu, přes 60 do 90 m2</t>
  </si>
  <si>
    <t>184 85-2414</t>
  </si>
  <si>
    <t>Řez stromů prováděný lezeckou technikou – redukční obvodový, plocha koruny stromu přes 90 do 120 m2, vč. nákladů na rozřezání větví a jejich přemístění na  hromady na vzdálenost do 20 m</t>
  </si>
  <si>
    <t>184852414R</t>
  </si>
  <si>
    <t>Sesazení stromu na torzo – 5 m, V – ST, provedení lezeckou technikou, plocha koruny stromu, přes 90 do 120 m2</t>
  </si>
  <si>
    <t>184 85-2415</t>
  </si>
  <si>
    <t>Řez stromů prováděný lezeckou technikou – redukční obvodový, plocha koruny stromu přes 120 do 150 m2, vč. nákladů na rozřezání větví a jejich přemístění na  hromady na vzdálenost do 20 m</t>
  </si>
  <si>
    <t>184 85-2416</t>
  </si>
  <si>
    <t>Řez stromů prováděný lezeckou technikou – redukční obvodový, plocha koruny stromu přes 150 do 180 m2, vč. nákladů na rozřezání větví a jejich přemístění na  hromady na vzdálenost do 20 m</t>
  </si>
  <si>
    <t>184 85-2417</t>
  </si>
  <si>
    <t>Řez stromů prováděný lezeckou technikou – redukční obvodový, plocha koruny stromu přes 180 do 210 m2, vč. nákladů na rozřezání větví a jejich přemístění na  hromady na vzdálenost do 20 m</t>
  </si>
  <si>
    <t>184 85-2418</t>
  </si>
  <si>
    <t>Řez stromů prováděný lezeckou technikou – redukční obvodový, plocha koruny stromu přes 210 do 240 m2, vč. nákladů na rozřezání větví a jejich přemístění na  hromady na vzdálenost do 20 m</t>
  </si>
  <si>
    <t>NOO 2020-02</t>
  </si>
  <si>
    <t>Lokální redukce směrem k překážce / z důvodu stabilizace - plocha stromu 51 - 100 m2, vč.rozřezání, vodorovného přemístění pro likvidaci či odvoz a složení na hromady do 20 m od místa</t>
  </si>
  <si>
    <t>zásahu</t>
  </si>
  <si>
    <t>NOO 2020-03</t>
  </si>
  <si>
    <t>Lokální redukce směrem k překážce / z důvodu stabilizace - plocha stromu 101 - 200 m2, vč.rozřezání, vodorovného přemístění pro likvidaci či odvoz a složení na hromady do 20 m od místa</t>
  </si>
  <si>
    <t>NOO 2020-04</t>
  </si>
  <si>
    <t>Lokální redukce směrem k překážce / z důvodu stabilizace - plocha stromu 201 - 300 m2, vč.rozřezání, vodorovného přemístění pro likvidaci či odvoz a složení na hromady do 20 m od místa</t>
  </si>
  <si>
    <t>111 25-1111b</t>
  </si>
  <si>
    <t>Drcení ořezaných větví strojně – štěpkování o prům. Větví do 100 mm s odvozem do 20 km, množství klestu odhad dle množství ošetř. dřevin. 20 % štěpky z objemu klestu</t>
  </si>
  <si>
    <t>R-01a</t>
  </si>
  <si>
    <t>184 21-5172</t>
  </si>
  <si>
    <t>Odstranění ukotvení dřeviny kůly, třemi kůly, délky přes 1 do 2 m vč. naložení vzniklého odpadu na, dopr.prostředek a jeho odvoz na vzdálenost do 20 km se složením, vč. zásypu jamek po kůlechPro</t>
  </si>
  <si>
    <t>A307</t>
  </si>
  <si>
    <t>NOO 2020-06</t>
  </si>
  <si>
    <t>Instalace dynamické vazby v horní úrovni Včetně všech nezbytných činností a materiálů, zejména materiál vazby a instalacePro A219</t>
  </si>
  <si>
    <t>184806152R00</t>
  </si>
  <si>
    <t>Řez stromů, keřů nebo růží řez průklestem, netrnité keře, průměr přes 1,5 do 3 m</t>
  </si>
  <si>
    <t>s přemístěním odstraněných větví na vzdálenost do 20 m, uložením na hromady, naložením na dopravní prostředek, odvozem do 20 km a se složením,</t>
  </si>
  <si>
    <t>111 25-1111d</t>
  </si>
  <si>
    <t>Drcení ořezaných větví strojně – štěpkování o prům. Větví do 100 mm s odvozem do 20 km, množství klestu odhad dle množství ošetřených keřů</t>
  </si>
  <si>
    <t>R-01c</t>
  </si>
  <si>
    <t>Uložení biologického odpadu na skládku vč. dopravy, naložení, složení</t>
  </si>
  <si>
    <t>183911111R</t>
  </si>
  <si>
    <t>184802111R</t>
  </si>
  <si>
    <t>183403112R00</t>
  </si>
  <si>
    <t>Obdělávání půdy oráním do hloubky přes 100 do 200 mm, v rovině nebo na svahu 1:5</t>
  </si>
  <si>
    <t>183403114R00</t>
  </si>
  <si>
    <t>Obdělávání půdy kultivátorováním, v rovině nebo na svahu 1:5</t>
  </si>
  <si>
    <t>183403152R00</t>
  </si>
  <si>
    <t>Obdělávání půdy vláčením, v rovině nebo na svahu 1:5</t>
  </si>
  <si>
    <t>181 15-1321</t>
  </si>
  <si>
    <t>Plošná úprava terénu pro setí trávníku vč. odstranění nežádoucích materiálů a pozvolné svahování, terénu, s urovnáním povrchu bez doplnění ornice souvislé plochy přes 500 m2 při nerovnostech terénu</t>
  </si>
  <si>
    <t>182303111R00</t>
  </si>
  <si>
    <t>Doplnění ornice v rovině nebo na svahu do 1:5</t>
  </si>
  <si>
    <t>na travnatých plochách tloušťky do 5 cm, s přemístěním na vzdálenost do 3 m vodorovně,</t>
  </si>
  <si>
    <t>MAT004</t>
  </si>
  <si>
    <t>Ornice pro doplnění zeminy na travnatých plochách 20 %</t>
  </si>
  <si>
    <t>181 45-1311</t>
  </si>
  <si>
    <t>Založení trávníku strojně – parkový</t>
  </si>
  <si>
    <t>183 40-3161</t>
  </si>
  <si>
    <t>Uválcování travního semene při zasetí v rovině</t>
  </si>
  <si>
    <t>185802113R00</t>
  </si>
  <si>
    <t>Hnojení umělým hnojivem naširoko, v rovině nebo na svahu do 1:5</t>
  </si>
  <si>
    <t>půdy nebo trávníku s rozprostřením nebo s rozdělením hnojiva,</t>
  </si>
  <si>
    <t>MAT005</t>
  </si>
  <si>
    <t>Hnojivo pro parkový trávník 20 g / 1 m2</t>
  </si>
  <si>
    <t>Kg</t>
  </si>
  <si>
    <t>MAT006tp</t>
  </si>
  <si>
    <t>111 15-1322</t>
  </si>
  <si>
    <t>Pokosení trávníku přes 10000m2, parkový, četnost 3x, před předáním, vč. odvozu a uložení shrabu na skládku</t>
  </si>
  <si>
    <t>998231311R00</t>
  </si>
  <si>
    <t>Přesun hmot pro krajinářské a sadovnické úpravy Přesun hmot pro sadovnické účely strojně, dopravní vzdálenost do 5000 m</t>
  </si>
  <si>
    <t>přes 100 do 150 mm v rovině nebo na svahu do 1:5</t>
  </si>
  <si>
    <t>MAT004b</t>
  </si>
  <si>
    <t>Ornice pro doplnění zeminy na travnatých plochách 35 %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</si>
  <si>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</si>
  <si>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</si>
  <si>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</si>
  <si>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185 80-2113</t>
  </si>
  <si>
    <t>Hnojení trávníku v rovině nebo na svahu do 1:5 umělým hnojivem na široko</t>
  </si>
  <si>
    <t>MAT005b</t>
  </si>
  <si>
    <t>Hnojivo travní</t>
  </si>
  <si>
    <t>MAT006</t>
  </si>
  <si>
    <t>111 15-1221</t>
  </si>
  <si>
    <t>Pokosení trávníku přes 1000m2, parkový  v rovině nebo na svahu do 1:5, četnost 3x, před předáním, vč. odvozu a uložení shrabu na skládku</t>
  </si>
  <si>
    <t>181 45-1121L1</t>
  </si>
  <si>
    <t>Založení květnaté louky, plocha přes 1000 m2, výsev vč. utažení, luční, vč. nákladů na pokosení, naložení a odvoz odpadu do 20 km se složením (L1 – lesopark)</t>
  </si>
  <si>
    <t>181 45-1121L2</t>
  </si>
  <si>
    <t>Založení květnaté louky, plocha přes 1000 m2, výsev vč. utažení, luční, vč. nákladů na pokosení, naložení a odvoz odpadu do 20 km se složením (L2 – centrální zóna)</t>
  </si>
  <si>
    <t>181 41-1121L3</t>
  </si>
  <si>
    <t>Založení květnaté louky, plocha přes 1000 m2, výsev vč. utažení, luční, vč. nákladů na pokosení, naložení a odvoz odpadu do 20 km se složením (L3 – louka pro psy)</t>
  </si>
  <si>
    <t>183 40-3153</t>
  </si>
  <si>
    <t>Obdělání půdy hrabáním v rovině</t>
  </si>
  <si>
    <t>MAT-L1</t>
  </si>
  <si>
    <t>MAT-L2</t>
  </si>
  <si>
    <t>MAT-L3</t>
  </si>
  <si>
    <t>MAT-písek</t>
  </si>
  <si>
    <t>Písek pro míchání se směsí pro květnaté louky vč. promíchání</t>
  </si>
  <si>
    <t>111 15-1231</t>
  </si>
  <si>
    <t>Pokosení trávníku přes 1000 do 10000m2, v rovině nebo svahu do 1:5, lučního, četnost 1x před předáním, vč. odvodzu a uložení shrabu na skládku</t>
  </si>
  <si>
    <t>R03-5</t>
  </si>
  <si>
    <t>Práce při realizaci - vytyčení výsadeb v ploše vč. vytyčovacích kolíků</t>
  </si>
  <si>
    <t>111 11-1311</t>
  </si>
  <si>
    <t>Odstranění ruderálního porostu vč. klestí, 0,5m2/ks pro sazenice</t>
  </si>
  <si>
    <t>183101113R00</t>
  </si>
  <si>
    <t>Hloubení jamek bez výměny půdy v rovině objem přes 0,02 do 0,05 m3</t>
  </si>
  <si>
    <t>pro vysazování rostlin v hornině 1 až 4 bez výměny půdy, s případným naložením přebytečných výkopků na dopravní prostředek, s odvozem na vzdálenost do 20 km a se složením,</t>
  </si>
  <si>
    <t>183101214R00</t>
  </si>
  <si>
    <t>Hloubení jamek s výměnou půdy na 50 % v rovině objem přes 0,05 do 0,125 m3</t>
  </si>
  <si>
    <t>pro vysazování rostlin v hornině 1 až 4 s výměnou půdy na 50%, s případným naložením přebytečných výkopků na dopravní prostředek, s odvozem na vzdálenost do 20 km a se složením,</t>
  </si>
  <si>
    <t>183101221R00</t>
  </si>
  <si>
    <t>Hloubení jamek s výměnou půdy na 50 % v rovině objem přes 0,4 do 1 m3</t>
  </si>
  <si>
    <t>184102113R00</t>
  </si>
  <si>
    <t xml:space="preserve">Výsadba dřevin s balem průměr přes 300 do 400 mm, v rovině nebo na svahu do 1:5,  </t>
  </si>
  <si>
    <t>do předem vyhloubené jamky se zalitím,</t>
  </si>
  <si>
    <t>184102114R00</t>
  </si>
  <si>
    <t xml:space="preserve">Výsadba dřevin s balem průměr přes 400 do 500 mm, v rovině nebo na svahu do 1:5,  </t>
  </si>
  <si>
    <t>184102116R00</t>
  </si>
  <si>
    <t xml:space="preserve">Výsadba dřevin s balem průměr přes 600 do 800 mm, v rovině nebo na svahu do 1:5,  </t>
  </si>
  <si>
    <t>R03-51</t>
  </si>
  <si>
    <t>Řez komparativní proveden před výsadbou stromů</t>
  </si>
  <si>
    <t>184 21-5111</t>
  </si>
  <si>
    <t>Ukotvení dřeviny kolíkem – jedním kolíkem, délky do 1 mSazenice, dub, prům. 3 cm, d. 70 cm</t>
  </si>
  <si>
    <t>184 21-5113a</t>
  </si>
  <si>
    <t>Ukotvení dřeviny kůly – jedním kůlem, průměr 7 cm, délky přes 2 do 3 m, Památné lípy</t>
  </si>
  <si>
    <t>184 21-5111b</t>
  </si>
  <si>
    <t>Ukotvení dřeviny kůly – jedním kůlem, průměr 7 cm, délky do 1 m, Památné lípy, kůly pro ochranu proti psům, 3 kůly na strom</t>
  </si>
  <si>
    <t>184 21-5133c</t>
  </si>
  <si>
    <t>Ukotvení dřevin třemi kůly, průměr 7 cm, délka kůlů přes 2 do 3 m, Alejové stromy</t>
  </si>
  <si>
    <t>MAT-kolík</t>
  </si>
  <si>
    <t>Kolíky pro ukotvení dřevin, kůl prům. 3 cm, dubový, délka 70 cm, vč, vyznačení sprejem – pro, Sazenice</t>
  </si>
  <si>
    <t>MAT-kůl</t>
  </si>
  <si>
    <t>Kůly pro ukotvení dřevin, kůl frézovaný s fazetou se špicí, délka do 1 m, průměr 7 cm</t>
  </si>
  <si>
    <t>MAT-kůly</t>
  </si>
  <si>
    <t>Kůly pro ukotvení dřevin, kůl frézovaný s fazetou se špicí, délka do 3 m, průměr 7 cm</t>
  </si>
  <si>
    <t>alejové stromy, 3 ks</t>
  </si>
  <si>
    <t>památné lípy, 1 ks</t>
  </si>
  <si>
    <t>MAT-příčka</t>
  </si>
  <si>
    <t>Příčka z půlené frézované kulatiny pr. 5-7 cm</t>
  </si>
  <si>
    <t>Alejové stromy - 9 ks příček k 1 Stromu, 1 x 3 ks 10 cm pod korunkou, 2x 3 ks u země</t>
  </si>
  <si>
    <t>Památné lípy – 6 ks příček k 1 stromu, 2x 3 ks u země</t>
  </si>
  <si>
    <t>MAT-úvazek</t>
  </si>
  <si>
    <t>Úvazek (popruh) pro uchycení stromu ke kůlu tl. 1mm, šířka 20mm</t>
  </si>
  <si>
    <t>1 m – sazenice</t>
  </si>
  <si>
    <t>3 m – strom listnatý</t>
  </si>
  <si>
    <t>184 21-5412</t>
  </si>
  <si>
    <t>Zhotovení závlahové mísy u soliterních dřevin v rovině nebo na svahu do 1:5, o prům. Mísy 1, mAlejové stromy, památné lípy</t>
  </si>
  <si>
    <t>184 50-1141</t>
  </si>
  <si>
    <t>Zhotovení obalu kmene z rákosové rohože v rovině nebo na svahu do 1:5Alejové stromy, památné lípy</t>
  </si>
  <si>
    <t>MAT-rákos</t>
  </si>
  <si>
    <t>Rákosová rohož (pro obalení kmene), d. 23 mAlejové stromy, památné lípy</t>
  </si>
  <si>
    <t>R-03-51</t>
  </si>
  <si>
    <t>Instalace ochrany proti okusu vč. materiálu ochranná síťka proti okusu 21cm x 60cmSazenice</t>
  </si>
  <si>
    <t>R03-52</t>
  </si>
  <si>
    <t>Instalace ochrany proti posečen vč. MateriáluUV stabilizovaná, flexibilní, vzdušná - podélně dělená, , výšky min. 21 cm a šířky 36 cm,  tl. materiálu min. 2 mm, hnědé barvyListnaté stromy</t>
  </si>
  <si>
    <t>184 91-1421mu</t>
  </si>
  <si>
    <t>Mulčování vysazených rostlin mulčovací kůrou tl. Do 100 mm</t>
  </si>
  <si>
    <t xml:space="preserve">Sazenice – mulčování štěpkou z kácených stromů/keřů : </t>
  </si>
  <si>
    <t xml:space="preserve">alejové stromy, památné lípy : </t>
  </si>
  <si>
    <t>209,5</t>
  </si>
  <si>
    <t>10391100R</t>
  </si>
  <si>
    <t>kůra mulčovací; balení volně loženo</t>
  </si>
  <si>
    <t xml:space="preserve">v tloušťce 0,10 m, plocha 1,00 x 1,00 mPouze pro alejové stromy a památné lípy : </t>
  </si>
  <si>
    <t>11,7</t>
  </si>
  <si>
    <t>MAT-štěpka</t>
  </si>
  <si>
    <t>Štěpka – použití materiálu z realizace kácení a ošetření v dané lokalitěPro sazenice</t>
  </si>
  <si>
    <t>185802114R00</t>
  </si>
  <si>
    <t>Hnojení umělým hnojivem s rozdělením k jednotlivým rostlinám, v rovině nebo na svahu do 1:5</t>
  </si>
  <si>
    <t xml:space="preserve">Sazenice, 1 tableta, hmotnost tabl. 10 g : </t>
  </si>
  <si>
    <t xml:space="preserve">ke stromu 5 tablet, hmotnost tabl. 10 g : </t>
  </si>
  <si>
    <t>0,0077</t>
  </si>
  <si>
    <t>MAT-kondicioner</t>
  </si>
  <si>
    <t>MAT-mykorhiz</t>
  </si>
  <si>
    <t>MAT-tabletydlouho</t>
  </si>
  <si>
    <t xml:space="preserve">Sazenice – ke každé sazenici 1 tableta,  hmotnost tablety 10 g : </t>
  </si>
  <si>
    <t xml:space="preserve">stromy – ke každému stromu 5 tablet, hmotnost tablety 10 g : </t>
  </si>
  <si>
    <t>7,7</t>
  </si>
  <si>
    <t>185 80-4311</t>
  </si>
  <si>
    <t>Zalití rostlin vodou jednotlivě do 20 m2</t>
  </si>
  <si>
    <t xml:space="preserve">zálivka stromů při výsadbě 10 l/ks, četnost 5x, Sazenice : </t>
  </si>
  <si>
    <t xml:space="preserve">zálivka stromů při výsadbě 100 l/ks, četnost 5x, alejové stromy, památné lípy : </t>
  </si>
  <si>
    <t>67,75</t>
  </si>
  <si>
    <t>MAT-voda</t>
  </si>
  <si>
    <t>Voda</t>
  </si>
  <si>
    <t>R-položka</t>
  </si>
  <si>
    <t>POL12_1</t>
  </si>
  <si>
    <t>185 85-1121</t>
  </si>
  <si>
    <t>Dovoz vody pro zálivku rostlin</t>
  </si>
  <si>
    <t>MAT-substrát</t>
  </si>
  <si>
    <t>Substrát zahradnický pro výměnu zeminy při výsadbě:</t>
  </si>
  <si>
    <t xml:space="preserve">Stromy: památné lípy - objem výkopu 0,125 m3/ks, výměna 50 % : </t>
  </si>
  <si>
    <t xml:space="preserve">Stromy: ZB – objem výkopu 1,00 m3/ks, výměna 50% : </t>
  </si>
  <si>
    <t>43,625</t>
  </si>
  <si>
    <t>R03-53</t>
  </si>
  <si>
    <t>Instalace zavlažovacího vaku vč. Dopravy, naplněníAlejové stromy</t>
  </si>
  <si>
    <t>MAT-vak</t>
  </si>
  <si>
    <t>Zavlažovací vak</t>
  </si>
  <si>
    <t>Agregovaná položka</t>
  </si>
  <si>
    <t>POL2_</t>
  </si>
  <si>
    <t>R-plůtek</t>
  </si>
  <si>
    <t>Ochranné plůtky -  louka pro psy; výška plůtků cca 50 cm na zemí, jednotlivé svislé pláňky spojeny, pozinkovaným drátem (v jedné řadě jsou čtyři pruty o síle 3,15 mm), mezi jednotlivými plaňkami</t>
  </si>
  <si>
    <t>smotek o průměru cca 12 mm.</t>
  </si>
  <si>
    <t>Přichytit po 5-ti metrech nebo dle potřeby ke kůlům, které budou zaraženy do půdy do hloubky 20 - 30 cm.</t>
  </si>
  <si>
    <t>Materiál z kácených stromů</t>
  </si>
  <si>
    <t>PL.1 - 60 m, PL.2, 60m, PL.3 - 54 m, PL.4 - 320 m.</t>
  </si>
  <si>
    <t>998 23-1311</t>
  </si>
  <si>
    <t>Přesun hmot pro sadovnické účely strojně, dopravní vzdálenost do 5000 m</t>
  </si>
  <si>
    <t>Pol__0192</t>
  </si>
  <si>
    <t>Acer campestre – javor babyka, OK 12-14, ZB, alejový, NK min. 200 cm</t>
  </si>
  <si>
    <t>Pol__0193</t>
  </si>
  <si>
    <t>Acer campestre – javor babyka, OK 14-16, ZB, alejový, NK min. 200 cm</t>
  </si>
  <si>
    <t>Pol__0194</t>
  </si>
  <si>
    <t>Acer platanoides – javor mléč, OK 12-14, ZB, alejový, NK min. 200 cm</t>
  </si>
  <si>
    <t>Pol__0195</t>
  </si>
  <si>
    <t>Acer platanoides – javor mléč, OK 14-16, ZB, alejový, NK min. 200 cm</t>
  </si>
  <si>
    <t>Pol__0196</t>
  </si>
  <si>
    <t>Carpinus betulus – habr obecný, OK 12-14, ZB, nevyvětvený</t>
  </si>
  <si>
    <t>Pol__0197</t>
  </si>
  <si>
    <t>Carpinus betulus – habr obecný, OK 14-16, ZB, alejový, NK min. 200 cm</t>
  </si>
  <si>
    <t>Pol__0198</t>
  </si>
  <si>
    <t>Quercus robur – dub letní, OK 12-14, ZB, alejový, NK minim. 200 cm</t>
  </si>
  <si>
    <t>Pol__0199</t>
  </si>
  <si>
    <t>Quercus robur – dub letní, OK 14-16, ZB, alejový, NK minim. 200 cm</t>
  </si>
  <si>
    <t>Pol__0200</t>
  </si>
  <si>
    <t>Sorbus aucuparia – jeřáb ptačí, OK 12-14, ZB, alejový, NK min. 200 cm</t>
  </si>
  <si>
    <t>Pol__0201</t>
  </si>
  <si>
    <t>Sorbus aucuparia – jeřáb ptačí, OK 14-16, ZB, alejový, NK min. 200 cm</t>
  </si>
  <si>
    <t>Pol__0202</t>
  </si>
  <si>
    <t>Tilia platyphyllos – lípa velkolistá,  OK 16-18, ZB, alejový, NK minim. 200 cm</t>
  </si>
  <si>
    <t>Pol__0203</t>
  </si>
  <si>
    <t>NOO 2020</t>
  </si>
  <si>
    <t>Doprava pro Tilia sp. - památné lípy, Průhonice-Třebíč</t>
  </si>
  <si>
    <t>km</t>
  </si>
  <si>
    <t>Pol__0205</t>
  </si>
  <si>
    <t>Acer platanoides – javor mléč, sazenice 51-70 cm, krytokořenné Bowmonty (BM)</t>
  </si>
  <si>
    <t>Pol__0206</t>
  </si>
  <si>
    <t>Acer pseudoplatanus – javor klen, sazenice 51-70 cm, krytokořenné Bowmonty</t>
  </si>
  <si>
    <t>Pol__0207</t>
  </si>
  <si>
    <t>Carpinus betulus – habr obecný, sazenice 51-70 cm, krytokořenné Bowmonty</t>
  </si>
  <si>
    <t>Pol__0208</t>
  </si>
  <si>
    <t>Quercus petraea – dub zimní, sazenice 51-70 cm, krytokořenné Bowmonty</t>
  </si>
  <si>
    <t>R03</t>
  </si>
  <si>
    <t>Práce při realizaci - vytyčení výsadeb v ploše vč. vytyč. materiálu</t>
  </si>
  <si>
    <t>183205121R00</t>
  </si>
  <si>
    <t>Založení záhonu v rovině nebo na svahu 1:5,  , na starém trávníku</t>
  </si>
  <si>
    <t>pro vysazování rostlin s urovnáním a s případným naložením odpadu na dopravní prostředek, s odvozem na vzdálenost do 20 km a se složením,</t>
  </si>
  <si>
    <t>183 10-1214</t>
  </si>
  <si>
    <t>Hloub. jamek s výměnou 50% půdy od 0,05 do 0,125 m3</t>
  </si>
  <si>
    <t>184102111R00</t>
  </si>
  <si>
    <t xml:space="preserve">Výsadba dřevin s balem průměr přes 100 do 200 mm, v rovině nebo na svahu do 1:5,  </t>
  </si>
  <si>
    <t>184801131R00</t>
  </si>
  <si>
    <t>Ošetření dřevin dřeviny ve skupině, v rovině nebo na svahu 1:5</t>
  </si>
  <si>
    <t>t.j. odplevelení s nakypřením nebo vypletí, odstranění poškozených částí dřeviny s případným složením odpadu na hromady, naložením na dopravní prostředek, odvozem do 20 km a se složením,</t>
  </si>
  <si>
    <t>MAT007</t>
  </si>
  <si>
    <t>Substrát zahradnický pro výměnu zeminy při výsadbě</t>
  </si>
  <si>
    <t xml:space="preserve">Keře - objem výkopu 0,125 m3/ks, výměna 50% : </t>
  </si>
  <si>
    <t>9,375</t>
  </si>
  <si>
    <t>111301111R00</t>
  </si>
  <si>
    <t>Sejmutí drnu sejmutí drnu tl. do 100 mm s nařezáním, vyrýpnutím, zvednutím, přemístěním a složením na vzdálenost do 50 m nebo s naložením na dopravní prostředek</t>
  </si>
  <si>
    <t>tl. do 10 cm s nařezáním, vyrýpnutím, zvednutím, přemístěním a složením na vzdálenost do 50 m nebo s naložením na dopravní prostředek,</t>
  </si>
  <si>
    <t>184 91-1421</t>
  </si>
  <si>
    <t>Mulčování vysazených rostlin štěpkou tl. do 100 mm</t>
  </si>
  <si>
    <t>MAT008</t>
  </si>
  <si>
    <t>Štěpka – použití materiálu z realizace kácení a ošetření v dané lokalitě</t>
  </si>
  <si>
    <t xml:space="preserve">v tloušťce 0,10 m : </t>
  </si>
  <si>
    <t>15</t>
  </si>
  <si>
    <t xml:space="preserve">260 kg / m3 : </t>
  </si>
  <si>
    <t>3,9</t>
  </si>
  <si>
    <t xml:space="preserve">Keře - ke každému keři 2 tablety, hmotnost tablety 10 g : </t>
  </si>
  <si>
    <t>0,003</t>
  </si>
  <si>
    <t>MAT009</t>
  </si>
  <si>
    <t>3</t>
  </si>
  <si>
    <t>185 80-4312</t>
  </si>
  <si>
    <t>Zalití rostlin vodou jednotlivě přes 20 m2</t>
  </si>
  <si>
    <t xml:space="preserve">zálivka keřů při výsadbě 10 l/ks, četnost 5x : </t>
  </si>
  <si>
    <t>7,5</t>
  </si>
  <si>
    <t>MAT010</t>
  </si>
  <si>
    <t>Pol__0225</t>
  </si>
  <si>
    <t>CA - Corylus avellana- líska obecná , v. 60-80, ko</t>
  </si>
  <si>
    <t>Pol__0226</t>
  </si>
  <si>
    <t>PS - Prunus spinosa – trnka obecná, v. 60-80, ko</t>
  </si>
  <si>
    <t>Pol__0227</t>
  </si>
  <si>
    <t>RC - Rosa canina - růže šípková, v. 60-80, ko</t>
  </si>
  <si>
    <t>Pol__0228</t>
  </si>
  <si>
    <t>SN - Sambucus nigra - bez černý, v. 60-80, ko</t>
  </si>
  <si>
    <t>Pol__0229</t>
  </si>
  <si>
    <t>VO - Viburnum opulus - kalina obecná, v. 60-80, ko</t>
  </si>
  <si>
    <t>NOO 2020-B01</t>
  </si>
  <si>
    <t>Broukoviště – práce, doprava</t>
  </si>
  <si>
    <t>NOO 2020-B02</t>
  </si>
  <si>
    <t>Stržení drnu mechanizací – jednorázová částka</t>
  </si>
  <si>
    <t>NOO 2020-B03</t>
  </si>
  <si>
    <t>Stržení drnu mechanizacíPráce, příprava hmoty k odvozu, nakládání, odvoz</t>
  </si>
  <si>
    <t>NOO 2020-B04</t>
  </si>
  <si>
    <t>Zemní práce strojem – půdy neovlivněné vodou, do 100 m3, hloubka 0,6 m</t>
  </si>
  <si>
    <t>NOO 2020-B05</t>
  </si>
  <si>
    <t>Nakládání, vykládání a překládání výkopu do 100 m3</t>
  </si>
  <si>
    <t>NOO 2020-B06</t>
  </si>
  <si>
    <t>Odvoz zeminy do 1 km</t>
  </si>
  <si>
    <t>NOO 2020-B07</t>
  </si>
  <si>
    <t>Odvoz zeminy – dalších 8 km, skládka Petrůvky</t>
  </si>
  <si>
    <t>112 25-1211</t>
  </si>
  <si>
    <t>Odstranění pařezu odfrézováním nebo odvrtáním hl. do 200 mm v rovině nebo na svahu do 1:5</t>
  </si>
  <si>
    <t>122 91-1111</t>
  </si>
  <si>
    <t>Odstranění vyfrézované dřevní hmoty hl. do 200 mm v rovině nebo na svahu do 1:5 vč. nákladů na, naložení dřevní drti promíchané se zeminou na dopravní prostředek a odvoz na vzdálenost do 20 km</t>
  </si>
  <si>
    <t>její složení</t>
  </si>
  <si>
    <t>174 11-1111</t>
  </si>
  <si>
    <t>Zásyp jam po vyfrézovaných pařezech hl. do 200 mm v rovině nebo na svahu do 1:5, vč. nákladů na přemístění zeminy na vzdálenost do 20 m, zásyp jam, hutnění a hrubé urovnání povrchu</t>
  </si>
  <si>
    <t>MAT002</t>
  </si>
  <si>
    <t>Materiál na zásyp jam po frézování mimo alej – kvalitní ornice, zajištění a dovoz</t>
  </si>
  <si>
    <t>112211231</t>
  </si>
  <si>
    <t>Odstranění pařezu ručně v na svahu přes 1:5 do 1:2 o prům. pařezu na řezné ploše přes 100 do 200 mm, vč. nákladů na odstranění náběhových kořenů, odklizení získaného dřeva na vzdálenost do 20 m</t>
  </si>
  <si>
    <t>jeho složení na hromady nebo naložení na dopr. Prostředek, zasypání jámy, doplnění zeminy, zhutnění a úpravu terénu</t>
  </si>
  <si>
    <t>112211232</t>
  </si>
  <si>
    <t>Odstranění pařezu ručně v na svahu přes 1:5 do 1:2 o prům. pařezu na řezné ploše přes 200 do 300 mm, vč. nákladů na odstranění náběhových kořenů, odklizení získaného dřeva na vzdálenost do 20 m</t>
  </si>
  <si>
    <t>R-00b</t>
  </si>
  <si>
    <t>111212314</t>
  </si>
  <si>
    <t>Odstranění nevhodných dřevin prům. kmene do 100 mm, výšky do 1 m, s odstraněním pařezu, do 100 m2,, na svahu přes 1:1 vč. nákladů na odklizení vytěžené dřevní hmoty na vzdálenost do 50 m, se složením</t>
  </si>
  <si>
    <t>na hromady n. S naložením na dopr. Prostředek a příp. Úpravu terénu se zhutněním po odstranění dřevin</t>
  </si>
  <si>
    <t>111212351</t>
  </si>
  <si>
    <t>Odstranění nevhodných dřevin prům. Kmene do 100 mm, výšky přes 1 m, s odstraněním pařezu, do 100 m2,, v rovině nebo na svahu do 1:5 vč. nákladů na odklizení vytěžené dřevní hmoty na vzdálenost do 50 m</t>
  </si>
  <si>
    <t>, se složením na hromady n. S naložením na dopr. Prostředek a příp. Úpravu terénu se zhutněním po odstranění dřevin</t>
  </si>
  <si>
    <t>111212354</t>
  </si>
  <si>
    <t>Odstranění nevhodných dřevin prům. Kmene do 100 mm, výšky přes 1 m, s odstraněním pařezu, do 100 m2,, na svahu přes 1:1 vč. nákladů na odklizení vytěžené dřevní hmoty na vzdálenost do 50 m</t>
  </si>
  <si>
    <t>složením na hromady n. S naložením na dopr. Prostředek a příp. Úpravu terénu se zhutněním po odstranění dřevin</t>
  </si>
  <si>
    <t>111 21-2355</t>
  </si>
  <si>
    <t>Odstranění nevhodných dřevin prům. Kmene do 100 mm, výšky přes 1 m, s odstraněním pařezu, přes 100, do 500 m2, v rovině nebo na svahu do 1:5 vč. nákladů na odklizení vytěžené dřevní hmoty</t>
  </si>
  <si>
    <t>vzdálenost do 50 m, se složením na hromady n. S naložením na dopr. Prostředek a příp. Úpravu terénu se zhutněním po odstranění dřevin</t>
  </si>
  <si>
    <t>R00b</t>
  </si>
  <si>
    <t>Uložení shrabu na skládku vč. dopravy, naložení, složení</t>
  </si>
  <si>
    <t>NOO 2020-05</t>
  </si>
  <si>
    <t>Úprava průjezdního profilu</t>
  </si>
  <si>
    <t>111 25-1111c</t>
  </si>
  <si>
    <t>R-01b</t>
  </si>
  <si>
    <t>R04-1</t>
  </si>
  <si>
    <t>184 21-5113</t>
  </si>
  <si>
    <t>184 21-511104PL</t>
  </si>
  <si>
    <t>Ukotvení dřeviny kůly – jedním kůlem, průměr 7 cm, délky do 1 mPamátné lípy, kůly pro ochranu proti, psům, 3 kůly na strom</t>
  </si>
  <si>
    <t>184 21-5133AS</t>
  </si>
  <si>
    <t>Ukotvení dřevin třemi kůly, průměr 7 cm, délka kůlů přes 2 do 3 mAlejové stromy</t>
  </si>
  <si>
    <t>MAT-kůlyukot</t>
  </si>
  <si>
    <t>MAT</t>
  </si>
  <si>
    <t>MAT-rohož</t>
  </si>
  <si>
    <t>R-ochrana</t>
  </si>
  <si>
    <t>184 91-1421m</t>
  </si>
  <si>
    <t>Mulčování vysazených rostlin mulčovací kůrou tl. do 100 mm</t>
  </si>
  <si>
    <t>alejové stromy, památné lípy</t>
  </si>
  <si>
    <t>0,000585</t>
  </si>
  <si>
    <t>MAT-kondic</t>
  </si>
  <si>
    <t>MAT-tablety</t>
  </si>
  <si>
    <t>58,5</t>
  </si>
  <si>
    <t>4,3625</t>
  </si>
  <si>
    <t>R-vak</t>
  </si>
  <si>
    <t>Instalace zavlažovacího vaku vč. dopravy, naplnění Alejové stromy</t>
  </si>
  <si>
    <t>MAT-sazenice stromy</t>
  </si>
  <si>
    <t>Sazenice stromy</t>
  </si>
  <si>
    <t>0,9375</t>
  </si>
  <si>
    <t>0,0003</t>
  </si>
  <si>
    <t>0,3</t>
  </si>
  <si>
    <t>0,75</t>
  </si>
  <si>
    <t>R-okus</t>
  </si>
  <si>
    <t>Instalace ochrany proti okusu vč. MateriáluOchranná síťka proti okusu 21cm x 60cmSazenice</t>
  </si>
  <si>
    <t>R-posečení</t>
  </si>
  <si>
    <t>Instalace ochrany proti posečen vč. Materiálu UV stabilizovaná, flexibilní, vzdušná - podélně, dělená, výšky min. 21 cm a šířky 36 cm,  tl. materiálu min. 2 mm, hnědé barvyListnaté stromy</t>
  </si>
  <si>
    <t>0,37</t>
  </si>
  <si>
    <t>1,85</t>
  </si>
  <si>
    <t>MAT-sazenice</t>
  </si>
  <si>
    <t>Sazenice</t>
  </si>
  <si>
    <t>184 85-2311saz</t>
  </si>
  <si>
    <t>Výchovný řez – špičáky, výšky do 4 m – sazenice1x (3. rok po založení)</t>
  </si>
  <si>
    <t>184 85-2312pm</t>
  </si>
  <si>
    <t>Výchovný řez – alejové stromy, památné lípy1x (3. rok po založení)</t>
  </si>
  <si>
    <t>R-kontrola</t>
  </si>
  <si>
    <t>Kontrola úvazků, 1x ročně po dobu 3 let, alejové stromy, památné lípy</t>
  </si>
  <si>
    <t>184 91-1111znovu</t>
  </si>
  <si>
    <t>Znovuuvázání dřeviny, 10 % vč. Materiálu, 1x ročně po dobu 3 letAlejové, památné lípy</t>
  </si>
  <si>
    <t>185804213R00</t>
  </si>
  <si>
    <t>Vypletí záhonů v rovině nebo ve svahu do 1:5 dřeviny solitérní</t>
  </si>
  <si>
    <t>s případným naložením odpadu na dopravní prostředek, odvozem do 20 km a se složením</t>
  </si>
  <si>
    <t>184 21-5153</t>
  </si>
  <si>
    <t>Odstranění ukotvení dřeviny kůly, jedním, déky do 3 m3.  rok po založení</t>
  </si>
  <si>
    <t>184 21-5173</t>
  </si>
  <si>
    <t>Odstranění ukotvení dřeviny kůly,třemi kůly, délky do 3 m3. rok po založení</t>
  </si>
  <si>
    <t>R-kontr</t>
  </si>
  <si>
    <t>Kontrola stromů ponechaných na dožití z důvodů zvýšené biologické hodnoty, četnost 1x po dobu 3, let26 ks dle posudku vč. 2 ks torzo</t>
  </si>
  <si>
    <t>R-kontrolalesoparku</t>
  </si>
  <si>
    <t>Kontrola stromů v lesoparku (cca 300) – 1x ročně po dobu 3 let</t>
  </si>
  <si>
    <t>185 80-4312zal</t>
  </si>
  <si>
    <t>Zalití rostlin vodou jednotlivě přes 20 m2, Zálivka 6x ročně po dobu 3 let</t>
  </si>
  <si>
    <t xml:space="preserve">zálivka stromů 100 l/ks : </t>
  </si>
  <si>
    <t xml:space="preserve">zálivka keřů 10 l/ks : </t>
  </si>
  <si>
    <t>8,55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</si>
  <si>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</si>
  <si>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</si>
  <si>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</si>
  <si>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 xml:space="preserve">- stromy : </t>
  </si>
  <si>
    <t xml:space="preserve">- keře : </t>
  </si>
  <si>
    <t>354</t>
  </si>
  <si>
    <t>MAT-kůra</t>
  </si>
  <si>
    <t>Kůra mulčovací VLv tloušťce 0,10 m</t>
  </si>
  <si>
    <t>185 80-2113hn</t>
  </si>
  <si>
    <t>Hnojení půdy umělým hnojivem na široko v rovině 2. rok po výsadbě, 30 g/m2</t>
  </si>
  <si>
    <t xml:space="preserve">keře : </t>
  </si>
  <si>
    <t>0,0045</t>
  </si>
  <si>
    <t>MAT-granul</t>
  </si>
  <si>
    <t>184 80-1131</t>
  </si>
  <si>
    <t>Ošetření vysazených dřevin, 1x ročně po dobu 3 let, vč. Prosvětlovacího řezu- keře a dřeviny v, keřovém pásu a lesoparkuvč. nákladů na odplevelení s nakypřením nebo vypletím, odstraněním</t>
  </si>
  <si>
    <t>poškozených částí dřeviny s příp. Složením odpadu na hromady, naložením na dopr. Prostředek a odvozem do 20 km a složením</t>
  </si>
  <si>
    <t>184 81-3133</t>
  </si>
  <si>
    <t>Ochrana dřevin před okusem zvěří, chemicky, nátěrem, listnatých, do 70 cm1x ročně po dobu 3 let,, Sazenice</t>
  </si>
  <si>
    <t>184 21-5151</t>
  </si>
  <si>
    <t>Odstranění ukotvení dřeviny kůly, jedním, délky do 1 m3.  rok po založení</t>
  </si>
  <si>
    <t>184801121R00</t>
  </si>
  <si>
    <t>Ošetření dřevin solitérní dřeviny, v rovině nebo na svahu 1:5</t>
  </si>
  <si>
    <t>185 80-3111</t>
  </si>
  <si>
    <t>Ošetření trávníku jednorázové v roviněpokosení, shrabání, naložení, odvoz na skládku</t>
  </si>
  <si>
    <t xml:space="preserve">Cestičky v květnatých loukách – 5x ročně po dobu 3 let, 42 m2 : </t>
  </si>
  <si>
    <t xml:space="preserve">Luční – 2x ročně po dobu 3 let, hrabání a sušení na ploše kvůli vysemenění : </t>
  </si>
  <si>
    <t xml:space="preserve">Parkový – 5x ročně po dobu 3 let : </t>
  </si>
  <si>
    <t>25104</t>
  </si>
  <si>
    <t>111 15-1231pok</t>
  </si>
  <si>
    <t>Pokosení trávníku přes 1000 do 10000m2, v rovině nebo svahu do 1:5, lučního, četnost 2x ročně po, dobu 3 letvč. Odvodzu a uložení shrabu na skládku</t>
  </si>
  <si>
    <t>185 81-1221</t>
  </si>
  <si>
    <t>Ruční shrabání květnaté louky po sečení, souvislé plochy do 10000 m2 v rovině nebo na svahu do, 1:51x ročně po dobu 3 let</t>
  </si>
  <si>
    <t>111 15-1131pokos</t>
  </si>
  <si>
    <t>Pokosení trávníku do 1000 m2, v rovině nebo svahu do 1:5, lučního, četnost 5x ročně po dobu 3 let,, Vysekané cesty v louce - 1 cesta je v L.1.1 (25 m2) a 2 cesty jsou v L.2.2. (6 m2 a 11 m2)vč.</t>
  </si>
  <si>
    <t>shrabu, odvozu, uložení na skládku odpadu</t>
  </si>
  <si>
    <t>1800</t>
  </si>
  <si>
    <t xml:space="preserve">m2    </t>
  </si>
  <si>
    <t>D.7.1.01a</t>
  </si>
  <si>
    <t>D+M lavička - ozn. L1, popis dle výkresu D.7.1.1 (M-L1 - Lavička)</t>
  </si>
  <si>
    <t>kus</t>
  </si>
  <si>
    <t>D.7.1.01b</t>
  </si>
  <si>
    <t>D+M lavička - ozn. L1B, popis dle výkresu D.7.1.1 (M-L1b - Lavička)</t>
  </si>
  <si>
    <t>D.7.1.07</t>
  </si>
  <si>
    <t>D+M odpadkový koš - ozn. K, popis dle výkresu D.7.1.7 (M-K - Odpadkový koš)</t>
  </si>
  <si>
    <t>D.7.1.12-001a</t>
  </si>
  <si>
    <t>D+M bradla - kliky, popis dle výkresu D.7.1.12 (M-W - prvky workoutu)</t>
  </si>
  <si>
    <t>D.7.1.12-004</t>
  </si>
  <si>
    <t>D+M žebřík, popis dle výkresu D.7.1.12 (M-W - prvky workoutu)</t>
  </si>
  <si>
    <t>D.7.1.12-009</t>
  </si>
  <si>
    <t>D+M kladina, popis dle výkresu D.7.1.12 (M-W - prvky workoutu)</t>
  </si>
  <si>
    <t>D.7.1.12-015</t>
  </si>
  <si>
    <t>D+M hrazdy - 3 ks podélné, popis dle výkresu D.7.1.12 (M-W - prvky workoutu)</t>
  </si>
  <si>
    <t>D.7.1.12-039</t>
  </si>
  <si>
    <t>D+M surf na pružině, popis dle výkresu D.7.1.12 (M-W - prvky workoutu)</t>
  </si>
  <si>
    <t>D.7.1.12-997</t>
  </si>
  <si>
    <t>D+M cedule velká, popis dle výkresu D.7.1.12 (M-W - prvky workoutu)</t>
  </si>
  <si>
    <t>D.7.1.12-999</t>
  </si>
  <si>
    <t>Dopadové plocha, dřevní štěpka, tl. vrstvy 30 cm</t>
  </si>
  <si>
    <t>dopadová plocha hrazdy : 4,0*8,2</t>
  </si>
  <si>
    <t>dopadová plocha žebřík : 6,0*8,0</t>
  </si>
  <si>
    <t>dopadová plocha bradla : 4,0*4,5</t>
  </si>
  <si>
    <t>D.7.1.99</t>
  </si>
  <si>
    <t>Stavební přípomoce pro osazení mobiláře, zemní práce, patky, obsypy, zásypy</t>
  </si>
  <si>
    <t>soubor</t>
  </si>
  <si>
    <t>Durbachitové kamenné pole umístěné na mlatovém povrchu s kamenou obrubou - 6 balvanů o rozměru minimálně 2 m (největší naměřený rozměr balvanu) o hmotnosti min. 7 tun a 10 menších balvanů o rozměru minimálně 1 metr (největší rozměr balvanu), materiál: místní durbachit z třebíčského masivu, kameny budou rozmístěny na ploše 50 m2</t>
  </si>
  <si>
    <t>komplet</t>
  </si>
  <si>
    <t>Odplevelení půdy před založením kultury o výměře jednotlivě přes 20 m2 v rovině nebo na svahu do 1:5, postřikem na široko vč. materiálu viz. Technická zpráva</t>
  </si>
  <si>
    <t>Ruční zatření přípravkem proti růstu, vč. materiálu NA7 – akát viz. Technická zpráva</t>
  </si>
  <si>
    <t>Odplevelení půdy před založením kultury o výměře jednotlivě přes 20 m2 v rovině nebo na svahu do 1:5, postřikem na široko vč. materiálu Viz. Technická zpráva</t>
  </si>
  <si>
    <t>Půdní kondicionér po 20 kg – viz. Technická zpráva pro výsadbu stromů  -  10 dkg/strom</t>
  </si>
  <si>
    <t>Mykorhizní houby po 10 kg – viz. Technická zpráva pro výsadbu stromů - 10 dkg/ strom</t>
  </si>
  <si>
    <t>Tabletové hnojivo dlouhodobé viz. Technická zpráva</t>
  </si>
  <si>
    <t>Tabletové hnojivo dlouhodobé – viz. Technická zpráva</t>
  </si>
  <si>
    <t>Fyzikální půdní kondicionér po 20 kg – viz. Technická zpráva pro výsadbu stromů  -  10 dkg/strom</t>
  </si>
  <si>
    <t>Granulované kombinované bezchloridové hnojivo s mikroprvky – viz. Technická zpráva</t>
  </si>
  <si>
    <t>Směs květnatá louka – složení viz. Technická zpráva = L1, cca 20 g / 1 m2</t>
  </si>
  <si>
    <t>Směs květnatá louka – složení viz. Technická zpráva = L2, cca 8 g / 1 m2</t>
  </si>
  <si>
    <t>Směs květnatá louka – složení viz. Technická zpráva = L3, cca 8 g / 1 m2</t>
  </si>
  <si>
    <t>Směs travní parková – složení viz. Technická zpráva (spotřeba cca 30 g/m2)</t>
  </si>
  <si>
    <t>položka obsahuje dopravu do 20 km</t>
  </si>
  <si>
    <t>123456</t>
  </si>
  <si>
    <t>Tilia sp. - památné lípy Průhonice, sortiment viz Technická zpráva, bag 27 lt, 120-150 cm, 150 cm nebo 150-200 cm</t>
  </si>
  <si>
    <t>Štěpka zůstává na ploše pro mulčování vysazených keřů a sazenic</t>
  </si>
  <si>
    <t>Větve jsou uloženy na skládce, doporučujeme strojní manipulaci a velký štěpkovač</t>
  </si>
  <si>
    <t>564801112R00</t>
  </si>
  <si>
    <t>Podklad ze štěrkodrti s rozprostřením a zhutněním frakce 0-32 mm, tloušťka po zhutnění 40 mm</t>
  </si>
  <si>
    <t>RTS 21/ I</t>
  </si>
  <si>
    <t>564952111R00</t>
  </si>
  <si>
    <t>Podklad nebo kryt z mechanicky zpevněného kameniva (MZK) tloušťka po zhutnění 150 mm</t>
  </si>
  <si>
    <t>Soupis stavebních prací, dodávek a služeb - vysvětlení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</si>
</sst>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vertical="center"/>
    </xf>
    <xf numFmtId="4" fontId="8" fillId="0" borderId="36" xfId="0" applyNumberFormat="1" applyFont="1" applyBorder="1" applyAlignment="1">
      <alignment vertical="center" wrapText="1" shrinkToFit="1"/>
    </xf>
    <xf numFmtId="4" fontId="8" fillId="0" borderId="36" xfId="0" applyNumberFormat="1" applyFont="1" applyBorder="1" applyAlignment="1">
      <alignment vertical="center" shrinkToFit="1"/>
    </xf>
    <xf numFmtId="3" fontId="8" fillId="0" borderId="36" xfId="0" applyNumberFormat="1" applyFont="1" applyBorder="1" applyAlignment="1">
      <alignment vertical="center"/>
    </xf>
    <xf numFmtId="4" fontId="0" fillId="0" borderId="36" xfId="0" applyNumberFormat="1" applyBorder="1" applyAlignment="1">
      <alignment horizontal="left" vertical="center"/>
    </xf>
    <xf numFmtId="4" fontId="0" fillId="0" borderId="36" xfId="0" applyNumberFormat="1" applyBorder="1" applyAlignment="1">
      <alignment vertical="center" wrapText="1" shrinkToFit="1"/>
    </xf>
    <xf numFmtId="4" fontId="0" fillId="0" borderId="36" xfId="0" applyNumberFormat="1" applyBorder="1" applyAlignment="1">
      <alignment vertical="center" shrinkToFit="1"/>
    </xf>
    <xf numFmtId="3" fontId="0" fillId="0" borderId="36" xfId="0" applyNumberFormat="1" applyBorder="1" applyAlignment="1">
      <alignment vertical="center"/>
    </xf>
    <xf numFmtId="0" fontId="17" fillId="0" borderId="39" xfId="0" applyFont="1" applyBorder="1" applyAlignment="1">
      <alignment horizontal="center" vertical="center" shrinkToFit="1"/>
    </xf>
    <xf numFmtId="164" fontId="17" fillId="0" borderId="39" xfId="0" applyNumberFormat="1" applyFont="1" applyBorder="1" applyAlignment="1">
      <alignment vertical="center" shrinkToFit="1"/>
    </xf>
    <xf numFmtId="49" fontId="17" fillId="0" borderId="39" xfId="0" applyNumberFormat="1" applyFont="1" applyBorder="1" applyAlignment="1">
      <alignment horizontal="left" vertical="center" wrapText="1"/>
    </xf>
    <xf numFmtId="4" fontId="17" fillId="0" borderId="39" xfId="0" applyNumberFormat="1" applyFont="1" applyBorder="1" applyAlignment="1">
      <alignment vertical="center" shrinkToFit="1"/>
    </xf>
    <xf numFmtId="4" fontId="17" fillId="4" borderId="39" xfId="0" applyNumberFormat="1" applyFont="1" applyFill="1" applyBorder="1" applyAlignment="1" applyProtection="1">
      <alignment vertical="center" shrinkToFit="1"/>
      <protection locked="0"/>
    </xf>
    <xf numFmtId="49" fontId="17" fillId="0" borderId="42" xfId="0" applyNumberFormat="1" applyFont="1" applyFill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6" xfId="0" applyNumberFormat="1" applyFont="1" applyBorder="1" applyAlignment="1">
      <alignment vertical="center" wrapText="1"/>
    </xf>
    <xf numFmtId="4" fontId="0" fillId="0" borderId="36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1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11.5703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6.5703125" bestFit="1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07" t="s">
        <v>936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 x14ac:dyDescent="0.2">
      <c r="A2" s="2"/>
      <c r="B2" s="72" t="s">
        <v>22</v>
      </c>
      <c r="C2" s="73"/>
      <c r="D2" s="74" t="s">
        <v>42</v>
      </c>
      <c r="E2" s="216" t="s">
        <v>43</v>
      </c>
      <c r="F2" s="217"/>
      <c r="G2" s="217"/>
      <c r="H2" s="217"/>
      <c r="I2" s="217"/>
      <c r="J2" s="218"/>
      <c r="O2" s="1"/>
    </row>
    <row r="3" spans="1:15" ht="27" hidden="1" customHeight="1" x14ac:dyDescent="0.2">
      <c r="A3" s="2"/>
      <c r="B3" s="75"/>
      <c r="C3" s="73"/>
      <c r="D3" s="76"/>
      <c r="E3" s="219"/>
      <c r="F3" s="220"/>
      <c r="G3" s="220"/>
      <c r="H3" s="220"/>
      <c r="I3" s="220"/>
      <c r="J3" s="221"/>
    </row>
    <row r="4" spans="1:15" ht="23.25" customHeight="1" x14ac:dyDescent="0.2">
      <c r="A4" s="2"/>
      <c r="B4" s="77"/>
      <c r="C4" s="78"/>
      <c r="D4" s="79"/>
      <c r="E4" s="229"/>
      <c r="F4" s="229"/>
      <c r="G4" s="229"/>
      <c r="H4" s="229"/>
      <c r="I4" s="229"/>
      <c r="J4" s="230"/>
    </row>
    <row r="5" spans="1:15" ht="24" customHeight="1" x14ac:dyDescent="0.2">
      <c r="A5" s="2"/>
      <c r="B5" s="30" t="s">
        <v>41</v>
      </c>
      <c r="D5" s="233" t="s">
        <v>44</v>
      </c>
      <c r="E5" s="234"/>
      <c r="F5" s="234"/>
      <c r="G5" s="234"/>
      <c r="H5" s="18" t="s">
        <v>40</v>
      </c>
      <c r="I5" s="81" t="s">
        <v>48</v>
      </c>
      <c r="J5" s="8"/>
    </row>
    <row r="6" spans="1:15" ht="15.75" customHeight="1" x14ac:dyDescent="0.2">
      <c r="A6" s="2"/>
      <c r="B6" s="27"/>
      <c r="C6" s="52"/>
      <c r="D6" s="235" t="s">
        <v>45</v>
      </c>
      <c r="E6" s="236"/>
      <c r="F6" s="236"/>
      <c r="G6" s="236"/>
      <c r="H6" s="18" t="s">
        <v>34</v>
      </c>
      <c r="I6" s="81" t="s">
        <v>49</v>
      </c>
      <c r="J6" s="8"/>
    </row>
    <row r="7" spans="1:15" ht="15.75" customHeight="1" x14ac:dyDescent="0.2">
      <c r="A7" s="2"/>
      <c r="B7" s="28"/>
      <c r="C7" s="53"/>
      <c r="D7" s="80" t="s">
        <v>47</v>
      </c>
      <c r="E7" s="237" t="s">
        <v>46</v>
      </c>
      <c r="F7" s="238"/>
      <c r="G7" s="238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50</v>
      </c>
      <c r="H8" s="18" t="s">
        <v>40</v>
      </c>
      <c r="I8" s="81" t="s">
        <v>53</v>
      </c>
      <c r="J8" s="8"/>
    </row>
    <row r="9" spans="1:15" ht="15.75" hidden="1" customHeight="1" x14ac:dyDescent="0.2">
      <c r="A9" s="2"/>
      <c r="B9" s="2"/>
      <c r="D9" s="82" t="s">
        <v>51</v>
      </c>
      <c r="H9" s="18" t="s">
        <v>34</v>
      </c>
      <c r="I9" s="81" t="s">
        <v>54</v>
      </c>
      <c r="J9" s="8"/>
    </row>
    <row r="10" spans="1:15" ht="15.75" hidden="1" customHeight="1" x14ac:dyDescent="0.2">
      <c r="A10" s="2"/>
      <c r="B10" s="34"/>
      <c r="C10" s="53"/>
      <c r="D10" s="80" t="s">
        <v>47</v>
      </c>
      <c r="E10" s="83" t="s">
        <v>52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23"/>
      <c r="E11" s="223"/>
      <c r="F11" s="223"/>
      <c r="G11" s="223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28"/>
      <c r="E12" s="228"/>
      <c r="F12" s="228"/>
      <c r="G12" s="228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31"/>
      <c r="F13" s="232"/>
      <c r="G13" s="232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22"/>
      <c r="F15" s="222"/>
      <c r="G15" s="224"/>
      <c r="H15" s="224"/>
      <c r="I15" s="224" t="s">
        <v>29</v>
      </c>
      <c r="J15" s="225"/>
    </row>
    <row r="16" spans="1:15" ht="23.25" customHeight="1" x14ac:dyDescent="0.2">
      <c r="A16" s="135" t="s">
        <v>24</v>
      </c>
      <c r="B16" s="37" t="s">
        <v>24</v>
      </c>
      <c r="C16" s="58"/>
      <c r="D16" s="59"/>
      <c r="E16" s="213"/>
      <c r="F16" s="214"/>
      <c r="G16" s="213"/>
      <c r="H16" s="214"/>
      <c r="I16" s="213">
        <f>SUMIF(F60:F87,A16,I60:I87)+SUMIF(F60:F87,"PSU",I60:I87)</f>
        <v>0</v>
      </c>
      <c r="J16" s="215"/>
    </row>
    <row r="17" spans="1:10" ht="23.25" customHeight="1" x14ac:dyDescent="0.2">
      <c r="A17" s="135" t="s">
        <v>25</v>
      </c>
      <c r="B17" s="37" t="s">
        <v>25</v>
      </c>
      <c r="C17" s="58"/>
      <c r="D17" s="59"/>
      <c r="E17" s="213"/>
      <c r="F17" s="214"/>
      <c r="G17" s="213"/>
      <c r="H17" s="214"/>
      <c r="I17" s="213">
        <f>SUMIF(F60:F87,A17,I60:I87)</f>
        <v>0</v>
      </c>
      <c r="J17" s="215"/>
    </row>
    <row r="18" spans="1:10" ht="23.25" customHeight="1" x14ac:dyDescent="0.2">
      <c r="A18" s="135" t="s">
        <v>26</v>
      </c>
      <c r="B18" s="37" t="s">
        <v>26</v>
      </c>
      <c r="C18" s="58"/>
      <c r="D18" s="59"/>
      <c r="E18" s="213"/>
      <c r="F18" s="214"/>
      <c r="G18" s="213"/>
      <c r="H18" s="214"/>
      <c r="I18" s="213">
        <f>SUMIF(F60:F87,A18,I60:I87)</f>
        <v>0</v>
      </c>
      <c r="J18" s="215"/>
    </row>
    <row r="19" spans="1:10" ht="23.25" customHeight="1" x14ac:dyDescent="0.2">
      <c r="A19" s="135" t="s">
        <v>136</v>
      </c>
      <c r="B19" s="37" t="s">
        <v>27</v>
      </c>
      <c r="C19" s="58"/>
      <c r="D19" s="59"/>
      <c r="E19" s="213"/>
      <c r="F19" s="214"/>
      <c r="G19" s="213"/>
      <c r="H19" s="214"/>
      <c r="I19" s="213">
        <f>SUMIF(F60:F87,A19,I60:I87)</f>
        <v>0</v>
      </c>
      <c r="J19" s="215"/>
    </row>
    <row r="20" spans="1:10" ht="23.25" customHeight="1" x14ac:dyDescent="0.2">
      <c r="A20" s="135" t="s">
        <v>137</v>
      </c>
      <c r="B20" s="37" t="s">
        <v>28</v>
      </c>
      <c r="C20" s="58"/>
      <c r="D20" s="59"/>
      <c r="E20" s="213"/>
      <c r="F20" s="214"/>
      <c r="G20" s="213"/>
      <c r="H20" s="214"/>
      <c r="I20" s="213">
        <f>SUMIF(F60:F87,A20,I60:I87)</f>
        <v>0</v>
      </c>
      <c r="J20" s="215"/>
    </row>
    <row r="21" spans="1:10" ht="23.25" customHeight="1" x14ac:dyDescent="0.2">
      <c r="A21" s="2"/>
      <c r="B21" s="47" t="s">
        <v>29</v>
      </c>
      <c r="C21" s="60"/>
      <c r="D21" s="61"/>
      <c r="E21" s="226"/>
      <c r="F21" s="227"/>
      <c r="G21" s="226"/>
      <c r="H21" s="227"/>
      <c r="I21" s="226">
        <f>SUM(I16:J20)</f>
        <v>0</v>
      </c>
      <c r="J21" s="244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1.7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242">
        <f>ZakladDPHSniVypocet</f>
        <v>0</v>
      </c>
      <c r="H23" s="243"/>
      <c r="I23" s="243"/>
      <c r="J23" s="39" t="str">
        <f t="shared" ref="J23:J28" si="0">Mena</f>
        <v>CZK</v>
      </c>
    </row>
    <row r="24" spans="1:10" ht="19.5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40">
        <f>I23*E23/100</f>
        <v>0</v>
      </c>
      <c r="H24" s="241"/>
      <c r="I24" s="241"/>
      <c r="J24" s="39" t="str">
        <f t="shared" si="0"/>
        <v>CZK</v>
      </c>
    </row>
    <row r="25" spans="1:10" ht="22.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42">
        <f>ZakladDPHZaklVypocet</f>
        <v>0</v>
      </c>
      <c r="H25" s="243"/>
      <c r="I25" s="243"/>
      <c r="J25" s="39" t="str">
        <f t="shared" si="0"/>
        <v>CZK</v>
      </c>
    </row>
    <row r="26" spans="1:10" ht="2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10">
        <f>ZakladDPHZakl*SazbaDPH2/100</f>
        <v>0</v>
      </c>
      <c r="H26" s="211"/>
      <c r="I26" s="211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12">
        <f>CenaCelkemBezDPH-(ZakladDPHSni+ZakladDPHZakl)</f>
        <v>0</v>
      </c>
      <c r="H27" s="212"/>
      <c r="I27" s="212"/>
      <c r="J27" s="40" t="str">
        <f t="shared" si="0"/>
        <v>CZK</v>
      </c>
    </row>
    <row r="28" spans="1:10" ht="17.25" hidden="1" customHeight="1" thickBot="1" x14ac:dyDescent="0.25">
      <c r="A28" s="2">
        <f>(A27-INT(A27))*100</f>
        <v>0</v>
      </c>
      <c r="B28" s="109" t="s">
        <v>23</v>
      </c>
      <c r="C28" s="110"/>
      <c r="D28" s="110"/>
      <c r="E28" s="111"/>
      <c r="F28" s="112"/>
      <c r="G28" s="245">
        <f>A27</f>
        <v>0</v>
      </c>
      <c r="H28" s="245"/>
      <c r="I28" s="245"/>
      <c r="J28" s="113" t="str">
        <f t="shared" si="0"/>
        <v>CZK</v>
      </c>
    </row>
    <row r="29" spans="1:10" ht="25.5" customHeight="1" thickBot="1" x14ac:dyDescent="0.25">
      <c r="A29" s="2"/>
      <c r="B29" s="109" t="s">
        <v>35</v>
      </c>
      <c r="C29" s="114"/>
      <c r="D29" s="114"/>
      <c r="E29" s="114"/>
      <c r="F29" s="115"/>
      <c r="G29" s="245">
        <f>ZakladDPHSni+DPHSni+ZakladDPHZakl+DPHZakl+Zaokrouhleni</f>
        <v>0</v>
      </c>
      <c r="H29" s="245"/>
      <c r="I29" s="245"/>
      <c r="J29" s="116" t="s">
        <v>81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46"/>
      <c r="E34" s="247"/>
      <c r="G34" s="248"/>
      <c r="H34" s="249"/>
      <c r="I34" s="249"/>
      <c r="J34" s="24"/>
    </row>
    <row r="35" spans="1:10" ht="12.75" customHeight="1" x14ac:dyDescent="0.2">
      <c r="A35" s="2"/>
      <c r="B35" s="2"/>
      <c r="D35" s="239" t="s">
        <v>2</v>
      </c>
      <c r="E35" s="23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55</v>
      </c>
      <c r="C39" s="250"/>
      <c r="D39" s="250"/>
      <c r="E39" s="250"/>
      <c r="F39" s="100">
        <f>'VON VON Naklady'!AE47+'SO 01 100 Pol'!AE102+'SO 01 150 Pol'!AE51+'SO 06 601 Pol'!AE296+'SO 06 602 Pol'!AE55+'SO 06 611 Pol'!AE144+'SO 06 620 Pol'!AE12+'SO 07 700-1 Pol'!AE24</f>
        <v>0</v>
      </c>
      <c r="G39" s="101">
        <f>'VON VON Naklady'!AF47+'SO 01 100 Pol'!AF102+'SO 01 150 Pol'!AF51+'SO 06 601 Pol'!AF296+'SO 06 602 Pol'!AF55+'SO 06 611 Pol'!AF144+'SO 06 620 Pol'!AF12+'SO 07 700-1 Pol'!AF24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90"/>
      <c r="C40" s="251" t="s">
        <v>56</v>
      </c>
      <c r="D40" s="251"/>
      <c r="E40" s="251"/>
      <c r="F40" s="191">
        <f>'VON VON Naklady'!AE47</f>
        <v>0</v>
      </c>
      <c r="G40" s="192">
        <f>'VON VON Naklady'!AF47</f>
        <v>0</v>
      </c>
      <c r="H40" s="192">
        <f>(F40*SazbaDPH1/100)+(G40*SazbaDPH2/100)</f>
        <v>0</v>
      </c>
      <c r="I40" s="192">
        <f>F40+G40+H40</f>
        <v>0</v>
      </c>
      <c r="J40" s="193" t="str">
        <f>IF(CenaCelkemVypocet=0,"",I40/CenaCelkemVypocet*100)</f>
        <v/>
      </c>
    </row>
    <row r="41" spans="1:10" ht="25.5" customHeight="1" x14ac:dyDescent="0.2">
      <c r="A41" s="88">
        <v>3</v>
      </c>
      <c r="B41" s="194" t="s">
        <v>57</v>
      </c>
      <c r="C41" s="252" t="s">
        <v>58</v>
      </c>
      <c r="D41" s="252"/>
      <c r="E41" s="252"/>
      <c r="F41" s="195">
        <f>'VON VON Naklady'!AE47</f>
        <v>0</v>
      </c>
      <c r="G41" s="196">
        <f>'VON VON Naklady'!AF47</f>
        <v>0</v>
      </c>
      <c r="H41" s="192">
        <f>(F41*SazbaDPH1/100)+(G41*SazbaDPH2/100)</f>
        <v>0</v>
      </c>
      <c r="I41" s="196">
        <f>F41+G41+H41</f>
        <v>0</v>
      </c>
      <c r="J41" s="197" t="str">
        <f>IF(CenaCelkemVypocet=0,"",I41/CenaCelkemVypocet*100)</f>
        <v/>
      </c>
    </row>
    <row r="42" spans="1:10" ht="25.5" customHeight="1" x14ac:dyDescent="0.2">
      <c r="A42" s="88">
        <v>2</v>
      </c>
      <c r="B42" s="190"/>
      <c r="C42" s="251" t="s">
        <v>59</v>
      </c>
      <c r="D42" s="251"/>
      <c r="E42" s="251"/>
      <c r="F42" s="191"/>
      <c r="G42" s="192"/>
      <c r="H42" s="192"/>
      <c r="I42" s="192"/>
      <c r="J42" s="193"/>
    </row>
    <row r="43" spans="1:10" ht="25.5" customHeight="1" x14ac:dyDescent="0.2">
      <c r="A43" s="88">
        <v>2</v>
      </c>
      <c r="B43" s="190" t="s">
        <v>60</v>
      </c>
      <c r="C43" s="251" t="s">
        <v>61</v>
      </c>
      <c r="D43" s="251"/>
      <c r="E43" s="251"/>
      <c r="F43" s="191">
        <f>'SO 01 100 Pol'!AE102+'SO 01 150 Pol'!AE51</f>
        <v>0</v>
      </c>
      <c r="G43" s="192">
        <f>'SO 01 100 Pol'!AF102+'SO 01 150 Pol'!AF51</f>
        <v>0</v>
      </c>
      <c r="H43" s="192">
        <f t="shared" ref="H43:H52" si="1">(F43*SazbaDPH1/100)+(G43*SazbaDPH2/100)</f>
        <v>0</v>
      </c>
      <c r="I43" s="192">
        <f t="shared" ref="I43:I52" si="2">F43+G43+H43</f>
        <v>0</v>
      </c>
      <c r="J43" s="193" t="str">
        <f t="shared" ref="J43:J52" si="3">IF(CenaCelkemVypocet=0,"",I43/CenaCelkemVypocet*100)</f>
        <v/>
      </c>
    </row>
    <row r="44" spans="1:10" ht="25.5" customHeight="1" x14ac:dyDescent="0.2">
      <c r="A44" s="88">
        <v>3</v>
      </c>
      <c r="B44" s="194" t="s">
        <v>62</v>
      </c>
      <c r="C44" s="252" t="s">
        <v>63</v>
      </c>
      <c r="D44" s="252"/>
      <c r="E44" s="252"/>
      <c r="F44" s="195">
        <f>'SO 01 100 Pol'!AE102</f>
        <v>0</v>
      </c>
      <c r="G44" s="196">
        <f>'SO 01 100 Pol'!AF102</f>
        <v>0</v>
      </c>
      <c r="H44" s="192">
        <f t="shared" si="1"/>
        <v>0</v>
      </c>
      <c r="I44" s="196">
        <f t="shared" si="2"/>
        <v>0</v>
      </c>
      <c r="J44" s="197" t="str">
        <f t="shared" si="3"/>
        <v/>
      </c>
    </row>
    <row r="45" spans="1:10" ht="25.5" customHeight="1" x14ac:dyDescent="0.2">
      <c r="A45" s="88">
        <v>3</v>
      </c>
      <c r="B45" s="194" t="s">
        <v>64</v>
      </c>
      <c r="C45" s="252" t="s">
        <v>65</v>
      </c>
      <c r="D45" s="252"/>
      <c r="E45" s="252"/>
      <c r="F45" s="195">
        <f>'SO 01 150 Pol'!AE51</f>
        <v>0</v>
      </c>
      <c r="G45" s="196">
        <f>'SO 01 150 Pol'!AF51</f>
        <v>0</v>
      </c>
      <c r="H45" s="192">
        <f t="shared" si="1"/>
        <v>0</v>
      </c>
      <c r="I45" s="196">
        <f t="shared" si="2"/>
        <v>0</v>
      </c>
      <c r="J45" s="197" t="str">
        <f t="shared" si="3"/>
        <v/>
      </c>
    </row>
    <row r="46" spans="1:10" ht="25.5" customHeight="1" x14ac:dyDescent="0.2">
      <c r="A46" s="88">
        <v>2</v>
      </c>
      <c r="B46" s="190" t="s">
        <v>66</v>
      </c>
      <c r="C46" s="251" t="s">
        <v>67</v>
      </c>
      <c r="D46" s="251"/>
      <c r="E46" s="251"/>
      <c r="F46" s="191">
        <f>'SO 06 601 Pol'!AE296+'SO 06 602 Pol'!AE55+'SO 06 611 Pol'!AE144+'SO 06 620 Pol'!AE12</f>
        <v>0</v>
      </c>
      <c r="G46" s="192">
        <f>'SO 06 601 Pol'!AF296+'SO 06 602 Pol'!AF55+'SO 06 611 Pol'!AF144+'SO 06 620 Pol'!AF12</f>
        <v>0</v>
      </c>
      <c r="H46" s="192">
        <f t="shared" si="1"/>
        <v>0</v>
      </c>
      <c r="I46" s="192">
        <f t="shared" si="2"/>
        <v>0</v>
      </c>
      <c r="J46" s="193" t="str">
        <f t="shared" si="3"/>
        <v/>
      </c>
    </row>
    <row r="47" spans="1:10" ht="25.5" customHeight="1" x14ac:dyDescent="0.2">
      <c r="A47" s="88">
        <v>3</v>
      </c>
      <c r="B47" s="194" t="s">
        <v>68</v>
      </c>
      <c r="C47" s="252" t="s">
        <v>69</v>
      </c>
      <c r="D47" s="252"/>
      <c r="E47" s="252"/>
      <c r="F47" s="195">
        <f>'SO 06 601 Pol'!AE296</f>
        <v>0</v>
      </c>
      <c r="G47" s="196">
        <f>'SO 06 601 Pol'!AF296</f>
        <v>0</v>
      </c>
      <c r="H47" s="192">
        <f t="shared" si="1"/>
        <v>0</v>
      </c>
      <c r="I47" s="196">
        <f t="shared" si="2"/>
        <v>0</v>
      </c>
      <c r="J47" s="197" t="str">
        <f t="shared" si="3"/>
        <v/>
      </c>
    </row>
    <row r="48" spans="1:10" ht="25.5" customHeight="1" x14ac:dyDescent="0.2">
      <c r="A48" s="88">
        <v>3</v>
      </c>
      <c r="B48" s="194" t="s">
        <v>70</v>
      </c>
      <c r="C48" s="252" t="s">
        <v>71</v>
      </c>
      <c r="D48" s="252"/>
      <c r="E48" s="252"/>
      <c r="F48" s="195">
        <f>'SO 06 602 Pol'!AE55</f>
        <v>0</v>
      </c>
      <c r="G48" s="196">
        <f>'SO 06 602 Pol'!AF55</f>
        <v>0</v>
      </c>
      <c r="H48" s="192">
        <f t="shared" si="1"/>
        <v>0</v>
      </c>
      <c r="I48" s="196">
        <f t="shared" si="2"/>
        <v>0</v>
      </c>
      <c r="J48" s="197" t="str">
        <f t="shared" si="3"/>
        <v/>
      </c>
    </row>
    <row r="49" spans="1:10" ht="25.5" customHeight="1" x14ac:dyDescent="0.2">
      <c r="A49" s="88">
        <v>3</v>
      </c>
      <c r="B49" s="194" t="s">
        <v>72</v>
      </c>
      <c r="C49" s="252" t="s">
        <v>73</v>
      </c>
      <c r="D49" s="252"/>
      <c r="E49" s="252"/>
      <c r="F49" s="195">
        <f>'SO 06 611 Pol'!AE144</f>
        <v>0</v>
      </c>
      <c r="G49" s="196">
        <f>'SO 06 611 Pol'!AF144</f>
        <v>0</v>
      </c>
      <c r="H49" s="192">
        <f t="shared" si="1"/>
        <v>0</v>
      </c>
      <c r="I49" s="196">
        <f t="shared" si="2"/>
        <v>0</v>
      </c>
      <c r="J49" s="197" t="str">
        <f t="shared" si="3"/>
        <v/>
      </c>
    </row>
    <row r="50" spans="1:10" ht="25.5" customHeight="1" x14ac:dyDescent="0.2">
      <c r="A50" s="88">
        <v>3</v>
      </c>
      <c r="B50" s="194" t="s">
        <v>74</v>
      </c>
      <c r="C50" s="252" t="s">
        <v>75</v>
      </c>
      <c r="D50" s="252"/>
      <c r="E50" s="252"/>
      <c r="F50" s="195">
        <f>'SO 06 620 Pol'!AE12</f>
        <v>0</v>
      </c>
      <c r="G50" s="196">
        <f>'SO 06 620 Pol'!AF12</f>
        <v>0</v>
      </c>
      <c r="H50" s="192">
        <f t="shared" si="1"/>
        <v>0</v>
      </c>
      <c r="I50" s="196">
        <f t="shared" si="2"/>
        <v>0</v>
      </c>
      <c r="J50" s="197" t="str">
        <f t="shared" si="3"/>
        <v/>
      </c>
    </row>
    <row r="51" spans="1:10" ht="25.5" customHeight="1" x14ac:dyDescent="0.2">
      <c r="A51" s="88">
        <v>2</v>
      </c>
      <c r="B51" s="190" t="s">
        <v>76</v>
      </c>
      <c r="C51" s="251" t="s">
        <v>77</v>
      </c>
      <c r="D51" s="251"/>
      <c r="E51" s="251"/>
      <c r="F51" s="191">
        <f>'SO 07 700-1 Pol'!AE24</f>
        <v>0</v>
      </c>
      <c r="G51" s="192">
        <f>'SO 07 700-1 Pol'!AF24</f>
        <v>0</v>
      </c>
      <c r="H51" s="192">
        <f t="shared" si="1"/>
        <v>0</v>
      </c>
      <c r="I51" s="192">
        <f t="shared" si="2"/>
        <v>0</v>
      </c>
      <c r="J51" s="193" t="str">
        <f t="shared" si="3"/>
        <v/>
      </c>
    </row>
    <row r="52" spans="1:10" ht="25.5" customHeight="1" x14ac:dyDescent="0.2">
      <c r="A52" s="88">
        <v>3</v>
      </c>
      <c r="B52" s="194" t="s">
        <v>78</v>
      </c>
      <c r="C52" s="252" t="s">
        <v>79</v>
      </c>
      <c r="D52" s="252"/>
      <c r="E52" s="252"/>
      <c r="F52" s="195">
        <f>'SO 07 700-1 Pol'!AE24</f>
        <v>0</v>
      </c>
      <c r="G52" s="196">
        <f>'SO 07 700-1 Pol'!AF24</f>
        <v>0</v>
      </c>
      <c r="H52" s="192">
        <f t="shared" si="1"/>
        <v>0</v>
      </c>
      <c r="I52" s="196">
        <f t="shared" si="2"/>
        <v>0</v>
      </c>
      <c r="J52" s="197" t="str">
        <f t="shared" si="3"/>
        <v/>
      </c>
    </row>
    <row r="53" spans="1:10" ht="25.5" customHeight="1" x14ac:dyDescent="0.2">
      <c r="A53" s="88"/>
      <c r="B53" s="253" t="s">
        <v>80</v>
      </c>
      <c r="C53" s="254"/>
      <c r="D53" s="254"/>
      <c r="E53" s="254"/>
      <c r="F53" s="105">
        <f>SUMIF(A39:A52,"=1",F39:F52)</f>
        <v>0</v>
      </c>
      <c r="G53" s="106">
        <f>SUMIF(A39:A52,"=1",G39:G52)</f>
        <v>0</v>
      </c>
      <c r="H53" s="106">
        <f>SUMIF(A39:A52,"=1",H39:H52)</f>
        <v>0</v>
      </c>
      <c r="I53" s="107">
        <f>SUMIF(A39:A52,"=2",I39:I52)</f>
        <v>0</v>
      </c>
      <c r="J53" s="108">
        <f>SUMIF(A39:A52,"=2",J39:J52)</f>
        <v>0</v>
      </c>
    </row>
    <row r="57" spans="1:10" ht="15.75" x14ac:dyDescent="0.25">
      <c r="B57" s="117" t="s">
        <v>82</v>
      </c>
    </row>
    <row r="59" spans="1:10" ht="25.5" customHeight="1" x14ac:dyDescent="0.2">
      <c r="A59" s="119"/>
      <c r="B59" s="122" t="s">
        <v>17</v>
      </c>
      <c r="C59" s="122" t="s">
        <v>5</v>
      </c>
      <c r="D59" s="123"/>
      <c r="E59" s="123"/>
      <c r="F59" s="124" t="s">
        <v>83</v>
      </c>
      <c r="G59" s="124"/>
      <c r="H59" s="124"/>
      <c r="I59" s="124" t="s">
        <v>29</v>
      </c>
      <c r="J59" s="124" t="s">
        <v>0</v>
      </c>
    </row>
    <row r="60" spans="1:10" ht="36.75" customHeight="1" x14ac:dyDescent="0.2">
      <c r="A60" s="120"/>
      <c r="B60" s="125" t="s">
        <v>84</v>
      </c>
      <c r="C60" s="255" t="s">
        <v>85</v>
      </c>
      <c r="D60" s="256"/>
      <c r="E60" s="256"/>
      <c r="F60" s="131" t="s">
        <v>24</v>
      </c>
      <c r="G60" s="132"/>
      <c r="H60" s="132"/>
      <c r="I60" s="132">
        <f>'SO 01 100 Pol'!G8+'SO 01 150 Pol'!G8</f>
        <v>0</v>
      </c>
      <c r="J60" s="129" t="str">
        <f>IF(I88=0,"",I60/I88*100)</f>
        <v/>
      </c>
    </row>
    <row r="61" spans="1:10" ht="36.75" customHeight="1" x14ac:dyDescent="0.2">
      <c r="A61" s="120"/>
      <c r="B61" s="125" t="s">
        <v>86</v>
      </c>
      <c r="C61" s="255" t="s">
        <v>87</v>
      </c>
      <c r="D61" s="256"/>
      <c r="E61" s="256"/>
      <c r="F61" s="131" t="s">
        <v>24</v>
      </c>
      <c r="G61" s="132"/>
      <c r="H61" s="132"/>
      <c r="I61" s="132">
        <f>'SO 06 620 Pol'!G8</f>
        <v>0</v>
      </c>
      <c r="J61" s="129" t="str">
        <f>IF(I88=0,"",I61/I88*100)</f>
        <v/>
      </c>
    </row>
    <row r="62" spans="1:10" ht="36.75" customHeight="1" x14ac:dyDescent="0.2">
      <c r="A62" s="120"/>
      <c r="B62" s="125" t="s">
        <v>88</v>
      </c>
      <c r="C62" s="255" t="s">
        <v>89</v>
      </c>
      <c r="D62" s="256"/>
      <c r="E62" s="256"/>
      <c r="F62" s="131" t="s">
        <v>24</v>
      </c>
      <c r="G62" s="132"/>
      <c r="H62" s="132"/>
      <c r="I62" s="132">
        <f>'SO 01 150 Pol'!G30</f>
        <v>0</v>
      </c>
      <c r="J62" s="129" t="str">
        <f>IF(I88=0,"",I62/I88*100)</f>
        <v/>
      </c>
    </row>
    <row r="63" spans="1:10" ht="36.75" customHeight="1" x14ac:dyDescent="0.2">
      <c r="A63" s="120"/>
      <c r="B63" s="125" t="s">
        <v>90</v>
      </c>
      <c r="C63" s="255" t="s">
        <v>91</v>
      </c>
      <c r="D63" s="256"/>
      <c r="E63" s="256"/>
      <c r="F63" s="131" t="s">
        <v>24</v>
      </c>
      <c r="G63" s="132"/>
      <c r="H63" s="132"/>
      <c r="I63" s="132">
        <f>'SO 01 100 Pol'!G60</f>
        <v>0</v>
      </c>
      <c r="J63" s="129" t="str">
        <f>IF(I88=0,"",I63/I88*100)</f>
        <v/>
      </c>
    </row>
    <row r="64" spans="1:10" ht="36.75" customHeight="1" x14ac:dyDescent="0.2">
      <c r="A64" s="120"/>
      <c r="B64" s="125" t="s">
        <v>92</v>
      </c>
      <c r="C64" s="255" t="s">
        <v>93</v>
      </c>
      <c r="D64" s="256"/>
      <c r="E64" s="256"/>
      <c r="F64" s="131" t="s">
        <v>24</v>
      </c>
      <c r="G64" s="132"/>
      <c r="H64" s="132"/>
      <c r="I64" s="132">
        <f>'SO 01 150 Pol'!G34</f>
        <v>0</v>
      </c>
      <c r="J64" s="129" t="str">
        <f>IF(I88=0,"",I64/I88*100)</f>
        <v/>
      </c>
    </row>
    <row r="65" spans="1:10" ht="36.75" customHeight="1" x14ac:dyDescent="0.2">
      <c r="A65" s="120"/>
      <c r="B65" s="125" t="s">
        <v>94</v>
      </c>
      <c r="C65" s="255" t="s">
        <v>95</v>
      </c>
      <c r="D65" s="256"/>
      <c r="E65" s="256"/>
      <c r="F65" s="131" t="s">
        <v>24</v>
      </c>
      <c r="G65" s="132"/>
      <c r="H65" s="132"/>
      <c r="I65" s="132">
        <f>'SO 01 100 Pol'!G81</f>
        <v>0</v>
      </c>
      <c r="J65" s="129" t="str">
        <f>IF(I88=0,"",I65/I88*100)</f>
        <v/>
      </c>
    </row>
    <row r="66" spans="1:10" ht="36.75" customHeight="1" x14ac:dyDescent="0.2">
      <c r="A66" s="120"/>
      <c r="B66" s="125" t="s">
        <v>96</v>
      </c>
      <c r="C66" s="255" t="s">
        <v>97</v>
      </c>
      <c r="D66" s="256"/>
      <c r="E66" s="256"/>
      <c r="F66" s="131" t="s">
        <v>24</v>
      </c>
      <c r="G66" s="132"/>
      <c r="H66" s="132"/>
      <c r="I66" s="132">
        <f>'SO 01 100 Pol'!G93</f>
        <v>0</v>
      </c>
      <c r="J66" s="129" t="str">
        <f>IF(I88=0,"",I66/I88*100)</f>
        <v/>
      </c>
    </row>
    <row r="67" spans="1:10" ht="36.75" customHeight="1" x14ac:dyDescent="0.2">
      <c r="A67" s="120"/>
      <c r="B67" s="125" t="s">
        <v>98</v>
      </c>
      <c r="C67" s="255" t="s">
        <v>99</v>
      </c>
      <c r="D67" s="256"/>
      <c r="E67" s="256"/>
      <c r="F67" s="131" t="s">
        <v>24</v>
      </c>
      <c r="G67" s="132"/>
      <c r="H67" s="132"/>
      <c r="I67" s="132">
        <f>'SO 01 100 Pol'!G97+'SO 01 150 Pol'!G40</f>
        <v>0</v>
      </c>
      <c r="J67" s="129" t="str">
        <f>IF(I88=0,"",I67/I88*100)</f>
        <v/>
      </c>
    </row>
    <row r="68" spans="1:10" ht="36.75" customHeight="1" x14ac:dyDescent="0.2">
      <c r="A68" s="120"/>
      <c r="B68" s="125" t="s">
        <v>100</v>
      </c>
      <c r="C68" s="255" t="s">
        <v>101</v>
      </c>
      <c r="D68" s="256"/>
      <c r="E68" s="256"/>
      <c r="F68" s="131" t="s">
        <v>24</v>
      </c>
      <c r="G68" s="132"/>
      <c r="H68" s="132"/>
      <c r="I68" s="132">
        <f>'SO 06 601 Pol'!G8+'SO 06 602 Pol'!G8</f>
        <v>0</v>
      </c>
      <c r="J68" s="129" t="str">
        <f>IF(I88=0,"",I68/I88*100)</f>
        <v/>
      </c>
    </row>
    <row r="69" spans="1:10" ht="36.75" customHeight="1" x14ac:dyDescent="0.2">
      <c r="A69" s="120"/>
      <c r="B69" s="125" t="s">
        <v>102</v>
      </c>
      <c r="C69" s="255" t="s">
        <v>103</v>
      </c>
      <c r="D69" s="256"/>
      <c r="E69" s="256"/>
      <c r="F69" s="131" t="s">
        <v>24</v>
      </c>
      <c r="G69" s="132"/>
      <c r="H69" s="132"/>
      <c r="I69" s="132">
        <f>'SO 06 601 Pol'!G56+'SO 06 602 Pol'!G32</f>
        <v>0</v>
      </c>
      <c r="J69" s="129" t="str">
        <f>IF(I88=0,"",I69/I88*100)</f>
        <v/>
      </c>
    </row>
    <row r="70" spans="1:10" ht="36.75" customHeight="1" x14ac:dyDescent="0.2">
      <c r="A70" s="120"/>
      <c r="B70" s="125" t="s">
        <v>104</v>
      </c>
      <c r="C70" s="255" t="s">
        <v>105</v>
      </c>
      <c r="D70" s="256"/>
      <c r="E70" s="256"/>
      <c r="F70" s="131" t="s">
        <v>24</v>
      </c>
      <c r="G70" s="132"/>
      <c r="H70" s="132"/>
      <c r="I70" s="132">
        <f>'SO 06 601 Pol'!G106</f>
        <v>0</v>
      </c>
      <c r="J70" s="129" t="str">
        <f>IF(I88=0,"",I70/I88*100)</f>
        <v/>
      </c>
    </row>
    <row r="71" spans="1:10" ht="36.75" customHeight="1" x14ac:dyDescent="0.2">
      <c r="A71" s="120"/>
      <c r="B71" s="125" t="s">
        <v>106</v>
      </c>
      <c r="C71" s="255" t="s">
        <v>107</v>
      </c>
      <c r="D71" s="256"/>
      <c r="E71" s="256"/>
      <c r="F71" s="131" t="s">
        <v>24</v>
      </c>
      <c r="G71" s="132"/>
      <c r="H71" s="132"/>
      <c r="I71" s="132">
        <f>'SO 06 602 Pol'!G36</f>
        <v>0</v>
      </c>
      <c r="J71" s="129" t="str">
        <f>IF(I88=0,"",I71/I88*100)</f>
        <v/>
      </c>
    </row>
    <row r="72" spans="1:10" ht="36.75" customHeight="1" x14ac:dyDescent="0.2">
      <c r="A72" s="120"/>
      <c r="B72" s="125" t="s">
        <v>108</v>
      </c>
      <c r="C72" s="255" t="s">
        <v>109</v>
      </c>
      <c r="D72" s="256"/>
      <c r="E72" s="256"/>
      <c r="F72" s="131" t="s">
        <v>24</v>
      </c>
      <c r="G72" s="132"/>
      <c r="H72" s="132"/>
      <c r="I72" s="132">
        <f>'SO 06 601 Pol'!G123</f>
        <v>0</v>
      </c>
      <c r="J72" s="129" t="str">
        <f>IF(I88=0,"",I72/I88*100)</f>
        <v/>
      </c>
    </row>
    <row r="73" spans="1:10" ht="36.75" customHeight="1" x14ac:dyDescent="0.2">
      <c r="A73" s="120"/>
      <c r="B73" s="125" t="s">
        <v>110</v>
      </c>
      <c r="C73" s="255" t="s">
        <v>111</v>
      </c>
      <c r="D73" s="256"/>
      <c r="E73" s="256"/>
      <c r="F73" s="131" t="s">
        <v>24</v>
      </c>
      <c r="G73" s="132"/>
      <c r="H73" s="132"/>
      <c r="I73" s="132">
        <f>'SO 06 601 Pol'!G136</f>
        <v>0</v>
      </c>
      <c r="J73" s="129" t="str">
        <f>IF(I88=0,"",I73/I88*100)</f>
        <v/>
      </c>
    </row>
    <row r="74" spans="1:10" ht="36.75" customHeight="1" x14ac:dyDescent="0.2">
      <c r="A74" s="120"/>
      <c r="B74" s="125" t="s">
        <v>112</v>
      </c>
      <c r="C74" s="255" t="s">
        <v>113</v>
      </c>
      <c r="D74" s="256"/>
      <c r="E74" s="256"/>
      <c r="F74" s="131" t="s">
        <v>24</v>
      </c>
      <c r="G74" s="132"/>
      <c r="H74" s="132"/>
      <c r="I74" s="132">
        <f>'SO 06 601 Pol'!G157</f>
        <v>0</v>
      </c>
      <c r="J74" s="129" t="str">
        <f>IF(I88=0,"",I74/I88*100)</f>
        <v/>
      </c>
    </row>
    <row r="75" spans="1:10" ht="36.75" customHeight="1" x14ac:dyDescent="0.2">
      <c r="A75" s="120"/>
      <c r="B75" s="125" t="s">
        <v>114</v>
      </c>
      <c r="C75" s="255" t="s">
        <v>115</v>
      </c>
      <c r="D75" s="256"/>
      <c r="E75" s="256"/>
      <c r="F75" s="131" t="s">
        <v>24</v>
      </c>
      <c r="G75" s="132"/>
      <c r="H75" s="132"/>
      <c r="I75" s="132">
        <f>'SO 06 601 Pol'!G247</f>
        <v>0</v>
      </c>
      <c r="J75" s="129" t="str">
        <f>IF(I88=0,"",I75/I88*100)</f>
        <v/>
      </c>
    </row>
    <row r="76" spans="1:10" ht="36.75" customHeight="1" x14ac:dyDescent="0.2">
      <c r="A76" s="120"/>
      <c r="B76" s="125" t="s">
        <v>116</v>
      </c>
      <c r="C76" s="255" t="s">
        <v>117</v>
      </c>
      <c r="D76" s="256"/>
      <c r="E76" s="256"/>
      <c r="F76" s="131" t="s">
        <v>24</v>
      </c>
      <c r="G76" s="132"/>
      <c r="H76" s="132"/>
      <c r="I76" s="132">
        <f>'SO 06 601 Pol'!G287</f>
        <v>0</v>
      </c>
      <c r="J76" s="129" t="str">
        <f>IF(I88=0,"",I76/I88*100)</f>
        <v/>
      </c>
    </row>
    <row r="77" spans="1:10" ht="36.75" customHeight="1" x14ac:dyDescent="0.2">
      <c r="A77" s="120"/>
      <c r="B77" s="125" t="s">
        <v>118</v>
      </c>
      <c r="C77" s="255" t="s">
        <v>119</v>
      </c>
      <c r="D77" s="256"/>
      <c r="E77" s="256"/>
      <c r="F77" s="131" t="s">
        <v>24</v>
      </c>
      <c r="G77" s="132"/>
      <c r="H77" s="132"/>
      <c r="I77" s="132">
        <f>'SO 06 611 Pol'!G8</f>
        <v>0</v>
      </c>
      <c r="J77" s="129" t="str">
        <f>IF(I88=0,"",I77/I88*100)</f>
        <v/>
      </c>
    </row>
    <row r="78" spans="1:10" ht="36.75" customHeight="1" x14ac:dyDescent="0.2">
      <c r="A78" s="120"/>
      <c r="B78" s="125" t="s">
        <v>120</v>
      </c>
      <c r="C78" s="255" t="s">
        <v>121</v>
      </c>
      <c r="D78" s="256"/>
      <c r="E78" s="256"/>
      <c r="F78" s="131" t="s">
        <v>24</v>
      </c>
      <c r="G78" s="132"/>
      <c r="H78" s="132"/>
      <c r="I78" s="132">
        <f>'SO 06 611 Pol'!G59</f>
        <v>0</v>
      </c>
      <c r="J78" s="129" t="str">
        <f>IF(I88=0,"",I78/I88*100)</f>
        <v/>
      </c>
    </row>
    <row r="79" spans="1:10" ht="36.75" customHeight="1" x14ac:dyDescent="0.2">
      <c r="A79" s="120"/>
      <c r="B79" s="125" t="s">
        <v>122</v>
      </c>
      <c r="C79" s="255" t="s">
        <v>123</v>
      </c>
      <c r="D79" s="256"/>
      <c r="E79" s="256"/>
      <c r="F79" s="131" t="s">
        <v>24</v>
      </c>
      <c r="G79" s="132"/>
      <c r="H79" s="132"/>
      <c r="I79" s="132">
        <f>'SO 06 611 Pol'!G78</f>
        <v>0</v>
      </c>
      <c r="J79" s="129" t="str">
        <f>IF(I88=0,"",I79/I88*100)</f>
        <v/>
      </c>
    </row>
    <row r="80" spans="1:10" ht="36.75" customHeight="1" x14ac:dyDescent="0.2">
      <c r="A80" s="120"/>
      <c r="B80" s="125" t="s">
        <v>124</v>
      </c>
      <c r="C80" s="255" t="s">
        <v>125</v>
      </c>
      <c r="D80" s="256"/>
      <c r="E80" s="256"/>
      <c r="F80" s="131" t="s">
        <v>24</v>
      </c>
      <c r="G80" s="132"/>
      <c r="H80" s="132"/>
      <c r="I80" s="132">
        <f>'SO 06 611 Pol'!G97</f>
        <v>0</v>
      </c>
      <c r="J80" s="129" t="str">
        <f>IF(I88=0,"",I80/I88*100)</f>
        <v/>
      </c>
    </row>
    <row r="81" spans="1:10" ht="36.75" customHeight="1" x14ac:dyDescent="0.2">
      <c r="A81" s="120"/>
      <c r="B81" s="125" t="s">
        <v>126</v>
      </c>
      <c r="C81" s="255" t="s">
        <v>127</v>
      </c>
      <c r="D81" s="256"/>
      <c r="E81" s="256"/>
      <c r="F81" s="131" t="s">
        <v>24</v>
      </c>
      <c r="G81" s="132"/>
      <c r="H81" s="132"/>
      <c r="I81" s="132">
        <f>'SO 06 611 Pol'!G126</f>
        <v>0</v>
      </c>
      <c r="J81" s="129" t="str">
        <f>IF(I88=0,"",I81/I88*100)</f>
        <v/>
      </c>
    </row>
    <row r="82" spans="1:10" ht="36.75" customHeight="1" x14ac:dyDescent="0.2">
      <c r="A82" s="120"/>
      <c r="B82" s="125" t="s">
        <v>128</v>
      </c>
      <c r="C82" s="255" t="s">
        <v>129</v>
      </c>
      <c r="D82" s="256"/>
      <c r="E82" s="256"/>
      <c r="F82" s="131" t="s">
        <v>24</v>
      </c>
      <c r="G82" s="132"/>
      <c r="H82" s="132"/>
      <c r="I82" s="132">
        <f>'SO 06 611 Pol'!G131</f>
        <v>0</v>
      </c>
      <c r="J82" s="129" t="str">
        <f>IF(I88=0,"",I82/I88*100)</f>
        <v/>
      </c>
    </row>
    <row r="83" spans="1:10" ht="36.75" customHeight="1" x14ac:dyDescent="0.2">
      <c r="A83" s="120"/>
      <c r="B83" s="125" t="s">
        <v>130</v>
      </c>
      <c r="C83" s="255" t="s">
        <v>131</v>
      </c>
      <c r="D83" s="256"/>
      <c r="E83" s="256"/>
      <c r="F83" s="131" t="s">
        <v>24</v>
      </c>
      <c r="G83" s="132"/>
      <c r="H83" s="132"/>
      <c r="I83" s="132">
        <f>'SO 06 611 Pol'!G137</f>
        <v>0</v>
      </c>
      <c r="J83" s="129" t="str">
        <f>IF(I88=0,"",I83/I88*100)</f>
        <v/>
      </c>
    </row>
    <row r="84" spans="1:10" ht="36.75" customHeight="1" x14ac:dyDescent="0.2">
      <c r="A84" s="120"/>
      <c r="B84" s="125" t="s">
        <v>132</v>
      </c>
      <c r="C84" s="255" t="s">
        <v>133</v>
      </c>
      <c r="D84" s="256"/>
      <c r="E84" s="256"/>
      <c r="F84" s="131" t="s">
        <v>25</v>
      </c>
      <c r="G84" s="132"/>
      <c r="H84" s="132"/>
      <c r="I84" s="132">
        <f>'SO 07 700-1 Pol'!G8</f>
        <v>0</v>
      </c>
      <c r="J84" s="129" t="str">
        <f>IF(I88=0,"",I84/I88*100)</f>
        <v/>
      </c>
    </row>
    <row r="85" spans="1:10" ht="36.75" customHeight="1" x14ac:dyDescent="0.2">
      <c r="A85" s="120"/>
      <c r="B85" s="125" t="s">
        <v>134</v>
      </c>
      <c r="C85" s="255" t="s">
        <v>135</v>
      </c>
      <c r="D85" s="256"/>
      <c r="E85" s="256"/>
      <c r="F85" s="131" t="s">
        <v>26</v>
      </c>
      <c r="G85" s="132"/>
      <c r="H85" s="132"/>
      <c r="I85" s="132">
        <f>'SO 01 150 Pol'!G44</f>
        <v>0</v>
      </c>
      <c r="J85" s="129" t="str">
        <f>IF(I88=0,"",I85/I88*100)</f>
        <v/>
      </c>
    </row>
    <row r="86" spans="1:10" ht="36.75" customHeight="1" x14ac:dyDescent="0.2">
      <c r="A86" s="120"/>
      <c r="B86" s="125" t="s">
        <v>136</v>
      </c>
      <c r="C86" s="255" t="s">
        <v>27</v>
      </c>
      <c r="D86" s="256"/>
      <c r="E86" s="256"/>
      <c r="F86" s="131" t="s">
        <v>136</v>
      </c>
      <c r="G86" s="132"/>
      <c r="H86" s="132"/>
      <c r="I86" s="132">
        <f>'VON VON Naklady'!G8</f>
        <v>0</v>
      </c>
      <c r="J86" s="129" t="str">
        <f>IF(I88=0,"",I86/I88*100)</f>
        <v/>
      </c>
    </row>
    <row r="87" spans="1:10" ht="36.75" customHeight="1" x14ac:dyDescent="0.2">
      <c r="A87" s="120"/>
      <c r="B87" s="125" t="s">
        <v>137</v>
      </c>
      <c r="C87" s="255" t="s">
        <v>28</v>
      </c>
      <c r="D87" s="256"/>
      <c r="E87" s="256"/>
      <c r="F87" s="131" t="s">
        <v>137</v>
      </c>
      <c r="G87" s="132"/>
      <c r="H87" s="132"/>
      <c r="I87" s="132">
        <f>'VON VON Naklady'!G29</f>
        <v>0</v>
      </c>
      <c r="J87" s="129" t="str">
        <f>IF(I88=0,"",I87/I88*100)</f>
        <v/>
      </c>
    </row>
    <row r="88" spans="1:10" ht="25.5" customHeight="1" x14ac:dyDescent="0.2">
      <c r="A88" s="121"/>
      <c r="B88" s="126" t="s">
        <v>1</v>
      </c>
      <c r="C88" s="127"/>
      <c r="D88" s="128"/>
      <c r="E88" s="128"/>
      <c r="F88" s="133"/>
      <c r="G88" s="134"/>
      <c r="H88" s="134"/>
      <c r="I88" s="134">
        <f>SUM(I60:I87)</f>
        <v>0</v>
      </c>
      <c r="J88" s="130">
        <f>SUM(J60:J87)</f>
        <v>0</v>
      </c>
    </row>
    <row r="89" spans="1:10" x14ac:dyDescent="0.2">
      <c r="F89" s="86"/>
      <c r="G89" s="86"/>
      <c r="H89" s="86"/>
      <c r="I89" s="86"/>
      <c r="J89" s="87"/>
    </row>
    <row r="90" spans="1:10" x14ac:dyDescent="0.2">
      <c r="F90" s="86"/>
      <c r="G90" s="86"/>
      <c r="H90" s="86"/>
      <c r="I90" s="86"/>
      <c r="J90" s="87"/>
    </row>
    <row r="91" spans="1:10" x14ac:dyDescent="0.2">
      <c r="F91" s="86"/>
      <c r="G91" s="86"/>
      <c r="H91" s="86"/>
      <c r="I91" s="86"/>
      <c r="J91" s="87"/>
    </row>
  </sheetData>
  <sheetProtection algorithmName="SHA-512" hashValue="bxH05aJzHvUdjSHKOy0iGXWST8OdzCTsbClJ82ROnfHLXvyThsYLanVBMAqCc4dyzWSPqXG/S1l5gvetz9+tMQ==" saltValue="DIM8Rgoz6qZQBh/SJuVGa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C85:E85"/>
    <mergeCell ref="C86:E86"/>
    <mergeCell ref="C87:E87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7" t="s">
        <v>6</v>
      </c>
      <c r="B1" s="257"/>
      <c r="C1" s="258"/>
      <c r="D1" s="257"/>
      <c r="E1" s="257"/>
      <c r="F1" s="257"/>
      <c r="G1" s="257"/>
    </row>
    <row r="2" spans="1:7" ht="24.95" customHeight="1" x14ac:dyDescent="0.2">
      <c r="A2" s="49" t="s">
        <v>7</v>
      </c>
      <c r="B2" s="48"/>
      <c r="C2" s="259"/>
      <c r="D2" s="259"/>
      <c r="E2" s="259"/>
      <c r="F2" s="259"/>
      <c r="G2" s="260"/>
    </row>
    <row r="3" spans="1:7" ht="24.95" customHeight="1" x14ac:dyDescent="0.2">
      <c r="A3" s="49" t="s">
        <v>8</v>
      </c>
      <c r="B3" s="48"/>
      <c r="C3" s="259"/>
      <c r="D3" s="259"/>
      <c r="E3" s="259"/>
      <c r="F3" s="259"/>
      <c r="G3" s="260"/>
    </row>
    <row r="4" spans="1:7" ht="24.95" customHeight="1" x14ac:dyDescent="0.2">
      <c r="A4" s="49" t="s">
        <v>9</v>
      </c>
      <c r="B4" s="48"/>
      <c r="C4" s="259"/>
      <c r="D4" s="259"/>
      <c r="E4" s="259"/>
      <c r="F4" s="259"/>
      <c r="G4" s="260"/>
    </row>
    <row r="5" spans="1:7" x14ac:dyDescent="0.2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138</v>
      </c>
      <c r="B1" s="263"/>
      <c r="C1" s="263"/>
      <c r="D1" s="263"/>
      <c r="E1" s="263"/>
      <c r="F1" s="263"/>
      <c r="G1" s="263"/>
      <c r="AG1" t="s">
        <v>139</v>
      </c>
    </row>
    <row r="2" spans="1:60" ht="24.95" customHeight="1" x14ac:dyDescent="0.2">
      <c r="A2" s="136" t="s">
        <v>7</v>
      </c>
      <c r="B2" s="48" t="s">
        <v>42</v>
      </c>
      <c r="C2" s="264" t="s">
        <v>43</v>
      </c>
      <c r="D2" s="265"/>
      <c r="E2" s="265"/>
      <c r="F2" s="265"/>
      <c r="G2" s="266"/>
      <c r="AG2" t="s">
        <v>140</v>
      </c>
    </row>
    <row r="3" spans="1:60" ht="24.95" customHeight="1" x14ac:dyDescent="0.2">
      <c r="A3" s="136" t="s">
        <v>8</v>
      </c>
      <c r="B3" s="48" t="s">
        <v>57</v>
      </c>
      <c r="C3" s="264" t="s">
        <v>58</v>
      </c>
      <c r="D3" s="265"/>
      <c r="E3" s="265"/>
      <c r="F3" s="265"/>
      <c r="G3" s="266"/>
      <c r="AC3" s="118" t="s">
        <v>141</v>
      </c>
      <c r="AG3" t="s">
        <v>142</v>
      </c>
    </row>
    <row r="4" spans="1:60" ht="24.95" customHeight="1" x14ac:dyDescent="0.2">
      <c r="A4" s="137" t="s">
        <v>9</v>
      </c>
      <c r="B4" s="138" t="s">
        <v>57</v>
      </c>
      <c r="C4" s="267" t="s">
        <v>58</v>
      </c>
      <c r="D4" s="268"/>
      <c r="E4" s="268"/>
      <c r="F4" s="268"/>
      <c r="G4" s="269"/>
      <c r="AG4" t="s">
        <v>143</v>
      </c>
    </row>
    <row r="5" spans="1:60" x14ac:dyDescent="0.2">
      <c r="D5" s="10"/>
    </row>
    <row r="6" spans="1:60" ht="38.25" x14ac:dyDescent="0.2">
      <c r="A6" s="140" t="s">
        <v>144</v>
      </c>
      <c r="B6" s="142" t="s">
        <v>145</v>
      </c>
      <c r="C6" s="142" t="s">
        <v>146</v>
      </c>
      <c r="D6" s="141" t="s">
        <v>147</v>
      </c>
      <c r="E6" s="140" t="s">
        <v>148</v>
      </c>
      <c r="F6" s="139" t="s">
        <v>149</v>
      </c>
      <c r="G6" s="140" t="s">
        <v>29</v>
      </c>
      <c r="H6" s="143" t="s">
        <v>30</v>
      </c>
      <c r="I6" s="143" t="s">
        <v>150</v>
      </c>
      <c r="J6" s="143" t="s">
        <v>31</v>
      </c>
      <c r="K6" s="143" t="s">
        <v>151</v>
      </c>
      <c r="L6" s="143" t="s">
        <v>152</v>
      </c>
      <c r="M6" s="143" t="s">
        <v>153</v>
      </c>
      <c r="N6" s="143" t="s">
        <v>154</v>
      </c>
      <c r="O6" s="143" t="s">
        <v>155</v>
      </c>
      <c r="P6" s="143" t="s">
        <v>156</v>
      </c>
      <c r="Q6" s="143" t="s">
        <v>157</v>
      </c>
      <c r="R6" s="143" t="s">
        <v>158</v>
      </c>
      <c r="S6" s="143" t="s">
        <v>159</v>
      </c>
      <c r="T6" s="143" t="s">
        <v>160</v>
      </c>
      <c r="U6" s="143" t="s">
        <v>161</v>
      </c>
      <c r="V6" s="143" t="s">
        <v>162</v>
      </c>
      <c r="W6" s="143" t="s">
        <v>163</v>
      </c>
      <c r="X6" s="143" t="s">
        <v>164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165</v>
      </c>
      <c r="B8" s="156" t="s">
        <v>136</v>
      </c>
      <c r="C8" s="177" t="s">
        <v>27</v>
      </c>
      <c r="D8" s="157"/>
      <c r="E8" s="158"/>
      <c r="F8" s="159"/>
      <c r="G8" s="159">
        <f>SUMIF(AG9:AG28,"&lt;&gt;NOR",G9:G28)</f>
        <v>0</v>
      </c>
      <c r="H8" s="159"/>
      <c r="I8" s="159">
        <f>SUM(I9:I28)</f>
        <v>0</v>
      </c>
      <c r="J8" s="159"/>
      <c r="K8" s="159">
        <f>SUM(K9:K28)</f>
        <v>0</v>
      </c>
      <c r="L8" s="159"/>
      <c r="M8" s="159">
        <f>SUM(M9:M28)</f>
        <v>0</v>
      </c>
      <c r="N8" s="159"/>
      <c r="O8" s="159">
        <f>SUM(O9:O28)</f>
        <v>0</v>
      </c>
      <c r="P8" s="159"/>
      <c r="Q8" s="159">
        <f>SUM(Q9:Q28)</f>
        <v>0</v>
      </c>
      <c r="R8" s="159"/>
      <c r="S8" s="159"/>
      <c r="T8" s="160"/>
      <c r="U8" s="154"/>
      <c r="V8" s="154">
        <f>SUM(V9:V28)</f>
        <v>0</v>
      </c>
      <c r="W8" s="154"/>
      <c r="X8" s="154"/>
      <c r="AG8" t="s">
        <v>166</v>
      </c>
    </row>
    <row r="9" spans="1:60" outlineLevel="1" x14ac:dyDescent="0.2">
      <c r="A9" s="161">
        <v>1</v>
      </c>
      <c r="B9" s="162" t="s">
        <v>167</v>
      </c>
      <c r="C9" s="178" t="s">
        <v>168</v>
      </c>
      <c r="D9" s="163" t="s">
        <v>169</v>
      </c>
      <c r="E9" s="164">
        <v>1</v>
      </c>
      <c r="F9" s="165"/>
      <c r="G9" s="166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/>
      <c r="S9" s="166" t="s">
        <v>170</v>
      </c>
      <c r="T9" s="167" t="s">
        <v>171</v>
      </c>
      <c r="U9" s="153">
        <v>0</v>
      </c>
      <c r="V9" s="153">
        <f>ROUND(E9*U9,2)</f>
        <v>0</v>
      </c>
      <c r="W9" s="153"/>
      <c r="X9" s="153" t="s">
        <v>172</v>
      </c>
      <c r="Y9" s="144"/>
      <c r="Z9" s="144"/>
      <c r="AA9" s="144"/>
      <c r="AB9" s="144"/>
      <c r="AC9" s="144"/>
      <c r="AD9" s="144"/>
      <c r="AE9" s="144"/>
      <c r="AF9" s="144"/>
      <c r="AG9" s="144" t="s">
        <v>173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outlineLevel="1" x14ac:dyDescent="0.2">
      <c r="A10" s="151"/>
      <c r="B10" s="152"/>
      <c r="C10" s="261" t="s">
        <v>174</v>
      </c>
      <c r="D10" s="262"/>
      <c r="E10" s="262"/>
      <c r="F10" s="262"/>
      <c r="G10" s="26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175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8" t="str">
        <f>C10</f>
        <v>Zaměření před výstavbou: přenesení poloh sítí, hranic pozemku apod. z mapy do terénu, označení a stabilizace lomových bodů, zaměření stávajícího objektu před rekonstrukcí.</v>
      </c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61">
        <v>2</v>
      </c>
      <c r="B11" s="162" t="s">
        <v>176</v>
      </c>
      <c r="C11" s="178" t="s">
        <v>177</v>
      </c>
      <c r="D11" s="163" t="s">
        <v>169</v>
      </c>
      <c r="E11" s="164">
        <v>1</v>
      </c>
      <c r="F11" s="165"/>
      <c r="G11" s="166">
        <f>ROUND(E11*F11,2)</f>
        <v>0</v>
      </c>
      <c r="H11" s="165"/>
      <c r="I11" s="166">
        <f>ROUND(E11*H11,2)</f>
        <v>0</v>
      </c>
      <c r="J11" s="165"/>
      <c r="K11" s="166">
        <f>ROUND(E11*J11,2)</f>
        <v>0</v>
      </c>
      <c r="L11" s="166">
        <v>21</v>
      </c>
      <c r="M11" s="166">
        <f>G11*(1+L11/100)</f>
        <v>0</v>
      </c>
      <c r="N11" s="166">
        <v>0</v>
      </c>
      <c r="O11" s="166">
        <f>ROUND(E11*N11,2)</f>
        <v>0</v>
      </c>
      <c r="P11" s="166">
        <v>0</v>
      </c>
      <c r="Q11" s="166">
        <f>ROUND(E11*P11,2)</f>
        <v>0</v>
      </c>
      <c r="R11" s="166"/>
      <c r="S11" s="166" t="s">
        <v>170</v>
      </c>
      <c r="T11" s="167" t="s">
        <v>171</v>
      </c>
      <c r="U11" s="153">
        <v>0</v>
      </c>
      <c r="V11" s="153">
        <f>ROUND(E11*U11,2)</f>
        <v>0</v>
      </c>
      <c r="W11" s="153"/>
      <c r="X11" s="153" t="s">
        <v>172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173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51"/>
      <c r="B12" s="152"/>
      <c r="C12" s="261" t="s">
        <v>229</v>
      </c>
      <c r="D12" s="262"/>
      <c r="E12" s="262"/>
      <c r="F12" s="262"/>
      <c r="G12" s="262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4"/>
      <c r="Z12" s="144"/>
      <c r="AA12" s="144"/>
      <c r="AB12" s="144"/>
      <c r="AC12" s="144"/>
      <c r="AD12" s="144"/>
      <c r="AE12" s="144"/>
      <c r="AF12" s="144"/>
      <c r="AG12" s="144" t="s">
        <v>175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151"/>
      <c r="B13" s="152"/>
      <c r="C13" s="270" t="s">
        <v>178</v>
      </c>
      <c r="D13" s="271"/>
      <c r="E13" s="271"/>
      <c r="F13" s="271"/>
      <c r="G13" s="271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44"/>
      <c r="Z13" s="144"/>
      <c r="AA13" s="144"/>
      <c r="AB13" s="144"/>
      <c r="AC13" s="144"/>
      <c r="AD13" s="144"/>
      <c r="AE13" s="144"/>
      <c r="AF13" s="144"/>
      <c r="AG13" s="144" t="s">
        <v>175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68" t="str">
        <f>C13</f>
        <v>Vyhotovení protokolu o vytyčení stavby se seznamem souřadnic vytyčených bodů a jejich polohopisnými (S-JTSK) a výškopisnými (Bpv) hodnotami.</v>
      </c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61">
        <v>3</v>
      </c>
      <c r="B14" s="162" t="s">
        <v>179</v>
      </c>
      <c r="C14" s="178" t="s">
        <v>180</v>
      </c>
      <c r="D14" s="163" t="s">
        <v>169</v>
      </c>
      <c r="E14" s="164">
        <v>1</v>
      </c>
      <c r="F14" s="165"/>
      <c r="G14" s="166">
        <f>ROUND(E14*F14,2)</f>
        <v>0</v>
      </c>
      <c r="H14" s="165"/>
      <c r="I14" s="166">
        <f>ROUND(E14*H14,2)</f>
        <v>0</v>
      </c>
      <c r="J14" s="165"/>
      <c r="K14" s="166">
        <f>ROUND(E14*J14,2)</f>
        <v>0</v>
      </c>
      <c r="L14" s="166">
        <v>21</v>
      </c>
      <c r="M14" s="166">
        <f>G14*(1+L14/100)</f>
        <v>0</v>
      </c>
      <c r="N14" s="166">
        <v>0</v>
      </c>
      <c r="O14" s="166">
        <f>ROUND(E14*N14,2)</f>
        <v>0</v>
      </c>
      <c r="P14" s="166">
        <v>0</v>
      </c>
      <c r="Q14" s="166">
        <f>ROUND(E14*P14,2)</f>
        <v>0</v>
      </c>
      <c r="R14" s="166"/>
      <c r="S14" s="166" t="s">
        <v>170</v>
      </c>
      <c r="T14" s="167" t="s">
        <v>171</v>
      </c>
      <c r="U14" s="153">
        <v>0</v>
      </c>
      <c r="V14" s="153">
        <f>ROUND(E14*U14,2)</f>
        <v>0</v>
      </c>
      <c r="W14" s="153"/>
      <c r="X14" s="153" t="s">
        <v>172</v>
      </c>
      <c r="Y14" s="144"/>
      <c r="Z14" s="144"/>
      <c r="AA14" s="144"/>
      <c r="AB14" s="144"/>
      <c r="AC14" s="144"/>
      <c r="AD14" s="144"/>
      <c r="AE14" s="144"/>
      <c r="AF14" s="144"/>
      <c r="AG14" s="144" t="s">
        <v>173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51"/>
      <c r="B15" s="152"/>
      <c r="C15" s="261" t="s">
        <v>181</v>
      </c>
      <c r="D15" s="262"/>
      <c r="E15" s="262"/>
      <c r="F15" s="262"/>
      <c r="G15" s="262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44"/>
      <c r="Z15" s="144"/>
      <c r="AA15" s="144"/>
      <c r="AB15" s="144"/>
      <c r="AC15" s="144"/>
      <c r="AD15" s="144"/>
      <c r="AE15" s="144"/>
      <c r="AF15" s="144"/>
      <c r="AG15" s="144" t="s">
        <v>175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68" t="str">
        <f>C15</f>
        <v>Zaměření a vytýčení stávajících inženýrských sítí v místě stavby z hlediska jejich ochrany při provádění stavby.</v>
      </c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69">
        <v>4</v>
      </c>
      <c r="B16" s="170" t="s">
        <v>182</v>
      </c>
      <c r="C16" s="179" t="s">
        <v>183</v>
      </c>
      <c r="D16" s="171" t="s">
        <v>169</v>
      </c>
      <c r="E16" s="172">
        <v>1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4"/>
      <c r="S16" s="174" t="s">
        <v>170</v>
      </c>
      <c r="T16" s="175" t="s">
        <v>171</v>
      </c>
      <c r="U16" s="153">
        <v>0</v>
      </c>
      <c r="V16" s="153">
        <f>ROUND(E16*U16,2)</f>
        <v>0</v>
      </c>
      <c r="W16" s="153"/>
      <c r="X16" s="153" t="s">
        <v>172</v>
      </c>
      <c r="Y16" s="144"/>
      <c r="Z16" s="144"/>
      <c r="AA16" s="144"/>
      <c r="AB16" s="144"/>
      <c r="AC16" s="144"/>
      <c r="AD16" s="144"/>
      <c r="AE16" s="144"/>
      <c r="AF16" s="144"/>
      <c r="AG16" s="144" t="s">
        <v>173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61">
        <v>5</v>
      </c>
      <c r="B17" s="162" t="s">
        <v>184</v>
      </c>
      <c r="C17" s="178" t="s">
        <v>185</v>
      </c>
      <c r="D17" s="163" t="s">
        <v>169</v>
      </c>
      <c r="E17" s="164">
        <v>1</v>
      </c>
      <c r="F17" s="165"/>
      <c r="G17" s="166">
        <f>ROUND(E17*F17,2)</f>
        <v>0</v>
      </c>
      <c r="H17" s="165"/>
      <c r="I17" s="166">
        <f>ROUND(E17*H17,2)</f>
        <v>0</v>
      </c>
      <c r="J17" s="165"/>
      <c r="K17" s="166">
        <f>ROUND(E17*J17,2)</f>
        <v>0</v>
      </c>
      <c r="L17" s="166">
        <v>21</v>
      </c>
      <c r="M17" s="166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6"/>
      <c r="S17" s="166" t="s">
        <v>170</v>
      </c>
      <c r="T17" s="167" t="s">
        <v>171</v>
      </c>
      <c r="U17" s="153">
        <v>0</v>
      </c>
      <c r="V17" s="153">
        <f>ROUND(E17*U17,2)</f>
        <v>0</v>
      </c>
      <c r="W17" s="153"/>
      <c r="X17" s="153" t="s">
        <v>172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173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2.5" outlineLevel="1" x14ac:dyDescent="0.2">
      <c r="A18" s="151"/>
      <c r="B18" s="152"/>
      <c r="C18" s="261" t="s">
        <v>186</v>
      </c>
      <c r="D18" s="262"/>
      <c r="E18" s="262"/>
      <c r="F18" s="262"/>
      <c r="G18" s="262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4"/>
      <c r="Z18" s="144"/>
      <c r="AA18" s="144"/>
      <c r="AB18" s="144"/>
      <c r="AC18" s="144"/>
      <c r="AD18" s="144"/>
      <c r="AE18" s="144"/>
      <c r="AF18" s="144"/>
      <c r="AG18" s="144" t="s">
        <v>175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68" t="str">
        <f>C18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61">
        <v>6</v>
      </c>
      <c r="B19" s="162" t="s">
        <v>187</v>
      </c>
      <c r="C19" s="178" t="s">
        <v>188</v>
      </c>
      <c r="D19" s="163" t="s">
        <v>169</v>
      </c>
      <c r="E19" s="164">
        <v>1</v>
      </c>
      <c r="F19" s="165"/>
      <c r="G19" s="166">
        <f>ROUND(E19*F19,2)</f>
        <v>0</v>
      </c>
      <c r="H19" s="165"/>
      <c r="I19" s="166">
        <f>ROUND(E19*H19,2)</f>
        <v>0</v>
      </c>
      <c r="J19" s="165"/>
      <c r="K19" s="166">
        <f>ROUND(E19*J19,2)</f>
        <v>0</v>
      </c>
      <c r="L19" s="166">
        <v>21</v>
      </c>
      <c r="M19" s="166">
        <f>G19*(1+L19/100)</f>
        <v>0</v>
      </c>
      <c r="N19" s="166">
        <v>0</v>
      </c>
      <c r="O19" s="166">
        <f>ROUND(E19*N19,2)</f>
        <v>0</v>
      </c>
      <c r="P19" s="166">
        <v>0</v>
      </c>
      <c r="Q19" s="166">
        <f>ROUND(E19*P19,2)</f>
        <v>0</v>
      </c>
      <c r="R19" s="166"/>
      <c r="S19" s="166" t="s">
        <v>170</v>
      </c>
      <c r="T19" s="167" t="s">
        <v>171</v>
      </c>
      <c r="U19" s="153">
        <v>0</v>
      </c>
      <c r="V19" s="153">
        <f>ROUND(E19*U19,2)</f>
        <v>0</v>
      </c>
      <c r="W19" s="153"/>
      <c r="X19" s="153" t="s">
        <v>172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173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ht="33.75" outlineLevel="1" x14ac:dyDescent="0.2">
      <c r="A20" s="151"/>
      <c r="B20" s="152"/>
      <c r="C20" s="261" t="s">
        <v>189</v>
      </c>
      <c r="D20" s="262"/>
      <c r="E20" s="262"/>
      <c r="F20" s="262"/>
      <c r="G20" s="262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175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68" t="str">
        <f>C20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61">
        <v>7</v>
      </c>
      <c r="B21" s="162" t="s">
        <v>190</v>
      </c>
      <c r="C21" s="178" t="s">
        <v>191</v>
      </c>
      <c r="D21" s="163" t="s">
        <v>169</v>
      </c>
      <c r="E21" s="164">
        <v>1</v>
      </c>
      <c r="F21" s="165"/>
      <c r="G21" s="166">
        <f>ROUND(E21*F21,2)</f>
        <v>0</v>
      </c>
      <c r="H21" s="165"/>
      <c r="I21" s="166">
        <f>ROUND(E21*H21,2)</f>
        <v>0</v>
      </c>
      <c r="J21" s="165"/>
      <c r="K21" s="166">
        <f>ROUND(E21*J21,2)</f>
        <v>0</v>
      </c>
      <c r="L21" s="166">
        <v>21</v>
      </c>
      <c r="M21" s="166">
        <f>G21*(1+L21/100)</f>
        <v>0</v>
      </c>
      <c r="N21" s="166">
        <v>0</v>
      </c>
      <c r="O21" s="166">
        <f>ROUND(E21*N21,2)</f>
        <v>0</v>
      </c>
      <c r="P21" s="166">
        <v>0</v>
      </c>
      <c r="Q21" s="166">
        <f>ROUND(E21*P21,2)</f>
        <v>0</v>
      </c>
      <c r="R21" s="166"/>
      <c r="S21" s="166" t="s">
        <v>170</v>
      </c>
      <c r="T21" s="167" t="s">
        <v>171</v>
      </c>
      <c r="U21" s="153">
        <v>0</v>
      </c>
      <c r="V21" s="153">
        <f>ROUND(E21*U21,2)</f>
        <v>0</v>
      </c>
      <c r="W21" s="153"/>
      <c r="X21" s="153" t="s">
        <v>172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173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ht="22.5" outlineLevel="1" x14ac:dyDescent="0.2">
      <c r="A22" s="151"/>
      <c r="B22" s="152"/>
      <c r="C22" s="261" t="s">
        <v>192</v>
      </c>
      <c r="D22" s="262"/>
      <c r="E22" s="262"/>
      <c r="F22" s="262"/>
      <c r="G22" s="262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4"/>
      <c r="Z22" s="144"/>
      <c r="AA22" s="144"/>
      <c r="AB22" s="144"/>
      <c r="AC22" s="144"/>
      <c r="AD22" s="144"/>
      <c r="AE22" s="144"/>
      <c r="AF22" s="144"/>
      <c r="AG22" s="144" t="s">
        <v>175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68" t="str">
        <f>C22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61">
        <v>8</v>
      </c>
      <c r="B23" s="162" t="s">
        <v>193</v>
      </c>
      <c r="C23" s="178" t="s">
        <v>194</v>
      </c>
      <c r="D23" s="163" t="s">
        <v>169</v>
      </c>
      <c r="E23" s="164">
        <v>1</v>
      </c>
      <c r="F23" s="165"/>
      <c r="G23" s="166">
        <f>ROUND(E23*F23,2)</f>
        <v>0</v>
      </c>
      <c r="H23" s="165"/>
      <c r="I23" s="166">
        <f>ROUND(E23*H23,2)</f>
        <v>0</v>
      </c>
      <c r="J23" s="165"/>
      <c r="K23" s="166">
        <f>ROUND(E23*J23,2)</f>
        <v>0</v>
      </c>
      <c r="L23" s="166">
        <v>21</v>
      </c>
      <c r="M23" s="166">
        <f>G23*(1+L23/100)</f>
        <v>0</v>
      </c>
      <c r="N23" s="166">
        <v>0</v>
      </c>
      <c r="O23" s="166">
        <f>ROUND(E23*N23,2)</f>
        <v>0</v>
      </c>
      <c r="P23" s="166">
        <v>0</v>
      </c>
      <c r="Q23" s="166">
        <f>ROUND(E23*P23,2)</f>
        <v>0</v>
      </c>
      <c r="R23" s="166"/>
      <c r="S23" s="166" t="s">
        <v>170</v>
      </c>
      <c r="T23" s="167" t="s">
        <v>171</v>
      </c>
      <c r="U23" s="153">
        <v>0</v>
      </c>
      <c r="V23" s="153">
        <f>ROUND(E23*U23,2)</f>
        <v>0</v>
      </c>
      <c r="W23" s="153"/>
      <c r="X23" s="153" t="s">
        <v>172</v>
      </c>
      <c r="Y23" s="144"/>
      <c r="Z23" s="144"/>
      <c r="AA23" s="144"/>
      <c r="AB23" s="144"/>
      <c r="AC23" s="144"/>
      <c r="AD23" s="144"/>
      <c r="AE23" s="144"/>
      <c r="AF23" s="144"/>
      <c r="AG23" s="144" t="s">
        <v>173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51"/>
      <c r="B24" s="152"/>
      <c r="C24" s="261" t="s">
        <v>195</v>
      </c>
      <c r="D24" s="262"/>
      <c r="E24" s="262"/>
      <c r="F24" s="262"/>
      <c r="G24" s="262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4"/>
      <c r="Z24" s="144"/>
      <c r="AA24" s="144"/>
      <c r="AB24" s="144"/>
      <c r="AC24" s="144"/>
      <c r="AD24" s="144"/>
      <c r="AE24" s="144"/>
      <c r="AF24" s="144"/>
      <c r="AG24" s="144" t="s">
        <v>175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68" t="str">
        <f>C24</f>
        <v>Montáž, demontáž a pronájem dočasného (přenosného) dopravního značení; dopravních značek i světelné signalizace.</v>
      </c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61">
        <v>9</v>
      </c>
      <c r="B25" s="162" t="s">
        <v>196</v>
      </c>
      <c r="C25" s="178" t="s">
        <v>197</v>
      </c>
      <c r="D25" s="163" t="s">
        <v>169</v>
      </c>
      <c r="E25" s="164">
        <v>1</v>
      </c>
      <c r="F25" s="165"/>
      <c r="G25" s="166">
        <f>ROUND(E25*F25,2)</f>
        <v>0</v>
      </c>
      <c r="H25" s="165"/>
      <c r="I25" s="166">
        <f>ROUND(E25*H25,2)</f>
        <v>0</v>
      </c>
      <c r="J25" s="165"/>
      <c r="K25" s="166">
        <f>ROUND(E25*J25,2)</f>
        <v>0</v>
      </c>
      <c r="L25" s="166">
        <v>21</v>
      </c>
      <c r="M25" s="166">
        <f>G25*(1+L25/100)</f>
        <v>0</v>
      </c>
      <c r="N25" s="166">
        <v>0</v>
      </c>
      <c r="O25" s="166">
        <f>ROUND(E25*N25,2)</f>
        <v>0</v>
      </c>
      <c r="P25" s="166">
        <v>0</v>
      </c>
      <c r="Q25" s="166">
        <f>ROUND(E25*P25,2)</f>
        <v>0</v>
      </c>
      <c r="R25" s="166"/>
      <c r="S25" s="166" t="s">
        <v>170</v>
      </c>
      <c r="T25" s="167" t="s">
        <v>171</v>
      </c>
      <c r="U25" s="153">
        <v>0</v>
      </c>
      <c r="V25" s="153">
        <f>ROUND(E25*U25,2)</f>
        <v>0</v>
      </c>
      <c r="W25" s="153"/>
      <c r="X25" s="153" t="s">
        <v>172</v>
      </c>
      <c r="Y25" s="144"/>
      <c r="Z25" s="144"/>
      <c r="AA25" s="144"/>
      <c r="AB25" s="144"/>
      <c r="AC25" s="144"/>
      <c r="AD25" s="144"/>
      <c r="AE25" s="144"/>
      <c r="AF25" s="144"/>
      <c r="AG25" s="144" t="s">
        <v>198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ht="22.5" outlineLevel="1" x14ac:dyDescent="0.2">
      <c r="A26" s="151"/>
      <c r="B26" s="152"/>
      <c r="C26" s="261" t="s">
        <v>199</v>
      </c>
      <c r="D26" s="262"/>
      <c r="E26" s="262"/>
      <c r="F26" s="262"/>
      <c r="G26" s="26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175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68" t="str">
        <f>C26</f>
        <v>Náklady na ztížené provádění stavebních prací v důsledku nepřerušeného provozu na staveništi nebo v případech nepřerušeného provozu v objektech v nichž se stavební práce provádí.</v>
      </c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61">
        <v>10</v>
      </c>
      <c r="B27" s="162" t="s">
        <v>200</v>
      </c>
      <c r="C27" s="178" t="s">
        <v>201</v>
      </c>
      <c r="D27" s="163" t="s">
        <v>169</v>
      </c>
      <c r="E27" s="164">
        <v>1</v>
      </c>
      <c r="F27" s="165"/>
      <c r="G27" s="166">
        <f>ROUND(E27*F27,2)</f>
        <v>0</v>
      </c>
      <c r="H27" s="165"/>
      <c r="I27" s="166">
        <f>ROUND(E27*H27,2)</f>
        <v>0</v>
      </c>
      <c r="J27" s="165"/>
      <c r="K27" s="166">
        <f>ROUND(E27*J27,2)</f>
        <v>0</v>
      </c>
      <c r="L27" s="166">
        <v>21</v>
      </c>
      <c r="M27" s="166">
        <f>G27*(1+L27/100)</f>
        <v>0</v>
      </c>
      <c r="N27" s="166">
        <v>0</v>
      </c>
      <c r="O27" s="166">
        <f>ROUND(E27*N27,2)</f>
        <v>0</v>
      </c>
      <c r="P27" s="166">
        <v>0</v>
      </c>
      <c r="Q27" s="166">
        <f>ROUND(E27*P27,2)</f>
        <v>0</v>
      </c>
      <c r="R27" s="166"/>
      <c r="S27" s="166" t="s">
        <v>170</v>
      </c>
      <c r="T27" s="167" t="s">
        <v>171</v>
      </c>
      <c r="U27" s="153">
        <v>0</v>
      </c>
      <c r="V27" s="153">
        <f>ROUND(E27*U27,2)</f>
        <v>0</v>
      </c>
      <c r="W27" s="153"/>
      <c r="X27" s="153" t="s">
        <v>172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173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51"/>
      <c r="B28" s="152"/>
      <c r="C28" s="261" t="s">
        <v>202</v>
      </c>
      <c r="D28" s="262"/>
      <c r="E28" s="262"/>
      <c r="F28" s="262"/>
      <c r="G28" s="26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175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x14ac:dyDescent="0.2">
      <c r="A29" s="155" t="s">
        <v>165</v>
      </c>
      <c r="B29" s="156" t="s">
        <v>137</v>
      </c>
      <c r="C29" s="177" t="s">
        <v>28</v>
      </c>
      <c r="D29" s="157"/>
      <c r="E29" s="158"/>
      <c r="F29" s="159"/>
      <c r="G29" s="159">
        <f>SUMIF(AG30:AG45,"&lt;&gt;NOR",G30:G45)</f>
        <v>0</v>
      </c>
      <c r="H29" s="159"/>
      <c r="I29" s="159">
        <f>SUM(I30:I45)</f>
        <v>0</v>
      </c>
      <c r="J29" s="159"/>
      <c r="K29" s="159">
        <f>SUM(K30:K45)</f>
        <v>0</v>
      </c>
      <c r="L29" s="159"/>
      <c r="M29" s="159">
        <f>SUM(M30:M45)</f>
        <v>0</v>
      </c>
      <c r="N29" s="159"/>
      <c r="O29" s="159">
        <f>SUM(O30:O45)</f>
        <v>0</v>
      </c>
      <c r="P29" s="159"/>
      <c r="Q29" s="159">
        <f>SUM(Q30:Q45)</f>
        <v>0</v>
      </c>
      <c r="R29" s="159"/>
      <c r="S29" s="159"/>
      <c r="T29" s="160"/>
      <c r="U29" s="154"/>
      <c r="V29" s="154">
        <f>SUM(V30:V45)</f>
        <v>0</v>
      </c>
      <c r="W29" s="154"/>
      <c r="X29" s="154"/>
      <c r="AG29" t="s">
        <v>166</v>
      </c>
    </row>
    <row r="30" spans="1:60" outlineLevel="1" x14ac:dyDescent="0.2">
      <c r="A30" s="161">
        <v>11</v>
      </c>
      <c r="B30" s="162" t="s">
        <v>203</v>
      </c>
      <c r="C30" s="178" t="s">
        <v>204</v>
      </c>
      <c r="D30" s="163" t="s">
        <v>169</v>
      </c>
      <c r="E30" s="164">
        <v>1</v>
      </c>
      <c r="F30" s="165"/>
      <c r="G30" s="166">
        <f>ROUND(E30*F30,2)</f>
        <v>0</v>
      </c>
      <c r="H30" s="165"/>
      <c r="I30" s="166">
        <f>ROUND(E30*H30,2)</f>
        <v>0</v>
      </c>
      <c r="J30" s="165"/>
      <c r="K30" s="166">
        <f>ROUND(E30*J30,2)</f>
        <v>0</v>
      </c>
      <c r="L30" s="166">
        <v>21</v>
      </c>
      <c r="M30" s="166">
        <f>G30*(1+L30/100)</f>
        <v>0</v>
      </c>
      <c r="N30" s="166">
        <v>0</v>
      </c>
      <c r="O30" s="166">
        <f>ROUND(E30*N30,2)</f>
        <v>0</v>
      </c>
      <c r="P30" s="166">
        <v>0</v>
      </c>
      <c r="Q30" s="166">
        <f>ROUND(E30*P30,2)</f>
        <v>0</v>
      </c>
      <c r="R30" s="166"/>
      <c r="S30" s="166" t="s">
        <v>170</v>
      </c>
      <c r="T30" s="167" t="s">
        <v>171</v>
      </c>
      <c r="U30" s="153">
        <v>0</v>
      </c>
      <c r="V30" s="153">
        <f>ROUND(E30*U30,2)</f>
        <v>0</v>
      </c>
      <c r="W30" s="153"/>
      <c r="X30" s="153" t="s">
        <v>172</v>
      </c>
      <c r="Y30" s="144"/>
      <c r="Z30" s="144"/>
      <c r="AA30" s="144"/>
      <c r="AB30" s="144"/>
      <c r="AC30" s="144"/>
      <c r="AD30" s="144"/>
      <c r="AE30" s="144"/>
      <c r="AF30" s="144"/>
      <c r="AG30" s="144" t="s">
        <v>173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ht="45" outlineLevel="1" x14ac:dyDescent="0.2">
      <c r="A31" s="151"/>
      <c r="B31" s="152"/>
      <c r="C31" s="261" t="s">
        <v>205</v>
      </c>
      <c r="D31" s="262"/>
      <c r="E31" s="262"/>
      <c r="F31" s="262"/>
      <c r="G31" s="262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44"/>
      <c r="Z31" s="144"/>
      <c r="AA31" s="144"/>
      <c r="AB31" s="144"/>
      <c r="AC31" s="144"/>
      <c r="AD31" s="144"/>
      <c r="AE31" s="144"/>
      <c r="AF31" s="144"/>
      <c r="AG31" s="144" t="s">
        <v>175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68" t="str">
        <f>C31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61">
        <v>12</v>
      </c>
      <c r="B32" s="162" t="s">
        <v>206</v>
      </c>
      <c r="C32" s="178" t="s">
        <v>207</v>
      </c>
      <c r="D32" s="163" t="s">
        <v>169</v>
      </c>
      <c r="E32" s="164">
        <v>1</v>
      </c>
      <c r="F32" s="165"/>
      <c r="G32" s="166">
        <f>ROUND(E32*F32,2)</f>
        <v>0</v>
      </c>
      <c r="H32" s="165"/>
      <c r="I32" s="166">
        <f>ROUND(E32*H32,2)</f>
        <v>0</v>
      </c>
      <c r="J32" s="165"/>
      <c r="K32" s="166">
        <f>ROUND(E32*J32,2)</f>
        <v>0</v>
      </c>
      <c r="L32" s="166">
        <v>21</v>
      </c>
      <c r="M32" s="166">
        <f>G32*(1+L32/100)</f>
        <v>0</v>
      </c>
      <c r="N32" s="166">
        <v>0</v>
      </c>
      <c r="O32" s="166">
        <f>ROUND(E32*N32,2)</f>
        <v>0</v>
      </c>
      <c r="P32" s="166">
        <v>0</v>
      </c>
      <c r="Q32" s="166">
        <f>ROUND(E32*P32,2)</f>
        <v>0</v>
      </c>
      <c r="R32" s="166"/>
      <c r="S32" s="166" t="s">
        <v>170</v>
      </c>
      <c r="T32" s="167" t="s">
        <v>171</v>
      </c>
      <c r="U32" s="153">
        <v>0</v>
      </c>
      <c r="V32" s="153">
        <f>ROUND(E32*U32,2)</f>
        <v>0</v>
      </c>
      <c r="W32" s="153"/>
      <c r="X32" s="153" t="s">
        <v>172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208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51"/>
      <c r="B33" s="152"/>
      <c r="C33" s="261" t="s">
        <v>209</v>
      </c>
      <c r="D33" s="262"/>
      <c r="E33" s="262"/>
      <c r="F33" s="262"/>
      <c r="G33" s="262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4"/>
      <c r="Z33" s="144"/>
      <c r="AA33" s="144"/>
      <c r="AB33" s="144"/>
      <c r="AC33" s="144"/>
      <c r="AD33" s="144"/>
      <c r="AE33" s="144"/>
      <c r="AF33" s="144"/>
      <c r="AG33" s="144" t="s">
        <v>175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61">
        <v>13</v>
      </c>
      <c r="B34" s="162" t="s">
        <v>210</v>
      </c>
      <c r="C34" s="178" t="s">
        <v>211</v>
      </c>
      <c r="D34" s="163" t="s">
        <v>169</v>
      </c>
      <c r="E34" s="164">
        <v>1</v>
      </c>
      <c r="F34" s="165"/>
      <c r="G34" s="166">
        <f>ROUND(E34*F34,2)</f>
        <v>0</v>
      </c>
      <c r="H34" s="165"/>
      <c r="I34" s="166">
        <f>ROUND(E34*H34,2)</f>
        <v>0</v>
      </c>
      <c r="J34" s="165"/>
      <c r="K34" s="166">
        <f>ROUND(E34*J34,2)</f>
        <v>0</v>
      </c>
      <c r="L34" s="166">
        <v>21</v>
      </c>
      <c r="M34" s="166">
        <f>G34*(1+L34/100)</f>
        <v>0</v>
      </c>
      <c r="N34" s="166">
        <v>0</v>
      </c>
      <c r="O34" s="166">
        <f>ROUND(E34*N34,2)</f>
        <v>0</v>
      </c>
      <c r="P34" s="166">
        <v>0</v>
      </c>
      <c r="Q34" s="166">
        <f>ROUND(E34*P34,2)</f>
        <v>0</v>
      </c>
      <c r="R34" s="166"/>
      <c r="S34" s="166" t="s">
        <v>170</v>
      </c>
      <c r="T34" s="167" t="s">
        <v>171</v>
      </c>
      <c r="U34" s="153">
        <v>0</v>
      </c>
      <c r="V34" s="153">
        <f>ROUND(E34*U34,2)</f>
        <v>0</v>
      </c>
      <c r="W34" s="153"/>
      <c r="X34" s="153" t="s">
        <v>172</v>
      </c>
      <c r="Y34" s="144"/>
      <c r="Z34" s="144"/>
      <c r="AA34" s="144"/>
      <c r="AB34" s="144"/>
      <c r="AC34" s="144"/>
      <c r="AD34" s="144"/>
      <c r="AE34" s="144"/>
      <c r="AF34" s="144"/>
      <c r="AG34" s="144" t="s">
        <v>208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ht="22.5" outlineLevel="1" x14ac:dyDescent="0.2">
      <c r="A35" s="151"/>
      <c r="B35" s="152"/>
      <c r="C35" s="261" t="s">
        <v>212</v>
      </c>
      <c r="D35" s="262"/>
      <c r="E35" s="262"/>
      <c r="F35" s="262"/>
      <c r="G35" s="262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44"/>
      <c r="Z35" s="144"/>
      <c r="AA35" s="144"/>
      <c r="AB35" s="144"/>
      <c r="AC35" s="144"/>
      <c r="AD35" s="144"/>
      <c r="AE35" s="144"/>
      <c r="AF35" s="144"/>
      <c r="AG35" s="144" t="s">
        <v>175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68" t="str">
        <f>C35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61">
        <v>14</v>
      </c>
      <c r="B36" s="162" t="s">
        <v>213</v>
      </c>
      <c r="C36" s="178" t="s">
        <v>214</v>
      </c>
      <c r="D36" s="163" t="s">
        <v>169</v>
      </c>
      <c r="E36" s="164">
        <v>1</v>
      </c>
      <c r="F36" s="165"/>
      <c r="G36" s="166">
        <f>ROUND(E36*F36,2)</f>
        <v>0</v>
      </c>
      <c r="H36" s="165"/>
      <c r="I36" s="166">
        <f>ROUND(E36*H36,2)</f>
        <v>0</v>
      </c>
      <c r="J36" s="165"/>
      <c r="K36" s="166">
        <f>ROUND(E36*J36,2)</f>
        <v>0</v>
      </c>
      <c r="L36" s="166">
        <v>21</v>
      </c>
      <c r="M36" s="166">
        <f>G36*(1+L36/100)</f>
        <v>0</v>
      </c>
      <c r="N36" s="166">
        <v>0</v>
      </c>
      <c r="O36" s="166">
        <f>ROUND(E36*N36,2)</f>
        <v>0</v>
      </c>
      <c r="P36" s="166">
        <v>0</v>
      </c>
      <c r="Q36" s="166">
        <f>ROUND(E36*P36,2)</f>
        <v>0</v>
      </c>
      <c r="R36" s="166"/>
      <c r="S36" s="166" t="s">
        <v>170</v>
      </c>
      <c r="T36" s="167" t="s">
        <v>171</v>
      </c>
      <c r="U36" s="153">
        <v>0</v>
      </c>
      <c r="V36" s="153">
        <f>ROUND(E36*U36,2)</f>
        <v>0</v>
      </c>
      <c r="W36" s="153"/>
      <c r="X36" s="153" t="s">
        <v>172</v>
      </c>
      <c r="Y36" s="144"/>
      <c r="Z36" s="144"/>
      <c r="AA36" s="144"/>
      <c r="AB36" s="144"/>
      <c r="AC36" s="144"/>
      <c r="AD36" s="144"/>
      <c r="AE36" s="144"/>
      <c r="AF36" s="144"/>
      <c r="AG36" s="144" t="s">
        <v>208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33.75" outlineLevel="1" x14ac:dyDescent="0.2">
      <c r="A37" s="151"/>
      <c r="B37" s="152"/>
      <c r="C37" s="261" t="s">
        <v>215</v>
      </c>
      <c r="D37" s="262"/>
      <c r="E37" s="262"/>
      <c r="F37" s="262"/>
      <c r="G37" s="262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175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68" t="str">
        <f>C37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61">
        <v>15</v>
      </c>
      <c r="B38" s="162" t="s">
        <v>216</v>
      </c>
      <c r="C38" s="178" t="s">
        <v>217</v>
      </c>
      <c r="D38" s="163" t="s">
        <v>169</v>
      </c>
      <c r="E38" s="164">
        <v>1</v>
      </c>
      <c r="F38" s="165"/>
      <c r="G38" s="166">
        <f>ROUND(E38*F38,2)</f>
        <v>0</v>
      </c>
      <c r="H38" s="165"/>
      <c r="I38" s="166">
        <f>ROUND(E38*H38,2)</f>
        <v>0</v>
      </c>
      <c r="J38" s="165"/>
      <c r="K38" s="166">
        <f>ROUND(E38*J38,2)</f>
        <v>0</v>
      </c>
      <c r="L38" s="166">
        <v>21</v>
      </c>
      <c r="M38" s="166">
        <f>G38*(1+L38/100)</f>
        <v>0</v>
      </c>
      <c r="N38" s="166">
        <v>0</v>
      </c>
      <c r="O38" s="166">
        <f>ROUND(E38*N38,2)</f>
        <v>0</v>
      </c>
      <c r="P38" s="166">
        <v>0</v>
      </c>
      <c r="Q38" s="166">
        <f>ROUND(E38*P38,2)</f>
        <v>0</v>
      </c>
      <c r="R38" s="166"/>
      <c r="S38" s="166" t="s">
        <v>170</v>
      </c>
      <c r="T38" s="167" t="s">
        <v>171</v>
      </c>
      <c r="U38" s="153">
        <v>0</v>
      </c>
      <c r="V38" s="153">
        <f>ROUND(E38*U38,2)</f>
        <v>0</v>
      </c>
      <c r="W38" s="153"/>
      <c r="X38" s="153" t="s">
        <v>172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208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51"/>
      <c r="B39" s="152"/>
      <c r="C39" s="261" t="s">
        <v>218</v>
      </c>
      <c r="D39" s="262"/>
      <c r="E39" s="262"/>
      <c r="F39" s="262"/>
      <c r="G39" s="262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175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68" t="str">
        <f>C39</f>
        <v>náklady spojené s provedením všech technickými normami předepsaných zkoušek a revizí stavebních konstrukcí nebo stavebních prací.</v>
      </c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61">
        <v>16</v>
      </c>
      <c r="B40" s="162" t="s">
        <v>219</v>
      </c>
      <c r="C40" s="178" t="s">
        <v>220</v>
      </c>
      <c r="D40" s="163" t="s">
        <v>169</v>
      </c>
      <c r="E40" s="164">
        <v>1</v>
      </c>
      <c r="F40" s="165"/>
      <c r="G40" s="166">
        <f>ROUND(E40*F40,2)</f>
        <v>0</v>
      </c>
      <c r="H40" s="165"/>
      <c r="I40" s="166">
        <f>ROUND(E40*H40,2)</f>
        <v>0</v>
      </c>
      <c r="J40" s="165"/>
      <c r="K40" s="166">
        <f>ROUND(E40*J40,2)</f>
        <v>0</v>
      </c>
      <c r="L40" s="166">
        <v>21</v>
      </c>
      <c r="M40" s="166">
        <f>G40*(1+L40/100)</f>
        <v>0</v>
      </c>
      <c r="N40" s="166">
        <v>0</v>
      </c>
      <c r="O40" s="166">
        <f>ROUND(E40*N40,2)</f>
        <v>0</v>
      </c>
      <c r="P40" s="166">
        <v>0</v>
      </c>
      <c r="Q40" s="166">
        <f>ROUND(E40*P40,2)</f>
        <v>0</v>
      </c>
      <c r="R40" s="166"/>
      <c r="S40" s="166" t="s">
        <v>170</v>
      </c>
      <c r="T40" s="167" t="s">
        <v>171</v>
      </c>
      <c r="U40" s="153">
        <v>0</v>
      </c>
      <c r="V40" s="153">
        <f>ROUND(E40*U40,2)</f>
        <v>0</v>
      </c>
      <c r="W40" s="153"/>
      <c r="X40" s="153" t="s">
        <v>172</v>
      </c>
      <c r="Y40" s="144"/>
      <c r="Z40" s="144"/>
      <c r="AA40" s="144"/>
      <c r="AB40" s="144"/>
      <c r="AC40" s="144"/>
      <c r="AD40" s="144"/>
      <c r="AE40" s="144"/>
      <c r="AF40" s="144"/>
      <c r="AG40" s="144" t="s">
        <v>208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ht="22.5" outlineLevel="1" x14ac:dyDescent="0.2">
      <c r="A41" s="151"/>
      <c r="B41" s="152"/>
      <c r="C41" s="261" t="s">
        <v>221</v>
      </c>
      <c r="D41" s="262"/>
      <c r="E41" s="262"/>
      <c r="F41" s="262"/>
      <c r="G41" s="262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44"/>
      <c r="Z41" s="144"/>
      <c r="AA41" s="144"/>
      <c r="AB41" s="144"/>
      <c r="AC41" s="144"/>
      <c r="AD41" s="144"/>
      <c r="AE41" s="144"/>
      <c r="AF41" s="144"/>
      <c r="AG41" s="144" t="s">
        <v>175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68" t="str">
        <f>C41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61">
        <v>17</v>
      </c>
      <c r="B42" s="162" t="s">
        <v>222</v>
      </c>
      <c r="C42" s="178" t="s">
        <v>223</v>
      </c>
      <c r="D42" s="163" t="s">
        <v>169</v>
      </c>
      <c r="E42" s="164">
        <v>1</v>
      </c>
      <c r="F42" s="165"/>
      <c r="G42" s="166">
        <f>ROUND(E42*F42,2)</f>
        <v>0</v>
      </c>
      <c r="H42" s="165"/>
      <c r="I42" s="166">
        <f>ROUND(E42*H42,2)</f>
        <v>0</v>
      </c>
      <c r="J42" s="165"/>
      <c r="K42" s="166">
        <f>ROUND(E42*J42,2)</f>
        <v>0</v>
      </c>
      <c r="L42" s="166">
        <v>21</v>
      </c>
      <c r="M42" s="166">
        <f>G42*(1+L42/100)</f>
        <v>0</v>
      </c>
      <c r="N42" s="166">
        <v>0</v>
      </c>
      <c r="O42" s="166">
        <f>ROUND(E42*N42,2)</f>
        <v>0</v>
      </c>
      <c r="P42" s="166">
        <v>0</v>
      </c>
      <c r="Q42" s="166">
        <f>ROUND(E42*P42,2)</f>
        <v>0</v>
      </c>
      <c r="R42" s="166"/>
      <c r="S42" s="166" t="s">
        <v>170</v>
      </c>
      <c r="T42" s="167" t="s">
        <v>171</v>
      </c>
      <c r="U42" s="153">
        <v>0</v>
      </c>
      <c r="V42" s="153">
        <f>ROUND(E42*U42,2)</f>
        <v>0</v>
      </c>
      <c r="W42" s="153"/>
      <c r="X42" s="153" t="s">
        <v>172</v>
      </c>
      <c r="Y42" s="144"/>
      <c r="Z42" s="144"/>
      <c r="AA42" s="144"/>
      <c r="AB42" s="144"/>
      <c r="AC42" s="144"/>
      <c r="AD42" s="144"/>
      <c r="AE42" s="144"/>
      <c r="AF42" s="144"/>
      <c r="AG42" s="144" t="s">
        <v>173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51"/>
      <c r="B43" s="152"/>
      <c r="C43" s="261" t="s">
        <v>224</v>
      </c>
      <c r="D43" s="262"/>
      <c r="E43" s="262"/>
      <c r="F43" s="262"/>
      <c r="G43" s="262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44"/>
      <c r="Z43" s="144"/>
      <c r="AA43" s="144"/>
      <c r="AB43" s="144"/>
      <c r="AC43" s="144"/>
      <c r="AD43" s="144"/>
      <c r="AE43" s="144"/>
      <c r="AF43" s="144"/>
      <c r="AG43" s="144" t="s">
        <v>175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68" t="str">
        <f>C43</f>
        <v>Náklady na vyhotovení dokumentace skutečného provedení stavby a její předání objednateli v požadované formě a požadovaném počtu.</v>
      </c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61">
        <v>18</v>
      </c>
      <c r="B44" s="162" t="s">
        <v>225</v>
      </c>
      <c r="C44" s="178" t="s">
        <v>226</v>
      </c>
      <c r="D44" s="163" t="s">
        <v>169</v>
      </c>
      <c r="E44" s="164">
        <v>1</v>
      </c>
      <c r="F44" s="165"/>
      <c r="G44" s="166">
        <f>ROUND(E44*F44,2)</f>
        <v>0</v>
      </c>
      <c r="H44" s="165"/>
      <c r="I44" s="166">
        <f>ROUND(E44*H44,2)</f>
        <v>0</v>
      </c>
      <c r="J44" s="165"/>
      <c r="K44" s="166">
        <f>ROUND(E44*J44,2)</f>
        <v>0</v>
      </c>
      <c r="L44" s="166">
        <v>21</v>
      </c>
      <c r="M44" s="166">
        <f>G44*(1+L44/100)</f>
        <v>0</v>
      </c>
      <c r="N44" s="166">
        <v>0</v>
      </c>
      <c r="O44" s="166">
        <f>ROUND(E44*N44,2)</f>
        <v>0</v>
      </c>
      <c r="P44" s="166">
        <v>0</v>
      </c>
      <c r="Q44" s="166">
        <f>ROUND(E44*P44,2)</f>
        <v>0</v>
      </c>
      <c r="R44" s="166"/>
      <c r="S44" s="166" t="s">
        <v>170</v>
      </c>
      <c r="T44" s="167" t="s">
        <v>171</v>
      </c>
      <c r="U44" s="153">
        <v>0</v>
      </c>
      <c r="V44" s="153">
        <f>ROUND(E44*U44,2)</f>
        <v>0</v>
      </c>
      <c r="W44" s="153"/>
      <c r="X44" s="153" t="s">
        <v>172</v>
      </c>
      <c r="Y44" s="144"/>
      <c r="Z44" s="144"/>
      <c r="AA44" s="144"/>
      <c r="AB44" s="144"/>
      <c r="AC44" s="144"/>
      <c r="AD44" s="144"/>
      <c r="AE44" s="144"/>
      <c r="AF44" s="144"/>
      <c r="AG44" s="144" t="s">
        <v>173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51"/>
      <c r="B45" s="152"/>
      <c r="C45" s="261" t="s">
        <v>227</v>
      </c>
      <c r="D45" s="262"/>
      <c r="E45" s="262"/>
      <c r="F45" s="262"/>
      <c r="G45" s="262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44"/>
      <c r="Z45" s="144"/>
      <c r="AA45" s="144"/>
      <c r="AB45" s="144"/>
      <c r="AC45" s="144"/>
      <c r="AD45" s="144"/>
      <c r="AE45" s="144"/>
      <c r="AF45" s="144"/>
      <c r="AG45" s="144" t="s">
        <v>175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68" t="str">
        <f>C45</f>
        <v>Náklady na provedení skutečného zaměření stavby v rozsahu nezbytném pro zápis změny do katastru nemovitostí.</v>
      </c>
      <c r="BB45" s="144"/>
      <c r="BC45" s="144"/>
      <c r="BD45" s="144"/>
      <c r="BE45" s="144"/>
      <c r="BF45" s="144"/>
      <c r="BG45" s="144"/>
      <c r="BH45" s="144"/>
    </row>
    <row r="46" spans="1:60" x14ac:dyDescent="0.2">
      <c r="A46" s="3"/>
      <c r="B46" s="4"/>
      <c r="C46" s="180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152</v>
      </c>
    </row>
    <row r="47" spans="1:60" x14ac:dyDescent="0.2">
      <c r="A47" s="147"/>
      <c r="B47" s="148" t="s">
        <v>29</v>
      </c>
      <c r="C47" s="181"/>
      <c r="D47" s="149"/>
      <c r="E47" s="150"/>
      <c r="F47" s="150"/>
      <c r="G47" s="176">
        <f>G8+G29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228</v>
      </c>
    </row>
    <row r="48" spans="1:60" x14ac:dyDescent="0.2">
      <c r="C48" s="182"/>
      <c r="D48" s="10"/>
      <c r="AG48" t="s">
        <v>230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22">
    <mergeCell ref="C39:G39"/>
    <mergeCell ref="C41:G41"/>
    <mergeCell ref="C43:G43"/>
    <mergeCell ref="C45:G45"/>
    <mergeCell ref="C26:G26"/>
    <mergeCell ref="C28:G28"/>
    <mergeCell ref="C31:G31"/>
    <mergeCell ref="C33:G33"/>
    <mergeCell ref="C35:G35"/>
    <mergeCell ref="C37:G37"/>
    <mergeCell ref="C24:G24"/>
    <mergeCell ref="A1:G1"/>
    <mergeCell ref="C2:G2"/>
    <mergeCell ref="C3:G3"/>
    <mergeCell ref="C4:G4"/>
    <mergeCell ref="C10:G10"/>
    <mergeCell ref="C12:G12"/>
    <mergeCell ref="C13:G13"/>
    <mergeCell ref="C15:G15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231</v>
      </c>
      <c r="B1" s="263"/>
      <c r="C1" s="263"/>
      <c r="D1" s="263"/>
      <c r="E1" s="263"/>
      <c r="F1" s="263"/>
      <c r="G1" s="263"/>
      <c r="AG1" t="s">
        <v>139</v>
      </c>
    </row>
    <row r="2" spans="1:60" ht="24.95" customHeight="1" x14ac:dyDescent="0.2">
      <c r="A2" s="136" t="s">
        <v>7</v>
      </c>
      <c r="B2" s="48" t="s">
        <v>42</v>
      </c>
      <c r="C2" s="264" t="s">
        <v>43</v>
      </c>
      <c r="D2" s="265"/>
      <c r="E2" s="265"/>
      <c r="F2" s="265"/>
      <c r="G2" s="266"/>
      <c r="AG2" t="s">
        <v>140</v>
      </c>
    </row>
    <row r="3" spans="1:60" ht="24.95" customHeight="1" x14ac:dyDescent="0.2">
      <c r="A3" s="136" t="s">
        <v>8</v>
      </c>
      <c r="B3" s="48" t="s">
        <v>60</v>
      </c>
      <c r="C3" s="264" t="s">
        <v>61</v>
      </c>
      <c r="D3" s="265"/>
      <c r="E3" s="265"/>
      <c r="F3" s="265"/>
      <c r="G3" s="266"/>
      <c r="AC3" s="118" t="s">
        <v>140</v>
      </c>
      <c r="AG3" t="s">
        <v>142</v>
      </c>
    </row>
    <row r="4" spans="1:60" ht="24.95" customHeight="1" x14ac:dyDescent="0.2">
      <c r="A4" s="137" t="s">
        <v>9</v>
      </c>
      <c r="B4" s="138" t="s">
        <v>62</v>
      </c>
      <c r="C4" s="267" t="s">
        <v>63</v>
      </c>
      <c r="D4" s="268"/>
      <c r="E4" s="268"/>
      <c r="F4" s="268"/>
      <c r="G4" s="269"/>
      <c r="AG4" t="s">
        <v>143</v>
      </c>
    </row>
    <row r="5" spans="1:60" x14ac:dyDescent="0.2">
      <c r="D5" s="10"/>
    </row>
    <row r="6" spans="1:60" ht="38.25" x14ac:dyDescent="0.2">
      <c r="A6" s="140" t="s">
        <v>144</v>
      </c>
      <c r="B6" s="142" t="s">
        <v>145</v>
      </c>
      <c r="C6" s="142" t="s">
        <v>146</v>
      </c>
      <c r="D6" s="141" t="s">
        <v>147</v>
      </c>
      <c r="E6" s="140" t="s">
        <v>148</v>
      </c>
      <c r="F6" s="139" t="s">
        <v>149</v>
      </c>
      <c r="G6" s="140" t="s">
        <v>29</v>
      </c>
      <c r="H6" s="143" t="s">
        <v>30</v>
      </c>
      <c r="I6" s="143" t="s">
        <v>150</v>
      </c>
      <c r="J6" s="143" t="s">
        <v>31</v>
      </c>
      <c r="K6" s="143" t="s">
        <v>151</v>
      </c>
      <c r="L6" s="143" t="s">
        <v>152</v>
      </c>
      <c r="M6" s="143" t="s">
        <v>153</v>
      </c>
      <c r="N6" s="143" t="s">
        <v>154</v>
      </c>
      <c r="O6" s="143" t="s">
        <v>155</v>
      </c>
      <c r="P6" s="143" t="s">
        <v>156</v>
      </c>
      <c r="Q6" s="143" t="s">
        <v>157</v>
      </c>
      <c r="R6" s="143" t="s">
        <v>158</v>
      </c>
      <c r="S6" s="143" t="s">
        <v>159</v>
      </c>
      <c r="T6" s="143" t="s">
        <v>160</v>
      </c>
      <c r="U6" s="143" t="s">
        <v>161</v>
      </c>
      <c r="V6" s="143" t="s">
        <v>162</v>
      </c>
      <c r="W6" s="143" t="s">
        <v>163</v>
      </c>
      <c r="X6" s="143" t="s">
        <v>164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165</v>
      </c>
      <c r="B8" s="156" t="s">
        <v>84</v>
      </c>
      <c r="C8" s="177" t="s">
        <v>85</v>
      </c>
      <c r="D8" s="157"/>
      <c r="E8" s="158"/>
      <c r="F8" s="159"/>
      <c r="G8" s="159">
        <f>SUMIF(AG9:AG59,"&lt;&gt;NOR",G9:G59)</f>
        <v>0</v>
      </c>
      <c r="H8" s="159"/>
      <c r="I8" s="159">
        <f>SUM(I9:I59)</f>
        <v>0</v>
      </c>
      <c r="J8" s="159"/>
      <c r="K8" s="159">
        <f>SUM(K9:K59)</f>
        <v>0</v>
      </c>
      <c r="L8" s="159"/>
      <c r="M8" s="159">
        <f>SUM(M9:M59)</f>
        <v>0</v>
      </c>
      <c r="N8" s="159"/>
      <c r="O8" s="159">
        <f>SUM(O9:O59)</f>
        <v>0.04</v>
      </c>
      <c r="P8" s="159"/>
      <c r="Q8" s="159">
        <f>SUM(Q9:Q59)</f>
        <v>0</v>
      </c>
      <c r="R8" s="159"/>
      <c r="S8" s="159"/>
      <c r="T8" s="160"/>
      <c r="U8" s="154"/>
      <c r="V8" s="154">
        <f>SUM(V9:V59)</f>
        <v>613.47</v>
      </c>
      <c r="W8" s="154"/>
      <c r="X8" s="154"/>
      <c r="AG8" t="s">
        <v>166</v>
      </c>
    </row>
    <row r="9" spans="1:60" ht="22.5" outlineLevel="1" x14ac:dyDescent="0.2">
      <c r="A9" s="161">
        <v>1</v>
      </c>
      <c r="B9" s="162" t="s">
        <v>232</v>
      </c>
      <c r="C9" s="178" t="s">
        <v>233</v>
      </c>
      <c r="D9" s="163" t="s">
        <v>234</v>
      </c>
      <c r="E9" s="164">
        <v>356.16</v>
      </c>
      <c r="F9" s="165"/>
      <c r="G9" s="166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 t="s">
        <v>235</v>
      </c>
      <c r="S9" s="166" t="s">
        <v>170</v>
      </c>
      <c r="T9" s="167" t="s">
        <v>236</v>
      </c>
      <c r="U9" s="153">
        <v>0.187</v>
      </c>
      <c r="V9" s="153">
        <f>ROUND(E9*U9,2)</f>
        <v>66.599999999999994</v>
      </c>
      <c r="W9" s="153"/>
      <c r="X9" s="153" t="s">
        <v>237</v>
      </c>
      <c r="Y9" s="144"/>
      <c r="Z9" s="144"/>
      <c r="AA9" s="144"/>
      <c r="AB9" s="144"/>
      <c r="AC9" s="144"/>
      <c r="AD9" s="144"/>
      <c r="AE9" s="144"/>
      <c r="AF9" s="144"/>
      <c r="AG9" s="144" t="s">
        <v>238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51"/>
      <c r="B10" s="152"/>
      <c r="C10" s="272" t="s">
        <v>239</v>
      </c>
      <c r="D10" s="273"/>
      <c r="E10" s="273"/>
      <c r="F10" s="273"/>
      <c r="G10" s="27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240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51"/>
      <c r="B11" s="152"/>
      <c r="C11" s="187" t="s">
        <v>241</v>
      </c>
      <c r="D11" s="183"/>
      <c r="E11" s="184">
        <v>321.60000000000002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4"/>
      <c r="Z11" s="144"/>
      <c r="AA11" s="144"/>
      <c r="AB11" s="144"/>
      <c r="AC11" s="144"/>
      <c r="AD11" s="144"/>
      <c r="AE11" s="144"/>
      <c r="AF11" s="144"/>
      <c r="AG11" s="144" t="s">
        <v>242</v>
      </c>
      <c r="AH11" s="144">
        <v>0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51"/>
      <c r="B12" s="152"/>
      <c r="C12" s="187" t="s">
        <v>243</v>
      </c>
      <c r="D12" s="183"/>
      <c r="E12" s="184">
        <v>34.56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4"/>
      <c r="Z12" s="144"/>
      <c r="AA12" s="144"/>
      <c r="AB12" s="144"/>
      <c r="AC12" s="144"/>
      <c r="AD12" s="144"/>
      <c r="AE12" s="144"/>
      <c r="AF12" s="144"/>
      <c r="AG12" s="144" t="s">
        <v>242</v>
      </c>
      <c r="AH12" s="144">
        <v>0</v>
      </c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161">
        <v>2</v>
      </c>
      <c r="B13" s="162" t="s">
        <v>244</v>
      </c>
      <c r="C13" s="178" t="s">
        <v>245</v>
      </c>
      <c r="D13" s="163" t="s">
        <v>234</v>
      </c>
      <c r="E13" s="164">
        <v>356.16</v>
      </c>
      <c r="F13" s="165"/>
      <c r="G13" s="166">
        <f>ROUND(E13*F13,2)</f>
        <v>0</v>
      </c>
      <c r="H13" s="165"/>
      <c r="I13" s="166">
        <f>ROUND(E13*H13,2)</f>
        <v>0</v>
      </c>
      <c r="J13" s="165"/>
      <c r="K13" s="166">
        <f>ROUND(E13*J13,2)</f>
        <v>0</v>
      </c>
      <c r="L13" s="166">
        <v>21</v>
      </c>
      <c r="M13" s="166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6" t="s">
        <v>235</v>
      </c>
      <c r="S13" s="166" t="s">
        <v>170</v>
      </c>
      <c r="T13" s="167" t="s">
        <v>236</v>
      </c>
      <c r="U13" s="153">
        <v>5.8000000000000003E-2</v>
      </c>
      <c r="V13" s="153">
        <f>ROUND(E13*U13,2)</f>
        <v>20.66</v>
      </c>
      <c r="W13" s="153"/>
      <c r="X13" s="153" t="s">
        <v>237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238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51"/>
      <c r="B14" s="152"/>
      <c r="C14" s="272" t="s">
        <v>239</v>
      </c>
      <c r="D14" s="273"/>
      <c r="E14" s="273"/>
      <c r="F14" s="273"/>
      <c r="G14" s="27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4"/>
      <c r="Z14" s="144"/>
      <c r="AA14" s="144"/>
      <c r="AB14" s="144"/>
      <c r="AC14" s="144"/>
      <c r="AD14" s="144"/>
      <c r="AE14" s="144"/>
      <c r="AF14" s="144"/>
      <c r="AG14" s="144" t="s">
        <v>240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51"/>
      <c r="B15" s="152"/>
      <c r="C15" s="187" t="s">
        <v>241</v>
      </c>
      <c r="D15" s="183"/>
      <c r="E15" s="184">
        <v>321.60000000000002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44"/>
      <c r="Z15" s="144"/>
      <c r="AA15" s="144"/>
      <c r="AB15" s="144"/>
      <c r="AC15" s="144"/>
      <c r="AD15" s="144"/>
      <c r="AE15" s="144"/>
      <c r="AF15" s="144"/>
      <c r="AG15" s="144" t="s">
        <v>242</v>
      </c>
      <c r="AH15" s="144">
        <v>0</v>
      </c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51"/>
      <c r="B16" s="152"/>
      <c r="C16" s="187" t="s">
        <v>243</v>
      </c>
      <c r="D16" s="183"/>
      <c r="E16" s="184">
        <v>34.56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 t="s">
        <v>242</v>
      </c>
      <c r="AH16" s="144">
        <v>0</v>
      </c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161">
        <v>3</v>
      </c>
      <c r="B17" s="162" t="s">
        <v>246</v>
      </c>
      <c r="C17" s="178" t="s">
        <v>247</v>
      </c>
      <c r="D17" s="163" t="s">
        <v>234</v>
      </c>
      <c r="E17" s="164">
        <v>356.16</v>
      </c>
      <c r="F17" s="165"/>
      <c r="G17" s="166">
        <f>ROUND(E17*F17,2)</f>
        <v>0</v>
      </c>
      <c r="H17" s="165"/>
      <c r="I17" s="166">
        <f>ROUND(E17*H17,2)</f>
        <v>0</v>
      </c>
      <c r="J17" s="165"/>
      <c r="K17" s="166">
        <f>ROUND(E17*J17,2)</f>
        <v>0</v>
      </c>
      <c r="L17" s="166">
        <v>21</v>
      </c>
      <c r="M17" s="166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6" t="s">
        <v>235</v>
      </c>
      <c r="S17" s="166" t="s">
        <v>170</v>
      </c>
      <c r="T17" s="167" t="s">
        <v>236</v>
      </c>
      <c r="U17" s="153">
        <v>1.0999999999999999E-2</v>
      </c>
      <c r="V17" s="153">
        <f>ROUND(E17*U17,2)</f>
        <v>3.92</v>
      </c>
      <c r="W17" s="153"/>
      <c r="X17" s="153" t="s">
        <v>237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238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51"/>
      <c r="B18" s="152"/>
      <c r="C18" s="272" t="s">
        <v>248</v>
      </c>
      <c r="D18" s="273"/>
      <c r="E18" s="273"/>
      <c r="F18" s="273"/>
      <c r="G18" s="27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4"/>
      <c r="Z18" s="144"/>
      <c r="AA18" s="144"/>
      <c r="AB18" s="144"/>
      <c r="AC18" s="144"/>
      <c r="AD18" s="144"/>
      <c r="AE18" s="144"/>
      <c r="AF18" s="144"/>
      <c r="AG18" s="144" t="s">
        <v>240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51"/>
      <c r="B19" s="152"/>
      <c r="C19" s="187" t="s">
        <v>241</v>
      </c>
      <c r="D19" s="183"/>
      <c r="E19" s="184">
        <v>321.60000000000002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44"/>
      <c r="Z19" s="144"/>
      <c r="AA19" s="144"/>
      <c r="AB19" s="144"/>
      <c r="AC19" s="144"/>
      <c r="AD19" s="144"/>
      <c r="AE19" s="144"/>
      <c r="AF19" s="144"/>
      <c r="AG19" s="144" t="s">
        <v>242</v>
      </c>
      <c r="AH19" s="144">
        <v>0</v>
      </c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51"/>
      <c r="B20" s="152"/>
      <c r="C20" s="187" t="s">
        <v>243</v>
      </c>
      <c r="D20" s="183"/>
      <c r="E20" s="184">
        <v>34.56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242</v>
      </c>
      <c r="AH20" s="144">
        <v>0</v>
      </c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ht="22.5" outlineLevel="1" x14ac:dyDescent="0.2">
      <c r="A21" s="161">
        <v>4</v>
      </c>
      <c r="B21" s="162" t="s">
        <v>249</v>
      </c>
      <c r="C21" s="178" t="s">
        <v>250</v>
      </c>
      <c r="D21" s="163" t="s">
        <v>234</v>
      </c>
      <c r="E21" s="164">
        <v>356.16</v>
      </c>
      <c r="F21" s="165"/>
      <c r="G21" s="166">
        <f>ROUND(E21*F21,2)</f>
        <v>0</v>
      </c>
      <c r="H21" s="165"/>
      <c r="I21" s="166">
        <f>ROUND(E21*H21,2)</f>
        <v>0</v>
      </c>
      <c r="J21" s="165"/>
      <c r="K21" s="166">
        <f>ROUND(E21*J21,2)</f>
        <v>0</v>
      </c>
      <c r="L21" s="166">
        <v>21</v>
      </c>
      <c r="M21" s="166">
        <f>G21*(1+L21/100)</f>
        <v>0</v>
      </c>
      <c r="N21" s="166">
        <v>0</v>
      </c>
      <c r="O21" s="166">
        <f>ROUND(E21*N21,2)</f>
        <v>0</v>
      </c>
      <c r="P21" s="166">
        <v>0</v>
      </c>
      <c r="Q21" s="166">
        <f>ROUND(E21*P21,2)</f>
        <v>0</v>
      </c>
      <c r="R21" s="166" t="s">
        <v>235</v>
      </c>
      <c r="S21" s="166" t="s">
        <v>170</v>
      </c>
      <c r="T21" s="167" t="s">
        <v>236</v>
      </c>
      <c r="U21" s="153">
        <v>5.2999999999999999E-2</v>
      </c>
      <c r="V21" s="153">
        <f>ROUND(E21*U21,2)</f>
        <v>18.88</v>
      </c>
      <c r="W21" s="153"/>
      <c r="X21" s="153" t="s">
        <v>237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238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51"/>
      <c r="B22" s="152"/>
      <c r="C22" s="187" t="s">
        <v>241</v>
      </c>
      <c r="D22" s="183"/>
      <c r="E22" s="184">
        <v>321.60000000000002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4"/>
      <c r="Z22" s="144"/>
      <c r="AA22" s="144"/>
      <c r="AB22" s="144"/>
      <c r="AC22" s="144"/>
      <c r="AD22" s="144"/>
      <c r="AE22" s="144"/>
      <c r="AF22" s="144"/>
      <c r="AG22" s="144" t="s">
        <v>242</v>
      </c>
      <c r="AH22" s="144">
        <v>0</v>
      </c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51"/>
      <c r="B23" s="152"/>
      <c r="C23" s="187" t="s">
        <v>243</v>
      </c>
      <c r="D23" s="183"/>
      <c r="E23" s="184">
        <v>34.56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44"/>
      <c r="Z23" s="144"/>
      <c r="AA23" s="144"/>
      <c r="AB23" s="144"/>
      <c r="AC23" s="144"/>
      <c r="AD23" s="144"/>
      <c r="AE23" s="144"/>
      <c r="AF23" s="144"/>
      <c r="AG23" s="144" t="s">
        <v>242</v>
      </c>
      <c r="AH23" s="144">
        <v>0</v>
      </c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ht="22.5" outlineLevel="1" x14ac:dyDescent="0.2">
      <c r="A24" s="161">
        <v>5</v>
      </c>
      <c r="B24" s="162" t="s">
        <v>251</v>
      </c>
      <c r="C24" s="178" t="s">
        <v>252</v>
      </c>
      <c r="D24" s="163" t="s">
        <v>234</v>
      </c>
      <c r="E24" s="164">
        <v>356.16</v>
      </c>
      <c r="F24" s="165"/>
      <c r="G24" s="166">
        <f>ROUND(E24*F24,2)</f>
        <v>0</v>
      </c>
      <c r="H24" s="165"/>
      <c r="I24" s="166">
        <f>ROUND(E24*H24,2)</f>
        <v>0</v>
      </c>
      <c r="J24" s="165"/>
      <c r="K24" s="166">
        <f>ROUND(E24*J24,2)</f>
        <v>0</v>
      </c>
      <c r="L24" s="166">
        <v>21</v>
      </c>
      <c r="M24" s="166">
        <f>G24*(1+L24/100)</f>
        <v>0</v>
      </c>
      <c r="N24" s="166">
        <v>0</v>
      </c>
      <c r="O24" s="166">
        <f>ROUND(E24*N24,2)</f>
        <v>0</v>
      </c>
      <c r="P24" s="166">
        <v>0</v>
      </c>
      <c r="Q24" s="166">
        <f>ROUND(E24*P24,2)</f>
        <v>0</v>
      </c>
      <c r="R24" s="166" t="s">
        <v>235</v>
      </c>
      <c r="S24" s="166" t="s">
        <v>170</v>
      </c>
      <c r="T24" s="167" t="s">
        <v>236</v>
      </c>
      <c r="U24" s="153">
        <v>8.9999999999999993E-3</v>
      </c>
      <c r="V24" s="153">
        <f>ROUND(E24*U24,2)</f>
        <v>3.21</v>
      </c>
      <c r="W24" s="153"/>
      <c r="X24" s="153" t="s">
        <v>237</v>
      </c>
      <c r="Y24" s="144"/>
      <c r="Z24" s="144"/>
      <c r="AA24" s="144"/>
      <c r="AB24" s="144"/>
      <c r="AC24" s="144"/>
      <c r="AD24" s="144"/>
      <c r="AE24" s="144"/>
      <c r="AF24" s="144"/>
      <c r="AG24" s="144" t="s">
        <v>238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51"/>
      <c r="B25" s="152"/>
      <c r="C25" s="187" t="s">
        <v>241</v>
      </c>
      <c r="D25" s="183"/>
      <c r="E25" s="184">
        <v>321.60000000000002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44"/>
      <c r="AA25" s="144"/>
      <c r="AB25" s="144"/>
      <c r="AC25" s="144"/>
      <c r="AD25" s="144"/>
      <c r="AE25" s="144"/>
      <c r="AF25" s="144"/>
      <c r="AG25" s="144" t="s">
        <v>242</v>
      </c>
      <c r="AH25" s="144">
        <v>0</v>
      </c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51"/>
      <c r="B26" s="152"/>
      <c r="C26" s="187" t="s">
        <v>243</v>
      </c>
      <c r="D26" s="183"/>
      <c r="E26" s="184">
        <v>34.56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242</v>
      </c>
      <c r="AH26" s="144">
        <v>0</v>
      </c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61">
        <v>6</v>
      </c>
      <c r="B27" s="162" t="s">
        <v>253</v>
      </c>
      <c r="C27" s="178" t="s">
        <v>254</v>
      </c>
      <c r="D27" s="163" t="s">
        <v>255</v>
      </c>
      <c r="E27" s="164">
        <v>1434.8</v>
      </c>
      <c r="F27" s="165"/>
      <c r="G27" s="166">
        <f>ROUND(E27*F27,2)</f>
        <v>0</v>
      </c>
      <c r="H27" s="165"/>
      <c r="I27" s="166">
        <f>ROUND(E27*H27,2)</f>
        <v>0</v>
      </c>
      <c r="J27" s="165"/>
      <c r="K27" s="166">
        <f>ROUND(E27*J27,2)</f>
        <v>0</v>
      </c>
      <c r="L27" s="166">
        <v>21</v>
      </c>
      <c r="M27" s="166">
        <f>G27*(1+L27/100)</f>
        <v>0</v>
      </c>
      <c r="N27" s="166">
        <v>0</v>
      </c>
      <c r="O27" s="166">
        <f>ROUND(E27*N27,2)</f>
        <v>0</v>
      </c>
      <c r="P27" s="166">
        <v>0</v>
      </c>
      <c r="Q27" s="166">
        <f>ROUND(E27*P27,2)</f>
        <v>0</v>
      </c>
      <c r="R27" s="166" t="s">
        <v>256</v>
      </c>
      <c r="S27" s="166" t="s">
        <v>170</v>
      </c>
      <c r="T27" s="167" t="s">
        <v>236</v>
      </c>
      <c r="U27" s="153">
        <v>0.06</v>
      </c>
      <c r="V27" s="153">
        <f>ROUND(E27*U27,2)</f>
        <v>86.09</v>
      </c>
      <c r="W27" s="153"/>
      <c r="X27" s="153" t="s">
        <v>237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238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51"/>
      <c r="B28" s="152"/>
      <c r="C28" s="272" t="s">
        <v>257</v>
      </c>
      <c r="D28" s="273"/>
      <c r="E28" s="273"/>
      <c r="F28" s="273"/>
      <c r="G28" s="27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240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51"/>
      <c r="B29" s="152"/>
      <c r="C29" s="187" t="s">
        <v>258</v>
      </c>
      <c r="D29" s="183"/>
      <c r="E29" s="184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44"/>
      <c r="Z29" s="144"/>
      <c r="AA29" s="144"/>
      <c r="AB29" s="144"/>
      <c r="AC29" s="144"/>
      <c r="AD29" s="144"/>
      <c r="AE29" s="144"/>
      <c r="AF29" s="144"/>
      <c r="AG29" s="144" t="s">
        <v>242</v>
      </c>
      <c r="AH29" s="144">
        <v>0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51"/>
      <c r="B30" s="152"/>
      <c r="C30" s="187" t="s">
        <v>259</v>
      </c>
      <c r="D30" s="183"/>
      <c r="E30" s="184">
        <v>1286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44"/>
      <c r="Z30" s="144"/>
      <c r="AA30" s="144"/>
      <c r="AB30" s="144"/>
      <c r="AC30" s="144"/>
      <c r="AD30" s="144"/>
      <c r="AE30" s="144"/>
      <c r="AF30" s="144"/>
      <c r="AG30" s="144" t="s">
        <v>242</v>
      </c>
      <c r="AH30" s="144">
        <v>0</v>
      </c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51"/>
      <c r="B31" s="152"/>
      <c r="C31" s="187" t="s">
        <v>260</v>
      </c>
      <c r="D31" s="183"/>
      <c r="E31" s="184">
        <v>148.80000000000001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44"/>
      <c r="Z31" s="144"/>
      <c r="AA31" s="144"/>
      <c r="AB31" s="144"/>
      <c r="AC31" s="144"/>
      <c r="AD31" s="144"/>
      <c r="AE31" s="144"/>
      <c r="AF31" s="144"/>
      <c r="AG31" s="144" t="s">
        <v>242</v>
      </c>
      <c r="AH31" s="144">
        <v>0</v>
      </c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61">
        <v>7</v>
      </c>
      <c r="B32" s="162" t="s">
        <v>261</v>
      </c>
      <c r="C32" s="178" t="s">
        <v>262</v>
      </c>
      <c r="D32" s="163" t="s">
        <v>255</v>
      </c>
      <c r="E32" s="164">
        <v>1723.2</v>
      </c>
      <c r="F32" s="165"/>
      <c r="G32" s="166">
        <f>ROUND(E32*F32,2)</f>
        <v>0</v>
      </c>
      <c r="H32" s="165"/>
      <c r="I32" s="166">
        <f>ROUND(E32*H32,2)</f>
        <v>0</v>
      </c>
      <c r="J32" s="165"/>
      <c r="K32" s="166">
        <f>ROUND(E32*J32,2)</f>
        <v>0</v>
      </c>
      <c r="L32" s="166">
        <v>21</v>
      </c>
      <c r="M32" s="166">
        <f>G32*(1+L32/100)</f>
        <v>0</v>
      </c>
      <c r="N32" s="166">
        <v>0</v>
      </c>
      <c r="O32" s="166">
        <f>ROUND(E32*N32,2)</f>
        <v>0</v>
      </c>
      <c r="P32" s="166">
        <v>0</v>
      </c>
      <c r="Q32" s="166">
        <f>ROUND(E32*P32,2)</f>
        <v>0</v>
      </c>
      <c r="R32" s="166" t="s">
        <v>235</v>
      </c>
      <c r="S32" s="166" t="s">
        <v>170</v>
      </c>
      <c r="T32" s="167" t="s">
        <v>236</v>
      </c>
      <c r="U32" s="153">
        <v>1.7999999999999999E-2</v>
      </c>
      <c r="V32" s="153">
        <f>ROUND(E32*U32,2)</f>
        <v>31.02</v>
      </c>
      <c r="W32" s="153"/>
      <c r="X32" s="153" t="s">
        <v>237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238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51"/>
      <c r="B33" s="152"/>
      <c r="C33" s="272" t="s">
        <v>263</v>
      </c>
      <c r="D33" s="273"/>
      <c r="E33" s="273"/>
      <c r="F33" s="273"/>
      <c r="G33" s="27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4"/>
      <c r="Z33" s="144"/>
      <c r="AA33" s="144"/>
      <c r="AB33" s="144"/>
      <c r="AC33" s="144"/>
      <c r="AD33" s="144"/>
      <c r="AE33" s="144"/>
      <c r="AF33" s="144"/>
      <c r="AG33" s="144" t="s">
        <v>240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51"/>
      <c r="B34" s="152"/>
      <c r="C34" s="187" t="s">
        <v>264</v>
      </c>
      <c r="D34" s="183"/>
      <c r="E34" s="184">
        <v>1608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44"/>
      <c r="Z34" s="144"/>
      <c r="AA34" s="144"/>
      <c r="AB34" s="144"/>
      <c r="AC34" s="144"/>
      <c r="AD34" s="144"/>
      <c r="AE34" s="144"/>
      <c r="AF34" s="144"/>
      <c r="AG34" s="144" t="s">
        <v>242</v>
      </c>
      <c r="AH34" s="144">
        <v>0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51"/>
      <c r="B35" s="152"/>
      <c r="C35" s="187" t="s">
        <v>265</v>
      </c>
      <c r="D35" s="183"/>
      <c r="E35" s="184">
        <v>115.2</v>
      </c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44"/>
      <c r="Z35" s="144"/>
      <c r="AA35" s="144"/>
      <c r="AB35" s="144"/>
      <c r="AC35" s="144"/>
      <c r="AD35" s="144"/>
      <c r="AE35" s="144"/>
      <c r="AF35" s="144"/>
      <c r="AG35" s="144" t="s">
        <v>242</v>
      </c>
      <c r="AH35" s="144">
        <v>0</v>
      </c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ht="22.5" outlineLevel="1" x14ac:dyDescent="0.2">
      <c r="A36" s="161">
        <v>8</v>
      </c>
      <c r="B36" s="162" t="s">
        <v>266</v>
      </c>
      <c r="C36" s="178" t="s">
        <v>267</v>
      </c>
      <c r="D36" s="163" t="s">
        <v>255</v>
      </c>
      <c r="E36" s="164">
        <v>1434.8</v>
      </c>
      <c r="F36" s="165"/>
      <c r="G36" s="166">
        <f>ROUND(E36*F36,2)</f>
        <v>0</v>
      </c>
      <c r="H36" s="165"/>
      <c r="I36" s="166">
        <f>ROUND(E36*H36,2)</f>
        <v>0</v>
      </c>
      <c r="J36" s="165"/>
      <c r="K36" s="166">
        <f>ROUND(E36*J36,2)</f>
        <v>0</v>
      </c>
      <c r="L36" s="166">
        <v>21</v>
      </c>
      <c r="M36" s="166">
        <f>G36*(1+L36/100)</f>
        <v>0</v>
      </c>
      <c r="N36" s="166">
        <v>0</v>
      </c>
      <c r="O36" s="166">
        <f>ROUND(E36*N36,2)</f>
        <v>0</v>
      </c>
      <c r="P36" s="166">
        <v>0</v>
      </c>
      <c r="Q36" s="166">
        <f>ROUND(E36*P36,2)</f>
        <v>0</v>
      </c>
      <c r="R36" s="166" t="s">
        <v>235</v>
      </c>
      <c r="S36" s="166" t="s">
        <v>170</v>
      </c>
      <c r="T36" s="167" t="s">
        <v>236</v>
      </c>
      <c r="U36" s="153">
        <v>0.17699999999999999</v>
      </c>
      <c r="V36" s="153">
        <f>ROUND(E36*U36,2)</f>
        <v>253.96</v>
      </c>
      <c r="W36" s="153"/>
      <c r="X36" s="153" t="s">
        <v>237</v>
      </c>
      <c r="Y36" s="144"/>
      <c r="Z36" s="144"/>
      <c r="AA36" s="144"/>
      <c r="AB36" s="144"/>
      <c r="AC36" s="144"/>
      <c r="AD36" s="144"/>
      <c r="AE36" s="144"/>
      <c r="AF36" s="144"/>
      <c r="AG36" s="144" t="s">
        <v>238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22.5" outlineLevel="1" x14ac:dyDescent="0.2">
      <c r="A37" s="151"/>
      <c r="B37" s="152"/>
      <c r="C37" s="272" t="s">
        <v>268</v>
      </c>
      <c r="D37" s="273"/>
      <c r="E37" s="273"/>
      <c r="F37" s="273"/>
      <c r="G37" s="27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240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68" t="str">
        <f>C37</f>
        <v>s případným nutným přemístěním hromad nebo dočasných skládek na místo potřeby ze vzdálenosti do 30 m, v rovině nebo ve svahu do 1 : 5,</v>
      </c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51"/>
      <c r="B38" s="152"/>
      <c r="C38" s="187" t="s">
        <v>258</v>
      </c>
      <c r="D38" s="183"/>
      <c r="E38" s="184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44"/>
      <c r="Z38" s="144"/>
      <c r="AA38" s="144"/>
      <c r="AB38" s="144"/>
      <c r="AC38" s="144"/>
      <c r="AD38" s="144"/>
      <c r="AE38" s="144"/>
      <c r="AF38" s="144"/>
      <c r="AG38" s="144" t="s">
        <v>242</v>
      </c>
      <c r="AH38" s="144">
        <v>0</v>
      </c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51"/>
      <c r="B39" s="152"/>
      <c r="C39" s="187" t="s">
        <v>259</v>
      </c>
      <c r="D39" s="183"/>
      <c r="E39" s="184">
        <v>1286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242</v>
      </c>
      <c r="AH39" s="144">
        <v>0</v>
      </c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51"/>
      <c r="B40" s="152"/>
      <c r="C40" s="187" t="s">
        <v>260</v>
      </c>
      <c r="D40" s="183"/>
      <c r="E40" s="184">
        <v>148.80000000000001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44"/>
      <c r="Z40" s="144"/>
      <c r="AA40" s="144"/>
      <c r="AB40" s="144"/>
      <c r="AC40" s="144"/>
      <c r="AD40" s="144"/>
      <c r="AE40" s="144"/>
      <c r="AF40" s="144"/>
      <c r="AG40" s="144" t="s">
        <v>242</v>
      </c>
      <c r="AH40" s="144">
        <v>0</v>
      </c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ht="22.5" outlineLevel="1" x14ac:dyDescent="0.2">
      <c r="A41" s="161">
        <v>9</v>
      </c>
      <c r="B41" s="162" t="s">
        <v>269</v>
      </c>
      <c r="C41" s="178" t="s">
        <v>270</v>
      </c>
      <c r="D41" s="163" t="s">
        <v>255</v>
      </c>
      <c r="E41" s="164">
        <v>1434.8</v>
      </c>
      <c r="F41" s="165"/>
      <c r="G41" s="166">
        <f>ROUND(E41*F41,2)</f>
        <v>0</v>
      </c>
      <c r="H41" s="165"/>
      <c r="I41" s="166">
        <f>ROUND(E41*H41,2)</f>
        <v>0</v>
      </c>
      <c r="J41" s="165"/>
      <c r="K41" s="166">
        <f>ROUND(E41*J41,2)</f>
        <v>0</v>
      </c>
      <c r="L41" s="166">
        <v>21</v>
      </c>
      <c r="M41" s="166">
        <f>G41*(1+L41/100)</f>
        <v>0</v>
      </c>
      <c r="N41" s="166">
        <v>0</v>
      </c>
      <c r="O41" s="166">
        <f>ROUND(E41*N41,2)</f>
        <v>0</v>
      </c>
      <c r="P41" s="166">
        <v>0</v>
      </c>
      <c r="Q41" s="166">
        <f>ROUND(E41*P41,2)</f>
        <v>0</v>
      </c>
      <c r="R41" s="166" t="s">
        <v>256</v>
      </c>
      <c r="S41" s="166" t="s">
        <v>170</v>
      </c>
      <c r="T41" s="167" t="s">
        <v>236</v>
      </c>
      <c r="U41" s="153">
        <v>0.09</v>
      </c>
      <c r="V41" s="153">
        <f>ROUND(E41*U41,2)</f>
        <v>129.13</v>
      </c>
      <c r="W41" s="153"/>
      <c r="X41" s="153" t="s">
        <v>237</v>
      </c>
      <c r="Y41" s="144"/>
      <c r="Z41" s="144"/>
      <c r="AA41" s="144"/>
      <c r="AB41" s="144"/>
      <c r="AC41" s="144"/>
      <c r="AD41" s="144"/>
      <c r="AE41" s="144"/>
      <c r="AF41" s="144"/>
      <c r="AG41" s="144" t="s">
        <v>238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51"/>
      <c r="B42" s="152"/>
      <c r="C42" s="272" t="s">
        <v>271</v>
      </c>
      <c r="D42" s="273"/>
      <c r="E42" s="273"/>
      <c r="F42" s="273"/>
      <c r="G42" s="27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4"/>
      <c r="Z42" s="144"/>
      <c r="AA42" s="144"/>
      <c r="AB42" s="144"/>
      <c r="AC42" s="144"/>
      <c r="AD42" s="144"/>
      <c r="AE42" s="144"/>
      <c r="AF42" s="144"/>
      <c r="AG42" s="144" t="s">
        <v>240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51"/>
      <c r="B43" s="152"/>
      <c r="C43" s="187" t="s">
        <v>258</v>
      </c>
      <c r="D43" s="183"/>
      <c r="E43" s="184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44"/>
      <c r="Z43" s="144"/>
      <c r="AA43" s="144"/>
      <c r="AB43" s="144"/>
      <c r="AC43" s="144"/>
      <c r="AD43" s="144"/>
      <c r="AE43" s="144"/>
      <c r="AF43" s="144"/>
      <c r="AG43" s="144" t="s">
        <v>242</v>
      </c>
      <c r="AH43" s="144">
        <v>0</v>
      </c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51"/>
      <c r="B44" s="152"/>
      <c r="C44" s="187" t="s">
        <v>259</v>
      </c>
      <c r="D44" s="183"/>
      <c r="E44" s="184">
        <v>1286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44"/>
      <c r="Z44" s="144"/>
      <c r="AA44" s="144"/>
      <c r="AB44" s="144"/>
      <c r="AC44" s="144"/>
      <c r="AD44" s="144"/>
      <c r="AE44" s="144"/>
      <c r="AF44" s="144"/>
      <c r="AG44" s="144" t="s">
        <v>242</v>
      </c>
      <c r="AH44" s="144">
        <v>0</v>
      </c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51"/>
      <c r="B45" s="152"/>
      <c r="C45" s="187" t="s">
        <v>260</v>
      </c>
      <c r="D45" s="183"/>
      <c r="E45" s="184">
        <v>148.80000000000001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44"/>
      <c r="Z45" s="144"/>
      <c r="AA45" s="144"/>
      <c r="AB45" s="144"/>
      <c r="AC45" s="144"/>
      <c r="AD45" s="144"/>
      <c r="AE45" s="144"/>
      <c r="AF45" s="144"/>
      <c r="AG45" s="144" t="s">
        <v>242</v>
      </c>
      <c r="AH45" s="144">
        <v>0</v>
      </c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61">
        <v>10</v>
      </c>
      <c r="B46" s="162" t="s">
        <v>272</v>
      </c>
      <c r="C46" s="178" t="s">
        <v>273</v>
      </c>
      <c r="D46" s="163" t="s">
        <v>274</v>
      </c>
      <c r="E46" s="164">
        <v>641.08799999999997</v>
      </c>
      <c r="F46" s="165"/>
      <c r="G46" s="166">
        <f>ROUND(E46*F46,2)</f>
        <v>0</v>
      </c>
      <c r="H46" s="165"/>
      <c r="I46" s="166">
        <f>ROUND(E46*H46,2)</f>
        <v>0</v>
      </c>
      <c r="J46" s="165"/>
      <c r="K46" s="166">
        <f>ROUND(E46*J46,2)</f>
        <v>0</v>
      </c>
      <c r="L46" s="166">
        <v>21</v>
      </c>
      <c r="M46" s="166">
        <f>G46*(1+L46/100)</f>
        <v>0</v>
      </c>
      <c r="N46" s="166">
        <v>0</v>
      </c>
      <c r="O46" s="166">
        <f>ROUND(E46*N46,2)</f>
        <v>0</v>
      </c>
      <c r="P46" s="166">
        <v>0</v>
      </c>
      <c r="Q46" s="166">
        <f>ROUND(E46*P46,2)</f>
        <v>0</v>
      </c>
      <c r="R46" s="166" t="s">
        <v>235</v>
      </c>
      <c r="S46" s="166" t="s">
        <v>170</v>
      </c>
      <c r="T46" s="167" t="s">
        <v>236</v>
      </c>
      <c r="U46" s="153">
        <v>0</v>
      </c>
      <c r="V46" s="153">
        <f>ROUND(E46*U46,2)</f>
        <v>0</v>
      </c>
      <c r="W46" s="153"/>
      <c r="X46" s="153" t="s">
        <v>237</v>
      </c>
      <c r="Y46" s="144"/>
      <c r="Z46" s="144"/>
      <c r="AA46" s="144"/>
      <c r="AB46" s="144"/>
      <c r="AC46" s="144"/>
      <c r="AD46" s="144"/>
      <c r="AE46" s="144"/>
      <c r="AF46" s="144"/>
      <c r="AG46" s="144" t="s">
        <v>238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51"/>
      <c r="B47" s="152"/>
      <c r="C47" s="188" t="s">
        <v>275</v>
      </c>
      <c r="D47" s="185"/>
      <c r="E47" s="186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44"/>
      <c r="Z47" s="144"/>
      <c r="AA47" s="144"/>
      <c r="AB47" s="144"/>
      <c r="AC47" s="144"/>
      <c r="AD47" s="144"/>
      <c r="AE47" s="144"/>
      <c r="AF47" s="144"/>
      <c r="AG47" s="144" t="s">
        <v>242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51"/>
      <c r="B48" s="152"/>
      <c r="C48" s="189" t="s">
        <v>276</v>
      </c>
      <c r="D48" s="185"/>
      <c r="E48" s="186">
        <v>321.60000000000002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44"/>
      <c r="Z48" s="144"/>
      <c r="AA48" s="144"/>
      <c r="AB48" s="144"/>
      <c r="AC48" s="144"/>
      <c r="AD48" s="144"/>
      <c r="AE48" s="144"/>
      <c r="AF48" s="144"/>
      <c r="AG48" s="144" t="s">
        <v>242</v>
      </c>
      <c r="AH48" s="144">
        <v>2</v>
      </c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189" t="s">
        <v>277</v>
      </c>
      <c r="D49" s="185"/>
      <c r="E49" s="186">
        <v>34.56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242</v>
      </c>
      <c r="AH49" s="144">
        <v>2</v>
      </c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51"/>
      <c r="B50" s="152"/>
      <c r="C50" s="188" t="s">
        <v>278</v>
      </c>
      <c r="D50" s="185"/>
      <c r="E50" s="186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44"/>
      <c r="Z50" s="144"/>
      <c r="AA50" s="144"/>
      <c r="AB50" s="144"/>
      <c r="AC50" s="144"/>
      <c r="AD50" s="144"/>
      <c r="AE50" s="144"/>
      <c r="AF50" s="144"/>
      <c r="AG50" s="144" t="s">
        <v>242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51"/>
      <c r="B51" s="152"/>
      <c r="C51" s="187" t="s">
        <v>279</v>
      </c>
      <c r="D51" s="183"/>
      <c r="E51" s="184">
        <v>641.08799999999997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44"/>
      <c r="Z51" s="144"/>
      <c r="AA51" s="144"/>
      <c r="AB51" s="144"/>
      <c r="AC51" s="144"/>
      <c r="AD51" s="144"/>
      <c r="AE51" s="144"/>
      <c r="AF51" s="144"/>
      <c r="AG51" s="144" t="s">
        <v>242</v>
      </c>
      <c r="AH51" s="144">
        <v>0</v>
      </c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">
      <c r="A52" s="161">
        <v>11</v>
      </c>
      <c r="B52" s="162" t="s">
        <v>280</v>
      </c>
      <c r="C52" s="178" t="s">
        <v>281</v>
      </c>
      <c r="D52" s="163" t="s">
        <v>282</v>
      </c>
      <c r="E52" s="164">
        <v>43.043999999999997</v>
      </c>
      <c r="F52" s="165"/>
      <c r="G52" s="166">
        <f>ROUND(E52*F52,2)</f>
        <v>0</v>
      </c>
      <c r="H52" s="165"/>
      <c r="I52" s="166">
        <f>ROUND(E52*H52,2)</f>
        <v>0</v>
      </c>
      <c r="J52" s="165"/>
      <c r="K52" s="166">
        <f>ROUND(E52*J52,2)</f>
        <v>0</v>
      </c>
      <c r="L52" s="166">
        <v>21</v>
      </c>
      <c r="M52" s="166">
        <f>G52*(1+L52/100)</f>
        <v>0</v>
      </c>
      <c r="N52" s="166">
        <v>1E-3</v>
      </c>
      <c r="O52" s="166">
        <f>ROUND(E52*N52,2)</f>
        <v>0.04</v>
      </c>
      <c r="P52" s="166">
        <v>0</v>
      </c>
      <c r="Q52" s="166">
        <f>ROUND(E52*P52,2)</f>
        <v>0</v>
      </c>
      <c r="R52" s="166" t="s">
        <v>283</v>
      </c>
      <c r="S52" s="166" t="s">
        <v>170</v>
      </c>
      <c r="T52" s="167" t="s">
        <v>236</v>
      </c>
      <c r="U52" s="153">
        <v>0</v>
      </c>
      <c r="V52" s="153">
        <f>ROUND(E52*U52,2)</f>
        <v>0</v>
      </c>
      <c r="W52" s="153"/>
      <c r="X52" s="153" t="s">
        <v>284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285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51"/>
      <c r="B53" s="152"/>
      <c r="C53" s="188" t="s">
        <v>275</v>
      </c>
      <c r="D53" s="185"/>
      <c r="E53" s="186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44"/>
      <c r="Z53" s="144"/>
      <c r="AA53" s="144"/>
      <c r="AB53" s="144"/>
      <c r="AC53" s="144"/>
      <c r="AD53" s="144"/>
      <c r="AE53" s="144"/>
      <c r="AF53" s="144"/>
      <c r="AG53" s="144" t="s">
        <v>242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51"/>
      <c r="B54" s="152"/>
      <c r="C54" s="189" t="s">
        <v>286</v>
      </c>
      <c r="D54" s="185"/>
      <c r="E54" s="186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44"/>
      <c r="Z54" s="144"/>
      <c r="AA54" s="144"/>
      <c r="AB54" s="144"/>
      <c r="AC54" s="144"/>
      <c r="AD54" s="144"/>
      <c r="AE54" s="144"/>
      <c r="AF54" s="144"/>
      <c r="AG54" s="144" t="s">
        <v>242</v>
      </c>
      <c r="AH54" s="144">
        <v>2</v>
      </c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51"/>
      <c r="B55" s="152"/>
      <c r="C55" s="189" t="s">
        <v>286</v>
      </c>
      <c r="D55" s="185"/>
      <c r="E55" s="186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44"/>
      <c r="Z55" s="144"/>
      <c r="AA55" s="144"/>
      <c r="AB55" s="144"/>
      <c r="AC55" s="144"/>
      <c r="AD55" s="144"/>
      <c r="AE55" s="144"/>
      <c r="AF55" s="144"/>
      <c r="AG55" s="144" t="s">
        <v>242</v>
      </c>
      <c r="AH55" s="144">
        <v>2</v>
      </c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51"/>
      <c r="B56" s="152"/>
      <c r="C56" s="189" t="s">
        <v>287</v>
      </c>
      <c r="D56" s="185"/>
      <c r="E56" s="186">
        <v>1286</v>
      </c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44"/>
      <c r="Z56" s="144"/>
      <c r="AA56" s="144"/>
      <c r="AB56" s="144"/>
      <c r="AC56" s="144"/>
      <c r="AD56" s="144"/>
      <c r="AE56" s="144"/>
      <c r="AF56" s="144"/>
      <c r="AG56" s="144" t="s">
        <v>242</v>
      </c>
      <c r="AH56" s="144">
        <v>2</v>
      </c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51"/>
      <c r="B57" s="152"/>
      <c r="C57" s="189" t="s">
        <v>288</v>
      </c>
      <c r="D57" s="185"/>
      <c r="E57" s="186">
        <v>148.80000000000001</v>
      </c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44"/>
      <c r="Z57" s="144"/>
      <c r="AA57" s="144"/>
      <c r="AB57" s="144"/>
      <c r="AC57" s="144"/>
      <c r="AD57" s="144"/>
      <c r="AE57" s="144"/>
      <c r="AF57" s="144"/>
      <c r="AG57" s="144" t="s">
        <v>242</v>
      </c>
      <c r="AH57" s="144">
        <v>2</v>
      </c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51"/>
      <c r="B58" s="152"/>
      <c r="C58" s="188" t="s">
        <v>278</v>
      </c>
      <c r="D58" s="185"/>
      <c r="E58" s="186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44"/>
      <c r="Z58" s="144"/>
      <c r="AA58" s="144"/>
      <c r="AB58" s="144"/>
      <c r="AC58" s="144"/>
      <c r="AD58" s="144"/>
      <c r="AE58" s="144"/>
      <c r="AF58" s="144"/>
      <c r="AG58" s="144" t="s">
        <v>242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1" x14ac:dyDescent="0.2">
      <c r="A59" s="151"/>
      <c r="B59" s="152"/>
      <c r="C59" s="187" t="s">
        <v>289</v>
      </c>
      <c r="D59" s="183"/>
      <c r="E59" s="184">
        <v>43.043999999999997</v>
      </c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44"/>
      <c r="Z59" s="144"/>
      <c r="AA59" s="144"/>
      <c r="AB59" s="144"/>
      <c r="AC59" s="144"/>
      <c r="AD59" s="144"/>
      <c r="AE59" s="144"/>
      <c r="AF59" s="144"/>
      <c r="AG59" s="144" t="s">
        <v>242</v>
      </c>
      <c r="AH59" s="144">
        <v>0</v>
      </c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x14ac:dyDescent="0.2">
      <c r="A60" s="155" t="s">
        <v>165</v>
      </c>
      <c r="B60" s="156" t="s">
        <v>90</v>
      </c>
      <c r="C60" s="177" t="s">
        <v>91</v>
      </c>
      <c r="D60" s="157"/>
      <c r="E60" s="158"/>
      <c r="F60" s="159"/>
      <c r="G60" s="159">
        <f>SUMIF(AG61:AG80,"&lt;&gt;NOR",G61:G80)</f>
        <v>0</v>
      </c>
      <c r="H60" s="159"/>
      <c r="I60" s="159">
        <f>SUM(I61:I80)</f>
        <v>0</v>
      </c>
      <c r="J60" s="159"/>
      <c r="K60" s="159">
        <f>SUM(K61:K80)</f>
        <v>0</v>
      </c>
      <c r="L60" s="159"/>
      <c r="M60" s="159">
        <f>SUM(M61:M80)</f>
        <v>0</v>
      </c>
      <c r="N60" s="159"/>
      <c r="O60" s="159">
        <f>SUM(O61:O80)</f>
        <v>907.29000000000008</v>
      </c>
      <c r="P60" s="159"/>
      <c r="Q60" s="159">
        <f>SUM(Q61:Q80)</f>
        <v>0</v>
      </c>
      <c r="R60" s="159"/>
      <c r="S60" s="159"/>
      <c r="T60" s="160"/>
      <c r="U60" s="154"/>
      <c r="V60" s="154">
        <f>SUM(V61:V80)</f>
        <v>181.65</v>
      </c>
      <c r="W60" s="154"/>
      <c r="X60" s="154"/>
      <c r="AG60" t="s">
        <v>166</v>
      </c>
    </row>
    <row r="61" spans="1:60" outlineLevel="1" x14ac:dyDescent="0.2">
      <c r="A61" s="161">
        <v>12</v>
      </c>
      <c r="B61" s="162" t="s">
        <v>290</v>
      </c>
      <c r="C61" s="178" t="s">
        <v>291</v>
      </c>
      <c r="D61" s="163" t="s">
        <v>255</v>
      </c>
      <c r="E61" s="164">
        <v>115.2</v>
      </c>
      <c r="F61" s="165"/>
      <c r="G61" s="166">
        <f>ROUND(E61*F61,2)</f>
        <v>0</v>
      </c>
      <c r="H61" s="165"/>
      <c r="I61" s="166">
        <f>ROUND(E61*H61,2)</f>
        <v>0</v>
      </c>
      <c r="J61" s="165"/>
      <c r="K61" s="166">
        <f>ROUND(E61*J61,2)</f>
        <v>0</v>
      </c>
      <c r="L61" s="166">
        <v>21</v>
      </c>
      <c r="M61" s="166">
        <f>G61*(1+L61/100)</f>
        <v>0</v>
      </c>
      <c r="N61" s="166">
        <v>8.0960000000000004E-2</v>
      </c>
      <c r="O61" s="166">
        <f>ROUND(E61*N61,2)</f>
        <v>9.33</v>
      </c>
      <c r="P61" s="166">
        <v>0</v>
      </c>
      <c r="Q61" s="166">
        <f>ROUND(E61*P61,2)</f>
        <v>0</v>
      </c>
      <c r="R61" s="166" t="s">
        <v>292</v>
      </c>
      <c r="S61" s="166" t="s">
        <v>170</v>
      </c>
      <c r="T61" s="167" t="s">
        <v>236</v>
      </c>
      <c r="U61" s="153">
        <v>2.3E-2</v>
      </c>
      <c r="V61" s="153">
        <f>ROUND(E61*U61,2)</f>
        <v>2.65</v>
      </c>
      <c r="W61" s="153"/>
      <c r="X61" s="153" t="s">
        <v>237</v>
      </c>
      <c r="Y61" s="144"/>
      <c r="Z61" s="144"/>
      <c r="AA61" s="144"/>
      <c r="AB61" s="144"/>
      <c r="AC61" s="144"/>
      <c r="AD61" s="144"/>
      <c r="AE61" s="144"/>
      <c r="AF61" s="144"/>
      <c r="AG61" s="144" t="s">
        <v>238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">
      <c r="A62" s="151"/>
      <c r="B62" s="152"/>
      <c r="C62" s="272" t="s">
        <v>293</v>
      </c>
      <c r="D62" s="273"/>
      <c r="E62" s="273"/>
      <c r="F62" s="273"/>
      <c r="G62" s="27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44"/>
      <c r="Z62" s="144"/>
      <c r="AA62" s="144"/>
      <c r="AB62" s="144"/>
      <c r="AC62" s="144"/>
      <c r="AD62" s="144"/>
      <c r="AE62" s="144"/>
      <c r="AF62" s="144"/>
      <c r="AG62" s="144" t="s">
        <v>240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1" x14ac:dyDescent="0.2">
      <c r="A63" s="151"/>
      <c r="B63" s="152"/>
      <c r="C63" s="187" t="s">
        <v>265</v>
      </c>
      <c r="D63" s="183"/>
      <c r="E63" s="184">
        <v>115.2</v>
      </c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44"/>
      <c r="Z63" s="144"/>
      <c r="AA63" s="144"/>
      <c r="AB63" s="144"/>
      <c r="AC63" s="144"/>
      <c r="AD63" s="144"/>
      <c r="AE63" s="144"/>
      <c r="AF63" s="144"/>
      <c r="AG63" s="144" t="s">
        <v>242</v>
      </c>
      <c r="AH63" s="144">
        <v>0</v>
      </c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ht="22.5" outlineLevel="1" x14ac:dyDescent="0.2">
      <c r="A64" s="161">
        <v>13</v>
      </c>
      <c r="B64" s="162" t="s">
        <v>931</v>
      </c>
      <c r="C64" s="178" t="s">
        <v>932</v>
      </c>
      <c r="D64" s="163" t="s">
        <v>255</v>
      </c>
      <c r="E64" s="164">
        <v>1608</v>
      </c>
      <c r="F64" s="165"/>
      <c r="G64" s="166">
        <f>ROUND(E64*F64,2)</f>
        <v>0</v>
      </c>
      <c r="H64" s="165"/>
      <c r="I64" s="166">
        <f>ROUND(E64*H64,2)</f>
        <v>0</v>
      </c>
      <c r="J64" s="165"/>
      <c r="K64" s="166">
        <f>ROUND(E64*J64,2)</f>
        <v>0</v>
      </c>
      <c r="L64" s="166">
        <v>21</v>
      </c>
      <c r="M64" s="166">
        <f>G64*(1+L64/100)</f>
        <v>0</v>
      </c>
      <c r="N64" s="166">
        <v>0.1008</v>
      </c>
      <c r="O64" s="166">
        <f>ROUND(E64*N64,2)</f>
        <v>162.09</v>
      </c>
      <c r="P64" s="166">
        <v>0</v>
      </c>
      <c r="Q64" s="166">
        <f>ROUND(E64*P64,2)</f>
        <v>0</v>
      </c>
      <c r="R64" s="166" t="s">
        <v>292</v>
      </c>
      <c r="S64" s="166" t="s">
        <v>933</v>
      </c>
      <c r="T64" s="167" t="s">
        <v>236</v>
      </c>
      <c r="U64" s="153">
        <v>2.5000000000000001E-2</v>
      </c>
      <c r="V64" s="153">
        <f>ROUND(E64*U64,2)</f>
        <v>40.200000000000003</v>
      </c>
      <c r="W64" s="153"/>
      <c r="X64" s="153" t="s">
        <v>237</v>
      </c>
      <c r="Y64" s="144"/>
      <c r="Z64" s="144"/>
      <c r="AA64" s="144"/>
      <c r="AB64" s="144"/>
      <c r="AC64" s="144"/>
      <c r="AD64" s="144"/>
      <c r="AE64" s="144"/>
      <c r="AF64" s="144"/>
      <c r="AG64" s="144" t="s">
        <v>238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151"/>
      <c r="B65" s="152"/>
      <c r="C65" s="187" t="s">
        <v>264</v>
      </c>
      <c r="D65" s="183"/>
      <c r="E65" s="184">
        <v>1608</v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44"/>
      <c r="Z65" s="144"/>
      <c r="AA65" s="144"/>
      <c r="AB65" s="144"/>
      <c r="AC65" s="144"/>
      <c r="AD65" s="144"/>
      <c r="AE65" s="144"/>
      <c r="AF65" s="144"/>
      <c r="AG65" s="144" t="s">
        <v>242</v>
      </c>
      <c r="AH65" s="144">
        <v>0</v>
      </c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ht="22.5" outlineLevel="1" x14ac:dyDescent="0.2">
      <c r="A66" s="161">
        <v>14</v>
      </c>
      <c r="B66" s="162" t="s">
        <v>934</v>
      </c>
      <c r="C66" s="178" t="s">
        <v>935</v>
      </c>
      <c r="D66" s="163" t="s">
        <v>255</v>
      </c>
      <c r="E66" s="164">
        <v>1723.2</v>
      </c>
      <c r="F66" s="165"/>
      <c r="G66" s="166">
        <f>ROUND(E66*F66,2)</f>
        <v>0</v>
      </c>
      <c r="H66" s="165"/>
      <c r="I66" s="166">
        <f>ROUND(E66*H66,2)</f>
        <v>0</v>
      </c>
      <c r="J66" s="165"/>
      <c r="K66" s="166">
        <f>ROUND(E66*J66,2)</f>
        <v>0</v>
      </c>
      <c r="L66" s="166">
        <v>21</v>
      </c>
      <c r="M66" s="166">
        <f>G66*(1+L66/100)</f>
        <v>0</v>
      </c>
      <c r="N66" s="166">
        <v>0.36834</v>
      </c>
      <c r="O66" s="166">
        <f>ROUND(E66*N66,2)</f>
        <v>634.72</v>
      </c>
      <c r="P66" s="166">
        <v>0</v>
      </c>
      <c r="Q66" s="166">
        <f>ROUND(E66*P66,2)</f>
        <v>0</v>
      </c>
      <c r="R66" s="166" t="s">
        <v>292</v>
      </c>
      <c r="S66" s="166" t="s">
        <v>933</v>
      </c>
      <c r="T66" s="167" t="s">
        <v>236</v>
      </c>
      <c r="U66" s="153">
        <v>3.3000000000000002E-2</v>
      </c>
      <c r="V66" s="153">
        <f>ROUND(E66*U66,2)</f>
        <v>56.87</v>
      </c>
      <c r="W66" s="153"/>
      <c r="X66" s="153" t="s">
        <v>237</v>
      </c>
      <c r="Y66" s="144"/>
      <c r="Z66" s="144"/>
      <c r="AA66" s="144"/>
      <c r="AB66" s="144"/>
      <c r="AC66" s="144"/>
      <c r="AD66" s="144"/>
      <c r="AE66" s="144"/>
      <c r="AF66" s="144"/>
      <c r="AG66" s="144" t="s">
        <v>238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51"/>
      <c r="B67" s="152"/>
      <c r="C67" s="272" t="s">
        <v>294</v>
      </c>
      <c r="D67" s="273"/>
      <c r="E67" s="273"/>
      <c r="F67" s="273"/>
      <c r="G67" s="27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44"/>
      <c r="Z67" s="144"/>
      <c r="AA67" s="144"/>
      <c r="AB67" s="144"/>
      <c r="AC67" s="144"/>
      <c r="AD67" s="144"/>
      <c r="AE67" s="144"/>
      <c r="AF67" s="144"/>
      <c r="AG67" s="144" t="s">
        <v>240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51"/>
      <c r="B68" s="152"/>
      <c r="C68" s="187" t="s">
        <v>264</v>
      </c>
      <c r="D68" s="183"/>
      <c r="E68" s="184">
        <v>1608</v>
      </c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44"/>
      <c r="Z68" s="144"/>
      <c r="AA68" s="144"/>
      <c r="AB68" s="144"/>
      <c r="AC68" s="144"/>
      <c r="AD68" s="144"/>
      <c r="AE68" s="144"/>
      <c r="AF68" s="144"/>
      <c r="AG68" s="144" t="s">
        <v>242</v>
      </c>
      <c r="AH68" s="144">
        <v>0</v>
      </c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51"/>
      <c r="B69" s="152"/>
      <c r="C69" s="187" t="s">
        <v>265</v>
      </c>
      <c r="D69" s="183"/>
      <c r="E69" s="184">
        <v>115.2</v>
      </c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44"/>
      <c r="Z69" s="144"/>
      <c r="AA69" s="144"/>
      <c r="AB69" s="144"/>
      <c r="AC69" s="144"/>
      <c r="AD69" s="144"/>
      <c r="AE69" s="144"/>
      <c r="AF69" s="144"/>
      <c r="AG69" s="144" t="s">
        <v>242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ht="22.5" outlineLevel="1" x14ac:dyDescent="0.2">
      <c r="A70" s="161">
        <v>15</v>
      </c>
      <c r="B70" s="162" t="s">
        <v>295</v>
      </c>
      <c r="C70" s="178" t="s">
        <v>296</v>
      </c>
      <c r="D70" s="163" t="s">
        <v>255</v>
      </c>
      <c r="E70" s="164">
        <v>115.2</v>
      </c>
      <c r="F70" s="165"/>
      <c r="G70" s="166">
        <f>ROUND(E70*F70,2)</f>
        <v>0</v>
      </c>
      <c r="H70" s="165"/>
      <c r="I70" s="166">
        <f>ROUND(E70*H70,2)</f>
        <v>0</v>
      </c>
      <c r="J70" s="165"/>
      <c r="K70" s="166">
        <f>ROUND(E70*J70,2)</f>
        <v>0</v>
      </c>
      <c r="L70" s="166">
        <v>21</v>
      </c>
      <c r="M70" s="166">
        <f>G70*(1+L70/100)</f>
        <v>0</v>
      </c>
      <c r="N70" s="166">
        <v>0.58020000000000005</v>
      </c>
      <c r="O70" s="166">
        <f>ROUND(E70*N70,2)</f>
        <v>66.84</v>
      </c>
      <c r="P70" s="166">
        <v>0</v>
      </c>
      <c r="Q70" s="166">
        <f>ROUND(E70*P70,2)</f>
        <v>0</v>
      </c>
      <c r="R70" s="166" t="s">
        <v>292</v>
      </c>
      <c r="S70" s="166" t="s">
        <v>170</v>
      </c>
      <c r="T70" s="167" t="s">
        <v>236</v>
      </c>
      <c r="U70" s="153">
        <v>0.67200000000000004</v>
      </c>
      <c r="V70" s="153">
        <f>ROUND(E70*U70,2)</f>
        <v>77.41</v>
      </c>
      <c r="W70" s="153"/>
      <c r="X70" s="153" t="s">
        <v>237</v>
      </c>
      <c r="Y70" s="144"/>
      <c r="Z70" s="144"/>
      <c r="AA70" s="144"/>
      <c r="AB70" s="144"/>
      <c r="AC70" s="144"/>
      <c r="AD70" s="144"/>
      <c r="AE70" s="144"/>
      <c r="AF70" s="144"/>
      <c r="AG70" s="144" t="s">
        <v>238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">
      <c r="A71" s="151"/>
      <c r="B71" s="152"/>
      <c r="C71" s="272" t="s">
        <v>297</v>
      </c>
      <c r="D71" s="273"/>
      <c r="E71" s="273"/>
      <c r="F71" s="273"/>
      <c r="G71" s="27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44"/>
      <c r="Z71" s="144"/>
      <c r="AA71" s="144"/>
      <c r="AB71" s="144"/>
      <c r="AC71" s="144"/>
      <c r="AD71" s="144"/>
      <c r="AE71" s="144"/>
      <c r="AF71" s="144"/>
      <c r="AG71" s="144" t="s">
        <v>240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68" t="str">
        <f>C71</f>
        <v>lomařsky upraveného rigolového, bez vyplnění spár v ploše vodorovné nebo ve sklonu, s provedením lože tl. 50 mm</v>
      </c>
      <c r="BB71" s="144"/>
      <c r="BC71" s="144"/>
      <c r="BD71" s="144"/>
      <c r="BE71" s="144"/>
      <c r="BF71" s="144"/>
      <c r="BG71" s="144"/>
      <c r="BH71" s="144"/>
    </row>
    <row r="72" spans="1:60" outlineLevel="1" x14ac:dyDescent="0.2">
      <c r="A72" s="151"/>
      <c r="B72" s="152"/>
      <c r="C72" s="187" t="s">
        <v>265</v>
      </c>
      <c r="D72" s="183"/>
      <c r="E72" s="184">
        <v>115.2</v>
      </c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44"/>
      <c r="Z72" s="144"/>
      <c r="AA72" s="144"/>
      <c r="AB72" s="144"/>
      <c r="AC72" s="144"/>
      <c r="AD72" s="144"/>
      <c r="AE72" s="144"/>
      <c r="AF72" s="144"/>
      <c r="AG72" s="144" t="s">
        <v>242</v>
      </c>
      <c r="AH72" s="144">
        <v>0</v>
      </c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ht="22.5" outlineLevel="1" x14ac:dyDescent="0.2">
      <c r="A73" s="161">
        <v>16</v>
      </c>
      <c r="B73" s="162" t="s">
        <v>298</v>
      </c>
      <c r="C73" s="178" t="s">
        <v>299</v>
      </c>
      <c r="D73" s="163" t="s">
        <v>255</v>
      </c>
      <c r="E73" s="164">
        <v>3</v>
      </c>
      <c r="F73" s="165"/>
      <c r="G73" s="166">
        <f>ROUND(E73*F73,2)</f>
        <v>0</v>
      </c>
      <c r="H73" s="165"/>
      <c r="I73" s="166">
        <f>ROUND(E73*H73,2)</f>
        <v>0</v>
      </c>
      <c r="J73" s="165"/>
      <c r="K73" s="166">
        <f>ROUND(E73*J73,2)</f>
        <v>0</v>
      </c>
      <c r="L73" s="166">
        <v>21</v>
      </c>
      <c r="M73" s="166">
        <f>G73*(1+L73/100)</f>
        <v>0</v>
      </c>
      <c r="N73" s="166">
        <v>0.87758000000000003</v>
      </c>
      <c r="O73" s="166">
        <f>ROUND(E73*N73,2)</f>
        <v>2.63</v>
      </c>
      <c r="P73" s="166">
        <v>0</v>
      </c>
      <c r="Q73" s="166">
        <f>ROUND(E73*P73,2)</f>
        <v>0</v>
      </c>
      <c r="R73" s="166" t="s">
        <v>292</v>
      </c>
      <c r="S73" s="166" t="s">
        <v>170</v>
      </c>
      <c r="T73" s="167" t="s">
        <v>236</v>
      </c>
      <c r="U73" s="153">
        <v>1.508</v>
      </c>
      <c r="V73" s="153">
        <f>ROUND(E73*U73,2)</f>
        <v>4.5199999999999996</v>
      </c>
      <c r="W73" s="153"/>
      <c r="X73" s="153" t="s">
        <v>237</v>
      </c>
      <c r="Y73" s="144"/>
      <c r="Z73" s="144"/>
      <c r="AA73" s="144"/>
      <c r="AB73" s="144"/>
      <c r="AC73" s="144"/>
      <c r="AD73" s="144"/>
      <c r="AE73" s="144"/>
      <c r="AF73" s="144"/>
      <c r="AG73" s="144" t="s">
        <v>238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51"/>
      <c r="B74" s="152"/>
      <c r="C74" s="272" t="s">
        <v>300</v>
      </c>
      <c r="D74" s="273"/>
      <c r="E74" s="273"/>
      <c r="F74" s="273"/>
      <c r="G74" s="27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44"/>
      <c r="Z74" s="144"/>
      <c r="AA74" s="144"/>
      <c r="AB74" s="144"/>
      <c r="AC74" s="144"/>
      <c r="AD74" s="144"/>
      <c r="AE74" s="144"/>
      <c r="AF74" s="144"/>
      <c r="AG74" s="144" t="s">
        <v>240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51"/>
      <c r="B75" s="152"/>
      <c r="C75" s="187" t="s">
        <v>301</v>
      </c>
      <c r="D75" s="183"/>
      <c r="E75" s="184">
        <v>3</v>
      </c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44"/>
      <c r="Z75" s="144"/>
      <c r="AA75" s="144"/>
      <c r="AB75" s="144"/>
      <c r="AC75" s="144"/>
      <c r="AD75" s="144"/>
      <c r="AE75" s="144"/>
      <c r="AF75" s="144"/>
      <c r="AG75" s="144" t="s">
        <v>242</v>
      </c>
      <c r="AH75" s="144">
        <v>0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">
      <c r="A76" s="161">
        <v>17</v>
      </c>
      <c r="B76" s="162" t="s">
        <v>302</v>
      </c>
      <c r="C76" s="178" t="s">
        <v>303</v>
      </c>
      <c r="D76" s="163" t="s">
        <v>274</v>
      </c>
      <c r="E76" s="164">
        <v>31.68</v>
      </c>
      <c r="F76" s="165"/>
      <c r="G76" s="166">
        <f>ROUND(E76*F76,2)</f>
        <v>0</v>
      </c>
      <c r="H76" s="165"/>
      <c r="I76" s="166">
        <f>ROUND(E76*H76,2)</f>
        <v>0</v>
      </c>
      <c r="J76" s="165"/>
      <c r="K76" s="166">
        <f>ROUND(E76*J76,2)</f>
        <v>0</v>
      </c>
      <c r="L76" s="166">
        <v>21</v>
      </c>
      <c r="M76" s="166">
        <f>G76*(1+L76/100)</f>
        <v>0</v>
      </c>
      <c r="N76" s="166">
        <v>1</v>
      </c>
      <c r="O76" s="166">
        <f>ROUND(E76*N76,2)</f>
        <v>31.68</v>
      </c>
      <c r="P76" s="166">
        <v>0</v>
      </c>
      <c r="Q76" s="166">
        <f>ROUND(E76*P76,2)</f>
        <v>0</v>
      </c>
      <c r="R76" s="166" t="s">
        <v>283</v>
      </c>
      <c r="S76" s="166" t="s">
        <v>170</v>
      </c>
      <c r="T76" s="167" t="s">
        <v>236</v>
      </c>
      <c r="U76" s="153">
        <v>0</v>
      </c>
      <c r="V76" s="153">
        <f>ROUND(E76*U76,2)</f>
        <v>0</v>
      </c>
      <c r="W76" s="153"/>
      <c r="X76" s="153" t="s">
        <v>284</v>
      </c>
      <c r="Y76" s="144"/>
      <c r="Z76" s="144"/>
      <c r="AA76" s="144"/>
      <c r="AB76" s="144"/>
      <c r="AC76" s="144"/>
      <c r="AD76" s="144"/>
      <c r="AE76" s="144"/>
      <c r="AF76" s="144"/>
      <c r="AG76" s="144" t="s">
        <v>285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151"/>
      <c r="B77" s="152"/>
      <c r="C77" s="188" t="s">
        <v>275</v>
      </c>
      <c r="D77" s="185"/>
      <c r="E77" s="186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44"/>
      <c r="Z77" s="144"/>
      <c r="AA77" s="144"/>
      <c r="AB77" s="144"/>
      <c r="AC77" s="144"/>
      <c r="AD77" s="144"/>
      <c r="AE77" s="144"/>
      <c r="AF77" s="144"/>
      <c r="AG77" s="144" t="s">
        <v>242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1" x14ac:dyDescent="0.2">
      <c r="A78" s="151"/>
      <c r="B78" s="152"/>
      <c r="C78" s="189" t="s">
        <v>304</v>
      </c>
      <c r="D78" s="185"/>
      <c r="E78" s="186">
        <v>115.2</v>
      </c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44"/>
      <c r="Z78" s="144"/>
      <c r="AA78" s="144"/>
      <c r="AB78" s="144"/>
      <c r="AC78" s="144"/>
      <c r="AD78" s="144"/>
      <c r="AE78" s="144"/>
      <c r="AF78" s="144"/>
      <c r="AG78" s="144" t="s">
        <v>242</v>
      </c>
      <c r="AH78" s="144">
        <v>2</v>
      </c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1" x14ac:dyDescent="0.2">
      <c r="A79" s="151"/>
      <c r="B79" s="152"/>
      <c r="C79" s="188" t="s">
        <v>278</v>
      </c>
      <c r="D79" s="185"/>
      <c r="E79" s="186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44"/>
      <c r="Z79" s="144"/>
      <c r="AA79" s="144"/>
      <c r="AB79" s="144"/>
      <c r="AC79" s="144"/>
      <c r="AD79" s="144"/>
      <c r="AE79" s="144"/>
      <c r="AF79" s="144"/>
      <c r="AG79" s="144" t="s">
        <v>242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">
      <c r="A80" s="151"/>
      <c r="B80" s="152"/>
      <c r="C80" s="187" t="s">
        <v>305</v>
      </c>
      <c r="D80" s="183"/>
      <c r="E80" s="184">
        <v>31.68</v>
      </c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44"/>
      <c r="Z80" s="144"/>
      <c r="AA80" s="144"/>
      <c r="AB80" s="144"/>
      <c r="AC80" s="144"/>
      <c r="AD80" s="144"/>
      <c r="AE80" s="144"/>
      <c r="AF80" s="144"/>
      <c r="AG80" s="144" t="s">
        <v>242</v>
      </c>
      <c r="AH80" s="144">
        <v>0</v>
      </c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x14ac:dyDescent="0.2">
      <c r="A81" s="155" t="s">
        <v>165</v>
      </c>
      <c r="B81" s="156" t="s">
        <v>94</v>
      </c>
      <c r="C81" s="177" t="s">
        <v>95</v>
      </c>
      <c r="D81" s="157"/>
      <c r="E81" s="158"/>
      <c r="F81" s="159"/>
      <c r="G81" s="159">
        <f>SUMIF(AG82:AG92,"&lt;&gt;NOR",G82:G92)</f>
        <v>0</v>
      </c>
      <c r="H81" s="159"/>
      <c r="I81" s="159">
        <f>SUM(I82:I92)</f>
        <v>0</v>
      </c>
      <c r="J81" s="159"/>
      <c r="K81" s="159">
        <f>SUM(K82:K92)</f>
        <v>0</v>
      </c>
      <c r="L81" s="159"/>
      <c r="M81" s="159">
        <f>SUM(M82:M92)</f>
        <v>0</v>
      </c>
      <c r="N81" s="159"/>
      <c r="O81" s="159">
        <f>SUM(O82:O92)</f>
        <v>81.96</v>
      </c>
      <c r="P81" s="159"/>
      <c r="Q81" s="159">
        <f>SUM(Q82:Q92)</f>
        <v>0</v>
      </c>
      <c r="R81" s="159"/>
      <c r="S81" s="159"/>
      <c r="T81" s="160"/>
      <c r="U81" s="154"/>
      <c r="V81" s="154">
        <f>SUM(V82:V92)</f>
        <v>44.980000000000004</v>
      </c>
      <c r="W81" s="154"/>
      <c r="X81" s="154"/>
      <c r="AG81" t="s">
        <v>166</v>
      </c>
    </row>
    <row r="82" spans="1:60" ht="33.75" outlineLevel="1" x14ac:dyDescent="0.2">
      <c r="A82" s="161">
        <v>18</v>
      </c>
      <c r="B82" s="162" t="s">
        <v>306</v>
      </c>
      <c r="C82" s="178" t="s">
        <v>307</v>
      </c>
      <c r="D82" s="163" t="s">
        <v>308</v>
      </c>
      <c r="E82" s="164">
        <v>220.8</v>
      </c>
      <c r="F82" s="165"/>
      <c r="G82" s="166">
        <f>ROUND(E82*F82,2)</f>
        <v>0</v>
      </c>
      <c r="H82" s="165"/>
      <c r="I82" s="166">
        <f>ROUND(E82*H82,2)</f>
        <v>0</v>
      </c>
      <c r="J82" s="165"/>
      <c r="K82" s="166">
        <f>ROUND(E82*J82,2)</f>
        <v>0</v>
      </c>
      <c r="L82" s="166">
        <v>21</v>
      </c>
      <c r="M82" s="166">
        <f>G82*(1+L82/100)</f>
        <v>0</v>
      </c>
      <c r="N82" s="166">
        <v>0.19020999999999999</v>
      </c>
      <c r="O82" s="166">
        <f>ROUND(E82*N82,2)</f>
        <v>42</v>
      </c>
      <c r="P82" s="166">
        <v>0</v>
      </c>
      <c r="Q82" s="166">
        <f>ROUND(E82*P82,2)</f>
        <v>0</v>
      </c>
      <c r="R82" s="166" t="s">
        <v>292</v>
      </c>
      <c r="S82" s="166" t="s">
        <v>170</v>
      </c>
      <c r="T82" s="167" t="s">
        <v>236</v>
      </c>
      <c r="U82" s="153">
        <v>0.14599999999999999</v>
      </c>
      <c r="V82" s="153">
        <f>ROUND(E82*U82,2)</f>
        <v>32.24</v>
      </c>
      <c r="W82" s="153"/>
      <c r="X82" s="153" t="s">
        <v>237</v>
      </c>
      <c r="Y82" s="144"/>
      <c r="Z82" s="144"/>
      <c r="AA82" s="144"/>
      <c r="AB82" s="144"/>
      <c r="AC82" s="144"/>
      <c r="AD82" s="144"/>
      <c r="AE82" s="144"/>
      <c r="AF82" s="144"/>
      <c r="AG82" s="144" t="s">
        <v>238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1" x14ac:dyDescent="0.2">
      <c r="A83" s="151"/>
      <c r="B83" s="152"/>
      <c r="C83" s="272" t="s">
        <v>309</v>
      </c>
      <c r="D83" s="273"/>
      <c r="E83" s="273"/>
      <c r="F83" s="273"/>
      <c r="G83" s="27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44"/>
      <c r="Z83" s="144"/>
      <c r="AA83" s="144"/>
      <c r="AB83" s="144"/>
      <c r="AC83" s="144"/>
      <c r="AD83" s="144"/>
      <c r="AE83" s="144"/>
      <c r="AF83" s="144"/>
      <c r="AG83" s="144" t="s">
        <v>240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2">
      <c r="A84" s="151"/>
      <c r="B84" s="152"/>
      <c r="C84" s="187" t="s">
        <v>310</v>
      </c>
      <c r="D84" s="183"/>
      <c r="E84" s="184">
        <v>220.8</v>
      </c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44"/>
      <c r="Z84" s="144"/>
      <c r="AA84" s="144"/>
      <c r="AB84" s="144"/>
      <c r="AC84" s="144"/>
      <c r="AD84" s="144"/>
      <c r="AE84" s="144"/>
      <c r="AF84" s="144"/>
      <c r="AG84" s="144" t="s">
        <v>242</v>
      </c>
      <c r="AH84" s="144">
        <v>0</v>
      </c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2">
      <c r="A85" s="161">
        <v>19</v>
      </c>
      <c r="B85" s="162" t="s">
        <v>311</v>
      </c>
      <c r="C85" s="178" t="s">
        <v>312</v>
      </c>
      <c r="D85" s="163" t="s">
        <v>234</v>
      </c>
      <c r="E85" s="164">
        <v>8.8320000000000007</v>
      </c>
      <c r="F85" s="165"/>
      <c r="G85" s="166">
        <f>ROUND(E85*F85,2)</f>
        <v>0</v>
      </c>
      <c r="H85" s="165"/>
      <c r="I85" s="166">
        <f>ROUND(E85*H85,2)</f>
        <v>0</v>
      </c>
      <c r="J85" s="165"/>
      <c r="K85" s="166">
        <f>ROUND(E85*J85,2)</f>
        <v>0</v>
      </c>
      <c r="L85" s="166">
        <v>21</v>
      </c>
      <c r="M85" s="166">
        <f>G85*(1+L85/100)</f>
        <v>0</v>
      </c>
      <c r="N85" s="166">
        <v>2.5249999999999999</v>
      </c>
      <c r="O85" s="166">
        <f>ROUND(E85*N85,2)</f>
        <v>22.3</v>
      </c>
      <c r="P85" s="166">
        <v>0</v>
      </c>
      <c r="Q85" s="166">
        <f>ROUND(E85*P85,2)</f>
        <v>0</v>
      </c>
      <c r="R85" s="166" t="s">
        <v>292</v>
      </c>
      <c r="S85" s="166" t="s">
        <v>170</v>
      </c>
      <c r="T85" s="167" t="s">
        <v>236</v>
      </c>
      <c r="U85" s="153">
        <v>1.4419999999999999</v>
      </c>
      <c r="V85" s="153">
        <f>ROUND(E85*U85,2)</f>
        <v>12.74</v>
      </c>
      <c r="W85" s="153"/>
      <c r="X85" s="153" t="s">
        <v>237</v>
      </c>
      <c r="Y85" s="144"/>
      <c r="Z85" s="144"/>
      <c r="AA85" s="144"/>
      <c r="AB85" s="144"/>
      <c r="AC85" s="144"/>
      <c r="AD85" s="144"/>
      <c r="AE85" s="144"/>
      <c r="AF85" s="144"/>
      <c r="AG85" s="144" t="s">
        <v>238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">
      <c r="A86" s="151"/>
      <c r="B86" s="152"/>
      <c r="C86" s="272" t="s">
        <v>313</v>
      </c>
      <c r="D86" s="273"/>
      <c r="E86" s="273"/>
      <c r="F86" s="273"/>
      <c r="G86" s="27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44"/>
      <c r="Z86" s="144"/>
      <c r="AA86" s="144"/>
      <c r="AB86" s="144"/>
      <c r="AC86" s="144"/>
      <c r="AD86" s="144"/>
      <c r="AE86" s="144"/>
      <c r="AF86" s="144"/>
      <c r="AG86" s="144" t="s">
        <v>240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outlineLevel="1" x14ac:dyDescent="0.2">
      <c r="A87" s="151"/>
      <c r="B87" s="152"/>
      <c r="C87" s="188" t="s">
        <v>275</v>
      </c>
      <c r="D87" s="185"/>
      <c r="E87" s="186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44"/>
      <c r="Z87" s="144"/>
      <c r="AA87" s="144"/>
      <c r="AB87" s="144"/>
      <c r="AC87" s="144"/>
      <c r="AD87" s="144"/>
      <c r="AE87" s="144"/>
      <c r="AF87" s="144"/>
      <c r="AG87" s="144" t="s">
        <v>242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outlineLevel="1" x14ac:dyDescent="0.2">
      <c r="A88" s="151"/>
      <c r="B88" s="152"/>
      <c r="C88" s="189" t="s">
        <v>314</v>
      </c>
      <c r="D88" s="185"/>
      <c r="E88" s="186">
        <v>220.8</v>
      </c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44"/>
      <c r="Z88" s="144"/>
      <c r="AA88" s="144"/>
      <c r="AB88" s="144"/>
      <c r="AC88" s="144"/>
      <c r="AD88" s="144"/>
      <c r="AE88" s="144"/>
      <c r="AF88" s="144"/>
      <c r="AG88" s="144" t="s">
        <v>242</v>
      </c>
      <c r="AH88" s="144">
        <v>2</v>
      </c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1" x14ac:dyDescent="0.2">
      <c r="A89" s="151"/>
      <c r="B89" s="152"/>
      <c r="C89" s="188" t="s">
        <v>278</v>
      </c>
      <c r="D89" s="185"/>
      <c r="E89" s="186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44"/>
      <c r="Z89" s="144"/>
      <c r="AA89" s="144"/>
      <c r="AB89" s="144"/>
      <c r="AC89" s="144"/>
      <c r="AD89" s="144"/>
      <c r="AE89" s="144"/>
      <c r="AF89" s="144"/>
      <c r="AG89" s="144" t="s">
        <v>242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">
      <c r="A90" s="151"/>
      <c r="B90" s="152"/>
      <c r="C90" s="187" t="s">
        <v>315</v>
      </c>
      <c r="D90" s="183"/>
      <c r="E90" s="184">
        <v>8.8320000000000007</v>
      </c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44"/>
      <c r="Z90" s="144"/>
      <c r="AA90" s="144"/>
      <c r="AB90" s="144"/>
      <c r="AC90" s="144"/>
      <c r="AD90" s="144"/>
      <c r="AE90" s="144"/>
      <c r="AF90" s="144"/>
      <c r="AG90" s="144" t="s">
        <v>242</v>
      </c>
      <c r="AH90" s="144">
        <v>0</v>
      </c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61">
        <v>20</v>
      </c>
      <c r="B91" s="162" t="s">
        <v>302</v>
      </c>
      <c r="C91" s="178" t="s">
        <v>303</v>
      </c>
      <c r="D91" s="163" t="s">
        <v>274</v>
      </c>
      <c r="E91" s="164">
        <v>17.664000000000001</v>
      </c>
      <c r="F91" s="165"/>
      <c r="G91" s="166">
        <f>ROUND(E91*F91,2)</f>
        <v>0</v>
      </c>
      <c r="H91" s="165"/>
      <c r="I91" s="166">
        <f>ROUND(E91*H91,2)</f>
        <v>0</v>
      </c>
      <c r="J91" s="165"/>
      <c r="K91" s="166">
        <f>ROUND(E91*J91,2)</f>
        <v>0</v>
      </c>
      <c r="L91" s="166">
        <v>21</v>
      </c>
      <c r="M91" s="166">
        <f>G91*(1+L91/100)</f>
        <v>0</v>
      </c>
      <c r="N91" s="166">
        <v>1</v>
      </c>
      <c r="O91" s="166">
        <f>ROUND(E91*N91,2)</f>
        <v>17.66</v>
      </c>
      <c r="P91" s="166">
        <v>0</v>
      </c>
      <c r="Q91" s="166">
        <f>ROUND(E91*P91,2)</f>
        <v>0</v>
      </c>
      <c r="R91" s="166" t="s">
        <v>283</v>
      </c>
      <c r="S91" s="166" t="s">
        <v>170</v>
      </c>
      <c r="T91" s="167" t="s">
        <v>236</v>
      </c>
      <c r="U91" s="153">
        <v>0</v>
      </c>
      <c r="V91" s="153">
        <f>ROUND(E91*U91,2)</f>
        <v>0</v>
      </c>
      <c r="W91" s="153"/>
      <c r="X91" s="153" t="s">
        <v>284</v>
      </c>
      <c r="Y91" s="144"/>
      <c r="Z91" s="144"/>
      <c r="AA91" s="144"/>
      <c r="AB91" s="144"/>
      <c r="AC91" s="144"/>
      <c r="AD91" s="144"/>
      <c r="AE91" s="144"/>
      <c r="AF91" s="144"/>
      <c r="AG91" s="144" t="s">
        <v>285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ht="22.5" outlineLevel="1" x14ac:dyDescent="0.2">
      <c r="A92" s="151"/>
      <c r="B92" s="152"/>
      <c r="C92" s="187" t="s">
        <v>316</v>
      </c>
      <c r="D92" s="183"/>
      <c r="E92" s="184">
        <v>17.664000000000001</v>
      </c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44"/>
      <c r="Z92" s="144"/>
      <c r="AA92" s="144"/>
      <c r="AB92" s="144"/>
      <c r="AC92" s="144"/>
      <c r="AD92" s="144"/>
      <c r="AE92" s="144"/>
      <c r="AF92" s="144"/>
      <c r="AG92" s="144" t="s">
        <v>242</v>
      </c>
      <c r="AH92" s="144">
        <v>0</v>
      </c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x14ac:dyDescent="0.2">
      <c r="A93" s="155" t="s">
        <v>165</v>
      </c>
      <c r="B93" s="156" t="s">
        <v>96</v>
      </c>
      <c r="C93" s="177" t="s">
        <v>97</v>
      </c>
      <c r="D93" s="157"/>
      <c r="E93" s="158"/>
      <c r="F93" s="159"/>
      <c r="G93" s="159">
        <f>SUMIF(AG94:AG96,"&lt;&gt;NOR",G94:G96)</f>
        <v>0</v>
      </c>
      <c r="H93" s="159"/>
      <c r="I93" s="159">
        <f>SUM(I94:I96)</f>
        <v>0</v>
      </c>
      <c r="J93" s="159"/>
      <c r="K93" s="159">
        <f>SUM(K94:K96)</f>
        <v>0</v>
      </c>
      <c r="L93" s="159"/>
      <c r="M93" s="159">
        <f>SUM(M94:M96)</f>
        <v>0</v>
      </c>
      <c r="N93" s="159"/>
      <c r="O93" s="159">
        <f>SUM(O94:O96)</f>
        <v>0</v>
      </c>
      <c r="P93" s="159"/>
      <c r="Q93" s="159">
        <f>SUM(Q94:Q96)</f>
        <v>0</v>
      </c>
      <c r="R93" s="159"/>
      <c r="S93" s="159"/>
      <c r="T93" s="160"/>
      <c r="U93" s="154"/>
      <c r="V93" s="154">
        <f>SUM(V94:V96)</f>
        <v>252.87</v>
      </c>
      <c r="W93" s="154"/>
      <c r="X93" s="154"/>
      <c r="AG93" t="s">
        <v>166</v>
      </c>
    </row>
    <row r="94" spans="1:60" ht="33.75" outlineLevel="1" x14ac:dyDescent="0.2">
      <c r="A94" s="161">
        <v>21</v>
      </c>
      <c r="B94" s="162" t="s">
        <v>317</v>
      </c>
      <c r="C94" s="178" t="s">
        <v>318</v>
      </c>
      <c r="D94" s="163" t="s">
        <v>255</v>
      </c>
      <c r="E94" s="164">
        <v>1819.2</v>
      </c>
      <c r="F94" s="165"/>
      <c r="G94" s="166">
        <f>ROUND(E94*F94,2)</f>
        <v>0</v>
      </c>
      <c r="H94" s="165"/>
      <c r="I94" s="166">
        <f>ROUND(E94*H94,2)</f>
        <v>0</v>
      </c>
      <c r="J94" s="165"/>
      <c r="K94" s="166">
        <f>ROUND(E94*J94,2)</f>
        <v>0</v>
      </c>
      <c r="L94" s="166">
        <v>21</v>
      </c>
      <c r="M94" s="166">
        <f>G94*(1+L94/100)</f>
        <v>0</v>
      </c>
      <c r="N94" s="166">
        <v>0</v>
      </c>
      <c r="O94" s="166">
        <f>ROUND(E94*N94,2)</f>
        <v>0</v>
      </c>
      <c r="P94" s="166">
        <v>0</v>
      </c>
      <c r="Q94" s="166">
        <f>ROUND(E94*P94,2)</f>
        <v>0</v>
      </c>
      <c r="R94" s="166" t="s">
        <v>319</v>
      </c>
      <c r="S94" s="166" t="s">
        <v>170</v>
      </c>
      <c r="T94" s="167" t="s">
        <v>236</v>
      </c>
      <c r="U94" s="153">
        <v>0.13900000000000001</v>
      </c>
      <c r="V94" s="153">
        <f>ROUND(E94*U94,2)</f>
        <v>252.87</v>
      </c>
      <c r="W94" s="153"/>
      <c r="X94" s="153" t="s">
        <v>237</v>
      </c>
      <c r="Y94" s="144"/>
      <c r="Z94" s="144"/>
      <c r="AA94" s="144"/>
      <c r="AB94" s="144"/>
      <c r="AC94" s="144"/>
      <c r="AD94" s="144"/>
      <c r="AE94" s="144"/>
      <c r="AF94" s="144"/>
      <c r="AG94" s="144" t="s">
        <v>238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51"/>
      <c r="B95" s="152"/>
      <c r="C95" s="187" t="s">
        <v>264</v>
      </c>
      <c r="D95" s="183"/>
      <c r="E95" s="184">
        <v>1608</v>
      </c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44"/>
      <c r="Z95" s="144"/>
      <c r="AA95" s="144"/>
      <c r="AB95" s="144"/>
      <c r="AC95" s="144"/>
      <c r="AD95" s="144"/>
      <c r="AE95" s="144"/>
      <c r="AF95" s="144"/>
      <c r="AG95" s="144" t="s">
        <v>242</v>
      </c>
      <c r="AH95" s="144">
        <v>0</v>
      </c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51"/>
      <c r="B96" s="152"/>
      <c r="C96" s="187" t="s">
        <v>320</v>
      </c>
      <c r="D96" s="183"/>
      <c r="E96" s="184">
        <v>211.2</v>
      </c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44"/>
      <c r="Z96" s="144"/>
      <c r="AA96" s="144"/>
      <c r="AB96" s="144"/>
      <c r="AC96" s="144"/>
      <c r="AD96" s="144"/>
      <c r="AE96" s="144"/>
      <c r="AF96" s="144"/>
      <c r="AG96" s="144" t="s">
        <v>242</v>
      </c>
      <c r="AH96" s="144">
        <v>0</v>
      </c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x14ac:dyDescent="0.2">
      <c r="A97" s="155" t="s">
        <v>165</v>
      </c>
      <c r="B97" s="156" t="s">
        <v>98</v>
      </c>
      <c r="C97" s="177" t="s">
        <v>99</v>
      </c>
      <c r="D97" s="157"/>
      <c r="E97" s="158"/>
      <c r="F97" s="159"/>
      <c r="G97" s="159">
        <f>SUMIF(AG98:AG100,"&lt;&gt;NOR",G98:G100)</f>
        <v>0</v>
      </c>
      <c r="H97" s="159"/>
      <c r="I97" s="159">
        <f>SUM(I98:I100)</f>
        <v>0</v>
      </c>
      <c r="J97" s="159"/>
      <c r="K97" s="159">
        <f>SUM(K98:K100)</f>
        <v>0</v>
      </c>
      <c r="L97" s="159"/>
      <c r="M97" s="159">
        <f>SUM(M98:M100)</f>
        <v>0</v>
      </c>
      <c r="N97" s="159"/>
      <c r="O97" s="159">
        <f>SUM(O98:O100)</f>
        <v>0</v>
      </c>
      <c r="P97" s="159"/>
      <c r="Q97" s="159">
        <f>SUM(Q98:Q100)</f>
        <v>0</v>
      </c>
      <c r="R97" s="159"/>
      <c r="S97" s="159"/>
      <c r="T97" s="160"/>
      <c r="U97" s="154"/>
      <c r="V97" s="154">
        <f>SUM(V98:V100)</f>
        <v>149.76</v>
      </c>
      <c r="W97" s="154"/>
      <c r="X97" s="154"/>
      <c r="AG97" t="s">
        <v>166</v>
      </c>
    </row>
    <row r="98" spans="1:60" outlineLevel="1" x14ac:dyDescent="0.2">
      <c r="A98" s="169">
        <v>22</v>
      </c>
      <c r="B98" s="170" t="s">
        <v>321</v>
      </c>
      <c r="C98" s="179" t="s">
        <v>322</v>
      </c>
      <c r="D98" s="171" t="s">
        <v>274</v>
      </c>
      <c r="E98" s="172">
        <v>730.52840000000003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4" t="s">
        <v>256</v>
      </c>
      <c r="S98" s="174" t="s">
        <v>170</v>
      </c>
      <c r="T98" s="175" t="s">
        <v>236</v>
      </c>
      <c r="U98" s="153">
        <v>7.4999999999999997E-2</v>
      </c>
      <c r="V98" s="153">
        <f>ROUND(E98*U98,2)</f>
        <v>54.79</v>
      </c>
      <c r="W98" s="153"/>
      <c r="X98" s="153" t="s">
        <v>323</v>
      </c>
      <c r="Y98" s="144"/>
      <c r="Z98" s="144"/>
      <c r="AA98" s="144"/>
      <c r="AB98" s="144"/>
      <c r="AC98" s="144"/>
      <c r="AD98" s="144"/>
      <c r="AE98" s="144"/>
      <c r="AF98" s="144"/>
      <c r="AG98" s="144" t="s">
        <v>324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1" x14ac:dyDescent="0.2">
      <c r="A99" s="161">
        <v>23</v>
      </c>
      <c r="B99" s="162" t="s">
        <v>325</v>
      </c>
      <c r="C99" s="178" t="s">
        <v>326</v>
      </c>
      <c r="D99" s="163" t="s">
        <v>274</v>
      </c>
      <c r="E99" s="164">
        <v>243.50946999999999</v>
      </c>
      <c r="F99" s="165"/>
      <c r="G99" s="166">
        <f>ROUND(E99*F99,2)</f>
        <v>0</v>
      </c>
      <c r="H99" s="165"/>
      <c r="I99" s="166">
        <f>ROUND(E99*H99,2)</f>
        <v>0</v>
      </c>
      <c r="J99" s="165"/>
      <c r="K99" s="166">
        <f>ROUND(E99*J99,2)</f>
        <v>0</v>
      </c>
      <c r="L99" s="166">
        <v>21</v>
      </c>
      <c r="M99" s="166">
        <f>G99*(1+L99/100)</f>
        <v>0</v>
      </c>
      <c r="N99" s="166">
        <v>0</v>
      </c>
      <c r="O99" s="166">
        <f>ROUND(E99*N99,2)</f>
        <v>0</v>
      </c>
      <c r="P99" s="166">
        <v>0</v>
      </c>
      <c r="Q99" s="166">
        <f>ROUND(E99*P99,2)</f>
        <v>0</v>
      </c>
      <c r="R99" s="166" t="s">
        <v>292</v>
      </c>
      <c r="S99" s="166" t="s">
        <v>170</v>
      </c>
      <c r="T99" s="167" t="s">
        <v>236</v>
      </c>
      <c r="U99" s="153">
        <v>0.39</v>
      </c>
      <c r="V99" s="153">
        <f>ROUND(E99*U99,2)</f>
        <v>94.97</v>
      </c>
      <c r="W99" s="153"/>
      <c r="X99" s="153" t="s">
        <v>323</v>
      </c>
      <c r="Y99" s="144"/>
      <c r="Z99" s="144"/>
      <c r="AA99" s="144"/>
      <c r="AB99" s="144"/>
      <c r="AC99" s="144"/>
      <c r="AD99" s="144"/>
      <c r="AE99" s="144"/>
      <c r="AF99" s="144"/>
      <c r="AG99" s="144" t="s">
        <v>324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51"/>
      <c r="B100" s="152"/>
      <c r="C100" s="272" t="s">
        <v>327</v>
      </c>
      <c r="D100" s="273"/>
      <c r="E100" s="273"/>
      <c r="F100" s="273"/>
      <c r="G100" s="27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44"/>
      <c r="Z100" s="144"/>
      <c r="AA100" s="144"/>
      <c r="AB100" s="144"/>
      <c r="AC100" s="144"/>
      <c r="AD100" s="144"/>
      <c r="AE100" s="144"/>
      <c r="AF100" s="144"/>
      <c r="AG100" s="144" t="s">
        <v>240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x14ac:dyDescent="0.2">
      <c r="A101" s="3"/>
      <c r="B101" s="4"/>
      <c r="C101" s="180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152</v>
      </c>
    </row>
    <row r="102" spans="1:60" x14ac:dyDescent="0.2">
      <c r="A102" s="147"/>
      <c r="B102" s="148" t="s">
        <v>29</v>
      </c>
      <c r="C102" s="181"/>
      <c r="D102" s="149"/>
      <c r="E102" s="150"/>
      <c r="F102" s="150"/>
      <c r="G102" s="176">
        <f>G8+G60+G81+G93+G97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228</v>
      </c>
    </row>
    <row r="103" spans="1:60" x14ac:dyDescent="0.2">
      <c r="C103" s="182"/>
      <c r="D103" s="10"/>
      <c r="AG103" t="s">
        <v>230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dQFxqMF+3c+vZdzcHqmkPqHN1TZd8wL/BpiVNtk7J7+pvhEjg6ODTBYlumZmP1CT26JE4jlmDff8EQbS4DiLQ==" saltValue="iNei/vNJmdyWhloHzd0IbQ==" spinCount="100000" sheet="1"/>
  <mergeCells count="18">
    <mergeCell ref="C100:G100"/>
    <mergeCell ref="C18:G18"/>
    <mergeCell ref="C28:G28"/>
    <mergeCell ref="C33:G33"/>
    <mergeCell ref="C37:G37"/>
    <mergeCell ref="C42:G42"/>
    <mergeCell ref="C62:G62"/>
    <mergeCell ref="C71:G71"/>
    <mergeCell ref="C74:G74"/>
    <mergeCell ref="C83:G83"/>
    <mergeCell ref="C86:G86"/>
    <mergeCell ref="C67:G67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231</v>
      </c>
      <c r="B1" s="263"/>
      <c r="C1" s="263"/>
      <c r="D1" s="263"/>
      <c r="E1" s="263"/>
      <c r="F1" s="263"/>
      <c r="G1" s="263"/>
      <c r="AG1" t="s">
        <v>139</v>
      </c>
    </row>
    <row r="2" spans="1:60" ht="24.95" customHeight="1" x14ac:dyDescent="0.2">
      <c r="A2" s="136" t="s">
        <v>7</v>
      </c>
      <c r="B2" s="48" t="s">
        <v>42</v>
      </c>
      <c r="C2" s="264" t="s">
        <v>43</v>
      </c>
      <c r="D2" s="265"/>
      <c r="E2" s="265"/>
      <c r="F2" s="265"/>
      <c r="G2" s="266"/>
      <c r="AG2" t="s">
        <v>140</v>
      </c>
    </row>
    <row r="3" spans="1:60" ht="24.95" customHeight="1" x14ac:dyDescent="0.2">
      <c r="A3" s="136" t="s">
        <v>8</v>
      </c>
      <c r="B3" s="48" t="s">
        <v>60</v>
      </c>
      <c r="C3" s="264" t="s">
        <v>61</v>
      </c>
      <c r="D3" s="265"/>
      <c r="E3" s="265"/>
      <c r="F3" s="265"/>
      <c r="G3" s="266"/>
      <c r="AC3" s="118" t="s">
        <v>140</v>
      </c>
      <c r="AG3" t="s">
        <v>142</v>
      </c>
    </row>
    <row r="4" spans="1:60" ht="24.95" customHeight="1" x14ac:dyDescent="0.2">
      <c r="A4" s="137" t="s">
        <v>9</v>
      </c>
      <c r="B4" s="138" t="s">
        <v>64</v>
      </c>
      <c r="C4" s="267" t="s">
        <v>65</v>
      </c>
      <c r="D4" s="268"/>
      <c r="E4" s="268"/>
      <c r="F4" s="268"/>
      <c r="G4" s="269"/>
      <c r="AG4" t="s">
        <v>143</v>
      </c>
    </row>
    <row r="5" spans="1:60" x14ac:dyDescent="0.2">
      <c r="D5" s="10"/>
    </row>
    <row r="6" spans="1:60" ht="38.25" x14ac:dyDescent="0.2">
      <c r="A6" s="140" t="s">
        <v>144</v>
      </c>
      <c r="B6" s="142" t="s">
        <v>145</v>
      </c>
      <c r="C6" s="142" t="s">
        <v>146</v>
      </c>
      <c r="D6" s="141" t="s">
        <v>147</v>
      </c>
      <c r="E6" s="140" t="s">
        <v>148</v>
      </c>
      <c r="F6" s="139" t="s">
        <v>149</v>
      </c>
      <c r="G6" s="140" t="s">
        <v>29</v>
      </c>
      <c r="H6" s="143" t="s">
        <v>30</v>
      </c>
      <c r="I6" s="143" t="s">
        <v>150</v>
      </c>
      <c r="J6" s="143" t="s">
        <v>31</v>
      </c>
      <c r="K6" s="143" t="s">
        <v>151</v>
      </c>
      <c r="L6" s="143" t="s">
        <v>152</v>
      </c>
      <c r="M6" s="143" t="s">
        <v>153</v>
      </c>
      <c r="N6" s="143" t="s">
        <v>154</v>
      </c>
      <c r="O6" s="143" t="s">
        <v>155</v>
      </c>
      <c r="P6" s="143" t="s">
        <v>156</v>
      </c>
      <c r="Q6" s="143" t="s">
        <v>157</v>
      </c>
      <c r="R6" s="143" t="s">
        <v>158</v>
      </c>
      <c r="S6" s="143" t="s">
        <v>159</v>
      </c>
      <c r="T6" s="143" t="s">
        <v>160</v>
      </c>
      <c r="U6" s="143" t="s">
        <v>161</v>
      </c>
      <c r="V6" s="143" t="s">
        <v>162</v>
      </c>
      <c r="W6" s="143" t="s">
        <v>163</v>
      </c>
      <c r="X6" s="143" t="s">
        <v>164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165</v>
      </c>
      <c r="B8" s="156" t="s">
        <v>84</v>
      </c>
      <c r="C8" s="177" t="s">
        <v>85</v>
      </c>
      <c r="D8" s="157"/>
      <c r="E8" s="158"/>
      <c r="F8" s="159"/>
      <c r="G8" s="159">
        <f>SUMIF(AG9:AG29,"&lt;&gt;NOR",G9:G29)</f>
        <v>0</v>
      </c>
      <c r="H8" s="159"/>
      <c r="I8" s="159">
        <f>SUM(I9:I29)</f>
        <v>0</v>
      </c>
      <c r="J8" s="159"/>
      <c r="K8" s="159">
        <f>SUM(K9:K29)</f>
        <v>0</v>
      </c>
      <c r="L8" s="159"/>
      <c r="M8" s="159">
        <f>SUM(M9:M29)</f>
        <v>0</v>
      </c>
      <c r="N8" s="159"/>
      <c r="O8" s="159">
        <f>SUM(O9:O29)</f>
        <v>30.09</v>
      </c>
      <c r="P8" s="159"/>
      <c r="Q8" s="159">
        <f>SUM(Q9:Q29)</f>
        <v>0</v>
      </c>
      <c r="R8" s="159"/>
      <c r="S8" s="159"/>
      <c r="T8" s="160"/>
      <c r="U8" s="154"/>
      <c r="V8" s="154">
        <f>SUM(V9:V29)</f>
        <v>357.60999999999996</v>
      </c>
      <c r="W8" s="154"/>
      <c r="X8" s="154"/>
      <c r="AG8" t="s">
        <v>166</v>
      </c>
    </row>
    <row r="9" spans="1:60" outlineLevel="1" x14ac:dyDescent="0.2">
      <c r="A9" s="161">
        <v>1</v>
      </c>
      <c r="B9" s="162" t="s">
        <v>328</v>
      </c>
      <c r="C9" s="178" t="s">
        <v>329</v>
      </c>
      <c r="D9" s="163" t="s">
        <v>234</v>
      </c>
      <c r="E9" s="164">
        <v>70.8</v>
      </c>
      <c r="F9" s="165"/>
      <c r="G9" s="166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 t="s">
        <v>235</v>
      </c>
      <c r="S9" s="166" t="s">
        <v>170</v>
      </c>
      <c r="T9" s="167" t="s">
        <v>236</v>
      </c>
      <c r="U9" s="153">
        <v>3.5329999999999999</v>
      </c>
      <c r="V9" s="153">
        <f>ROUND(E9*U9,2)</f>
        <v>250.14</v>
      </c>
      <c r="W9" s="153"/>
      <c r="X9" s="153" t="s">
        <v>237</v>
      </c>
      <c r="Y9" s="144"/>
      <c r="Z9" s="144"/>
      <c r="AA9" s="144"/>
      <c r="AB9" s="144"/>
      <c r="AC9" s="144"/>
      <c r="AD9" s="144"/>
      <c r="AE9" s="144"/>
      <c r="AF9" s="144"/>
      <c r="AG9" s="144" t="s">
        <v>238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51"/>
      <c r="B10" s="152"/>
      <c r="C10" s="272" t="s">
        <v>330</v>
      </c>
      <c r="D10" s="273"/>
      <c r="E10" s="273"/>
      <c r="F10" s="273"/>
      <c r="G10" s="27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240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51"/>
      <c r="B11" s="152"/>
      <c r="C11" s="187" t="s">
        <v>331</v>
      </c>
      <c r="D11" s="183"/>
      <c r="E11" s="184">
        <v>70.8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4"/>
      <c r="Z11" s="144"/>
      <c r="AA11" s="144"/>
      <c r="AB11" s="144"/>
      <c r="AC11" s="144"/>
      <c r="AD11" s="144"/>
      <c r="AE11" s="144"/>
      <c r="AF11" s="144"/>
      <c r="AG11" s="144" t="s">
        <v>242</v>
      </c>
      <c r="AH11" s="144">
        <v>0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ht="22.5" outlineLevel="1" x14ac:dyDescent="0.2">
      <c r="A12" s="161">
        <v>2</v>
      </c>
      <c r="B12" s="162" t="s">
        <v>246</v>
      </c>
      <c r="C12" s="178" t="s">
        <v>247</v>
      </c>
      <c r="D12" s="163" t="s">
        <v>234</v>
      </c>
      <c r="E12" s="164">
        <v>26.55</v>
      </c>
      <c r="F12" s="165"/>
      <c r="G12" s="166">
        <f>ROUND(E12*F12,2)</f>
        <v>0</v>
      </c>
      <c r="H12" s="165"/>
      <c r="I12" s="166">
        <f>ROUND(E12*H12,2)</f>
        <v>0</v>
      </c>
      <c r="J12" s="165"/>
      <c r="K12" s="166">
        <f>ROUND(E12*J12,2)</f>
        <v>0</v>
      </c>
      <c r="L12" s="166">
        <v>21</v>
      </c>
      <c r="M12" s="166">
        <f>G12*(1+L12/100)</f>
        <v>0</v>
      </c>
      <c r="N12" s="166">
        <v>0</v>
      </c>
      <c r="O12" s="166">
        <f>ROUND(E12*N12,2)</f>
        <v>0</v>
      </c>
      <c r="P12" s="166">
        <v>0</v>
      </c>
      <c r="Q12" s="166">
        <f>ROUND(E12*P12,2)</f>
        <v>0</v>
      </c>
      <c r="R12" s="166" t="s">
        <v>235</v>
      </c>
      <c r="S12" s="166" t="s">
        <v>170</v>
      </c>
      <c r="T12" s="167" t="s">
        <v>236</v>
      </c>
      <c r="U12" s="153">
        <v>1.0999999999999999E-2</v>
      </c>
      <c r="V12" s="153">
        <f>ROUND(E12*U12,2)</f>
        <v>0.28999999999999998</v>
      </c>
      <c r="W12" s="153"/>
      <c r="X12" s="153" t="s">
        <v>237</v>
      </c>
      <c r="Y12" s="144"/>
      <c r="Z12" s="144"/>
      <c r="AA12" s="144"/>
      <c r="AB12" s="144"/>
      <c r="AC12" s="144"/>
      <c r="AD12" s="144"/>
      <c r="AE12" s="144"/>
      <c r="AF12" s="144"/>
      <c r="AG12" s="144" t="s">
        <v>238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51"/>
      <c r="B13" s="152"/>
      <c r="C13" s="272" t="s">
        <v>248</v>
      </c>
      <c r="D13" s="273"/>
      <c r="E13" s="273"/>
      <c r="F13" s="273"/>
      <c r="G13" s="27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44"/>
      <c r="Z13" s="144"/>
      <c r="AA13" s="144"/>
      <c r="AB13" s="144"/>
      <c r="AC13" s="144"/>
      <c r="AD13" s="144"/>
      <c r="AE13" s="144"/>
      <c r="AF13" s="144"/>
      <c r="AG13" s="144" t="s">
        <v>240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51"/>
      <c r="B14" s="152"/>
      <c r="C14" s="187" t="s">
        <v>332</v>
      </c>
      <c r="D14" s="183"/>
      <c r="E14" s="184">
        <v>26.55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4"/>
      <c r="Z14" s="144"/>
      <c r="AA14" s="144"/>
      <c r="AB14" s="144"/>
      <c r="AC14" s="144"/>
      <c r="AD14" s="144"/>
      <c r="AE14" s="144"/>
      <c r="AF14" s="144"/>
      <c r="AG14" s="144" t="s">
        <v>242</v>
      </c>
      <c r="AH14" s="144">
        <v>0</v>
      </c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22.5" outlineLevel="1" x14ac:dyDescent="0.2">
      <c r="A15" s="161">
        <v>3</v>
      </c>
      <c r="B15" s="162" t="s">
        <v>249</v>
      </c>
      <c r="C15" s="178" t="s">
        <v>250</v>
      </c>
      <c r="D15" s="163" t="s">
        <v>234</v>
      </c>
      <c r="E15" s="164">
        <v>26.55</v>
      </c>
      <c r="F15" s="165"/>
      <c r="G15" s="166">
        <f>ROUND(E15*F15,2)</f>
        <v>0</v>
      </c>
      <c r="H15" s="165"/>
      <c r="I15" s="166">
        <f>ROUND(E15*H15,2)</f>
        <v>0</v>
      </c>
      <c r="J15" s="165"/>
      <c r="K15" s="166">
        <f>ROUND(E15*J15,2)</f>
        <v>0</v>
      </c>
      <c r="L15" s="166">
        <v>21</v>
      </c>
      <c r="M15" s="166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6" t="s">
        <v>235</v>
      </c>
      <c r="S15" s="166" t="s">
        <v>170</v>
      </c>
      <c r="T15" s="167" t="s">
        <v>236</v>
      </c>
      <c r="U15" s="153">
        <v>5.2999999999999999E-2</v>
      </c>
      <c r="V15" s="153">
        <f>ROUND(E15*U15,2)</f>
        <v>1.41</v>
      </c>
      <c r="W15" s="153"/>
      <c r="X15" s="153" t="s">
        <v>237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238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51"/>
      <c r="B16" s="152"/>
      <c r="C16" s="187" t="s">
        <v>332</v>
      </c>
      <c r="D16" s="183"/>
      <c r="E16" s="184">
        <v>26.55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 t="s">
        <v>242</v>
      </c>
      <c r="AH16" s="144">
        <v>0</v>
      </c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161">
        <v>4</v>
      </c>
      <c r="B17" s="162" t="s">
        <v>251</v>
      </c>
      <c r="C17" s="178" t="s">
        <v>252</v>
      </c>
      <c r="D17" s="163" t="s">
        <v>234</v>
      </c>
      <c r="E17" s="164">
        <v>26.55</v>
      </c>
      <c r="F17" s="165"/>
      <c r="G17" s="166">
        <f>ROUND(E17*F17,2)</f>
        <v>0</v>
      </c>
      <c r="H17" s="165"/>
      <c r="I17" s="166">
        <f>ROUND(E17*H17,2)</f>
        <v>0</v>
      </c>
      <c r="J17" s="165"/>
      <c r="K17" s="166">
        <f>ROUND(E17*J17,2)</f>
        <v>0</v>
      </c>
      <c r="L17" s="166">
        <v>21</v>
      </c>
      <c r="M17" s="166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6" t="s">
        <v>235</v>
      </c>
      <c r="S17" s="166" t="s">
        <v>170</v>
      </c>
      <c r="T17" s="167" t="s">
        <v>236</v>
      </c>
      <c r="U17" s="153">
        <v>8.9999999999999993E-3</v>
      </c>
      <c r="V17" s="153">
        <f>ROUND(E17*U17,2)</f>
        <v>0.24</v>
      </c>
      <c r="W17" s="153"/>
      <c r="X17" s="153" t="s">
        <v>237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238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51"/>
      <c r="B18" s="152"/>
      <c r="C18" s="187" t="s">
        <v>332</v>
      </c>
      <c r="D18" s="183"/>
      <c r="E18" s="184">
        <v>26.55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4"/>
      <c r="Z18" s="144"/>
      <c r="AA18" s="144"/>
      <c r="AB18" s="144"/>
      <c r="AC18" s="144"/>
      <c r="AD18" s="144"/>
      <c r="AE18" s="144"/>
      <c r="AF18" s="144"/>
      <c r="AG18" s="144" t="s">
        <v>242</v>
      </c>
      <c r="AH18" s="144">
        <v>0</v>
      </c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ht="22.5" outlineLevel="1" x14ac:dyDescent="0.2">
      <c r="A19" s="161">
        <v>5</v>
      </c>
      <c r="B19" s="162" t="s">
        <v>333</v>
      </c>
      <c r="C19" s="178" t="s">
        <v>334</v>
      </c>
      <c r="D19" s="163" t="s">
        <v>234</v>
      </c>
      <c r="E19" s="164">
        <v>44.25</v>
      </c>
      <c r="F19" s="165"/>
      <c r="G19" s="166">
        <f>ROUND(E19*F19,2)</f>
        <v>0</v>
      </c>
      <c r="H19" s="165"/>
      <c r="I19" s="166">
        <f>ROUND(E19*H19,2)</f>
        <v>0</v>
      </c>
      <c r="J19" s="165"/>
      <c r="K19" s="166">
        <f>ROUND(E19*J19,2)</f>
        <v>0</v>
      </c>
      <c r="L19" s="166">
        <v>21</v>
      </c>
      <c r="M19" s="166">
        <f>G19*(1+L19/100)</f>
        <v>0</v>
      </c>
      <c r="N19" s="166">
        <v>0</v>
      </c>
      <c r="O19" s="166">
        <f>ROUND(E19*N19,2)</f>
        <v>0</v>
      </c>
      <c r="P19" s="166">
        <v>0</v>
      </c>
      <c r="Q19" s="166">
        <f>ROUND(E19*P19,2)</f>
        <v>0</v>
      </c>
      <c r="R19" s="166" t="s">
        <v>235</v>
      </c>
      <c r="S19" s="166" t="s">
        <v>170</v>
      </c>
      <c r="T19" s="167" t="s">
        <v>236</v>
      </c>
      <c r="U19" s="153">
        <v>1.1499999999999999</v>
      </c>
      <c r="V19" s="153">
        <f>ROUND(E19*U19,2)</f>
        <v>50.89</v>
      </c>
      <c r="W19" s="153"/>
      <c r="X19" s="153" t="s">
        <v>237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238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51"/>
      <c r="B20" s="152"/>
      <c r="C20" s="272" t="s">
        <v>335</v>
      </c>
      <c r="D20" s="273"/>
      <c r="E20" s="273"/>
      <c r="F20" s="273"/>
      <c r="G20" s="27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240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51"/>
      <c r="B21" s="152"/>
      <c r="C21" s="187" t="s">
        <v>336</v>
      </c>
      <c r="D21" s="183"/>
      <c r="E21" s="184">
        <v>44.25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44"/>
      <c r="Z21" s="144"/>
      <c r="AA21" s="144"/>
      <c r="AB21" s="144"/>
      <c r="AC21" s="144"/>
      <c r="AD21" s="144"/>
      <c r="AE21" s="144"/>
      <c r="AF21" s="144"/>
      <c r="AG21" s="144" t="s">
        <v>242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61">
        <v>6</v>
      </c>
      <c r="B22" s="162" t="s">
        <v>337</v>
      </c>
      <c r="C22" s="178" t="s">
        <v>338</v>
      </c>
      <c r="D22" s="163" t="s">
        <v>234</v>
      </c>
      <c r="E22" s="164">
        <v>17.7</v>
      </c>
      <c r="F22" s="165"/>
      <c r="G22" s="166">
        <f>ROUND(E22*F22,2)</f>
        <v>0</v>
      </c>
      <c r="H22" s="165"/>
      <c r="I22" s="166">
        <f>ROUND(E22*H22,2)</f>
        <v>0</v>
      </c>
      <c r="J22" s="165"/>
      <c r="K22" s="166">
        <f>ROUND(E22*J22,2)</f>
        <v>0</v>
      </c>
      <c r="L22" s="166">
        <v>21</v>
      </c>
      <c r="M22" s="166">
        <f>G22*(1+L22/100)</f>
        <v>0</v>
      </c>
      <c r="N22" s="166">
        <v>1.7</v>
      </c>
      <c r="O22" s="166">
        <f>ROUND(E22*N22,2)</f>
        <v>30.09</v>
      </c>
      <c r="P22" s="166">
        <v>0</v>
      </c>
      <c r="Q22" s="166">
        <f>ROUND(E22*P22,2)</f>
        <v>0</v>
      </c>
      <c r="R22" s="166" t="s">
        <v>235</v>
      </c>
      <c r="S22" s="166" t="s">
        <v>170</v>
      </c>
      <c r="T22" s="167" t="s">
        <v>236</v>
      </c>
      <c r="U22" s="153">
        <v>1.587</v>
      </c>
      <c r="V22" s="153">
        <f>ROUND(E22*U22,2)</f>
        <v>28.09</v>
      </c>
      <c r="W22" s="153"/>
      <c r="X22" s="153" t="s">
        <v>237</v>
      </c>
      <c r="Y22" s="144"/>
      <c r="Z22" s="144"/>
      <c r="AA22" s="144"/>
      <c r="AB22" s="144"/>
      <c r="AC22" s="144"/>
      <c r="AD22" s="144"/>
      <c r="AE22" s="144"/>
      <c r="AF22" s="144"/>
      <c r="AG22" s="144" t="s">
        <v>238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22.5" outlineLevel="1" x14ac:dyDescent="0.2">
      <c r="A23" s="151"/>
      <c r="B23" s="152"/>
      <c r="C23" s="272" t="s">
        <v>339</v>
      </c>
      <c r="D23" s="273"/>
      <c r="E23" s="273"/>
      <c r="F23" s="273"/>
      <c r="G23" s="27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44"/>
      <c r="Z23" s="144"/>
      <c r="AA23" s="144"/>
      <c r="AB23" s="144"/>
      <c r="AC23" s="144"/>
      <c r="AD23" s="144"/>
      <c r="AE23" s="144"/>
      <c r="AF23" s="144"/>
      <c r="AG23" s="144" t="s">
        <v>240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68" t="str">
        <f>C23</f>
        <v>sypaninou z vhodných hornin tř. 1 - 4 nebo materiálem připraveným podél výkopu ve vzdálenosti do 3 m od jeho kraje, pro jakoukoliv hloubku výkopu a jakoukoliv míru zhutnění,</v>
      </c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51"/>
      <c r="B24" s="152"/>
      <c r="C24" s="187" t="s">
        <v>340</v>
      </c>
      <c r="D24" s="183"/>
      <c r="E24" s="184">
        <v>17.7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4"/>
      <c r="Z24" s="144"/>
      <c r="AA24" s="144"/>
      <c r="AB24" s="144"/>
      <c r="AC24" s="144"/>
      <c r="AD24" s="144"/>
      <c r="AE24" s="144"/>
      <c r="AF24" s="144"/>
      <c r="AG24" s="144" t="s">
        <v>242</v>
      </c>
      <c r="AH24" s="144">
        <v>0</v>
      </c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ht="22.5" outlineLevel="1" x14ac:dyDescent="0.2">
      <c r="A25" s="161">
        <v>7</v>
      </c>
      <c r="B25" s="162" t="s">
        <v>269</v>
      </c>
      <c r="C25" s="178" t="s">
        <v>270</v>
      </c>
      <c r="D25" s="163" t="s">
        <v>255</v>
      </c>
      <c r="E25" s="164">
        <v>295</v>
      </c>
      <c r="F25" s="165"/>
      <c r="G25" s="166">
        <f>ROUND(E25*F25,2)</f>
        <v>0</v>
      </c>
      <c r="H25" s="165"/>
      <c r="I25" s="166">
        <f>ROUND(E25*H25,2)</f>
        <v>0</v>
      </c>
      <c r="J25" s="165"/>
      <c r="K25" s="166">
        <f>ROUND(E25*J25,2)</f>
        <v>0</v>
      </c>
      <c r="L25" s="166">
        <v>21</v>
      </c>
      <c r="M25" s="166">
        <f>G25*(1+L25/100)</f>
        <v>0</v>
      </c>
      <c r="N25" s="166">
        <v>0</v>
      </c>
      <c r="O25" s="166">
        <f>ROUND(E25*N25,2)</f>
        <v>0</v>
      </c>
      <c r="P25" s="166">
        <v>0</v>
      </c>
      <c r="Q25" s="166">
        <f>ROUND(E25*P25,2)</f>
        <v>0</v>
      </c>
      <c r="R25" s="166" t="s">
        <v>256</v>
      </c>
      <c r="S25" s="166" t="s">
        <v>170</v>
      </c>
      <c r="T25" s="167" t="s">
        <v>236</v>
      </c>
      <c r="U25" s="153">
        <v>0.09</v>
      </c>
      <c r="V25" s="153">
        <f>ROUND(E25*U25,2)</f>
        <v>26.55</v>
      </c>
      <c r="W25" s="153"/>
      <c r="X25" s="153" t="s">
        <v>237</v>
      </c>
      <c r="Y25" s="144"/>
      <c r="Z25" s="144"/>
      <c r="AA25" s="144"/>
      <c r="AB25" s="144"/>
      <c r="AC25" s="144"/>
      <c r="AD25" s="144"/>
      <c r="AE25" s="144"/>
      <c r="AF25" s="144"/>
      <c r="AG25" s="144" t="s">
        <v>238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51"/>
      <c r="B26" s="152"/>
      <c r="C26" s="272" t="s">
        <v>271</v>
      </c>
      <c r="D26" s="273"/>
      <c r="E26" s="273"/>
      <c r="F26" s="273"/>
      <c r="G26" s="27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240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51"/>
      <c r="B27" s="152"/>
      <c r="C27" s="187" t="s">
        <v>341</v>
      </c>
      <c r="D27" s="183"/>
      <c r="E27" s="184">
        <v>295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44"/>
      <c r="Z27" s="144"/>
      <c r="AA27" s="144"/>
      <c r="AB27" s="144"/>
      <c r="AC27" s="144"/>
      <c r="AD27" s="144"/>
      <c r="AE27" s="144"/>
      <c r="AF27" s="144"/>
      <c r="AG27" s="144" t="s">
        <v>242</v>
      </c>
      <c r="AH27" s="144">
        <v>0</v>
      </c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61">
        <v>8</v>
      </c>
      <c r="B28" s="162" t="s">
        <v>272</v>
      </c>
      <c r="C28" s="178" t="s">
        <v>273</v>
      </c>
      <c r="D28" s="163" t="s">
        <v>274</v>
      </c>
      <c r="E28" s="164">
        <v>47.79</v>
      </c>
      <c r="F28" s="165"/>
      <c r="G28" s="166">
        <f>ROUND(E28*F28,2)</f>
        <v>0</v>
      </c>
      <c r="H28" s="165"/>
      <c r="I28" s="166">
        <f>ROUND(E28*H28,2)</f>
        <v>0</v>
      </c>
      <c r="J28" s="165"/>
      <c r="K28" s="166">
        <f>ROUND(E28*J28,2)</f>
        <v>0</v>
      </c>
      <c r="L28" s="166">
        <v>21</v>
      </c>
      <c r="M28" s="166">
        <f>G28*(1+L28/100)</f>
        <v>0</v>
      </c>
      <c r="N28" s="166">
        <v>0</v>
      </c>
      <c r="O28" s="166">
        <f>ROUND(E28*N28,2)</f>
        <v>0</v>
      </c>
      <c r="P28" s="166">
        <v>0</v>
      </c>
      <c r="Q28" s="166">
        <f>ROUND(E28*P28,2)</f>
        <v>0</v>
      </c>
      <c r="R28" s="166" t="s">
        <v>235</v>
      </c>
      <c r="S28" s="166" t="s">
        <v>170</v>
      </c>
      <c r="T28" s="167" t="s">
        <v>236</v>
      </c>
      <c r="U28" s="153">
        <v>0</v>
      </c>
      <c r="V28" s="153">
        <f>ROUND(E28*U28,2)</f>
        <v>0</v>
      </c>
      <c r="W28" s="153"/>
      <c r="X28" s="153" t="s">
        <v>237</v>
      </c>
      <c r="Y28" s="144"/>
      <c r="Z28" s="144"/>
      <c r="AA28" s="144"/>
      <c r="AB28" s="144"/>
      <c r="AC28" s="144"/>
      <c r="AD28" s="144"/>
      <c r="AE28" s="144"/>
      <c r="AF28" s="144"/>
      <c r="AG28" s="144" t="s">
        <v>238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51"/>
      <c r="B29" s="152"/>
      <c r="C29" s="187" t="s">
        <v>342</v>
      </c>
      <c r="D29" s="183"/>
      <c r="E29" s="184">
        <v>47.79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44"/>
      <c r="Z29" s="144"/>
      <c r="AA29" s="144"/>
      <c r="AB29" s="144"/>
      <c r="AC29" s="144"/>
      <c r="AD29" s="144"/>
      <c r="AE29" s="144"/>
      <c r="AF29" s="144"/>
      <c r="AG29" s="144" t="s">
        <v>242</v>
      </c>
      <c r="AH29" s="144">
        <v>0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x14ac:dyDescent="0.2">
      <c r="A30" s="155" t="s">
        <v>165</v>
      </c>
      <c r="B30" s="156" t="s">
        <v>88</v>
      </c>
      <c r="C30" s="177" t="s">
        <v>89</v>
      </c>
      <c r="D30" s="157"/>
      <c r="E30" s="158"/>
      <c r="F30" s="159"/>
      <c r="G30" s="159">
        <f>SUMIF(AG31:AG33,"&lt;&gt;NOR",G31:G33)</f>
        <v>0</v>
      </c>
      <c r="H30" s="159"/>
      <c r="I30" s="159">
        <f>SUM(I31:I33)</f>
        <v>0</v>
      </c>
      <c r="J30" s="159"/>
      <c r="K30" s="159">
        <f>SUM(K31:K33)</f>
        <v>0</v>
      </c>
      <c r="L30" s="159"/>
      <c r="M30" s="159">
        <f>SUM(M31:M33)</f>
        <v>0</v>
      </c>
      <c r="N30" s="159"/>
      <c r="O30" s="159">
        <f>SUM(O31:O33)</f>
        <v>16.73</v>
      </c>
      <c r="P30" s="159"/>
      <c r="Q30" s="159">
        <f>SUM(Q31:Q33)</f>
        <v>0</v>
      </c>
      <c r="R30" s="159"/>
      <c r="S30" s="159"/>
      <c r="T30" s="160"/>
      <c r="U30" s="154"/>
      <c r="V30" s="154">
        <f>SUM(V31:V33)</f>
        <v>15</v>
      </c>
      <c r="W30" s="154"/>
      <c r="X30" s="154"/>
      <c r="AG30" t="s">
        <v>166</v>
      </c>
    </row>
    <row r="31" spans="1:60" outlineLevel="1" x14ac:dyDescent="0.2">
      <c r="A31" s="161">
        <v>9</v>
      </c>
      <c r="B31" s="162" t="s">
        <v>343</v>
      </c>
      <c r="C31" s="178" t="s">
        <v>344</v>
      </c>
      <c r="D31" s="163" t="s">
        <v>234</v>
      </c>
      <c r="E31" s="164">
        <v>8.85</v>
      </c>
      <c r="F31" s="165"/>
      <c r="G31" s="166">
        <f>ROUND(E31*F31,2)</f>
        <v>0</v>
      </c>
      <c r="H31" s="165"/>
      <c r="I31" s="166">
        <f>ROUND(E31*H31,2)</f>
        <v>0</v>
      </c>
      <c r="J31" s="165"/>
      <c r="K31" s="166">
        <f>ROUND(E31*J31,2)</f>
        <v>0</v>
      </c>
      <c r="L31" s="166">
        <v>21</v>
      </c>
      <c r="M31" s="166">
        <f>G31*(1+L31/100)</f>
        <v>0</v>
      </c>
      <c r="N31" s="166">
        <v>1.8907700000000001</v>
      </c>
      <c r="O31" s="166">
        <f>ROUND(E31*N31,2)</f>
        <v>16.73</v>
      </c>
      <c r="P31" s="166">
        <v>0</v>
      </c>
      <c r="Q31" s="166">
        <f>ROUND(E31*P31,2)</f>
        <v>0</v>
      </c>
      <c r="R31" s="166" t="s">
        <v>345</v>
      </c>
      <c r="S31" s="166" t="s">
        <v>170</v>
      </c>
      <c r="T31" s="167" t="s">
        <v>236</v>
      </c>
      <c r="U31" s="153">
        <v>1.6950000000000001</v>
      </c>
      <c r="V31" s="153">
        <f>ROUND(E31*U31,2)</f>
        <v>15</v>
      </c>
      <c r="W31" s="153"/>
      <c r="X31" s="153" t="s">
        <v>237</v>
      </c>
      <c r="Y31" s="144"/>
      <c r="Z31" s="144"/>
      <c r="AA31" s="144"/>
      <c r="AB31" s="144"/>
      <c r="AC31" s="144"/>
      <c r="AD31" s="144"/>
      <c r="AE31" s="144"/>
      <c r="AF31" s="144"/>
      <c r="AG31" s="144" t="s">
        <v>238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51"/>
      <c r="B32" s="152"/>
      <c r="C32" s="272" t="s">
        <v>346</v>
      </c>
      <c r="D32" s="273"/>
      <c r="E32" s="273"/>
      <c r="F32" s="273"/>
      <c r="G32" s="27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44"/>
      <c r="Z32" s="144"/>
      <c r="AA32" s="144"/>
      <c r="AB32" s="144"/>
      <c r="AC32" s="144"/>
      <c r="AD32" s="144"/>
      <c r="AE32" s="144"/>
      <c r="AF32" s="144"/>
      <c r="AG32" s="144" t="s">
        <v>240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51"/>
      <c r="B33" s="152"/>
      <c r="C33" s="187" t="s">
        <v>347</v>
      </c>
      <c r="D33" s="183"/>
      <c r="E33" s="184">
        <v>8.85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4"/>
      <c r="Z33" s="144"/>
      <c r="AA33" s="144"/>
      <c r="AB33" s="144"/>
      <c r="AC33" s="144"/>
      <c r="AD33" s="144"/>
      <c r="AE33" s="144"/>
      <c r="AF33" s="144"/>
      <c r="AG33" s="144" t="s">
        <v>242</v>
      </c>
      <c r="AH33" s="144">
        <v>0</v>
      </c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x14ac:dyDescent="0.2">
      <c r="A34" s="155" t="s">
        <v>165</v>
      </c>
      <c r="B34" s="156" t="s">
        <v>92</v>
      </c>
      <c r="C34" s="177" t="s">
        <v>93</v>
      </c>
      <c r="D34" s="157"/>
      <c r="E34" s="158"/>
      <c r="F34" s="159"/>
      <c r="G34" s="159">
        <f>SUMIF(AG35:AG39,"&lt;&gt;NOR",G35:G39)</f>
        <v>0</v>
      </c>
      <c r="H34" s="159"/>
      <c r="I34" s="159">
        <f>SUM(I35:I39)</f>
        <v>0</v>
      </c>
      <c r="J34" s="159"/>
      <c r="K34" s="159">
        <f>SUM(K35:K39)</f>
        <v>0</v>
      </c>
      <c r="L34" s="159"/>
      <c r="M34" s="159">
        <f>SUM(M35:M39)</f>
        <v>0</v>
      </c>
      <c r="N34" s="159"/>
      <c r="O34" s="159">
        <f>SUM(O35:O39)</f>
        <v>0.28999999999999998</v>
      </c>
      <c r="P34" s="159"/>
      <c r="Q34" s="159">
        <f>SUM(Q35:Q39)</f>
        <v>0</v>
      </c>
      <c r="R34" s="159"/>
      <c r="S34" s="159"/>
      <c r="T34" s="160"/>
      <c r="U34" s="154"/>
      <c r="V34" s="154">
        <f>SUM(V35:V39)</f>
        <v>37.47</v>
      </c>
      <c r="W34" s="154"/>
      <c r="X34" s="154"/>
      <c r="AG34" t="s">
        <v>166</v>
      </c>
    </row>
    <row r="35" spans="1:60" ht="22.5" outlineLevel="1" x14ac:dyDescent="0.2">
      <c r="A35" s="161">
        <v>10</v>
      </c>
      <c r="B35" s="162" t="s">
        <v>348</v>
      </c>
      <c r="C35" s="178" t="s">
        <v>349</v>
      </c>
      <c r="D35" s="163" t="s">
        <v>308</v>
      </c>
      <c r="E35" s="164">
        <v>295</v>
      </c>
      <c r="F35" s="165"/>
      <c r="G35" s="166">
        <f>ROUND(E35*F35,2)</f>
        <v>0</v>
      </c>
      <c r="H35" s="165"/>
      <c r="I35" s="166">
        <f>ROUND(E35*H35,2)</f>
        <v>0</v>
      </c>
      <c r="J35" s="165"/>
      <c r="K35" s="166">
        <f>ROUND(E35*J35,2)</f>
        <v>0</v>
      </c>
      <c r="L35" s="166">
        <v>21</v>
      </c>
      <c r="M35" s="166">
        <f>G35*(1+L35/100)</f>
        <v>0</v>
      </c>
      <c r="N35" s="166">
        <v>9.8999999999999999E-4</v>
      </c>
      <c r="O35" s="166">
        <f>ROUND(E35*N35,2)</f>
        <v>0.28999999999999998</v>
      </c>
      <c r="P35" s="166">
        <v>0</v>
      </c>
      <c r="Q35" s="166">
        <f>ROUND(E35*P35,2)</f>
        <v>0</v>
      </c>
      <c r="R35" s="166" t="s">
        <v>350</v>
      </c>
      <c r="S35" s="166" t="s">
        <v>170</v>
      </c>
      <c r="T35" s="167" t="s">
        <v>236</v>
      </c>
      <c r="U35" s="153">
        <v>0.10100000000000001</v>
      </c>
      <c r="V35" s="153">
        <f>ROUND(E35*U35,2)</f>
        <v>29.8</v>
      </c>
      <c r="W35" s="153"/>
      <c r="X35" s="153" t="s">
        <v>237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238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51"/>
      <c r="B36" s="152"/>
      <c r="C36" s="261" t="s">
        <v>351</v>
      </c>
      <c r="D36" s="262"/>
      <c r="E36" s="262"/>
      <c r="F36" s="262"/>
      <c r="G36" s="262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44"/>
      <c r="Z36" s="144"/>
      <c r="AA36" s="144"/>
      <c r="AB36" s="144"/>
      <c r="AC36" s="144"/>
      <c r="AD36" s="144"/>
      <c r="AE36" s="144"/>
      <c r="AF36" s="144"/>
      <c r="AG36" s="144" t="s">
        <v>175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51"/>
      <c r="B37" s="152"/>
      <c r="C37" s="187" t="s">
        <v>352</v>
      </c>
      <c r="D37" s="183"/>
      <c r="E37" s="184">
        <v>295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242</v>
      </c>
      <c r="AH37" s="144">
        <v>0</v>
      </c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61">
        <v>11</v>
      </c>
      <c r="B38" s="162" t="s">
        <v>353</v>
      </c>
      <c r="C38" s="178" t="s">
        <v>354</v>
      </c>
      <c r="D38" s="163" t="s">
        <v>308</v>
      </c>
      <c r="E38" s="164">
        <v>295</v>
      </c>
      <c r="F38" s="165"/>
      <c r="G38" s="166">
        <f>ROUND(E38*F38,2)</f>
        <v>0</v>
      </c>
      <c r="H38" s="165"/>
      <c r="I38" s="166">
        <f>ROUND(E38*H38,2)</f>
        <v>0</v>
      </c>
      <c r="J38" s="165"/>
      <c r="K38" s="166">
        <f>ROUND(E38*J38,2)</f>
        <v>0</v>
      </c>
      <c r="L38" s="166">
        <v>21</v>
      </c>
      <c r="M38" s="166">
        <f>G38*(1+L38/100)</f>
        <v>0</v>
      </c>
      <c r="N38" s="166">
        <v>0</v>
      </c>
      <c r="O38" s="166">
        <f>ROUND(E38*N38,2)</f>
        <v>0</v>
      </c>
      <c r="P38" s="166">
        <v>0</v>
      </c>
      <c r="Q38" s="166">
        <f>ROUND(E38*P38,2)</f>
        <v>0</v>
      </c>
      <c r="R38" s="166" t="s">
        <v>345</v>
      </c>
      <c r="S38" s="166" t="s">
        <v>170</v>
      </c>
      <c r="T38" s="167" t="s">
        <v>236</v>
      </c>
      <c r="U38" s="153">
        <v>2.5999999999999999E-2</v>
      </c>
      <c r="V38" s="153">
        <f>ROUND(E38*U38,2)</f>
        <v>7.67</v>
      </c>
      <c r="W38" s="153"/>
      <c r="X38" s="153" t="s">
        <v>237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238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51"/>
      <c r="B39" s="152"/>
      <c r="C39" s="187" t="s">
        <v>352</v>
      </c>
      <c r="D39" s="183"/>
      <c r="E39" s="184">
        <v>295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242</v>
      </c>
      <c r="AH39" s="144">
        <v>0</v>
      </c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x14ac:dyDescent="0.2">
      <c r="A40" s="155" t="s">
        <v>165</v>
      </c>
      <c r="B40" s="156" t="s">
        <v>98</v>
      </c>
      <c r="C40" s="177" t="s">
        <v>99</v>
      </c>
      <c r="D40" s="157"/>
      <c r="E40" s="158"/>
      <c r="F40" s="159"/>
      <c r="G40" s="159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</v>
      </c>
      <c r="P40" s="159"/>
      <c r="Q40" s="159">
        <f>SUM(Q41:Q43)</f>
        <v>0</v>
      </c>
      <c r="R40" s="159"/>
      <c r="S40" s="159"/>
      <c r="T40" s="160"/>
      <c r="U40" s="154"/>
      <c r="V40" s="154">
        <f>SUM(V41:V43)</f>
        <v>9.9600000000000009</v>
      </c>
      <c r="W40" s="154"/>
      <c r="X40" s="154"/>
      <c r="AG40" t="s">
        <v>166</v>
      </c>
    </row>
    <row r="41" spans="1:60" ht="22.5" outlineLevel="1" x14ac:dyDescent="0.2">
      <c r="A41" s="161">
        <v>12</v>
      </c>
      <c r="B41" s="162" t="s">
        <v>355</v>
      </c>
      <c r="C41" s="178" t="s">
        <v>356</v>
      </c>
      <c r="D41" s="163" t="s">
        <v>274</v>
      </c>
      <c r="E41" s="164">
        <v>47.115360000000003</v>
      </c>
      <c r="F41" s="165"/>
      <c r="G41" s="166">
        <f>ROUND(E41*F41,2)</f>
        <v>0</v>
      </c>
      <c r="H41" s="165"/>
      <c r="I41" s="166">
        <f>ROUND(E41*H41,2)</f>
        <v>0</v>
      </c>
      <c r="J41" s="165"/>
      <c r="K41" s="166">
        <f>ROUND(E41*J41,2)</f>
        <v>0</v>
      </c>
      <c r="L41" s="166">
        <v>21</v>
      </c>
      <c r="M41" s="166">
        <f>G41*(1+L41/100)</f>
        <v>0</v>
      </c>
      <c r="N41" s="166">
        <v>0</v>
      </c>
      <c r="O41" s="166">
        <f>ROUND(E41*N41,2)</f>
        <v>0</v>
      </c>
      <c r="P41" s="166">
        <v>0</v>
      </c>
      <c r="Q41" s="166">
        <f>ROUND(E41*P41,2)</f>
        <v>0</v>
      </c>
      <c r="R41" s="166" t="s">
        <v>345</v>
      </c>
      <c r="S41" s="166" t="s">
        <v>170</v>
      </c>
      <c r="T41" s="167" t="s">
        <v>236</v>
      </c>
      <c r="U41" s="153">
        <v>0.21149999999999999</v>
      </c>
      <c r="V41" s="153">
        <f>ROUND(E41*U41,2)</f>
        <v>9.9600000000000009</v>
      </c>
      <c r="W41" s="153"/>
      <c r="X41" s="153" t="s">
        <v>323</v>
      </c>
      <c r="Y41" s="144"/>
      <c r="Z41" s="144"/>
      <c r="AA41" s="144"/>
      <c r="AB41" s="144"/>
      <c r="AC41" s="144"/>
      <c r="AD41" s="144"/>
      <c r="AE41" s="144"/>
      <c r="AF41" s="144"/>
      <c r="AG41" s="144" t="s">
        <v>324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51"/>
      <c r="B42" s="152"/>
      <c r="C42" s="272" t="s">
        <v>357</v>
      </c>
      <c r="D42" s="273"/>
      <c r="E42" s="273"/>
      <c r="F42" s="273"/>
      <c r="G42" s="27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4"/>
      <c r="Z42" s="144"/>
      <c r="AA42" s="144"/>
      <c r="AB42" s="144"/>
      <c r="AC42" s="144"/>
      <c r="AD42" s="144"/>
      <c r="AE42" s="144"/>
      <c r="AF42" s="144"/>
      <c r="AG42" s="144" t="s">
        <v>240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51"/>
      <c r="B43" s="152"/>
      <c r="C43" s="270" t="s">
        <v>358</v>
      </c>
      <c r="D43" s="271"/>
      <c r="E43" s="271"/>
      <c r="F43" s="271"/>
      <c r="G43" s="271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44"/>
      <c r="Z43" s="144"/>
      <c r="AA43" s="144"/>
      <c r="AB43" s="144"/>
      <c r="AC43" s="144"/>
      <c r="AD43" s="144"/>
      <c r="AE43" s="144"/>
      <c r="AF43" s="144"/>
      <c r="AG43" s="144" t="s">
        <v>175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x14ac:dyDescent="0.2">
      <c r="A44" s="155" t="s">
        <v>165</v>
      </c>
      <c r="B44" s="156" t="s">
        <v>134</v>
      </c>
      <c r="C44" s="177" t="s">
        <v>135</v>
      </c>
      <c r="D44" s="157"/>
      <c r="E44" s="158"/>
      <c r="F44" s="159"/>
      <c r="G44" s="159">
        <f>SUMIF(AG45:AG49,"&lt;&gt;NOR",G45:G49)</f>
        <v>0</v>
      </c>
      <c r="H44" s="159"/>
      <c r="I44" s="159">
        <f>SUM(I45:I49)</f>
        <v>0</v>
      </c>
      <c r="J44" s="159"/>
      <c r="K44" s="159">
        <f>SUM(K45:K49)</f>
        <v>0</v>
      </c>
      <c r="L44" s="159"/>
      <c r="M44" s="159">
        <f>SUM(M45:M49)</f>
        <v>0</v>
      </c>
      <c r="N44" s="159"/>
      <c r="O44" s="159">
        <f>SUM(O45:O49)</f>
        <v>0.32</v>
      </c>
      <c r="P44" s="159"/>
      <c r="Q44" s="159">
        <f>SUM(Q45:Q49)</f>
        <v>0</v>
      </c>
      <c r="R44" s="159"/>
      <c r="S44" s="159"/>
      <c r="T44" s="160"/>
      <c r="U44" s="154"/>
      <c r="V44" s="154">
        <f>SUM(V45:V49)</f>
        <v>35.4</v>
      </c>
      <c r="W44" s="154"/>
      <c r="X44" s="154"/>
      <c r="AG44" t="s">
        <v>166</v>
      </c>
    </row>
    <row r="45" spans="1:60" ht="22.5" outlineLevel="1" x14ac:dyDescent="0.2">
      <c r="A45" s="161">
        <v>13</v>
      </c>
      <c r="B45" s="162" t="s">
        <v>359</v>
      </c>
      <c r="C45" s="178" t="s">
        <v>360</v>
      </c>
      <c r="D45" s="163" t="s">
        <v>308</v>
      </c>
      <c r="E45" s="164">
        <v>295</v>
      </c>
      <c r="F45" s="165"/>
      <c r="G45" s="166">
        <f>ROUND(E45*F45,2)</f>
        <v>0</v>
      </c>
      <c r="H45" s="165"/>
      <c r="I45" s="166">
        <f>ROUND(E45*H45,2)</f>
        <v>0</v>
      </c>
      <c r="J45" s="165"/>
      <c r="K45" s="166">
        <f>ROUND(E45*J45,2)</f>
        <v>0</v>
      </c>
      <c r="L45" s="166">
        <v>21</v>
      </c>
      <c r="M45" s="166">
        <f>G45*(1+L45/100)</f>
        <v>0</v>
      </c>
      <c r="N45" s="166">
        <v>0</v>
      </c>
      <c r="O45" s="166">
        <f>ROUND(E45*N45,2)</f>
        <v>0</v>
      </c>
      <c r="P45" s="166">
        <v>0</v>
      </c>
      <c r="Q45" s="166">
        <f>ROUND(E45*P45,2)</f>
        <v>0</v>
      </c>
      <c r="R45" s="166" t="s">
        <v>134</v>
      </c>
      <c r="S45" s="166" t="s">
        <v>170</v>
      </c>
      <c r="T45" s="167" t="s">
        <v>236</v>
      </c>
      <c r="U45" s="153">
        <v>0.12</v>
      </c>
      <c r="V45" s="153">
        <f>ROUND(E45*U45,2)</f>
        <v>35.4</v>
      </c>
      <c r="W45" s="153"/>
      <c r="X45" s="153" t="s">
        <v>237</v>
      </c>
      <c r="Y45" s="144"/>
      <c r="Z45" s="144"/>
      <c r="AA45" s="144"/>
      <c r="AB45" s="144"/>
      <c r="AC45" s="144"/>
      <c r="AD45" s="144"/>
      <c r="AE45" s="144"/>
      <c r="AF45" s="144"/>
      <c r="AG45" s="144" t="s">
        <v>238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51"/>
      <c r="B46" s="152"/>
      <c r="C46" s="261" t="s">
        <v>361</v>
      </c>
      <c r="D46" s="262"/>
      <c r="E46" s="262"/>
      <c r="F46" s="262"/>
      <c r="G46" s="262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44"/>
      <c r="Z46" s="144"/>
      <c r="AA46" s="144"/>
      <c r="AB46" s="144"/>
      <c r="AC46" s="144"/>
      <c r="AD46" s="144"/>
      <c r="AE46" s="144"/>
      <c r="AF46" s="144"/>
      <c r="AG46" s="144" t="s">
        <v>175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51"/>
      <c r="B47" s="152"/>
      <c r="C47" s="187" t="s">
        <v>352</v>
      </c>
      <c r="D47" s="183"/>
      <c r="E47" s="184">
        <v>295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44"/>
      <c r="Z47" s="144"/>
      <c r="AA47" s="144"/>
      <c r="AB47" s="144"/>
      <c r="AC47" s="144"/>
      <c r="AD47" s="144"/>
      <c r="AE47" s="144"/>
      <c r="AF47" s="144"/>
      <c r="AG47" s="144" t="s">
        <v>242</v>
      </c>
      <c r="AH47" s="144">
        <v>0</v>
      </c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61">
        <v>14</v>
      </c>
      <c r="B48" s="162" t="s">
        <v>362</v>
      </c>
      <c r="C48" s="178" t="s">
        <v>363</v>
      </c>
      <c r="D48" s="163" t="s">
        <v>282</v>
      </c>
      <c r="E48" s="164">
        <v>324.5</v>
      </c>
      <c r="F48" s="165"/>
      <c r="G48" s="166">
        <f>ROUND(E48*F48,2)</f>
        <v>0</v>
      </c>
      <c r="H48" s="165"/>
      <c r="I48" s="166">
        <f>ROUND(E48*H48,2)</f>
        <v>0</v>
      </c>
      <c r="J48" s="165"/>
      <c r="K48" s="166">
        <f>ROUND(E48*J48,2)</f>
        <v>0</v>
      </c>
      <c r="L48" s="166">
        <v>21</v>
      </c>
      <c r="M48" s="166">
        <f>G48*(1+L48/100)</f>
        <v>0</v>
      </c>
      <c r="N48" s="166">
        <v>1E-3</v>
      </c>
      <c r="O48" s="166">
        <f>ROUND(E48*N48,2)</f>
        <v>0.32</v>
      </c>
      <c r="P48" s="166">
        <v>0</v>
      </c>
      <c r="Q48" s="166">
        <f>ROUND(E48*P48,2)</f>
        <v>0</v>
      </c>
      <c r="R48" s="166" t="s">
        <v>283</v>
      </c>
      <c r="S48" s="166" t="s">
        <v>170</v>
      </c>
      <c r="T48" s="167" t="s">
        <v>236</v>
      </c>
      <c r="U48" s="153">
        <v>0</v>
      </c>
      <c r="V48" s="153">
        <f>ROUND(E48*U48,2)</f>
        <v>0</v>
      </c>
      <c r="W48" s="153"/>
      <c r="X48" s="153" t="s">
        <v>284</v>
      </c>
      <c r="Y48" s="144"/>
      <c r="Z48" s="144"/>
      <c r="AA48" s="144"/>
      <c r="AB48" s="144"/>
      <c r="AC48" s="144"/>
      <c r="AD48" s="144"/>
      <c r="AE48" s="144"/>
      <c r="AF48" s="144"/>
      <c r="AG48" s="144" t="s">
        <v>285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187" t="s">
        <v>364</v>
      </c>
      <c r="D49" s="183"/>
      <c r="E49" s="184">
        <v>324.5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242</v>
      </c>
      <c r="AH49" s="144">
        <v>0</v>
      </c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x14ac:dyDescent="0.2">
      <c r="A50" s="3"/>
      <c r="B50" s="4"/>
      <c r="C50" s="180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152</v>
      </c>
    </row>
    <row r="51" spans="1:60" x14ac:dyDescent="0.2">
      <c r="A51" s="147"/>
      <c r="B51" s="148" t="s">
        <v>29</v>
      </c>
      <c r="C51" s="181"/>
      <c r="D51" s="149"/>
      <c r="E51" s="150"/>
      <c r="F51" s="150"/>
      <c r="G51" s="176">
        <f>G8+G30+G34+G40+G44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228</v>
      </c>
    </row>
    <row r="52" spans="1:60" x14ac:dyDescent="0.2">
      <c r="C52" s="182"/>
      <c r="D52" s="10"/>
      <c r="AG52" t="s">
        <v>230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14">
    <mergeCell ref="C43:G43"/>
    <mergeCell ref="C46:G46"/>
    <mergeCell ref="C20:G20"/>
    <mergeCell ref="C23:G23"/>
    <mergeCell ref="C26:G26"/>
    <mergeCell ref="C32:G32"/>
    <mergeCell ref="C36:G36"/>
    <mergeCell ref="C42:G42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231</v>
      </c>
      <c r="B1" s="263"/>
      <c r="C1" s="263"/>
      <c r="D1" s="263"/>
      <c r="E1" s="263"/>
      <c r="F1" s="263"/>
      <c r="G1" s="263"/>
      <c r="AG1" t="s">
        <v>139</v>
      </c>
    </row>
    <row r="2" spans="1:60" ht="24.95" customHeight="1" x14ac:dyDescent="0.2">
      <c r="A2" s="136" t="s">
        <v>7</v>
      </c>
      <c r="B2" s="48" t="s">
        <v>42</v>
      </c>
      <c r="C2" s="264" t="s">
        <v>43</v>
      </c>
      <c r="D2" s="265"/>
      <c r="E2" s="265"/>
      <c r="F2" s="265"/>
      <c r="G2" s="266"/>
      <c r="AG2" t="s">
        <v>140</v>
      </c>
    </row>
    <row r="3" spans="1:60" ht="24.95" customHeight="1" x14ac:dyDescent="0.2">
      <c r="A3" s="136" t="s">
        <v>8</v>
      </c>
      <c r="B3" s="48" t="s">
        <v>66</v>
      </c>
      <c r="C3" s="264" t="s">
        <v>67</v>
      </c>
      <c r="D3" s="265"/>
      <c r="E3" s="265"/>
      <c r="F3" s="265"/>
      <c r="G3" s="266"/>
      <c r="AC3" s="118" t="s">
        <v>140</v>
      </c>
      <c r="AG3" t="s">
        <v>142</v>
      </c>
    </row>
    <row r="4" spans="1:60" ht="24.95" customHeight="1" x14ac:dyDescent="0.2">
      <c r="A4" s="137" t="s">
        <v>9</v>
      </c>
      <c r="B4" s="138" t="s">
        <v>68</v>
      </c>
      <c r="C4" s="267" t="s">
        <v>69</v>
      </c>
      <c r="D4" s="268"/>
      <c r="E4" s="268"/>
      <c r="F4" s="268"/>
      <c r="G4" s="269"/>
      <c r="AG4" t="s">
        <v>143</v>
      </c>
    </row>
    <row r="5" spans="1:60" x14ac:dyDescent="0.2">
      <c r="D5" s="10"/>
    </row>
    <row r="6" spans="1:60" ht="38.25" x14ac:dyDescent="0.2">
      <c r="A6" s="140" t="s">
        <v>144</v>
      </c>
      <c r="B6" s="142" t="s">
        <v>145</v>
      </c>
      <c r="C6" s="142" t="s">
        <v>146</v>
      </c>
      <c r="D6" s="141" t="s">
        <v>147</v>
      </c>
      <c r="E6" s="140" t="s">
        <v>148</v>
      </c>
      <c r="F6" s="139" t="s">
        <v>149</v>
      </c>
      <c r="G6" s="140" t="s">
        <v>29</v>
      </c>
      <c r="H6" s="143" t="s">
        <v>30</v>
      </c>
      <c r="I6" s="143" t="s">
        <v>150</v>
      </c>
      <c r="J6" s="143" t="s">
        <v>31</v>
      </c>
      <c r="K6" s="143" t="s">
        <v>151</v>
      </c>
      <c r="L6" s="143" t="s">
        <v>152</v>
      </c>
      <c r="M6" s="143" t="s">
        <v>153</v>
      </c>
      <c r="N6" s="143" t="s">
        <v>154</v>
      </c>
      <c r="O6" s="143" t="s">
        <v>155</v>
      </c>
      <c r="P6" s="143" t="s">
        <v>156</v>
      </c>
      <c r="Q6" s="143" t="s">
        <v>157</v>
      </c>
      <c r="R6" s="143" t="s">
        <v>158</v>
      </c>
      <c r="S6" s="143" t="s">
        <v>159</v>
      </c>
      <c r="T6" s="143" t="s">
        <v>160</v>
      </c>
      <c r="U6" s="143" t="s">
        <v>161</v>
      </c>
      <c r="V6" s="143" t="s">
        <v>162</v>
      </c>
      <c r="W6" s="143" t="s">
        <v>163</v>
      </c>
      <c r="X6" s="143" t="s">
        <v>164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165</v>
      </c>
      <c r="B8" s="156" t="s">
        <v>100</v>
      </c>
      <c r="C8" s="177" t="s">
        <v>101</v>
      </c>
      <c r="D8" s="157"/>
      <c r="E8" s="158"/>
      <c r="F8" s="159"/>
      <c r="G8" s="159">
        <f>SUMIF(AG9:AG55,"&lt;&gt;NOR",G9:G55)</f>
        <v>0</v>
      </c>
      <c r="H8" s="159"/>
      <c r="I8" s="159">
        <f>SUM(I9:I55)</f>
        <v>0</v>
      </c>
      <c r="J8" s="159"/>
      <c r="K8" s="159">
        <f>SUM(K9:K55)</f>
        <v>0</v>
      </c>
      <c r="L8" s="159"/>
      <c r="M8" s="159">
        <f>SUM(M9:M55)</f>
        <v>0</v>
      </c>
      <c r="N8" s="159"/>
      <c r="O8" s="159">
        <f>SUM(O9:O55)</f>
        <v>0</v>
      </c>
      <c r="P8" s="159"/>
      <c r="Q8" s="159">
        <f>SUM(Q9:Q55)</f>
        <v>0</v>
      </c>
      <c r="R8" s="159"/>
      <c r="S8" s="159"/>
      <c r="T8" s="160"/>
      <c r="U8" s="154"/>
      <c r="V8" s="154">
        <f>SUM(V9:V55)</f>
        <v>410.19</v>
      </c>
      <c r="W8" s="154"/>
      <c r="X8" s="154"/>
      <c r="AG8" t="s">
        <v>166</v>
      </c>
    </row>
    <row r="9" spans="1:60" outlineLevel="1" x14ac:dyDescent="0.2">
      <c r="A9" s="161">
        <v>1</v>
      </c>
      <c r="B9" s="162" t="s">
        <v>365</v>
      </c>
      <c r="C9" s="178" t="s">
        <v>366</v>
      </c>
      <c r="D9" s="163" t="s">
        <v>367</v>
      </c>
      <c r="E9" s="164">
        <v>1</v>
      </c>
      <c r="F9" s="165"/>
      <c r="G9" s="166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 t="s">
        <v>256</v>
      </c>
      <c r="S9" s="166" t="s">
        <v>170</v>
      </c>
      <c r="T9" s="167" t="s">
        <v>171</v>
      </c>
      <c r="U9" s="153">
        <v>1.357</v>
      </c>
      <c r="V9" s="153">
        <f>ROUND(E9*U9,2)</f>
        <v>1.36</v>
      </c>
      <c r="W9" s="153"/>
      <c r="X9" s="153" t="s">
        <v>237</v>
      </c>
      <c r="Y9" s="144"/>
      <c r="Z9" s="144"/>
      <c r="AA9" s="144"/>
      <c r="AB9" s="144"/>
      <c r="AC9" s="144"/>
      <c r="AD9" s="144"/>
      <c r="AE9" s="144"/>
      <c r="AF9" s="144"/>
      <c r="AG9" s="144" t="s">
        <v>368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outlineLevel="1" x14ac:dyDescent="0.2">
      <c r="A10" s="151"/>
      <c r="B10" s="152"/>
      <c r="C10" s="272" t="s">
        <v>369</v>
      </c>
      <c r="D10" s="273"/>
      <c r="E10" s="273"/>
      <c r="F10" s="273"/>
      <c r="G10" s="27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240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8" t="str">
        <f>C10</f>
        <v>s odklizením získaného dřeva na vzdálenost do 20 m, se složením na hromady nebo s naložením na dopravní prostředek, se zasypáním jámy, doplněním zeminy, zhutněním a úpravou terénu,</v>
      </c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51"/>
      <c r="B11" s="152"/>
      <c r="C11" s="270" t="s">
        <v>370</v>
      </c>
      <c r="D11" s="271"/>
      <c r="E11" s="271"/>
      <c r="F11" s="271"/>
      <c r="G11" s="271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4"/>
      <c r="Z11" s="144"/>
      <c r="AA11" s="144"/>
      <c r="AB11" s="144"/>
      <c r="AC11" s="144"/>
      <c r="AD11" s="144"/>
      <c r="AE11" s="144"/>
      <c r="AF11" s="144"/>
      <c r="AG11" s="144" t="s">
        <v>175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51"/>
      <c r="B12" s="152"/>
      <c r="C12" s="270" t="s">
        <v>371</v>
      </c>
      <c r="D12" s="271"/>
      <c r="E12" s="271"/>
      <c r="F12" s="271"/>
      <c r="G12" s="271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4"/>
      <c r="Z12" s="144"/>
      <c r="AA12" s="144"/>
      <c r="AB12" s="144"/>
      <c r="AC12" s="144"/>
      <c r="AD12" s="144"/>
      <c r="AE12" s="144"/>
      <c r="AF12" s="144"/>
      <c r="AG12" s="144" t="s">
        <v>175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161">
        <v>2</v>
      </c>
      <c r="B13" s="162" t="s">
        <v>372</v>
      </c>
      <c r="C13" s="178" t="s">
        <v>373</v>
      </c>
      <c r="D13" s="163" t="s">
        <v>234</v>
      </c>
      <c r="E13" s="164">
        <v>1.8</v>
      </c>
      <c r="F13" s="165"/>
      <c r="G13" s="166">
        <f>ROUND(E13*F13,2)</f>
        <v>0</v>
      </c>
      <c r="H13" s="165"/>
      <c r="I13" s="166">
        <f>ROUND(E13*H13,2)</f>
        <v>0</v>
      </c>
      <c r="J13" s="165"/>
      <c r="K13" s="166">
        <f>ROUND(E13*J13,2)</f>
        <v>0</v>
      </c>
      <c r="L13" s="166">
        <v>21</v>
      </c>
      <c r="M13" s="166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6"/>
      <c r="S13" s="166" t="s">
        <v>374</v>
      </c>
      <c r="T13" s="167" t="s">
        <v>171</v>
      </c>
      <c r="U13" s="153">
        <v>0</v>
      </c>
      <c r="V13" s="153">
        <f>ROUND(E13*U13,2)</f>
        <v>0</v>
      </c>
      <c r="W13" s="153"/>
      <c r="X13" s="153" t="s">
        <v>237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238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51"/>
      <c r="B14" s="152"/>
      <c r="C14" s="261" t="s">
        <v>375</v>
      </c>
      <c r="D14" s="262"/>
      <c r="E14" s="262"/>
      <c r="F14" s="262"/>
      <c r="G14" s="262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4"/>
      <c r="Z14" s="144"/>
      <c r="AA14" s="144"/>
      <c r="AB14" s="144"/>
      <c r="AC14" s="144"/>
      <c r="AD14" s="144"/>
      <c r="AE14" s="144"/>
      <c r="AF14" s="144"/>
      <c r="AG14" s="144" t="s">
        <v>175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51"/>
      <c r="B15" s="152"/>
      <c r="C15" s="270" t="s">
        <v>376</v>
      </c>
      <c r="D15" s="271"/>
      <c r="E15" s="271"/>
      <c r="F15" s="271"/>
      <c r="G15" s="271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44"/>
      <c r="Z15" s="144"/>
      <c r="AA15" s="144"/>
      <c r="AB15" s="144"/>
      <c r="AC15" s="144"/>
      <c r="AD15" s="144"/>
      <c r="AE15" s="144"/>
      <c r="AF15" s="144"/>
      <c r="AG15" s="144" t="s">
        <v>175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51"/>
      <c r="B16" s="152"/>
      <c r="C16" s="204" t="s">
        <v>930</v>
      </c>
      <c r="D16" s="205"/>
      <c r="E16" s="205"/>
      <c r="F16" s="205"/>
      <c r="G16" s="205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51"/>
      <c r="B17" s="152"/>
      <c r="C17" s="270" t="s">
        <v>929</v>
      </c>
      <c r="D17" s="271"/>
      <c r="E17" s="271"/>
      <c r="F17" s="271"/>
      <c r="G17" s="271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44"/>
      <c r="Z17" s="144"/>
      <c r="AA17" s="144"/>
      <c r="AB17" s="144"/>
      <c r="AC17" s="144"/>
      <c r="AD17" s="144"/>
      <c r="AE17" s="144"/>
      <c r="AF17" s="144"/>
      <c r="AG17" s="144" t="s">
        <v>175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2.5" outlineLevel="1" x14ac:dyDescent="0.2">
      <c r="A18" s="161">
        <v>3</v>
      </c>
      <c r="B18" s="162" t="s">
        <v>372</v>
      </c>
      <c r="C18" s="178" t="s">
        <v>373</v>
      </c>
      <c r="D18" s="163" t="s">
        <v>234</v>
      </c>
      <c r="E18" s="164">
        <v>5.3</v>
      </c>
      <c r="F18" s="165"/>
      <c r="G18" s="166">
        <f>ROUND(E18*F18,2)</f>
        <v>0</v>
      </c>
      <c r="H18" s="165"/>
      <c r="I18" s="166">
        <f>ROUND(E18*H18,2)</f>
        <v>0</v>
      </c>
      <c r="J18" s="165"/>
      <c r="K18" s="166">
        <f>ROUND(E18*J18,2)</f>
        <v>0</v>
      </c>
      <c r="L18" s="166">
        <v>21</v>
      </c>
      <c r="M18" s="166">
        <f>G18*(1+L18/100)</f>
        <v>0</v>
      </c>
      <c r="N18" s="166">
        <v>0</v>
      </c>
      <c r="O18" s="166">
        <f>ROUND(E18*N18,2)</f>
        <v>0</v>
      </c>
      <c r="P18" s="166">
        <v>0</v>
      </c>
      <c r="Q18" s="166">
        <f>ROUND(E18*P18,2)</f>
        <v>0</v>
      </c>
      <c r="R18" s="166"/>
      <c r="S18" s="166" t="s">
        <v>374</v>
      </c>
      <c r="T18" s="167" t="s">
        <v>171</v>
      </c>
      <c r="U18" s="153">
        <v>0</v>
      </c>
      <c r="V18" s="153">
        <f>ROUND(E18*U18,2)</f>
        <v>0</v>
      </c>
      <c r="W18" s="153"/>
      <c r="X18" s="153" t="s">
        <v>237</v>
      </c>
      <c r="Y18" s="144"/>
      <c r="Z18" s="144"/>
      <c r="AA18" s="144"/>
      <c r="AB18" s="144"/>
      <c r="AC18" s="144"/>
      <c r="AD18" s="144"/>
      <c r="AE18" s="144"/>
      <c r="AF18" s="144"/>
      <c r="AG18" s="144" t="s">
        <v>238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51"/>
      <c r="B19" s="152"/>
      <c r="C19" s="261" t="s">
        <v>375</v>
      </c>
      <c r="D19" s="262"/>
      <c r="E19" s="262"/>
      <c r="F19" s="262"/>
      <c r="G19" s="262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44"/>
      <c r="Z19" s="144"/>
      <c r="AA19" s="144"/>
      <c r="AB19" s="144"/>
      <c r="AC19" s="144"/>
      <c r="AD19" s="144"/>
      <c r="AE19" s="144"/>
      <c r="AF19" s="144"/>
      <c r="AG19" s="144" t="s">
        <v>175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51"/>
      <c r="B20" s="152"/>
      <c r="C20" s="270" t="s">
        <v>376</v>
      </c>
      <c r="D20" s="271"/>
      <c r="E20" s="271"/>
      <c r="F20" s="271"/>
      <c r="G20" s="271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175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51"/>
      <c r="B21" s="152"/>
      <c r="C21" s="204" t="s">
        <v>930</v>
      </c>
      <c r="D21" s="205"/>
      <c r="E21" s="205"/>
      <c r="F21" s="205"/>
      <c r="G21" s="205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51"/>
      <c r="B22" s="152"/>
      <c r="C22" s="270" t="s">
        <v>929</v>
      </c>
      <c r="D22" s="271"/>
      <c r="E22" s="271"/>
      <c r="F22" s="271"/>
      <c r="G22" s="271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4"/>
      <c r="Z22" s="144"/>
      <c r="AA22" s="144"/>
      <c r="AB22" s="144"/>
      <c r="AC22" s="144"/>
      <c r="AD22" s="144"/>
      <c r="AE22" s="144"/>
      <c r="AF22" s="144"/>
      <c r="AG22" s="144" t="s">
        <v>175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61">
        <v>4</v>
      </c>
      <c r="B23" s="162" t="s">
        <v>365</v>
      </c>
      <c r="C23" s="178" t="s">
        <v>366</v>
      </c>
      <c r="D23" s="163" t="s">
        <v>367</v>
      </c>
      <c r="E23" s="164">
        <v>40</v>
      </c>
      <c r="F23" s="165"/>
      <c r="G23" s="166">
        <f>ROUND(E23*F23,2)</f>
        <v>0</v>
      </c>
      <c r="H23" s="165"/>
      <c r="I23" s="166">
        <f>ROUND(E23*H23,2)</f>
        <v>0</v>
      </c>
      <c r="J23" s="165"/>
      <c r="K23" s="166">
        <f>ROUND(E23*J23,2)</f>
        <v>0</v>
      </c>
      <c r="L23" s="166">
        <v>21</v>
      </c>
      <c r="M23" s="166">
        <f>G23*(1+L23/100)</f>
        <v>0</v>
      </c>
      <c r="N23" s="166">
        <v>0</v>
      </c>
      <c r="O23" s="166">
        <f>ROUND(E23*N23,2)</f>
        <v>0</v>
      </c>
      <c r="P23" s="166">
        <v>0</v>
      </c>
      <c r="Q23" s="166">
        <f>ROUND(E23*P23,2)</f>
        <v>0</v>
      </c>
      <c r="R23" s="166" t="s">
        <v>256</v>
      </c>
      <c r="S23" s="166" t="s">
        <v>170</v>
      </c>
      <c r="T23" s="167" t="s">
        <v>171</v>
      </c>
      <c r="U23" s="153">
        <v>1.357</v>
      </c>
      <c r="V23" s="153">
        <f>ROUND(E23*U23,2)</f>
        <v>54.28</v>
      </c>
      <c r="W23" s="153"/>
      <c r="X23" s="153" t="s">
        <v>237</v>
      </c>
      <c r="Y23" s="144"/>
      <c r="Z23" s="144"/>
      <c r="AA23" s="144"/>
      <c r="AB23" s="144"/>
      <c r="AC23" s="144"/>
      <c r="AD23" s="144"/>
      <c r="AE23" s="144"/>
      <c r="AF23" s="144"/>
      <c r="AG23" s="144" t="s">
        <v>368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ht="22.5" outlineLevel="1" x14ac:dyDescent="0.2">
      <c r="A24" s="151"/>
      <c r="B24" s="152"/>
      <c r="C24" s="272" t="s">
        <v>369</v>
      </c>
      <c r="D24" s="273"/>
      <c r="E24" s="273"/>
      <c r="F24" s="273"/>
      <c r="G24" s="27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4"/>
      <c r="Z24" s="144"/>
      <c r="AA24" s="144"/>
      <c r="AB24" s="144"/>
      <c r="AC24" s="144"/>
      <c r="AD24" s="144"/>
      <c r="AE24" s="144"/>
      <c r="AF24" s="144"/>
      <c r="AG24" s="144" t="s">
        <v>240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68" t="str">
        <f>C24</f>
        <v>s odklizením získaného dřeva na vzdálenost do 20 m, se složením na hromady nebo s naložením na dopravní prostředek, se zasypáním jámy, doplněním zeminy, zhutněním a úpravou terénu,</v>
      </c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51"/>
      <c r="B25" s="152"/>
      <c r="C25" s="270" t="s">
        <v>370</v>
      </c>
      <c r="D25" s="271"/>
      <c r="E25" s="271"/>
      <c r="F25" s="271"/>
      <c r="G25" s="271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44"/>
      <c r="AA25" s="144"/>
      <c r="AB25" s="144"/>
      <c r="AC25" s="144"/>
      <c r="AD25" s="144"/>
      <c r="AE25" s="144"/>
      <c r="AF25" s="144"/>
      <c r="AG25" s="144" t="s">
        <v>175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61">
        <v>5</v>
      </c>
      <c r="B26" s="162" t="s">
        <v>377</v>
      </c>
      <c r="C26" s="178" t="s">
        <v>378</v>
      </c>
      <c r="D26" s="163" t="s">
        <v>367</v>
      </c>
      <c r="E26" s="164">
        <v>3</v>
      </c>
      <c r="F26" s="165"/>
      <c r="G26" s="166">
        <f>ROUND(E26*F26,2)</f>
        <v>0</v>
      </c>
      <c r="H26" s="165"/>
      <c r="I26" s="166">
        <f>ROUND(E26*H26,2)</f>
        <v>0</v>
      </c>
      <c r="J26" s="165"/>
      <c r="K26" s="166">
        <f>ROUND(E26*J26,2)</f>
        <v>0</v>
      </c>
      <c r="L26" s="166">
        <v>21</v>
      </c>
      <c r="M26" s="166">
        <f>G26*(1+L26/100)</f>
        <v>0</v>
      </c>
      <c r="N26" s="166">
        <v>0</v>
      </c>
      <c r="O26" s="166">
        <f>ROUND(E26*N26,2)</f>
        <v>0</v>
      </c>
      <c r="P26" s="166">
        <v>0</v>
      </c>
      <c r="Q26" s="166">
        <f>ROUND(E26*P26,2)</f>
        <v>0</v>
      </c>
      <c r="R26" s="166" t="s">
        <v>256</v>
      </c>
      <c r="S26" s="166" t="s">
        <v>170</v>
      </c>
      <c r="T26" s="167" t="s">
        <v>171</v>
      </c>
      <c r="U26" s="153">
        <v>2.698</v>
      </c>
      <c r="V26" s="153">
        <f>ROUND(E26*U26,2)</f>
        <v>8.09</v>
      </c>
      <c r="W26" s="153"/>
      <c r="X26" s="153" t="s">
        <v>237</v>
      </c>
      <c r="Y26" s="144"/>
      <c r="Z26" s="144"/>
      <c r="AA26" s="144"/>
      <c r="AB26" s="144"/>
      <c r="AC26" s="144"/>
      <c r="AD26" s="144"/>
      <c r="AE26" s="144"/>
      <c r="AF26" s="144"/>
      <c r="AG26" s="144" t="s">
        <v>368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ht="22.5" outlineLevel="1" x14ac:dyDescent="0.2">
      <c r="A27" s="151"/>
      <c r="B27" s="152"/>
      <c r="C27" s="272" t="s">
        <v>369</v>
      </c>
      <c r="D27" s="273"/>
      <c r="E27" s="273"/>
      <c r="F27" s="273"/>
      <c r="G27" s="27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44"/>
      <c r="Z27" s="144"/>
      <c r="AA27" s="144"/>
      <c r="AB27" s="144"/>
      <c r="AC27" s="144"/>
      <c r="AD27" s="144"/>
      <c r="AE27" s="144"/>
      <c r="AF27" s="144"/>
      <c r="AG27" s="144" t="s">
        <v>240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68" t="str">
        <f>C27</f>
        <v>s odklizením získaného dřeva na vzdálenost do 20 m, se složením na hromady nebo s naložením na dopravní prostředek, se zasypáním jámy, doplněním zeminy, zhutněním a úpravou terénu,</v>
      </c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51"/>
      <c r="B28" s="152"/>
      <c r="C28" s="270" t="s">
        <v>379</v>
      </c>
      <c r="D28" s="271"/>
      <c r="E28" s="271"/>
      <c r="F28" s="271"/>
      <c r="G28" s="271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175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68" t="str">
        <f>C28</f>
        <v>složení na hromady nebo naložení na dopr. Prostředek, zasypání jámy, doplnění zeminy, zhutnění a úpravu terénu</v>
      </c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61">
        <v>6</v>
      </c>
      <c r="B29" s="162" t="s">
        <v>380</v>
      </c>
      <c r="C29" s="178" t="s">
        <v>381</v>
      </c>
      <c r="D29" s="163" t="s">
        <v>367</v>
      </c>
      <c r="E29" s="164">
        <v>23</v>
      </c>
      <c r="F29" s="165"/>
      <c r="G29" s="166">
        <f>ROUND(E29*F29,2)</f>
        <v>0</v>
      </c>
      <c r="H29" s="165"/>
      <c r="I29" s="166">
        <f>ROUND(E29*H29,2)</f>
        <v>0</v>
      </c>
      <c r="J29" s="165"/>
      <c r="K29" s="166">
        <f>ROUND(E29*J29,2)</f>
        <v>0</v>
      </c>
      <c r="L29" s="166">
        <v>21</v>
      </c>
      <c r="M29" s="166">
        <f>G29*(1+L29/100)</f>
        <v>0</v>
      </c>
      <c r="N29" s="166">
        <v>0</v>
      </c>
      <c r="O29" s="166">
        <f>ROUND(E29*N29,2)</f>
        <v>0</v>
      </c>
      <c r="P29" s="166">
        <v>0</v>
      </c>
      <c r="Q29" s="166">
        <f>ROUND(E29*P29,2)</f>
        <v>0</v>
      </c>
      <c r="R29" s="166" t="s">
        <v>256</v>
      </c>
      <c r="S29" s="166" t="s">
        <v>170</v>
      </c>
      <c r="T29" s="167" t="s">
        <v>171</v>
      </c>
      <c r="U29" s="153">
        <v>5.2469999999999999</v>
      </c>
      <c r="V29" s="153">
        <f>ROUND(E29*U29,2)</f>
        <v>120.68</v>
      </c>
      <c r="W29" s="153"/>
      <c r="X29" s="153" t="s">
        <v>237</v>
      </c>
      <c r="Y29" s="144"/>
      <c r="Z29" s="144"/>
      <c r="AA29" s="144"/>
      <c r="AB29" s="144"/>
      <c r="AC29" s="144"/>
      <c r="AD29" s="144"/>
      <c r="AE29" s="144"/>
      <c r="AF29" s="144"/>
      <c r="AG29" s="144" t="s">
        <v>368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ht="22.5" outlineLevel="1" x14ac:dyDescent="0.2">
      <c r="A30" s="151"/>
      <c r="B30" s="152"/>
      <c r="C30" s="272" t="s">
        <v>369</v>
      </c>
      <c r="D30" s="273"/>
      <c r="E30" s="273"/>
      <c r="F30" s="273"/>
      <c r="G30" s="27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44"/>
      <c r="Z30" s="144"/>
      <c r="AA30" s="144"/>
      <c r="AB30" s="144"/>
      <c r="AC30" s="144"/>
      <c r="AD30" s="144"/>
      <c r="AE30" s="144"/>
      <c r="AF30" s="144"/>
      <c r="AG30" s="144" t="s">
        <v>240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68" t="str">
        <f>C30</f>
        <v>s odklizením získaného dřeva na vzdálenost do 20 m, se složením na hromady nebo s naložením na dopravní prostředek, se zasypáním jámy, doplněním zeminy, zhutněním a úpravou terénu,</v>
      </c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51"/>
      <c r="B31" s="152"/>
      <c r="C31" s="270" t="s">
        <v>379</v>
      </c>
      <c r="D31" s="271"/>
      <c r="E31" s="271"/>
      <c r="F31" s="271"/>
      <c r="G31" s="271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44"/>
      <c r="Z31" s="144"/>
      <c r="AA31" s="144"/>
      <c r="AB31" s="144"/>
      <c r="AC31" s="144"/>
      <c r="AD31" s="144"/>
      <c r="AE31" s="144"/>
      <c r="AF31" s="144"/>
      <c r="AG31" s="144" t="s">
        <v>175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68" t="str">
        <f>C31</f>
        <v>složení na hromady nebo naložení na dopr. Prostředek, zasypání jámy, doplnění zeminy, zhutnění a úpravu terénu</v>
      </c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61">
        <v>7</v>
      </c>
      <c r="B32" s="162" t="s">
        <v>382</v>
      </c>
      <c r="C32" s="178" t="s">
        <v>383</v>
      </c>
      <c r="D32" s="163" t="s">
        <v>367</v>
      </c>
      <c r="E32" s="164">
        <v>2</v>
      </c>
      <c r="F32" s="165"/>
      <c r="G32" s="166">
        <f>ROUND(E32*F32,2)</f>
        <v>0</v>
      </c>
      <c r="H32" s="165"/>
      <c r="I32" s="166">
        <f>ROUND(E32*H32,2)</f>
        <v>0</v>
      </c>
      <c r="J32" s="165"/>
      <c r="K32" s="166">
        <f>ROUND(E32*J32,2)</f>
        <v>0</v>
      </c>
      <c r="L32" s="166">
        <v>21</v>
      </c>
      <c r="M32" s="166">
        <f>G32*(1+L32/100)</f>
        <v>0</v>
      </c>
      <c r="N32" s="166">
        <v>0</v>
      </c>
      <c r="O32" s="166">
        <f>ROUND(E32*N32,2)</f>
        <v>0</v>
      </c>
      <c r="P32" s="166">
        <v>0</v>
      </c>
      <c r="Q32" s="166">
        <f>ROUND(E32*P32,2)</f>
        <v>0</v>
      </c>
      <c r="R32" s="166" t="s">
        <v>256</v>
      </c>
      <c r="S32" s="166" t="s">
        <v>170</v>
      </c>
      <c r="T32" s="167" t="s">
        <v>171</v>
      </c>
      <c r="U32" s="153">
        <v>7.6509999999999998</v>
      </c>
      <c r="V32" s="153">
        <f>ROUND(E32*U32,2)</f>
        <v>15.3</v>
      </c>
      <c r="W32" s="153"/>
      <c r="X32" s="153" t="s">
        <v>237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368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ht="22.5" outlineLevel="1" x14ac:dyDescent="0.2">
      <c r="A33" s="151"/>
      <c r="B33" s="152"/>
      <c r="C33" s="272" t="s">
        <v>369</v>
      </c>
      <c r="D33" s="273"/>
      <c r="E33" s="273"/>
      <c r="F33" s="273"/>
      <c r="G33" s="27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4"/>
      <c r="Z33" s="144"/>
      <c r="AA33" s="144"/>
      <c r="AB33" s="144"/>
      <c r="AC33" s="144"/>
      <c r="AD33" s="144"/>
      <c r="AE33" s="144"/>
      <c r="AF33" s="144"/>
      <c r="AG33" s="144" t="s">
        <v>240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68" t="str">
        <f>C33</f>
        <v>s odklizením získaného dřeva na vzdálenost do 20 m, se složením na hromady nebo s naložením na dopravní prostředek, se zasypáním jámy, doplněním zeminy, zhutněním a úpravou terénu,</v>
      </c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51"/>
      <c r="B34" s="152"/>
      <c r="C34" s="270" t="s">
        <v>379</v>
      </c>
      <c r="D34" s="271"/>
      <c r="E34" s="271"/>
      <c r="F34" s="271"/>
      <c r="G34" s="271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44"/>
      <c r="Z34" s="144"/>
      <c r="AA34" s="144"/>
      <c r="AB34" s="144"/>
      <c r="AC34" s="144"/>
      <c r="AD34" s="144"/>
      <c r="AE34" s="144"/>
      <c r="AF34" s="144"/>
      <c r="AG34" s="144" t="s">
        <v>175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68" t="str">
        <f>C34</f>
        <v>složení na hromady nebo naložení na dopr. Prostředek, zasypání jámy, doplnění zeminy, zhutnění a úpravu terénu</v>
      </c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61">
        <v>8</v>
      </c>
      <c r="B35" s="162" t="s">
        <v>384</v>
      </c>
      <c r="C35" s="178" t="s">
        <v>385</v>
      </c>
      <c r="D35" s="163" t="s">
        <v>367</v>
      </c>
      <c r="E35" s="164">
        <v>5</v>
      </c>
      <c r="F35" s="165"/>
      <c r="G35" s="166">
        <f>ROUND(E35*F35,2)</f>
        <v>0</v>
      </c>
      <c r="H35" s="165"/>
      <c r="I35" s="166">
        <f>ROUND(E35*H35,2)</f>
        <v>0</v>
      </c>
      <c r="J35" s="165"/>
      <c r="K35" s="166">
        <f>ROUND(E35*J35,2)</f>
        <v>0</v>
      </c>
      <c r="L35" s="166">
        <v>21</v>
      </c>
      <c r="M35" s="166">
        <f>G35*(1+L35/100)</f>
        <v>0</v>
      </c>
      <c r="N35" s="166">
        <v>0</v>
      </c>
      <c r="O35" s="166">
        <f>ROUND(E35*N35,2)</f>
        <v>0</v>
      </c>
      <c r="P35" s="166">
        <v>0</v>
      </c>
      <c r="Q35" s="166">
        <f>ROUND(E35*P35,2)</f>
        <v>0</v>
      </c>
      <c r="R35" s="166" t="s">
        <v>256</v>
      </c>
      <c r="S35" s="166" t="s">
        <v>170</v>
      </c>
      <c r="T35" s="167" t="s">
        <v>171</v>
      </c>
      <c r="U35" s="153">
        <v>9.9749999999999996</v>
      </c>
      <c r="V35" s="153">
        <f>ROUND(E35*U35,2)</f>
        <v>49.88</v>
      </c>
      <c r="W35" s="153"/>
      <c r="X35" s="153" t="s">
        <v>237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368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ht="22.5" outlineLevel="1" x14ac:dyDescent="0.2">
      <c r="A36" s="151"/>
      <c r="B36" s="152"/>
      <c r="C36" s="272" t="s">
        <v>369</v>
      </c>
      <c r="D36" s="273"/>
      <c r="E36" s="273"/>
      <c r="F36" s="273"/>
      <c r="G36" s="27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44"/>
      <c r="Z36" s="144"/>
      <c r="AA36" s="144"/>
      <c r="AB36" s="144"/>
      <c r="AC36" s="144"/>
      <c r="AD36" s="144"/>
      <c r="AE36" s="144"/>
      <c r="AF36" s="144"/>
      <c r="AG36" s="144" t="s">
        <v>240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68" t="str">
        <f>C36</f>
        <v>s odklizením získaného dřeva na vzdálenost do 20 m, se složením na hromady nebo s naložením na dopravní prostředek, se zasypáním jámy, doplněním zeminy, zhutněním a úpravou terénu,</v>
      </c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51"/>
      <c r="B37" s="152"/>
      <c r="C37" s="270" t="s">
        <v>379</v>
      </c>
      <c r="D37" s="271"/>
      <c r="E37" s="271"/>
      <c r="F37" s="271"/>
      <c r="G37" s="271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175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68" t="str">
        <f>C37</f>
        <v>složení na hromady nebo naložení na dopr. Prostředek, zasypání jámy, doplnění zeminy, zhutnění a úpravu terénu</v>
      </c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61">
        <v>9</v>
      </c>
      <c r="B38" s="162" t="s">
        <v>386</v>
      </c>
      <c r="C38" s="178" t="s">
        <v>387</v>
      </c>
      <c r="D38" s="163" t="s">
        <v>367</v>
      </c>
      <c r="E38" s="164">
        <v>4</v>
      </c>
      <c r="F38" s="165"/>
      <c r="G38" s="166">
        <f>ROUND(E38*F38,2)</f>
        <v>0</v>
      </c>
      <c r="H38" s="165"/>
      <c r="I38" s="166">
        <f>ROUND(E38*H38,2)</f>
        <v>0</v>
      </c>
      <c r="J38" s="165"/>
      <c r="K38" s="166">
        <f>ROUND(E38*J38,2)</f>
        <v>0</v>
      </c>
      <c r="L38" s="166">
        <v>21</v>
      </c>
      <c r="M38" s="166">
        <f>G38*(1+L38/100)</f>
        <v>0</v>
      </c>
      <c r="N38" s="166">
        <v>0</v>
      </c>
      <c r="O38" s="166">
        <f>ROUND(E38*N38,2)</f>
        <v>0</v>
      </c>
      <c r="P38" s="166">
        <v>0</v>
      </c>
      <c r="Q38" s="166">
        <f>ROUND(E38*P38,2)</f>
        <v>0</v>
      </c>
      <c r="R38" s="166" t="s">
        <v>256</v>
      </c>
      <c r="S38" s="166" t="s">
        <v>170</v>
      </c>
      <c r="T38" s="167" t="s">
        <v>171</v>
      </c>
      <c r="U38" s="153">
        <v>12.951000000000001</v>
      </c>
      <c r="V38" s="153">
        <f>ROUND(E38*U38,2)</f>
        <v>51.8</v>
      </c>
      <c r="W38" s="153"/>
      <c r="X38" s="153" t="s">
        <v>237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368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ht="22.5" outlineLevel="1" x14ac:dyDescent="0.2">
      <c r="A39" s="151"/>
      <c r="B39" s="152"/>
      <c r="C39" s="272" t="s">
        <v>369</v>
      </c>
      <c r="D39" s="273"/>
      <c r="E39" s="273"/>
      <c r="F39" s="273"/>
      <c r="G39" s="27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240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68" t="str">
        <f>C39</f>
        <v>s odklizením získaného dřeva na vzdálenost do 20 m, se složením na hromady nebo s naložením na dopravní prostředek, se zasypáním jámy, doplněním zeminy, zhutněním a úpravou terénu,</v>
      </c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51"/>
      <c r="B40" s="152"/>
      <c r="C40" s="270" t="s">
        <v>379</v>
      </c>
      <c r="D40" s="271"/>
      <c r="E40" s="271"/>
      <c r="F40" s="271"/>
      <c r="G40" s="271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44"/>
      <c r="Z40" s="144"/>
      <c r="AA40" s="144"/>
      <c r="AB40" s="144"/>
      <c r="AC40" s="144"/>
      <c r="AD40" s="144"/>
      <c r="AE40" s="144"/>
      <c r="AF40" s="144"/>
      <c r="AG40" s="144" t="s">
        <v>175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68" t="str">
        <f>C40</f>
        <v>složení na hromady nebo naložení na dopr. Prostředek, zasypání jámy, doplnění zeminy, zhutnění a úpravu terénu</v>
      </c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61">
        <v>10</v>
      </c>
      <c r="B41" s="162" t="s">
        <v>388</v>
      </c>
      <c r="C41" s="178" t="s">
        <v>389</v>
      </c>
      <c r="D41" s="163" t="s">
        <v>367</v>
      </c>
      <c r="E41" s="164">
        <v>3</v>
      </c>
      <c r="F41" s="165"/>
      <c r="G41" s="166">
        <f>ROUND(E41*F41,2)</f>
        <v>0</v>
      </c>
      <c r="H41" s="165"/>
      <c r="I41" s="166">
        <f>ROUND(E41*H41,2)</f>
        <v>0</v>
      </c>
      <c r="J41" s="165"/>
      <c r="K41" s="166">
        <f>ROUND(E41*J41,2)</f>
        <v>0</v>
      </c>
      <c r="L41" s="166">
        <v>21</v>
      </c>
      <c r="M41" s="166">
        <f>G41*(1+L41/100)</f>
        <v>0</v>
      </c>
      <c r="N41" s="166">
        <v>0</v>
      </c>
      <c r="O41" s="166">
        <f>ROUND(E41*N41,2)</f>
        <v>0</v>
      </c>
      <c r="P41" s="166">
        <v>0</v>
      </c>
      <c r="Q41" s="166">
        <f>ROUND(E41*P41,2)</f>
        <v>0</v>
      </c>
      <c r="R41" s="166" t="s">
        <v>256</v>
      </c>
      <c r="S41" s="166" t="s">
        <v>170</v>
      </c>
      <c r="T41" s="167" t="s">
        <v>171</v>
      </c>
      <c r="U41" s="153">
        <v>16.920000000000002</v>
      </c>
      <c r="V41" s="153">
        <f>ROUND(E41*U41,2)</f>
        <v>50.76</v>
      </c>
      <c r="W41" s="153"/>
      <c r="X41" s="153" t="s">
        <v>237</v>
      </c>
      <c r="Y41" s="144"/>
      <c r="Z41" s="144"/>
      <c r="AA41" s="144"/>
      <c r="AB41" s="144"/>
      <c r="AC41" s="144"/>
      <c r="AD41" s="144"/>
      <c r="AE41" s="144"/>
      <c r="AF41" s="144"/>
      <c r="AG41" s="144" t="s">
        <v>368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ht="22.5" outlineLevel="1" x14ac:dyDescent="0.2">
      <c r="A42" s="151"/>
      <c r="B42" s="152"/>
      <c r="C42" s="272" t="s">
        <v>369</v>
      </c>
      <c r="D42" s="273"/>
      <c r="E42" s="273"/>
      <c r="F42" s="273"/>
      <c r="G42" s="27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4"/>
      <c r="Z42" s="144"/>
      <c r="AA42" s="144"/>
      <c r="AB42" s="144"/>
      <c r="AC42" s="144"/>
      <c r="AD42" s="144"/>
      <c r="AE42" s="144"/>
      <c r="AF42" s="144"/>
      <c r="AG42" s="144" t="s">
        <v>240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68" t="str">
        <f>C42</f>
        <v>s odklizením získaného dřeva na vzdálenost do 20 m, se složením na hromady nebo s naložením na dopravní prostředek, se zasypáním jámy, doplněním zeminy, zhutněním a úpravou terénu,</v>
      </c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51"/>
      <c r="B43" s="152"/>
      <c r="C43" s="270" t="s">
        <v>379</v>
      </c>
      <c r="D43" s="271"/>
      <c r="E43" s="271"/>
      <c r="F43" s="271"/>
      <c r="G43" s="271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44"/>
      <c r="Z43" s="144"/>
      <c r="AA43" s="144"/>
      <c r="AB43" s="144"/>
      <c r="AC43" s="144"/>
      <c r="AD43" s="144"/>
      <c r="AE43" s="144"/>
      <c r="AF43" s="144"/>
      <c r="AG43" s="144" t="s">
        <v>175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68" t="str">
        <f>C43</f>
        <v>složení na hromady nebo naložení na dopr. Prostředek, zasypání jámy, doplnění zeminy, zhutnění a úpravu terénu</v>
      </c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61">
        <v>11</v>
      </c>
      <c r="B44" s="162" t="s">
        <v>390</v>
      </c>
      <c r="C44" s="178" t="s">
        <v>391</v>
      </c>
      <c r="D44" s="163" t="s">
        <v>367</v>
      </c>
      <c r="E44" s="164">
        <v>43</v>
      </c>
      <c r="F44" s="165"/>
      <c r="G44" s="166">
        <f>ROUND(E44*F44,2)</f>
        <v>0</v>
      </c>
      <c r="H44" s="165"/>
      <c r="I44" s="166">
        <f>ROUND(E44*H44,2)</f>
        <v>0</v>
      </c>
      <c r="J44" s="165"/>
      <c r="K44" s="166">
        <f>ROUND(E44*J44,2)</f>
        <v>0</v>
      </c>
      <c r="L44" s="166">
        <v>21</v>
      </c>
      <c r="M44" s="166">
        <f>G44*(1+L44/100)</f>
        <v>0</v>
      </c>
      <c r="N44" s="166">
        <v>0</v>
      </c>
      <c r="O44" s="166">
        <f>ROUND(E44*N44,2)</f>
        <v>0</v>
      </c>
      <c r="P44" s="166">
        <v>0</v>
      </c>
      <c r="Q44" s="166">
        <f>ROUND(E44*P44,2)</f>
        <v>0</v>
      </c>
      <c r="R44" s="166" t="s">
        <v>235</v>
      </c>
      <c r="S44" s="166" t="s">
        <v>170</v>
      </c>
      <c r="T44" s="167" t="s">
        <v>171</v>
      </c>
      <c r="U44" s="153">
        <v>0.34899999999999998</v>
      </c>
      <c r="V44" s="153">
        <f>ROUND(E44*U44,2)</f>
        <v>15.01</v>
      </c>
      <c r="W44" s="153"/>
      <c r="X44" s="153" t="s">
        <v>237</v>
      </c>
      <c r="Y44" s="144"/>
      <c r="Z44" s="144"/>
      <c r="AA44" s="144"/>
      <c r="AB44" s="144"/>
      <c r="AC44" s="144"/>
      <c r="AD44" s="144"/>
      <c r="AE44" s="144"/>
      <c r="AF44" s="144"/>
      <c r="AG44" s="144" t="s">
        <v>368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51"/>
      <c r="B45" s="152"/>
      <c r="C45" s="272" t="s">
        <v>392</v>
      </c>
      <c r="D45" s="273"/>
      <c r="E45" s="273"/>
      <c r="F45" s="273"/>
      <c r="G45" s="27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44"/>
      <c r="Z45" s="144"/>
      <c r="AA45" s="144"/>
      <c r="AB45" s="144"/>
      <c r="AC45" s="144"/>
      <c r="AD45" s="144"/>
      <c r="AE45" s="144"/>
      <c r="AF45" s="144"/>
      <c r="AG45" s="144" t="s">
        <v>240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61">
        <v>12</v>
      </c>
      <c r="B46" s="162" t="s">
        <v>393</v>
      </c>
      <c r="C46" s="178" t="s">
        <v>394</v>
      </c>
      <c r="D46" s="163" t="s">
        <v>367</v>
      </c>
      <c r="E46" s="164">
        <v>25</v>
      </c>
      <c r="F46" s="165"/>
      <c r="G46" s="166">
        <f>ROUND(E46*F46,2)</f>
        <v>0</v>
      </c>
      <c r="H46" s="165"/>
      <c r="I46" s="166">
        <f>ROUND(E46*H46,2)</f>
        <v>0</v>
      </c>
      <c r="J46" s="165"/>
      <c r="K46" s="166">
        <f>ROUND(E46*J46,2)</f>
        <v>0</v>
      </c>
      <c r="L46" s="166">
        <v>21</v>
      </c>
      <c r="M46" s="166">
        <f>G46*(1+L46/100)</f>
        <v>0</v>
      </c>
      <c r="N46" s="166">
        <v>0</v>
      </c>
      <c r="O46" s="166">
        <f>ROUND(E46*N46,2)</f>
        <v>0</v>
      </c>
      <c r="P46" s="166">
        <v>0</v>
      </c>
      <c r="Q46" s="166">
        <f>ROUND(E46*P46,2)</f>
        <v>0</v>
      </c>
      <c r="R46" s="166" t="s">
        <v>235</v>
      </c>
      <c r="S46" s="166" t="s">
        <v>170</v>
      </c>
      <c r="T46" s="167" t="s">
        <v>171</v>
      </c>
      <c r="U46" s="153">
        <v>0.74199999999999999</v>
      </c>
      <c r="V46" s="153">
        <f>ROUND(E46*U46,2)</f>
        <v>18.55</v>
      </c>
      <c r="W46" s="153"/>
      <c r="X46" s="153" t="s">
        <v>237</v>
      </c>
      <c r="Y46" s="144"/>
      <c r="Z46" s="144"/>
      <c r="AA46" s="144"/>
      <c r="AB46" s="144"/>
      <c r="AC46" s="144"/>
      <c r="AD46" s="144"/>
      <c r="AE46" s="144"/>
      <c r="AF46" s="144"/>
      <c r="AG46" s="144" t="s">
        <v>368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51"/>
      <c r="B47" s="152"/>
      <c r="C47" s="272" t="s">
        <v>392</v>
      </c>
      <c r="D47" s="273"/>
      <c r="E47" s="273"/>
      <c r="F47" s="273"/>
      <c r="G47" s="27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44"/>
      <c r="Z47" s="144"/>
      <c r="AA47" s="144"/>
      <c r="AB47" s="144"/>
      <c r="AC47" s="144"/>
      <c r="AD47" s="144"/>
      <c r="AE47" s="144"/>
      <c r="AF47" s="144"/>
      <c r="AG47" s="144" t="s">
        <v>240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61">
        <v>13</v>
      </c>
      <c r="B48" s="162" t="s">
        <v>395</v>
      </c>
      <c r="C48" s="178" t="s">
        <v>396</v>
      </c>
      <c r="D48" s="163" t="s">
        <v>367</v>
      </c>
      <c r="E48" s="164">
        <v>9</v>
      </c>
      <c r="F48" s="165"/>
      <c r="G48" s="166">
        <f>ROUND(E48*F48,2)</f>
        <v>0</v>
      </c>
      <c r="H48" s="165"/>
      <c r="I48" s="166">
        <f>ROUND(E48*H48,2)</f>
        <v>0</v>
      </c>
      <c r="J48" s="165"/>
      <c r="K48" s="166">
        <f>ROUND(E48*J48,2)</f>
        <v>0</v>
      </c>
      <c r="L48" s="166">
        <v>21</v>
      </c>
      <c r="M48" s="166">
        <f>G48*(1+L48/100)</f>
        <v>0</v>
      </c>
      <c r="N48" s="166">
        <v>0</v>
      </c>
      <c r="O48" s="166">
        <f>ROUND(E48*N48,2)</f>
        <v>0</v>
      </c>
      <c r="P48" s="166">
        <v>0</v>
      </c>
      <c r="Q48" s="166">
        <f>ROUND(E48*P48,2)</f>
        <v>0</v>
      </c>
      <c r="R48" s="166" t="s">
        <v>235</v>
      </c>
      <c r="S48" s="166" t="s">
        <v>170</v>
      </c>
      <c r="T48" s="167" t="s">
        <v>171</v>
      </c>
      <c r="U48" s="153">
        <v>1.43</v>
      </c>
      <c r="V48" s="153">
        <f>ROUND(E48*U48,2)</f>
        <v>12.87</v>
      </c>
      <c r="W48" s="153"/>
      <c r="X48" s="153" t="s">
        <v>237</v>
      </c>
      <c r="Y48" s="144"/>
      <c r="Z48" s="144"/>
      <c r="AA48" s="144"/>
      <c r="AB48" s="144"/>
      <c r="AC48" s="144"/>
      <c r="AD48" s="144"/>
      <c r="AE48" s="144"/>
      <c r="AF48" s="144"/>
      <c r="AG48" s="144" t="s">
        <v>368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272" t="s">
        <v>392</v>
      </c>
      <c r="D49" s="273"/>
      <c r="E49" s="273"/>
      <c r="F49" s="273"/>
      <c r="G49" s="27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240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61">
        <v>14</v>
      </c>
      <c r="B50" s="162" t="s">
        <v>397</v>
      </c>
      <c r="C50" s="178" t="s">
        <v>398</v>
      </c>
      <c r="D50" s="163" t="s">
        <v>367</v>
      </c>
      <c r="E50" s="164">
        <v>3</v>
      </c>
      <c r="F50" s="165"/>
      <c r="G50" s="166">
        <f>ROUND(E50*F50,2)</f>
        <v>0</v>
      </c>
      <c r="H50" s="165"/>
      <c r="I50" s="166">
        <f>ROUND(E50*H50,2)</f>
        <v>0</v>
      </c>
      <c r="J50" s="165"/>
      <c r="K50" s="166">
        <f>ROUND(E50*J50,2)</f>
        <v>0</v>
      </c>
      <c r="L50" s="166">
        <v>21</v>
      </c>
      <c r="M50" s="166">
        <f>G50*(1+L50/100)</f>
        <v>0</v>
      </c>
      <c r="N50" s="166">
        <v>0</v>
      </c>
      <c r="O50" s="166">
        <f>ROUND(E50*N50,2)</f>
        <v>0</v>
      </c>
      <c r="P50" s="166">
        <v>0</v>
      </c>
      <c r="Q50" s="166">
        <f>ROUND(E50*P50,2)</f>
        <v>0</v>
      </c>
      <c r="R50" s="166" t="s">
        <v>235</v>
      </c>
      <c r="S50" s="166" t="s">
        <v>170</v>
      </c>
      <c r="T50" s="167" t="s">
        <v>171</v>
      </c>
      <c r="U50" s="153">
        <v>3.1720000000000002</v>
      </c>
      <c r="V50" s="153">
        <f>ROUND(E50*U50,2)</f>
        <v>9.52</v>
      </c>
      <c r="W50" s="153"/>
      <c r="X50" s="153" t="s">
        <v>237</v>
      </c>
      <c r="Y50" s="144"/>
      <c r="Z50" s="144"/>
      <c r="AA50" s="144"/>
      <c r="AB50" s="144"/>
      <c r="AC50" s="144"/>
      <c r="AD50" s="144"/>
      <c r="AE50" s="144"/>
      <c r="AF50" s="144"/>
      <c r="AG50" s="144" t="s">
        <v>368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51"/>
      <c r="B51" s="152"/>
      <c r="C51" s="272" t="s">
        <v>392</v>
      </c>
      <c r="D51" s="273"/>
      <c r="E51" s="273"/>
      <c r="F51" s="273"/>
      <c r="G51" s="27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44"/>
      <c r="Z51" s="144"/>
      <c r="AA51" s="144"/>
      <c r="AB51" s="144"/>
      <c r="AC51" s="144"/>
      <c r="AD51" s="144"/>
      <c r="AE51" s="144"/>
      <c r="AF51" s="144"/>
      <c r="AG51" s="144" t="s">
        <v>240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ht="22.5" outlineLevel="1" x14ac:dyDescent="0.2">
      <c r="A52" s="161">
        <v>15</v>
      </c>
      <c r="B52" s="162" t="s">
        <v>399</v>
      </c>
      <c r="C52" s="178" t="s">
        <v>400</v>
      </c>
      <c r="D52" s="163" t="s">
        <v>234</v>
      </c>
      <c r="E52" s="164">
        <v>4.4000000000000004</v>
      </c>
      <c r="F52" s="165"/>
      <c r="G52" s="166">
        <f>ROUND(E52*F52,2)</f>
        <v>0</v>
      </c>
      <c r="H52" s="165"/>
      <c r="I52" s="166">
        <f>ROUND(E52*H52,2)</f>
        <v>0</v>
      </c>
      <c r="J52" s="165"/>
      <c r="K52" s="166">
        <f>ROUND(E52*J52,2)</f>
        <v>0</v>
      </c>
      <c r="L52" s="166">
        <v>21</v>
      </c>
      <c r="M52" s="166">
        <f>G52*(1+L52/100)</f>
        <v>0</v>
      </c>
      <c r="N52" s="166">
        <v>0</v>
      </c>
      <c r="O52" s="166">
        <f>ROUND(E52*N52,2)</f>
        <v>0</v>
      </c>
      <c r="P52" s="166">
        <v>0</v>
      </c>
      <c r="Q52" s="166">
        <f>ROUND(E52*P52,2)</f>
        <v>0</v>
      </c>
      <c r="R52" s="166" t="s">
        <v>235</v>
      </c>
      <c r="S52" s="166" t="s">
        <v>170</v>
      </c>
      <c r="T52" s="167" t="s">
        <v>171</v>
      </c>
      <c r="U52" s="153">
        <v>0.20200000000000001</v>
      </c>
      <c r="V52" s="153">
        <f>ROUND(E52*U52,2)</f>
        <v>0.89</v>
      </c>
      <c r="W52" s="153"/>
      <c r="X52" s="153" t="s">
        <v>237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368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51"/>
      <c r="B53" s="152"/>
      <c r="C53" s="272" t="s">
        <v>335</v>
      </c>
      <c r="D53" s="273"/>
      <c r="E53" s="273"/>
      <c r="F53" s="273"/>
      <c r="G53" s="27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44"/>
      <c r="Z53" s="144"/>
      <c r="AA53" s="144"/>
      <c r="AB53" s="144"/>
      <c r="AC53" s="144"/>
      <c r="AD53" s="144"/>
      <c r="AE53" s="144"/>
      <c r="AF53" s="144"/>
      <c r="AG53" s="144" t="s">
        <v>240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69">
        <v>16</v>
      </c>
      <c r="B54" s="170" t="s">
        <v>401</v>
      </c>
      <c r="C54" s="179" t="s">
        <v>402</v>
      </c>
      <c r="D54" s="171" t="s">
        <v>274</v>
      </c>
      <c r="E54" s="172">
        <v>6.6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4"/>
      <c r="S54" s="174" t="s">
        <v>374</v>
      </c>
      <c r="T54" s="175" t="s">
        <v>171</v>
      </c>
      <c r="U54" s="153">
        <v>0</v>
      </c>
      <c r="V54" s="153">
        <f>ROUND(E54*U54,2)</f>
        <v>0</v>
      </c>
      <c r="W54" s="153"/>
      <c r="X54" s="153" t="s">
        <v>284</v>
      </c>
      <c r="Y54" s="144"/>
      <c r="Z54" s="144"/>
      <c r="AA54" s="144"/>
      <c r="AB54" s="144"/>
      <c r="AC54" s="144"/>
      <c r="AD54" s="144"/>
      <c r="AE54" s="144"/>
      <c r="AF54" s="144"/>
      <c r="AG54" s="144" t="s">
        <v>403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69">
        <v>17</v>
      </c>
      <c r="B55" s="170" t="s">
        <v>404</v>
      </c>
      <c r="C55" s="179" t="s">
        <v>405</v>
      </c>
      <c r="D55" s="171" t="s">
        <v>255</v>
      </c>
      <c r="E55" s="172">
        <v>80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4" t="s">
        <v>256</v>
      </c>
      <c r="S55" s="174" t="s">
        <v>170</v>
      </c>
      <c r="T55" s="175" t="s">
        <v>171</v>
      </c>
      <c r="U55" s="153">
        <v>1.4999999999999999E-2</v>
      </c>
      <c r="V55" s="153">
        <f>ROUND(E55*U55,2)</f>
        <v>1.2</v>
      </c>
      <c r="W55" s="153"/>
      <c r="X55" s="153" t="s">
        <v>237</v>
      </c>
      <c r="Y55" s="144"/>
      <c r="Z55" s="144"/>
      <c r="AA55" s="144"/>
      <c r="AB55" s="144"/>
      <c r="AC55" s="144"/>
      <c r="AD55" s="144"/>
      <c r="AE55" s="144"/>
      <c r="AF55" s="144"/>
      <c r="AG55" s="144" t="s">
        <v>368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x14ac:dyDescent="0.2">
      <c r="A56" s="155" t="s">
        <v>165</v>
      </c>
      <c r="B56" s="156" t="s">
        <v>102</v>
      </c>
      <c r="C56" s="177" t="s">
        <v>103</v>
      </c>
      <c r="D56" s="157"/>
      <c r="E56" s="158"/>
      <c r="F56" s="159"/>
      <c r="G56" s="159">
        <f>SUMIF(AG57:AG105,"&lt;&gt;NOR",G57:G105)</f>
        <v>0</v>
      </c>
      <c r="H56" s="159"/>
      <c r="I56" s="159">
        <f>SUM(I57:I105)</f>
        <v>0</v>
      </c>
      <c r="J56" s="159"/>
      <c r="K56" s="159">
        <f>SUM(K57:K105)</f>
        <v>0</v>
      </c>
      <c r="L56" s="159"/>
      <c r="M56" s="159">
        <f>SUM(M57:M105)</f>
        <v>0</v>
      </c>
      <c r="N56" s="159"/>
      <c r="O56" s="159">
        <f>SUM(O57:O105)</f>
        <v>0</v>
      </c>
      <c r="P56" s="159"/>
      <c r="Q56" s="159">
        <f>SUM(Q57:Q105)</f>
        <v>0</v>
      </c>
      <c r="R56" s="159"/>
      <c r="S56" s="159"/>
      <c r="T56" s="160"/>
      <c r="U56" s="154"/>
      <c r="V56" s="154">
        <f>SUM(V57:V105)</f>
        <v>11.34</v>
      </c>
      <c r="W56" s="154"/>
      <c r="X56" s="154"/>
      <c r="AG56" t="s">
        <v>166</v>
      </c>
    </row>
    <row r="57" spans="1:60" ht="33.75" outlineLevel="1" x14ac:dyDescent="0.2">
      <c r="A57" s="169">
        <v>19</v>
      </c>
      <c r="B57" s="170" t="s">
        <v>409</v>
      </c>
      <c r="C57" s="179" t="s">
        <v>410</v>
      </c>
      <c r="D57" s="171" t="s">
        <v>367</v>
      </c>
      <c r="E57" s="172">
        <v>1</v>
      </c>
      <c r="F57" s="173"/>
      <c r="G57" s="174">
        <f t="shared" ref="G57:G90" si="0">ROUND(E57*F57,2)</f>
        <v>0</v>
      </c>
      <c r="H57" s="173"/>
      <c r="I57" s="174">
        <f t="shared" ref="I57:I90" si="1">ROUND(E57*H57,2)</f>
        <v>0</v>
      </c>
      <c r="J57" s="173"/>
      <c r="K57" s="174">
        <f t="shared" ref="K57:K90" si="2">ROUND(E57*J57,2)</f>
        <v>0</v>
      </c>
      <c r="L57" s="174">
        <v>21</v>
      </c>
      <c r="M57" s="174">
        <f t="shared" ref="M57:M90" si="3">G57*(1+L57/100)</f>
        <v>0</v>
      </c>
      <c r="N57" s="174">
        <v>0</v>
      </c>
      <c r="O57" s="174">
        <f t="shared" ref="O57:O90" si="4">ROUND(E57*N57,2)</f>
        <v>0</v>
      </c>
      <c r="P57" s="174">
        <v>0</v>
      </c>
      <c r="Q57" s="174">
        <f t="shared" ref="Q57:Q90" si="5">ROUND(E57*P57,2)</f>
        <v>0</v>
      </c>
      <c r="R57" s="174"/>
      <c r="S57" s="174" t="s">
        <v>374</v>
      </c>
      <c r="T57" s="175" t="s">
        <v>171</v>
      </c>
      <c r="U57" s="153">
        <v>0</v>
      </c>
      <c r="V57" s="153">
        <f t="shared" ref="V57:V90" si="6">ROUND(E57*U57,2)</f>
        <v>0</v>
      </c>
      <c r="W57" s="153"/>
      <c r="X57" s="153" t="s">
        <v>237</v>
      </c>
      <c r="Y57" s="144"/>
      <c r="Z57" s="144"/>
      <c r="AA57" s="144"/>
      <c r="AB57" s="144"/>
      <c r="AC57" s="144"/>
      <c r="AD57" s="144"/>
      <c r="AE57" s="144"/>
      <c r="AF57" s="144"/>
      <c r="AG57" s="144" t="s">
        <v>368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ht="33.75" outlineLevel="1" x14ac:dyDescent="0.2">
      <c r="A58" s="169">
        <v>20</v>
      </c>
      <c r="B58" s="170" t="s">
        <v>411</v>
      </c>
      <c r="C58" s="179" t="s">
        <v>412</v>
      </c>
      <c r="D58" s="171" t="s">
        <v>367</v>
      </c>
      <c r="E58" s="172">
        <v>5</v>
      </c>
      <c r="F58" s="173"/>
      <c r="G58" s="174">
        <f t="shared" si="0"/>
        <v>0</v>
      </c>
      <c r="H58" s="173"/>
      <c r="I58" s="174">
        <f t="shared" si="1"/>
        <v>0</v>
      </c>
      <c r="J58" s="173"/>
      <c r="K58" s="174">
        <f t="shared" si="2"/>
        <v>0</v>
      </c>
      <c r="L58" s="174">
        <v>21</v>
      </c>
      <c r="M58" s="174">
        <f t="shared" si="3"/>
        <v>0</v>
      </c>
      <c r="N58" s="174">
        <v>0</v>
      </c>
      <c r="O58" s="174">
        <f t="shared" si="4"/>
        <v>0</v>
      </c>
      <c r="P58" s="174">
        <v>0</v>
      </c>
      <c r="Q58" s="174">
        <f t="shared" si="5"/>
        <v>0</v>
      </c>
      <c r="R58" s="174"/>
      <c r="S58" s="174" t="s">
        <v>374</v>
      </c>
      <c r="T58" s="175" t="s">
        <v>171</v>
      </c>
      <c r="U58" s="153">
        <v>0</v>
      </c>
      <c r="V58" s="153">
        <f t="shared" si="6"/>
        <v>0</v>
      </c>
      <c r="W58" s="153"/>
      <c r="X58" s="153" t="s">
        <v>237</v>
      </c>
      <c r="Y58" s="144"/>
      <c r="Z58" s="144"/>
      <c r="AA58" s="144"/>
      <c r="AB58" s="144"/>
      <c r="AC58" s="144"/>
      <c r="AD58" s="144"/>
      <c r="AE58" s="144"/>
      <c r="AF58" s="144"/>
      <c r="AG58" s="144" t="s">
        <v>368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t="33.75" outlineLevel="1" x14ac:dyDescent="0.2">
      <c r="A59" s="169">
        <v>21</v>
      </c>
      <c r="B59" s="170" t="s">
        <v>413</v>
      </c>
      <c r="C59" s="179" t="s">
        <v>414</v>
      </c>
      <c r="D59" s="171" t="s">
        <v>367</v>
      </c>
      <c r="E59" s="172">
        <v>6</v>
      </c>
      <c r="F59" s="173"/>
      <c r="G59" s="174">
        <f t="shared" si="0"/>
        <v>0</v>
      </c>
      <c r="H59" s="173"/>
      <c r="I59" s="174">
        <f t="shared" si="1"/>
        <v>0</v>
      </c>
      <c r="J59" s="173"/>
      <c r="K59" s="174">
        <f t="shared" si="2"/>
        <v>0</v>
      </c>
      <c r="L59" s="174">
        <v>21</v>
      </c>
      <c r="M59" s="174">
        <f t="shared" si="3"/>
        <v>0</v>
      </c>
      <c r="N59" s="174">
        <v>0</v>
      </c>
      <c r="O59" s="174">
        <f t="shared" si="4"/>
        <v>0</v>
      </c>
      <c r="P59" s="174">
        <v>0</v>
      </c>
      <c r="Q59" s="174">
        <f t="shared" si="5"/>
        <v>0</v>
      </c>
      <c r="R59" s="174"/>
      <c r="S59" s="174" t="s">
        <v>374</v>
      </c>
      <c r="T59" s="175" t="s">
        <v>171</v>
      </c>
      <c r="U59" s="153">
        <v>0</v>
      </c>
      <c r="V59" s="153">
        <f t="shared" si="6"/>
        <v>0</v>
      </c>
      <c r="W59" s="153"/>
      <c r="X59" s="153" t="s">
        <v>237</v>
      </c>
      <c r="Y59" s="144"/>
      <c r="Z59" s="144"/>
      <c r="AA59" s="144"/>
      <c r="AB59" s="144"/>
      <c r="AC59" s="144"/>
      <c r="AD59" s="144"/>
      <c r="AE59" s="144"/>
      <c r="AF59" s="144"/>
      <c r="AG59" s="144" t="s">
        <v>368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ht="33.75" outlineLevel="1" x14ac:dyDescent="0.2">
      <c r="A60" s="169">
        <v>22</v>
      </c>
      <c r="B60" s="170" t="s">
        <v>415</v>
      </c>
      <c r="C60" s="179" t="s">
        <v>416</v>
      </c>
      <c r="D60" s="171" t="s">
        <v>367</v>
      </c>
      <c r="E60" s="172">
        <v>10</v>
      </c>
      <c r="F60" s="173"/>
      <c r="G60" s="174">
        <f t="shared" si="0"/>
        <v>0</v>
      </c>
      <c r="H60" s="173"/>
      <c r="I60" s="174">
        <f t="shared" si="1"/>
        <v>0</v>
      </c>
      <c r="J60" s="173"/>
      <c r="K60" s="174">
        <f t="shared" si="2"/>
        <v>0</v>
      </c>
      <c r="L60" s="174">
        <v>21</v>
      </c>
      <c r="M60" s="174">
        <f t="shared" si="3"/>
        <v>0</v>
      </c>
      <c r="N60" s="174">
        <v>0</v>
      </c>
      <c r="O60" s="174">
        <f t="shared" si="4"/>
        <v>0</v>
      </c>
      <c r="P60" s="174">
        <v>0</v>
      </c>
      <c r="Q60" s="174">
        <f t="shared" si="5"/>
        <v>0</v>
      </c>
      <c r="R60" s="174"/>
      <c r="S60" s="174" t="s">
        <v>374</v>
      </c>
      <c r="T60" s="175" t="s">
        <v>171</v>
      </c>
      <c r="U60" s="153">
        <v>0</v>
      </c>
      <c r="V60" s="153">
        <f t="shared" si="6"/>
        <v>0</v>
      </c>
      <c r="W60" s="153"/>
      <c r="X60" s="153" t="s">
        <v>237</v>
      </c>
      <c r="Y60" s="144"/>
      <c r="Z60" s="144"/>
      <c r="AA60" s="144"/>
      <c r="AB60" s="144"/>
      <c r="AC60" s="144"/>
      <c r="AD60" s="144"/>
      <c r="AE60" s="144"/>
      <c r="AF60" s="144"/>
      <c r="AG60" s="144" t="s">
        <v>368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ht="33.75" outlineLevel="1" x14ac:dyDescent="0.2">
      <c r="A61" s="169">
        <v>23</v>
      </c>
      <c r="B61" s="170" t="s">
        <v>417</v>
      </c>
      <c r="C61" s="179" t="s">
        <v>418</v>
      </c>
      <c r="D61" s="171" t="s">
        <v>367</v>
      </c>
      <c r="E61" s="172">
        <v>10</v>
      </c>
      <c r="F61" s="173"/>
      <c r="G61" s="174">
        <f t="shared" si="0"/>
        <v>0</v>
      </c>
      <c r="H61" s="173"/>
      <c r="I61" s="174">
        <f t="shared" si="1"/>
        <v>0</v>
      </c>
      <c r="J61" s="173"/>
      <c r="K61" s="174">
        <f t="shared" si="2"/>
        <v>0</v>
      </c>
      <c r="L61" s="174">
        <v>21</v>
      </c>
      <c r="M61" s="174">
        <f t="shared" si="3"/>
        <v>0</v>
      </c>
      <c r="N61" s="174">
        <v>0</v>
      </c>
      <c r="O61" s="174">
        <f t="shared" si="4"/>
        <v>0</v>
      </c>
      <c r="P61" s="174">
        <v>0</v>
      </c>
      <c r="Q61" s="174">
        <f t="shared" si="5"/>
        <v>0</v>
      </c>
      <c r="R61" s="174"/>
      <c r="S61" s="174" t="s">
        <v>374</v>
      </c>
      <c r="T61" s="175" t="s">
        <v>171</v>
      </c>
      <c r="U61" s="153">
        <v>0</v>
      </c>
      <c r="V61" s="153">
        <f t="shared" si="6"/>
        <v>0</v>
      </c>
      <c r="W61" s="153"/>
      <c r="X61" s="153" t="s">
        <v>237</v>
      </c>
      <c r="Y61" s="144"/>
      <c r="Z61" s="144"/>
      <c r="AA61" s="144"/>
      <c r="AB61" s="144"/>
      <c r="AC61" s="144"/>
      <c r="AD61" s="144"/>
      <c r="AE61" s="144"/>
      <c r="AF61" s="144"/>
      <c r="AG61" s="144" t="s">
        <v>368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ht="33.75" outlineLevel="1" x14ac:dyDescent="0.2">
      <c r="A62" s="169">
        <v>24</v>
      </c>
      <c r="B62" s="170" t="s">
        <v>419</v>
      </c>
      <c r="C62" s="179" t="s">
        <v>420</v>
      </c>
      <c r="D62" s="171" t="s">
        <v>367</v>
      </c>
      <c r="E62" s="172">
        <v>5</v>
      </c>
      <c r="F62" s="173"/>
      <c r="G62" s="174">
        <f t="shared" si="0"/>
        <v>0</v>
      </c>
      <c r="H62" s="173"/>
      <c r="I62" s="174">
        <f t="shared" si="1"/>
        <v>0</v>
      </c>
      <c r="J62" s="173"/>
      <c r="K62" s="174">
        <f t="shared" si="2"/>
        <v>0</v>
      </c>
      <c r="L62" s="174">
        <v>21</v>
      </c>
      <c r="M62" s="174">
        <f t="shared" si="3"/>
        <v>0</v>
      </c>
      <c r="N62" s="174">
        <v>0</v>
      </c>
      <c r="O62" s="174">
        <f t="shared" si="4"/>
        <v>0</v>
      </c>
      <c r="P62" s="174">
        <v>0</v>
      </c>
      <c r="Q62" s="174">
        <f t="shared" si="5"/>
        <v>0</v>
      </c>
      <c r="R62" s="174"/>
      <c r="S62" s="174" t="s">
        <v>374</v>
      </c>
      <c r="T62" s="175" t="s">
        <v>171</v>
      </c>
      <c r="U62" s="153">
        <v>0</v>
      </c>
      <c r="V62" s="153">
        <f t="shared" si="6"/>
        <v>0</v>
      </c>
      <c r="W62" s="153"/>
      <c r="X62" s="153" t="s">
        <v>237</v>
      </c>
      <c r="Y62" s="144"/>
      <c r="Z62" s="144"/>
      <c r="AA62" s="144"/>
      <c r="AB62" s="144"/>
      <c r="AC62" s="144"/>
      <c r="AD62" s="144"/>
      <c r="AE62" s="144"/>
      <c r="AF62" s="144"/>
      <c r="AG62" s="144" t="s">
        <v>368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ht="33.75" outlineLevel="1" x14ac:dyDescent="0.2">
      <c r="A63" s="169">
        <v>25</v>
      </c>
      <c r="B63" s="170" t="s">
        <v>421</v>
      </c>
      <c r="C63" s="179" t="s">
        <v>422</v>
      </c>
      <c r="D63" s="171" t="s">
        <v>367</v>
      </c>
      <c r="E63" s="172">
        <v>2</v>
      </c>
      <c r="F63" s="173"/>
      <c r="G63" s="174">
        <f t="shared" si="0"/>
        <v>0</v>
      </c>
      <c r="H63" s="173"/>
      <c r="I63" s="174">
        <f t="shared" si="1"/>
        <v>0</v>
      </c>
      <c r="J63" s="173"/>
      <c r="K63" s="174">
        <f t="shared" si="2"/>
        <v>0</v>
      </c>
      <c r="L63" s="174">
        <v>21</v>
      </c>
      <c r="M63" s="174">
        <f t="shared" si="3"/>
        <v>0</v>
      </c>
      <c r="N63" s="174">
        <v>0</v>
      </c>
      <c r="O63" s="174">
        <f t="shared" si="4"/>
        <v>0</v>
      </c>
      <c r="P63" s="174">
        <v>0</v>
      </c>
      <c r="Q63" s="174">
        <f t="shared" si="5"/>
        <v>0</v>
      </c>
      <c r="R63" s="174"/>
      <c r="S63" s="174" t="s">
        <v>374</v>
      </c>
      <c r="T63" s="175" t="s">
        <v>171</v>
      </c>
      <c r="U63" s="153">
        <v>0</v>
      </c>
      <c r="V63" s="153">
        <f t="shared" si="6"/>
        <v>0</v>
      </c>
      <c r="W63" s="153"/>
      <c r="X63" s="153" t="s">
        <v>237</v>
      </c>
      <c r="Y63" s="144"/>
      <c r="Z63" s="144"/>
      <c r="AA63" s="144"/>
      <c r="AB63" s="144"/>
      <c r="AC63" s="144"/>
      <c r="AD63" s="144"/>
      <c r="AE63" s="144"/>
      <c r="AF63" s="144"/>
      <c r="AG63" s="144" t="s">
        <v>368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ht="33.75" outlineLevel="1" x14ac:dyDescent="0.2">
      <c r="A64" s="169">
        <v>26</v>
      </c>
      <c r="B64" s="170" t="s">
        <v>423</v>
      </c>
      <c r="C64" s="179" t="s">
        <v>424</v>
      </c>
      <c r="D64" s="171" t="s">
        <v>367</v>
      </c>
      <c r="E64" s="172">
        <v>1</v>
      </c>
      <c r="F64" s="173"/>
      <c r="G64" s="174">
        <f t="shared" si="0"/>
        <v>0</v>
      </c>
      <c r="H64" s="173"/>
      <c r="I64" s="174">
        <f t="shared" si="1"/>
        <v>0</v>
      </c>
      <c r="J64" s="173"/>
      <c r="K64" s="174">
        <f t="shared" si="2"/>
        <v>0</v>
      </c>
      <c r="L64" s="174">
        <v>21</v>
      </c>
      <c r="M64" s="174">
        <f t="shared" si="3"/>
        <v>0</v>
      </c>
      <c r="N64" s="174">
        <v>0</v>
      </c>
      <c r="O64" s="174">
        <f t="shared" si="4"/>
        <v>0</v>
      </c>
      <c r="P64" s="174">
        <v>0</v>
      </c>
      <c r="Q64" s="174">
        <f t="shared" si="5"/>
        <v>0</v>
      </c>
      <c r="R64" s="174"/>
      <c r="S64" s="174" t="s">
        <v>374</v>
      </c>
      <c r="T64" s="175" t="s">
        <v>171</v>
      </c>
      <c r="U64" s="153">
        <v>0</v>
      </c>
      <c r="V64" s="153">
        <f t="shared" si="6"/>
        <v>0</v>
      </c>
      <c r="W64" s="153"/>
      <c r="X64" s="153" t="s">
        <v>237</v>
      </c>
      <c r="Y64" s="144"/>
      <c r="Z64" s="144"/>
      <c r="AA64" s="144"/>
      <c r="AB64" s="144"/>
      <c r="AC64" s="144"/>
      <c r="AD64" s="144"/>
      <c r="AE64" s="144"/>
      <c r="AF64" s="144"/>
      <c r="AG64" s="144" t="s">
        <v>368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ht="22.5" outlineLevel="1" x14ac:dyDescent="0.2">
      <c r="A65" s="169">
        <v>27</v>
      </c>
      <c r="B65" s="170" t="s">
        <v>425</v>
      </c>
      <c r="C65" s="179" t="s">
        <v>426</v>
      </c>
      <c r="D65" s="171" t="s">
        <v>367</v>
      </c>
      <c r="E65" s="172">
        <v>5</v>
      </c>
      <c r="F65" s="173"/>
      <c r="G65" s="174">
        <f t="shared" si="0"/>
        <v>0</v>
      </c>
      <c r="H65" s="173"/>
      <c r="I65" s="174">
        <f t="shared" si="1"/>
        <v>0</v>
      </c>
      <c r="J65" s="173"/>
      <c r="K65" s="174">
        <f t="shared" si="2"/>
        <v>0</v>
      </c>
      <c r="L65" s="174">
        <v>21</v>
      </c>
      <c r="M65" s="174">
        <f t="shared" si="3"/>
        <v>0</v>
      </c>
      <c r="N65" s="174">
        <v>0</v>
      </c>
      <c r="O65" s="174">
        <f t="shared" si="4"/>
        <v>0</v>
      </c>
      <c r="P65" s="174">
        <v>0</v>
      </c>
      <c r="Q65" s="174">
        <f t="shared" si="5"/>
        <v>0</v>
      </c>
      <c r="R65" s="174"/>
      <c r="S65" s="174" t="s">
        <v>374</v>
      </c>
      <c r="T65" s="175" t="s">
        <v>171</v>
      </c>
      <c r="U65" s="153">
        <v>0</v>
      </c>
      <c r="V65" s="153">
        <f t="shared" si="6"/>
        <v>0</v>
      </c>
      <c r="W65" s="153"/>
      <c r="X65" s="153" t="s">
        <v>237</v>
      </c>
      <c r="Y65" s="144"/>
      <c r="Z65" s="144"/>
      <c r="AA65" s="144"/>
      <c r="AB65" s="144"/>
      <c r="AC65" s="144"/>
      <c r="AD65" s="144"/>
      <c r="AE65" s="144"/>
      <c r="AF65" s="144"/>
      <c r="AG65" s="144" t="s">
        <v>368</v>
      </c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ht="33.75" outlineLevel="1" x14ac:dyDescent="0.2">
      <c r="A66" s="169">
        <v>28</v>
      </c>
      <c r="B66" s="170" t="s">
        <v>427</v>
      </c>
      <c r="C66" s="179" t="s">
        <v>428</v>
      </c>
      <c r="D66" s="171" t="s">
        <v>367</v>
      </c>
      <c r="E66" s="172">
        <v>3</v>
      </c>
      <c r="F66" s="173"/>
      <c r="G66" s="174">
        <f t="shared" si="0"/>
        <v>0</v>
      </c>
      <c r="H66" s="173"/>
      <c r="I66" s="174">
        <f t="shared" si="1"/>
        <v>0</v>
      </c>
      <c r="J66" s="173"/>
      <c r="K66" s="174">
        <f t="shared" si="2"/>
        <v>0</v>
      </c>
      <c r="L66" s="174">
        <v>21</v>
      </c>
      <c r="M66" s="174">
        <f t="shared" si="3"/>
        <v>0</v>
      </c>
      <c r="N66" s="174">
        <v>0</v>
      </c>
      <c r="O66" s="174">
        <f t="shared" si="4"/>
        <v>0</v>
      </c>
      <c r="P66" s="174">
        <v>0</v>
      </c>
      <c r="Q66" s="174">
        <f t="shared" si="5"/>
        <v>0</v>
      </c>
      <c r="R66" s="174"/>
      <c r="S66" s="174" t="s">
        <v>374</v>
      </c>
      <c r="T66" s="175" t="s">
        <v>171</v>
      </c>
      <c r="U66" s="153">
        <v>0</v>
      </c>
      <c r="V66" s="153">
        <f t="shared" si="6"/>
        <v>0</v>
      </c>
      <c r="W66" s="153"/>
      <c r="X66" s="153" t="s">
        <v>237</v>
      </c>
      <c r="Y66" s="144"/>
      <c r="Z66" s="144"/>
      <c r="AA66" s="144"/>
      <c r="AB66" s="144"/>
      <c r="AC66" s="144"/>
      <c r="AD66" s="144"/>
      <c r="AE66" s="144"/>
      <c r="AF66" s="144"/>
      <c r="AG66" s="144" t="s">
        <v>368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ht="33.75" outlineLevel="1" x14ac:dyDescent="0.2">
      <c r="A67" s="169">
        <v>29</v>
      </c>
      <c r="B67" s="170" t="s">
        <v>429</v>
      </c>
      <c r="C67" s="179" t="s">
        <v>430</v>
      </c>
      <c r="D67" s="171" t="s">
        <v>367</v>
      </c>
      <c r="E67" s="172">
        <v>20</v>
      </c>
      <c r="F67" s="173"/>
      <c r="G67" s="174">
        <f t="shared" si="0"/>
        <v>0</v>
      </c>
      <c r="H67" s="173"/>
      <c r="I67" s="174">
        <f t="shared" si="1"/>
        <v>0</v>
      </c>
      <c r="J67" s="173"/>
      <c r="K67" s="174">
        <f t="shared" si="2"/>
        <v>0</v>
      </c>
      <c r="L67" s="174">
        <v>21</v>
      </c>
      <c r="M67" s="174">
        <f t="shared" si="3"/>
        <v>0</v>
      </c>
      <c r="N67" s="174">
        <v>0</v>
      </c>
      <c r="O67" s="174">
        <f t="shared" si="4"/>
        <v>0</v>
      </c>
      <c r="P67" s="174">
        <v>0</v>
      </c>
      <c r="Q67" s="174">
        <f t="shared" si="5"/>
        <v>0</v>
      </c>
      <c r="R67" s="174"/>
      <c r="S67" s="174" t="s">
        <v>374</v>
      </c>
      <c r="T67" s="175" t="s">
        <v>171</v>
      </c>
      <c r="U67" s="153">
        <v>0</v>
      </c>
      <c r="V67" s="153">
        <f t="shared" si="6"/>
        <v>0</v>
      </c>
      <c r="W67" s="153"/>
      <c r="X67" s="153" t="s">
        <v>237</v>
      </c>
      <c r="Y67" s="144"/>
      <c r="Z67" s="144"/>
      <c r="AA67" s="144"/>
      <c r="AB67" s="144"/>
      <c r="AC67" s="144"/>
      <c r="AD67" s="144"/>
      <c r="AE67" s="144"/>
      <c r="AF67" s="144"/>
      <c r="AG67" s="144" t="s">
        <v>368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ht="33.75" outlineLevel="1" x14ac:dyDescent="0.2">
      <c r="A68" s="169">
        <v>30</v>
      </c>
      <c r="B68" s="170" t="s">
        <v>431</v>
      </c>
      <c r="C68" s="179" t="s">
        <v>432</v>
      </c>
      <c r="D68" s="171" t="s">
        <v>367</v>
      </c>
      <c r="E68" s="172">
        <v>35</v>
      </c>
      <c r="F68" s="173"/>
      <c r="G68" s="174">
        <f t="shared" si="0"/>
        <v>0</v>
      </c>
      <c r="H68" s="173"/>
      <c r="I68" s="174">
        <f t="shared" si="1"/>
        <v>0</v>
      </c>
      <c r="J68" s="173"/>
      <c r="K68" s="174">
        <f t="shared" si="2"/>
        <v>0</v>
      </c>
      <c r="L68" s="174">
        <v>21</v>
      </c>
      <c r="M68" s="174">
        <f t="shared" si="3"/>
        <v>0</v>
      </c>
      <c r="N68" s="174">
        <v>0</v>
      </c>
      <c r="O68" s="174">
        <f t="shared" si="4"/>
        <v>0</v>
      </c>
      <c r="P68" s="174">
        <v>0</v>
      </c>
      <c r="Q68" s="174">
        <f t="shared" si="5"/>
        <v>0</v>
      </c>
      <c r="R68" s="174"/>
      <c r="S68" s="174" t="s">
        <v>374</v>
      </c>
      <c r="T68" s="175" t="s">
        <v>171</v>
      </c>
      <c r="U68" s="153">
        <v>0</v>
      </c>
      <c r="V68" s="153">
        <f t="shared" si="6"/>
        <v>0</v>
      </c>
      <c r="W68" s="153"/>
      <c r="X68" s="153" t="s">
        <v>237</v>
      </c>
      <c r="Y68" s="144"/>
      <c r="Z68" s="144"/>
      <c r="AA68" s="144"/>
      <c r="AB68" s="144"/>
      <c r="AC68" s="144"/>
      <c r="AD68" s="144"/>
      <c r="AE68" s="144"/>
      <c r="AF68" s="144"/>
      <c r="AG68" s="144" t="s">
        <v>368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ht="33.75" outlineLevel="1" x14ac:dyDescent="0.2">
      <c r="A69" s="169">
        <v>31</v>
      </c>
      <c r="B69" s="170" t="s">
        <v>433</v>
      </c>
      <c r="C69" s="179" t="s">
        <v>434</v>
      </c>
      <c r="D69" s="171" t="s">
        <v>367</v>
      </c>
      <c r="E69" s="172">
        <v>31</v>
      </c>
      <c r="F69" s="173"/>
      <c r="G69" s="174">
        <f t="shared" si="0"/>
        <v>0</v>
      </c>
      <c r="H69" s="173"/>
      <c r="I69" s="174">
        <f t="shared" si="1"/>
        <v>0</v>
      </c>
      <c r="J69" s="173"/>
      <c r="K69" s="174">
        <f t="shared" si="2"/>
        <v>0</v>
      </c>
      <c r="L69" s="174">
        <v>21</v>
      </c>
      <c r="M69" s="174">
        <f t="shared" si="3"/>
        <v>0</v>
      </c>
      <c r="N69" s="174">
        <v>0</v>
      </c>
      <c r="O69" s="174">
        <f t="shared" si="4"/>
        <v>0</v>
      </c>
      <c r="P69" s="174">
        <v>0</v>
      </c>
      <c r="Q69" s="174">
        <f t="shared" si="5"/>
        <v>0</v>
      </c>
      <c r="R69" s="174"/>
      <c r="S69" s="174" t="s">
        <v>374</v>
      </c>
      <c r="T69" s="175" t="s">
        <v>171</v>
      </c>
      <c r="U69" s="153">
        <v>0</v>
      </c>
      <c r="V69" s="153">
        <f t="shared" si="6"/>
        <v>0</v>
      </c>
      <c r="W69" s="153"/>
      <c r="X69" s="153" t="s">
        <v>237</v>
      </c>
      <c r="Y69" s="144"/>
      <c r="Z69" s="144"/>
      <c r="AA69" s="144"/>
      <c r="AB69" s="144"/>
      <c r="AC69" s="144"/>
      <c r="AD69" s="144"/>
      <c r="AE69" s="144"/>
      <c r="AF69" s="144"/>
      <c r="AG69" s="144" t="s">
        <v>368</v>
      </c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ht="33.75" outlineLevel="1" x14ac:dyDescent="0.2">
      <c r="A70" s="169">
        <v>32</v>
      </c>
      <c r="B70" s="170" t="s">
        <v>435</v>
      </c>
      <c r="C70" s="179" t="s">
        <v>436</v>
      </c>
      <c r="D70" s="171" t="s">
        <v>367</v>
      </c>
      <c r="E70" s="172">
        <v>27</v>
      </c>
      <c r="F70" s="173"/>
      <c r="G70" s="174">
        <f t="shared" si="0"/>
        <v>0</v>
      </c>
      <c r="H70" s="173"/>
      <c r="I70" s="174">
        <f t="shared" si="1"/>
        <v>0</v>
      </c>
      <c r="J70" s="173"/>
      <c r="K70" s="174">
        <f t="shared" si="2"/>
        <v>0</v>
      </c>
      <c r="L70" s="174">
        <v>21</v>
      </c>
      <c r="M70" s="174">
        <f t="shared" si="3"/>
        <v>0</v>
      </c>
      <c r="N70" s="174">
        <v>0</v>
      </c>
      <c r="O70" s="174">
        <f t="shared" si="4"/>
        <v>0</v>
      </c>
      <c r="P70" s="174">
        <v>0</v>
      </c>
      <c r="Q70" s="174">
        <f t="shared" si="5"/>
        <v>0</v>
      </c>
      <c r="R70" s="174"/>
      <c r="S70" s="174" t="s">
        <v>374</v>
      </c>
      <c r="T70" s="175" t="s">
        <v>171</v>
      </c>
      <c r="U70" s="153">
        <v>0</v>
      </c>
      <c r="V70" s="153">
        <f t="shared" si="6"/>
        <v>0</v>
      </c>
      <c r="W70" s="153"/>
      <c r="X70" s="153" t="s">
        <v>237</v>
      </c>
      <c r="Y70" s="144"/>
      <c r="Z70" s="144"/>
      <c r="AA70" s="144"/>
      <c r="AB70" s="144"/>
      <c r="AC70" s="144"/>
      <c r="AD70" s="144"/>
      <c r="AE70" s="144"/>
      <c r="AF70" s="144"/>
      <c r="AG70" s="144" t="s">
        <v>368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ht="33.75" outlineLevel="1" x14ac:dyDescent="0.2">
      <c r="A71" s="169">
        <v>33</v>
      </c>
      <c r="B71" s="170" t="s">
        <v>437</v>
      </c>
      <c r="C71" s="179" t="s">
        <v>438</v>
      </c>
      <c r="D71" s="171" t="s">
        <v>367</v>
      </c>
      <c r="E71" s="172">
        <v>9</v>
      </c>
      <c r="F71" s="173"/>
      <c r="G71" s="174">
        <f t="shared" si="0"/>
        <v>0</v>
      </c>
      <c r="H71" s="173"/>
      <c r="I71" s="174">
        <f t="shared" si="1"/>
        <v>0</v>
      </c>
      <c r="J71" s="173"/>
      <c r="K71" s="174">
        <f t="shared" si="2"/>
        <v>0</v>
      </c>
      <c r="L71" s="174">
        <v>21</v>
      </c>
      <c r="M71" s="174">
        <f t="shared" si="3"/>
        <v>0</v>
      </c>
      <c r="N71" s="174">
        <v>0</v>
      </c>
      <c r="O71" s="174">
        <f t="shared" si="4"/>
        <v>0</v>
      </c>
      <c r="P71" s="174">
        <v>0</v>
      </c>
      <c r="Q71" s="174">
        <f t="shared" si="5"/>
        <v>0</v>
      </c>
      <c r="R71" s="174"/>
      <c r="S71" s="174" t="s">
        <v>374</v>
      </c>
      <c r="T71" s="175" t="s">
        <v>171</v>
      </c>
      <c r="U71" s="153">
        <v>0</v>
      </c>
      <c r="V71" s="153">
        <f t="shared" si="6"/>
        <v>0</v>
      </c>
      <c r="W71" s="153"/>
      <c r="X71" s="153" t="s">
        <v>237</v>
      </c>
      <c r="Y71" s="144"/>
      <c r="Z71" s="144"/>
      <c r="AA71" s="144"/>
      <c r="AB71" s="144"/>
      <c r="AC71" s="144"/>
      <c r="AD71" s="144"/>
      <c r="AE71" s="144"/>
      <c r="AF71" s="144"/>
      <c r="AG71" s="144" t="s">
        <v>368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ht="33.75" outlineLevel="1" x14ac:dyDescent="0.2">
      <c r="A72" s="169">
        <v>34</v>
      </c>
      <c r="B72" s="170" t="s">
        <v>439</v>
      </c>
      <c r="C72" s="179" t="s">
        <v>440</v>
      </c>
      <c r="D72" s="171" t="s">
        <v>367</v>
      </c>
      <c r="E72" s="172">
        <v>8</v>
      </c>
      <c r="F72" s="173"/>
      <c r="G72" s="174">
        <f t="shared" si="0"/>
        <v>0</v>
      </c>
      <c r="H72" s="173"/>
      <c r="I72" s="174">
        <f t="shared" si="1"/>
        <v>0</v>
      </c>
      <c r="J72" s="173"/>
      <c r="K72" s="174">
        <f t="shared" si="2"/>
        <v>0</v>
      </c>
      <c r="L72" s="174">
        <v>21</v>
      </c>
      <c r="M72" s="174">
        <f t="shared" si="3"/>
        <v>0</v>
      </c>
      <c r="N72" s="174">
        <v>0</v>
      </c>
      <c r="O72" s="174">
        <f t="shared" si="4"/>
        <v>0</v>
      </c>
      <c r="P72" s="174">
        <v>0</v>
      </c>
      <c r="Q72" s="174">
        <f t="shared" si="5"/>
        <v>0</v>
      </c>
      <c r="R72" s="174"/>
      <c r="S72" s="174" t="s">
        <v>374</v>
      </c>
      <c r="T72" s="175" t="s">
        <v>171</v>
      </c>
      <c r="U72" s="153">
        <v>0</v>
      </c>
      <c r="V72" s="153">
        <f t="shared" si="6"/>
        <v>0</v>
      </c>
      <c r="W72" s="153"/>
      <c r="X72" s="153" t="s">
        <v>237</v>
      </c>
      <c r="Y72" s="144"/>
      <c r="Z72" s="144"/>
      <c r="AA72" s="144"/>
      <c r="AB72" s="144"/>
      <c r="AC72" s="144"/>
      <c r="AD72" s="144"/>
      <c r="AE72" s="144"/>
      <c r="AF72" s="144"/>
      <c r="AG72" s="144" t="s">
        <v>368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ht="33.75" outlineLevel="1" x14ac:dyDescent="0.2">
      <c r="A73" s="169">
        <v>35</v>
      </c>
      <c r="B73" s="170" t="s">
        <v>441</v>
      </c>
      <c r="C73" s="179" t="s">
        <v>442</v>
      </c>
      <c r="D73" s="171" t="s">
        <v>367</v>
      </c>
      <c r="E73" s="172">
        <v>5</v>
      </c>
      <c r="F73" s="173"/>
      <c r="G73" s="174">
        <f t="shared" si="0"/>
        <v>0</v>
      </c>
      <c r="H73" s="173"/>
      <c r="I73" s="174">
        <f t="shared" si="1"/>
        <v>0</v>
      </c>
      <c r="J73" s="173"/>
      <c r="K73" s="174">
        <f t="shared" si="2"/>
        <v>0</v>
      </c>
      <c r="L73" s="174">
        <v>21</v>
      </c>
      <c r="M73" s="174">
        <f t="shared" si="3"/>
        <v>0</v>
      </c>
      <c r="N73" s="174">
        <v>0</v>
      </c>
      <c r="O73" s="174">
        <f t="shared" si="4"/>
        <v>0</v>
      </c>
      <c r="P73" s="174">
        <v>0</v>
      </c>
      <c r="Q73" s="174">
        <f t="shared" si="5"/>
        <v>0</v>
      </c>
      <c r="R73" s="174"/>
      <c r="S73" s="174" t="s">
        <v>374</v>
      </c>
      <c r="T73" s="175" t="s">
        <v>171</v>
      </c>
      <c r="U73" s="153">
        <v>0</v>
      </c>
      <c r="V73" s="153">
        <f t="shared" si="6"/>
        <v>0</v>
      </c>
      <c r="W73" s="153"/>
      <c r="X73" s="153" t="s">
        <v>237</v>
      </c>
      <c r="Y73" s="144"/>
      <c r="Z73" s="144"/>
      <c r="AA73" s="144"/>
      <c r="AB73" s="144"/>
      <c r="AC73" s="144"/>
      <c r="AD73" s="144"/>
      <c r="AE73" s="144"/>
      <c r="AF73" s="144"/>
      <c r="AG73" s="144" t="s">
        <v>368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ht="33.75" outlineLevel="1" x14ac:dyDescent="0.2">
      <c r="A74" s="169">
        <v>36</v>
      </c>
      <c r="B74" s="170" t="s">
        <v>443</v>
      </c>
      <c r="C74" s="179" t="s">
        <v>444</v>
      </c>
      <c r="D74" s="171" t="s">
        <v>367</v>
      </c>
      <c r="E74" s="172">
        <v>2</v>
      </c>
      <c r="F74" s="173"/>
      <c r="G74" s="174">
        <f t="shared" si="0"/>
        <v>0</v>
      </c>
      <c r="H74" s="173"/>
      <c r="I74" s="174">
        <f t="shared" si="1"/>
        <v>0</v>
      </c>
      <c r="J74" s="173"/>
      <c r="K74" s="174">
        <f t="shared" si="2"/>
        <v>0</v>
      </c>
      <c r="L74" s="174">
        <v>21</v>
      </c>
      <c r="M74" s="174">
        <f t="shared" si="3"/>
        <v>0</v>
      </c>
      <c r="N74" s="174">
        <v>0</v>
      </c>
      <c r="O74" s="174">
        <f t="shared" si="4"/>
        <v>0</v>
      </c>
      <c r="P74" s="174">
        <v>0</v>
      </c>
      <c r="Q74" s="174">
        <f t="shared" si="5"/>
        <v>0</v>
      </c>
      <c r="R74" s="174"/>
      <c r="S74" s="174" t="s">
        <v>374</v>
      </c>
      <c r="T74" s="175" t="s">
        <v>171</v>
      </c>
      <c r="U74" s="153">
        <v>0</v>
      </c>
      <c r="V74" s="153">
        <f t="shared" si="6"/>
        <v>0</v>
      </c>
      <c r="W74" s="153"/>
      <c r="X74" s="153" t="s">
        <v>237</v>
      </c>
      <c r="Y74" s="144"/>
      <c r="Z74" s="144"/>
      <c r="AA74" s="144"/>
      <c r="AB74" s="144"/>
      <c r="AC74" s="144"/>
      <c r="AD74" s="144"/>
      <c r="AE74" s="144"/>
      <c r="AF74" s="144"/>
      <c r="AG74" s="144" t="s">
        <v>368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ht="33.75" outlineLevel="1" x14ac:dyDescent="0.2">
      <c r="A75" s="169">
        <v>37</v>
      </c>
      <c r="B75" s="170" t="s">
        <v>445</v>
      </c>
      <c r="C75" s="179" t="s">
        <v>446</v>
      </c>
      <c r="D75" s="171" t="s">
        <v>367</v>
      </c>
      <c r="E75" s="172">
        <v>1</v>
      </c>
      <c r="F75" s="173"/>
      <c r="G75" s="174">
        <f t="shared" si="0"/>
        <v>0</v>
      </c>
      <c r="H75" s="173"/>
      <c r="I75" s="174">
        <f t="shared" si="1"/>
        <v>0</v>
      </c>
      <c r="J75" s="173"/>
      <c r="K75" s="174">
        <f t="shared" si="2"/>
        <v>0</v>
      </c>
      <c r="L75" s="174">
        <v>21</v>
      </c>
      <c r="M75" s="174">
        <f t="shared" si="3"/>
        <v>0</v>
      </c>
      <c r="N75" s="174">
        <v>0</v>
      </c>
      <c r="O75" s="174">
        <f t="shared" si="4"/>
        <v>0</v>
      </c>
      <c r="P75" s="174">
        <v>0</v>
      </c>
      <c r="Q75" s="174">
        <f t="shared" si="5"/>
        <v>0</v>
      </c>
      <c r="R75" s="174"/>
      <c r="S75" s="174" t="s">
        <v>374</v>
      </c>
      <c r="T75" s="175" t="s">
        <v>171</v>
      </c>
      <c r="U75" s="153">
        <v>0</v>
      </c>
      <c r="V75" s="153">
        <f t="shared" si="6"/>
        <v>0</v>
      </c>
      <c r="W75" s="153"/>
      <c r="X75" s="153" t="s">
        <v>237</v>
      </c>
      <c r="Y75" s="144"/>
      <c r="Z75" s="144"/>
      <c r="AA75" s="144"/>
      <c r="AB75" s="144"/>
      <c r="AC75" s="144"/>
      <c r="AD75" s="144"/>
      <c r="AE75" s="144"/>
      <c r="AF75" s="144"/>
      <c r="AG75" s="144" t="s">
        <v>368</v>
      </c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ht="33.75" outlineLevel="1" x14ac:dyDescent="0.2">
      <c r="A76" s="169">
        <v>38</v>
      </c>
      <c r="B76" s="170" t="s">
        <v>447</v>
      </c>
      <c r="C76" s="179" t="s">
        <v>448</v>
      </c>
      <c r="D76" s="171" t="s">
        <v>367</v>
      </c>
      <c r="E76" s="172">
        <v>1</v>
      </c>
      <c r="F76" s="173"/>
      <c r="G76" s="174">
        <f t="shared" si="0"/>
        <v>0</v>
      </c>
      <c r="H76" s="173"/>
      <c r="I76" s="174">
        <f t="shared" si="1"/>
        <v>0</v>
      </c>
      <c r="J76" s="173"/>
      <c r="K76" s="174">
        <f t="shared" si="2"/>
        <v>0</v>
      </c>
      <c r="L76" s="174">
        <v>21</v>
      </c>
      <c r="M76" s="174">
        <f t="shared" si="3"/>
        <v>0</v>
      </c>
      <c r="N76" s="174">
        <v>0</v>
      </c>
      <c r="O76" s="174">
        <f t="shared" si="4"/>
        <v>0</v>
      </c>
      <c r="P76" s="174">
        <v>0</v>
      </c>
      <c r="Q76" s="174">
        <f t="shared" si="5"/>
        <v>0</v>
      </c>
      <c r="R76" s="174"/>
      <c r="S76" s="174" t="s">
        <v>374</v>
      </c>
      <c r="T76" s="175" t="s">
        <v>171</v>
      </c>
      <c r="U76" s="153">
        <v>0</v>
      </c>
      <c r="V76" s="153">
        <f t="shared" si="6"/>
        <v>0</v>
      </c>
      <c r="W76" s="153"/>
      <c r="X76" s="153" t="s">
        <v>237</v>
      </c>
      <c r="Y76" s="144"/>
      <c r="Z76" s="144"/>
      <c r="AA76" s="144"/>
      <c r="AB76" s="144"/>
      <c r="AC76" s="144"/>
      <c r="AD76" s="144"/>
      <c r="AE76" s="144"/>
      <c r="AF76" s="144"/>
      <c r="AG76" s="144" t="s">
        <v>368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ht="33.75" outlineLevel="1" x14ac:dyDescent="0.2">
      <c r="A77" s="169">
        <v>39</v>
      </c>
      <c r="B77" s="170" t="s">
        <v>449</v>
      </c>
      <c r="C77" s="179" t="s">
        <v>450</v>
      </c>
      <c r="D77" s="171" t="s">
        <v>367</v>
      </c>
      <c r="E77" s="172">
        <v>10</v>
      </c>
      <c r="F77" s="173"/>
      <c r="G77" s="174">
        <f t="shared" si="0"/>
        <v>0</v>
      </c>
      <c r="H77" s="173"/>
      <c r="I77" s="174">
        <f t="shared" si="1"/>
        <v>0</v>
      </c>
      <c r="J77" s="173"/>
      <c r="K77" s="174">
        <f t="shared" si="2"/>
        <v>0</v>
      </c>
      <c r="L77" s="174">
        <v>21</v>
      </c>
      <c r="M77" s="174">
        <f t="shared" si="3"/>
        <v>0</v>
      </c>
      <c r="N77" s="174">
        <v>0</v>
      </c>
      <c r="O77" s="174">
        <f t="shared" si="4"/>
        <v>0</v>
      </c>
      <c r="P77" s="174">
        <v>0</v>
      </c>
      <c r="Q77" s="174">
        <f t="shared" si="5"/>
        <v>0</v>
      </c>
      <c r="R77" s="174"/>
      <c r="S77" s="174" t="s">
        <v>374</v>
      </c>
      <c r="T77" s="175" t="s">
        <v>171</v>
      </c>
      <c r="U77" s="153">
        <v>0</v>
      </c>
      <c r="V77" s="153">
        <f t="shared" si="6"/>
        <v>0</v>
      </c>
      <c r="W77" s="153"/>
      <c r="X77" s="153" t="s">
        <v>237</v>
      </c>
      <c r="Y77" s="144"/>
      <c r="Z77" s="144"/>
      <c r="AA77" s="144"/>
      <c r="AB77" s="144"/>
      <c r="AC77" s="144"/>
      <c r="AD77" s="144"/>
      <c r="AE77" s="144"/>
      <c r="AF77" s="144"/>
      <c r="AG77" s="144" t="s">
        <v>368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ht="33.75" outlineLevel="1" x14ac:dyDescent="0.2">
      <c r="A78" s="169">
        <v>40</v>
      </c>
      <c r="B78" s="170" t="s">
        <v>451</v>
      </c>
      <c r="C78" s="179" t="s">
        <v>452</v>
      </c>
      <c r="D78" s="171" t="s">
        <v>367</v>
      </c>
      <c r="E78" s="172">
        <v>71</v>
      </c>
      <c r="F78" s="173"/>
      <c r="G78" s="174">
        <f t="shared" si="0"/>
        <v>0</v>
      </c>
      <c r="H78" s="173"/>
      <c r="I78" s="174">
        <f t="shared" si="1"/>
        <v>0</v>
      </c>
      <c r="J78" s="173"/>
      <c r="K78" s="174">
        <f t="shared" si="2"/>
        <v>0</v>
      </c>
      <c r="L78" s="174">
        <v>21</v>
      </c>
      <c r="M78" s="174">
        <f t="shared" si="3"/>
        <v>0</v>
      </c>
      <c r="N78" s="174">
        <v>0</v>
      </c>
      <c r="O78" s="174">
        <f t="shared" si="4"/>
        <v>0</v>
      </c>
      <c r="P78" s="174">
        <v>0</v>
      </c>
      <c r="Q78" s="174">
        <f t="shared" si="5"/>
        <v>0</v>
      </c>
      <c r="R78" s="174"/>
      <c r="S78" s="174" t="s">
        <v>374</v>
      </c>
      <c r="T78" s="175" t="s">
        <v>171</v>
      </c>
      <c r="U78" s="153">
        <v>0</v>
      </c>
      <c r="V78" s="153">
        <f t="shared" si="6"/>
        <v>0</v>
      </c>
      <c r="W78" s="153"/>
      <c r="X78" s="153" t="s">
        <v>237</v>
      </c>
      <c r="Y78" s="144"/>
      <c r="Z78" s="144"/>
      <c r="AA78" s="144"/>
      <c r="AB78" s="144"/>
      <c r="AC78" s="144"/>
      <c r="AD78" s="144"/>
      <c r="AE78" s="144"/>
      <c r="AF78" s="144"/>
      <c r="AG78" s="144" t="s">
        <v>368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ht="33.75" outlineLevel="1" x14ac:dyDescent="0.2">
      <c r="A79" s="169">
        <v>41</v>
      </c>
      <c r="B79" s="170" t="s">
        <v>453</v>
      </c>
      <c r="C79" s="179" t="s">
        <v>454</v>
      </c>
      <c r="D79" s="171" t="s">
        <v>367</v>
      </c>
      <c r="E79" s="172">
        <v>1</v>
      </c>
      <c r="F79" s="173"/>
      <c r="G79" s="174">
        <f t="shared" si="0"/>
        <v>0</v>
      </c>
      <c r="H79" s="173"/>
      <c r="I79" s="174">
        <f t="shared" si="1"/>
        <v>0</v>
      </c>
      <c r="J79" s="173"/>
      <c r="K79" s="174">
        <f t="shared" si="2"/>
        <v>0</v>
      </c>
      <c r="L79" s="174">
        <v>21</v>
      </c>
      <c r="M79" s="174">
        <f t="shared" si="3"/>
        <v>0</v>
      </c>
      <c r="N79" s="174">
        <v>0</v>
      </c>
      <c r="O79" s="174">
        <f t="shared" si="4"/>
        <v>0</v>
      </c>
      <c r="P79" s="174">
        <v>0</v>
      </c>
      <c r="Q79" s="174">
        <f t="shared" si="5"/>
        <v>0</v>
      </c>
      <c r="R79" s="174"/>
      <c r="S79" s="174" t="s">
        <v>374</v>
      </c>
      <c r="T79" s="175" t="s">
        <v>171</v>
      </c>
      <c r="U79" s="153">
        <v>0</v>
      </c>
      <c r="V79" s="153">
        <f t="shared" si="6"/>
        <v>0</v>
      </c>
      <c r="W79" s="153"/>
      <c r="X79" s="153" t="s">
        <v>237</v>
      </c>
      <c r="Y79" s="144"/>
      <c r="Z79" s="144"/>
      <c r="AA79" s="144"/>
      <c r="AB79" s="144"/>
      <c r="AC79" s="144"/>
      <c r="AD79" s="144"/>
      <c r="AE79" s="144"/>
      <c r="AF79" s="144"/>
      <c r="AG79" s="144" t="s">
        <v>238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ht="22.5" outlineLevel="1" x14ac:dyDescent="0.2">
      <c r="A80" s="169">
        <v>42</v>
      </c>
      <c r="B80" s="170" t="s">
        <v>455</v>
      </c>
      <c r="C80" s="179" t="s">
        <v>456</v>
      </c>
      <c r="D80" s="171" t="s">
        <v>367</v>
      </c>
      <c r="E80" s="172">
        <v>2</v>
      </c>
      <c r="F80" s="173"/>
      <c r="G80" s="174">
        <f t="shared" si="0"/>
        <v>0</v>
      </c>
      <c r="H80" s="173"/>
      <c r="I80" s="174">
        <f t="shared" si="1"/>
        <v>0</v>
      </c>
      <c r="J80" s="173"/>
      <c r="K80" s="174">
        <f t="shared" si="2"/>
        <v>0</v>
      </c>
      <c r="L80" s="174">
        <v>21</v>
      </c>
      <c r="M80" s="174">
        <f t="shared" si="3"/>
        <v>0</v>
      </c>
      <c r="N80" s="174">
        <v>0</v>
      </c>
      <c r="O80" s="174">
        <f t="shared" si="4"/>
        <v>0</v>
      </c>
      <c r="P80" s="174">
        <v>0</v>
      </c>
      <c r="Q80" s="174">
        <f t="shared" si="5"/>
        <v>0</v>
      </c>
      <c r="R80" s="174"/>
      <c r="S80" s="174" t="s">
        <v>374</v>
      </c>
      <c r="T80" s="175" t="s">
        <v>171</v>
      </c>
      <c r="U80" s="153">
        <v>0</v>
      </c>
      <c r="V80" s="153">
        <f t="shared" si="6"/>
        <v>0</v>
      </c>
      <c r="W80" s="153"/>
      <c r="X80" s="153" t="s">
        <v>237</v>
      </c>
      <c r="Y80" s="144"/>
      <c r="Z80" s="144"/>
      <c r="AA80" s="144"/>
      <c r="AB80" s="144"/>
      <c r="AC80" s="144"/>
      <c r="AD80" s="144"/>
      <c r="AE80" s="144"/>
      <c r="AF80" s="144"/>
      <c r="AG80" s="144" t="s">
        <v>368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ht="33.75" outlineLevel="1" x14ac:dyDescent="0.2">
      <c r="A81" s="169">
        <v>43</v>
      </c>
      <c r="B81" s="170" t="s">
        <v>457</v>
      </c>
      <c r="C81" s="179" t="s">
        <v>458</v>
      </c>
      <c r="D81" s="171" t="s">
        <v>367</v>
      </c>
      <c r="E81" s="172">
        <v>1</v>
      </c>
      <c r="F81" s="173"/>
      <c r="G81" s="174">
        <f t="shared" si="0"/>
        <v>0</v>
      </c>
      <c r="H81" s="173"/>
      <c r="I81" s="174">
        <f t="shared" si="1"/>
        <v>0</v>
      </c>
      <c r="J81" s="173"/>
      <c r="K81" s="174">
        <f t="shared" si="2"/>
        <v>0</v>
      </c>
      <c r="L81" s="174">
        <v>21</v>
      </c>
      <c r="M81" s="174">
        <f t="shared" si="3"/>
        <v>0</v>
      </c>
      <c r="N81" s="174">
        <v>0</v>
      </c>
      <c r="O81" s="174">
        <f t="shared" si="4"/>
        <v>0</v>
      </c>
      <c r="P81" s="174">
        <v>0</v>
      </c>
      <c r="Q81" s="174">
        <f t="shared" si="5"/>
        <v>0</v>
      </c>
      <c r="R81" s="174"/>
      <c r="S81" s="174" t="s">
        <v>374</v>
      </c>
      <c r="T81" s="175" t="s">
        <v>171</v>
      </c>
      <c r="U81" s="153">
        <v>0</v>
      </c>
      <c r="V81" s="153">
        <f t="shared" si="6"/>
        <v>0</v>
      </c>
      <c r="W81" s="153"/>
      <c r="X81" s="153" t="s">
        <v>237</v>
      </c>
      <c r="Y81" s="144"/>
      <c r="Z81" s="144"/>
      <c r="AA81" s="144"/>
      <c r="AB81" s="144"/>
      <c r="AC81" s="144"/>
      <c r="AD81" s="144"/>
      <c r="AE81" s="144"/>
      <c r="AF81" s="144"/>
      <c r="AG81" s="144" t="s">
        <v>368</v>
      </c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ht="33.75" outlineLevel="1" x14ac:dyDescent="0.2">
      <c r="A82" s="169">
        <v>44</v>
      </c>
      <c r="B82" s="170" t="s">
        <v>459</v>
      </c>
      <c r="C82" s="179" t="s">
        <v>460</v>
      </c>
      <c r="D82" s="171" t="s">
        <v>367</v>
      </c>
      <c r="E82" s="172">
        <v>6</v>
      </c>
      <c r="F82" s="173"/>
      <c r="G82" s="174">
        <f t="shared" si="0"/>
        <v>0</v>
      </c>
      <c r="H82" s="173"/>
      <c r="I82" s="174">
        <f t="shared" si="1"/>
        <v>0</v>
      </c>
      <c r="J82" s="173"/>
      <c r="K82" s="174">
        <f t="shared" si="2"/>
        <v>0</v>
      </c>
      <c r="L82" s="174">
        <v>21</v>
      </c>
      <c r="M82" s="174">
        <f t="shared" si="3"/>
        <v>0</v>
      </c>
      <c r="N82" s="174">
        <v>0</v>
      </c>
      <c r="O82" s="174">
        <f t="shared" si="4"/>
        <v>0</v>
      </c>
      <c r="P82" s="174">
        <v>0</v>
      </c>
      <c r="Q82" s="174">
        <f t="shared" si="5"/>
        <v>0</v>
      </c>
      <c r="R82" s="174"/>
      <c r="S82" s="174" t="s">
        <v>374</v>
      </c>
      <c r="T82" s="175" t="s">
        <v>171</v>
      </c>
      <c r="U82" s="153">
        <v>0</v>
      </c>
      <c r="V82" s="153">
        <f t="shared" si="6"/>
        <v>0</v>
      </c>
      <c r="W82" s="153"/>
      <c r="X82" s="153" t="s">
        <v>237</v>
      </c>
      <c r="Y82" s="144"/>
      <c r="Z82" s="144"/>
      <c r="AA82" s="144"/>
      <c r="AB82" s="144"/>
      <c r="AC82" s="144"/>
      <c r="AD82" s="144"/>
      <c r="AE82" s="144"/>
      <c r="AF82" s="144"/>
      <c r="AG82" s="144" t="s">
        <v>368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ht="22.5" outlineLevel="1" x14ac:dyDescent="0.2">
      <c r="A83" s="169">
        <v>45</v>
      </c>
      <c r="B83" s="170" t="s">
        <v>461</v>
      </c>
      <c r="C83" s="179" t="s">
        <v>462</v>
      </c>
      <c r="D83" s="171" t="s">
        <v>367</v>
      </c>
      <c r="E83" s="172">
        <v>1</v>
      </c>
      <c r="F83" s="173"/>
      <c r="G83" s="174">
        <f t="shared" si="0"/>
        <v>0</v>
      </c>
      <c r="H83" s="173"/>
      <c r="I83" s="174">
        <f t="shared" si="1"/>
        <v>0</v>
      </c>
      <c r="J83" s="173"/>
      <c r="K83" s="174">
        <f t="shared" si="2"/>
        <v>0</v>
      </c>
      <c r="L83" s="174">
        <v>21</v>
      </c>
      <c r="M83" s="174">
        <f t="shared" si="3"/>
        <v>0</v>
      </c>
      <c r="N83" s="174">
        <v>0</v>
      </c>
      <c r="O83" s="174">
        <f t="shared" si="4"/>
        <v>0</v>
      </c>
      <c r="P83" s="174">
        <v>0</v>
      </c>
      <c r="Q83" s="174">
        <f t="shared" si="5"/>
        <v>0</v>
      </c>
      <c r="R83" s="174"/>
      <c r="S83" s="174" t="s">
        <v>374</v>
      </c>
      <c r="T83" s="175" t="s">
        <v>171</v>
      </c>
      <c r="U83" s="153">
        <v>0</v>
      </c>
      <c r="V83" s="153">
        <f t="shared" si="6"/>
        <v>0</v>
      </c>
      <c r="W83" s="153"/>
      <c r="X83" s="153" t="s">
        <v>237</v>
      </c>
      <c r="Y83" s="144"/>
      <c r="Z83" s="144"/>
      <c r="AA83" s="144"/>
      <c r="AB83" s="144"/>
      <c r="AC83" s="144"/>
      <c r="AD83" s="144"/>
      <c r="AE83" s="144"/>
      <c r="AF83" s="144"/>
      <c r="AG83" s="144" t="s">
        <v>238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ht="33.75" outlineLevel="1" x14ac:dyDescent="0.2">
      <c r="A84" s="169">
        <v>46</v>
      </c>
      <c r="B84" s="170" t="s">
        <v>463</v>
      </c>
      <c r="C84" s="179" t="s">
        <v>464</v>
      </c>
      <c r="D84" s="171" t="s">
        <v>367</v>
      </c>
      <c r="E84" s="172">
        <v>5</v>
      </c>
      <c r="F84" s="173"/>
      <c r="G84" s="174">
        <f t="shared" si="0"/>
        <v>0</v>
      </c>
      <c r="H84" s="173"/>
      <c r="I84" s="174">
        <f t="shared" si="1"/>
        <v>0</v>
      </c>
      <c r="J84" s="173"/>
      <c r="K84" s="174">
        <f t="shared" si="2"/>
        <v>0</v>
      </c>
      <c r="L84" s="174">
        <v>21</v>
      </c>
      <c r="M84" s="174">
        <f t="shared" si="3"/>
        <v>0</v>
      </c>
      <c r="N84" s="174">
        <v>0</v>
      </c>
      <c r="O84" s="174">
        <f t="shared" si="4"/>
        <v>0</v>
      </c>
      <c r="P84" s="174">
        <v>0</v>
      </c>
      <c r="Q84" s="174">
        <f t="shared" si="5"/>
        <v>0</v>
      </c>
      <c r="R84" s="174"/>
      <c r="S84" s="174" t="s">
        <v>374</v>
      </c>
      <c r="T84" s="175" t="s">
        <v>171</v>
      </c>
      <c r="U84" s="153">
        <v>0</v>
      </c>
      <c r="V84" s="153">
        <f t="shared" si="6"/>
        <v>0</v>
      </c>
      <c r="W84" s="153"/>
      <c r="X84" s="153" t="s">
        <v>237</v>
      </c>
      <c r="Y84" s="144"/>
      <c r="Z84" s="144"/>
      <c r="AA84" s="144"/>
      <c r="AB84" s="144"/>
      <c r="AC84" s="144"/>
      <c r="AD84" s="144"/>
      <c r="AE84" s="144"/>
      <c r="AF84" s="144"/>
      <c r="AG84" s="144" t="s">
        <v>368</v>
      </c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ht="22.5" outlineLevel="1" x14ac:dyDescent="0.2">
      <c r="A85" s="169">
        <v>47</v>
      </c>
      <c r="B85" s="170" t="s">
        <v>465</v>
      </c>
      <c r="C85" s="179" t="s">
        <v>466</v>
      </c>
      <c r="D85" s="171" t="s">
        <v>367</v>
      </c>
      <c r="E85" s="172">
        <v>1</v>
      </c>
      <c r="F85" s="173"/>
      <c r="G85" s="174">
        <f t="shared" si="0"/>
        <v>0</v>
      </c>
      <c r="H85" s="173"/>
      <c r="I85" s="174">
        <f t="shared" si="1"/>
        <v>0</v>
      </c>
      <c r="J85" s="173"/>
      <c r="K85" s="174">
        <f t="shared" si="2"/>
        <v>0</v>
      </c>
      <c r="L85" s="174">
        <v>21</v>
      </c>
      <c r="M85" s="174">
        <f t="shared" si="3"/>
        <v>0</v>
      </c>
      <c r="N85" s="174">
        <v>0</v>
      </c>
      <c r="O85" s="174">
        <f t="shared" si="4"/>
        <v>0</v>
      </c>
      <c r="P85" s="174">
        <v>0</v>
      </c>
      <c r="Q85" s="174">
        <f t="shared" si="5"/>
        <v>0</v>
      </c>
      <c r="R85" s="174"/>
      <c r="S85" s="174" t="s">
        <v>374</v>
      </c>
      <c r="T85" s="175" t="s">
        <v>171</v>
      </c>
      <c r="U85" s="153">
        <v>0</v>
      </c>
      <c r="V85" s="153">
        <f t="shared" si="6"/>
        <v>0</v>
      </c>
      <c r="W85" s="153"/>
      <c r="X85" s="153" t="s">
        <v>237</v>
      </c>
      <c r="Y85" s="144"/>
      <c r="Z85" s="144"/>
      <c r="AA85" s="144"/>
      <c r="AB85" s="144"/>
      <c r="AC85" s="144"/>
      <c r="AD85" s="144"/>
      <c r="AE85" s="144"/>
      <c r="AF85" s="144"/>
      <c r="AG85" s="144" t="s">
        <v>238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ht="33.75" outlineLevel="1" x14ac:dyDescent="0.2">
      <c r="A86" s="169">
        <v>48</v>
      </c>
      <c r="B86" s="170" t="s">
        <v>467</v>
      </c>
      <c r="C86" s="179" t="s">
        <v>468</v>
      </c>
      <c r="D86" s="171" t="s">
        <v>367</v>
      </c>
      <c r="E86" s="172">
        <v>6</v>
      </c>
      <c r="F86" s="173"/>
      <c r="G86" s="174">
        <f t="shared" si="0"/>
        <v>0</v>
      </c>
      <c r="H86" s="173"/>
      <c r="I86" s="174">
        <f t="shared" si="1"/>
        <v>0</v>
      </c>
      <c r="J86" s="173"/>
      <c r="K86" s="174">
        <f t="shared" si="2"/>
        <v>0</v>
      </c>
      <c r="L86" s="174">
        <v>21</v>
      </c>
      <c r="M86" s="174">
        <f t="shared" si="3"/>
        <v>0</v>
      </c>
      <c r="N86" s="174">
        <v>0</v>
      </c>
      <c r="O86" s="174">
        <f t="shared" si="4"/>
        <v>0</v>
      </c>
      <c r="P86" s="174">
        <v>0</v>
      </c>
      <c r="Q86" s="174">
        <f t="shared" si="5"/>
        <v>0</v>
      </c>
      <c r="R86" s="174"/>
      <c r="S86" s="174" t="s">
        <v>374</v>
      </c>
      <c r="T86" s="175" t="s">
        <v>171</v>
      </c>
      <c r="U86" s="153">
        <v>0</v>
      </c>
      <c r="V86" s="153">
        <f t="shared" si="6"/>
        <v>0</v>
      </c>
      <c r="W86" s="153"/>
      <c r="X86" s="153" t="s">
        <v>237</v>
      </c>
      <c r="Y86" s="144"/>
      <c r="Z86" s="144"/>
      <c r="AA86" s="144"/>
      <c r="AB86" s="144"/>
      <c r="AC86" s="144"/>
      <c r="AD86" s="144"/>
      <c r="AE86" s="144"/>
      <c r="AF86" s="144"/>
      <c r="AG86" s="144" t="s">
        <v>368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ht="33.75" outlineLevel="1" x14ac:dyDescent="0.2">
      <c r="A87" s="169">
        <v>49</v>
      </c>
      <c r="B87" s="170" t="s">
        <v>469</v>
      </c>
      <c r="C87" s="179" t="s">
        <v>470</v>
      </c>
      <c r="D87" s="171" t="s">
        <v>367</v>
      </c>
      <c r="E87" s="172">
        <v>9</v>
      </c>
      <c r="F87" s="173"/>
      <c r="G87" s="174">
        <f t="shared" si="0"/>
        <v>0</v>
      </c>
      <c r="H87" s="173"/>
      <c r="I87" s="174">
        <f t="shared" si="1"/>
        <v>0</v>
      </c>
      <c r="J87" s="173"/>
      <c r="K87" s="174">
        <f t="shared" si="2"/>
        <v>0</v>
      </c>
      <c r="L87" s="174">
        <v>21</v>
      </c>
      <c r="M87" s="174">
        <f t="shared" si="3"/>
        <v>0</v>
      </c>
      <c r="N87" s="174">
        <v>0</v>
      </c>
      <c r="O87" s="174">
        <f t="shared" si="4"/>
        <v>0</v>
      </c>
      <c r="P87" s="174">
        <v>0</v>
      </c>
      <c r="Q87" s="174">
        <f t="shared" si="5"/>
        <v>0</v>
      </c>
      <c r="R87" s="174"/>
      <c r="S87" s="174" t="s">
        <v>374</v>
      </c>
      <c r="T87" s="175" t="s">
        <v>171</v>
      </c>
      <c r="U87" s="153">
        <v>0</v>
      </c>
      <c r="V87" s="153">
        <f t="shared" si="6"/>
        <v>0</v>
      </c>
      <c r="W87" s="153"/>
      <c r="X87" s="153" t="s">
        <v>237</v>
      </c>
      <c r="Y87" s="144"/>
      <c r="Z87" s="144"/>
      <c r="AA87" s="144"/>
      <c r="AB87" s="144"/>
      <c r="AC87" s="144"/>
      <c r="AD87" s="144"/>
      <c r="AE87" s="144"/>
      <c r="AF87" s="144"/>
      <c r="AG87" s="144" t="s">
        <v>368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ht="33.75" outlineLevel="1" x14ac:dyDescent="0.2">
      <c r="A88" s="169">
        <v>50</v>
      </c>
      <c r="B88" s="170" t="s">
        <v>471</v>
      </c>
      <c r="C88" s="179" t="s">
        <v>472</v>
      </c>
      <c r="D88" s="171" t="s">
        <v>367</v>
      </c>
      <c r="E88" s="172">
        <v>3</v>
      </c>
      <c r="F88" s="173"/>
      <c r="G88" s="174">
        <f t="shared" si="0"/>
        <v>0</v>
      </c>
      <c r="H88" s="173"/>
      <c r="I88" s="174">
        <f t="shared" si="1"/>
        <v>0</v>
      </c>
      <c r="J88" s="173"/>
      <c r="K88" s="174">
        <f t="shared" si="2"/>
        <v>0</v>
      </c>
      <c r="L88" s="174">
        <v>21</v>
      </c>
      <c r="M88" s="174">
        <f t="shared" si="3"/>
        <v>0</v>
      </c>
      <c r="N88" s="174">
        <v>0</v>
      </c>
      <c r="O88" s="174">
        <f t="shared" si="4"/>
        <v>0</v>
      </c>
      <c r="P88" s="174">
        <v>0</v>
      </c>
      <c r="Q88" s="174">
        <f t="shared" si="5"/>
        <v>0</v>
      </c>
      <c r="R88" s="174"/>
      <c r="S88" s="174" t="s">
        <v>374</v>
      </c>
      <c r="T88" s="175" t="s">
        <v>171</v>
      </c>
      <c r="U88" s="153">
        <v>0</v>
      </c>
      <c r="V88" s="153">
        <f t="shared" si="6"/>
        <v>0</v>
      </c>
      <c r="W88" s="153"/>
      <c r="X88" s="153" t="s">
        <v>237</v>
      </c>
      <c r="Y88" s="144"/>
      <c r="Z88" s="144"/>
      <c r="AA88" s="144"/>
      <c r="AB88" s="144"/>
      <c r="AC88" s="144"/>
      <c r="AD88" s="144"/>
      <c r="AE88" s="144"/>
      <c r="AF88" s="144"/>
      <c r="AG88" s="144" t="s">
        <v>368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ht="33.75" outlineLevel="1" x14ac:dyDescent="0.2">
      <c r="A89" s="169">
        <v>51</v>
      </c>
      <c r="B89" s="170" t="s">
        <v>473</v>
      </c>
      <c r="C89" s="179" t="s">
        <v>474</v>
      </c>
      <c r="D89" s="171" t="s">
        <v>367</v>
      </c>
      <c r="E89" s="172">
        <v>3</v>
      </c>
      <c r="F89" s="173"/>
      <c r="G89" s="174">
        <f t="shared" si="0"/>
        <v>0</v>
      </c>
      <c r="H89" s="173"/>
      <c r="I89" s="174">
        <f t="shared" si="1"/>
        <v>0</v>
      </c>
      <c r="J89" s="173"/>
      <c r="K89" s="174">
        <f t="shared" si="2"/>
        <v>0</v>
      </c>
      <c r="L89" s="174">
        <v>21</v>
      </c>
      <c r="M89" s="174">
        <f t="shared" si="3"/>
        <v>0</v>
      </c>
      <c r="N89" s="174">
        <v>0</v>
      </c>
      <c r="O89" s="174">
        <f t="shared" si="4"/>
        <v>0</v>
      </c>
      <c r="P89" s="174">
        <v>0</v>
      </c>
      <c r="Q89" s="174">
        <f t="shared" si="5"/>
        <v>0</v>
      </c>
      <c r="R89" s="174"/>
      <c r="S89" s="174" t="s">
        <v>374</v>
      </c>
      <c r="T89" s="175" t="s">
        <v>171</v>
      </c>
      <c r="U89" s="153">
        <v>0</v>
      </c>
      <c r="V89" s="153">
        <f t="shared" si="6"/>
        <v>0</v>
      </c>
      <c r="W89" s="153"/>
      <c r="X89" s="153" t="s">
        <v>237</v>
      </c>
      <c r="Y89" s="144"/>
      <c r="Z89" s="144"/>
      <c r="AA89" s="144"/>
      <c r="AB89" s="144"/>
      <c r="AC89" s="144"/>
      <c r="AD89" s="144"/>
      <c r="AE89" s="144"/>
      <c r="AF89" s="144"/>
      <c r="AG89" s="144" t="s">
        <v>368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ht="33.75" outlineLevel="1" x14ac:dyDescent="0.2">
      <c r="A90" s="161">
        <v>52</v>
      </c>
      <c r="B90" s="162" t="s">
        <v>475</v>
      </c>
      <c r="C90" s="178" t="s">
        <v>476</v>
      </c>
      <c r="D90" s="163" t="s">
        <v>367</v>
      </c>
      <c r="E90" s="164">
        <v>8</v>
      </c>
      <c r="F90" s="165"/>
      <c r="G90" s="166">
        <f t="shared" si="0"/>
        <v>0</v>
      </c>
      <c r="H90" s="165"/>
      <c r="I90" s="166">
        <f t="shared" si="1"/>
        <v>0</v>
      </c>
      <c r="J90" s="165"/>
      <c r="K90" s="166">
        <f t="shared" si="2"/>
        <v>0</v>
      </c>
      <c r="L90" s="166">
        <v>21</v>
      </c>
      <c r="M90" s="166">
        <f t="shared" si="3"/>
        <v>0</v>
      </c>
      <c r="N90" s="166">
        <v>0</v>
      </c>
      <c r="O90" s="166">
        <f t="shared" si="4"/>
        <v>0</v>
      </c>
      <c r="P90" s="166">
        <v>0</v>
      </c>
      <c r="Q90" s="166">
        <f t="shared" si="5"/>
        <v>0</v>
      </c>
      <c r="R90" s="166"/>
      <c r="S90" s="166" t="s">
        <v>374</v>
      </c>
      <c r="T90" s="167" t="s">
        <v>171</v>
      </c>
      <c r="U90" s="153">
        <v>0</v>
      </c>
      <c r="V90" s="153">
        <f t="shared" si="6"/>
        <v>0</v>
      </c>
      <c r="W90" s="153"/>
      <c r="X90" s="153" t="s">
        <v>237</v>
      </c>
      <c r="Y90" s="144"/>
      <c r="Z90" s="144"/>
      <c r="AA90" s="144"/>
      <c r="AB90" s="144"/>
      <c r="AC90" s="144"/>
      <c r="AD90" s="144"/>
      <c r="AE90" s="144"/>
      <c r="AF90" s="144"/>
      <c r="AG90" s="144" t="s">
        <v>238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51"/>
      <c r="B91" s="152"/>
      <c r="C91" s="261" t="s">
        <v>477</v>
      </c>
      <c r="D91" s="262"/>
      <c r="E91" s="262"/>
      <c r="F91" s="262"/>
      <c r="G91" s="262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44"/>
      <c r="Z91" s="144"/>
      <c r="AA91" s="144"/>
      <c r="AB91" s="144"/>
      <c r="AC91" s="144"/>
      <c r="AD91" s="144"/>
      <c r="AE91" s="144"/>
      <c r="AF91" s="144"/>
      <c r="AG91" s="144" t="s">
        <v>175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ht="33.75" outlineLevel="1" x14ac:dyDescent="0.2">
      <c r="A92" s="161">
        <v>53</v>
      </c>
      <c r="B92" s="162" t="s">
        <v>478</v>
      </c>
      <c r="C92" s="178" t="s">
        <v>479</v>
      </c>
      <c r="D92" s="163" t="s">
        <v>367</v>
      </c>
      <c r="E92" s="164">
        <v>31</v>
      </c>
      <c r="F92" s="165"/>
      <c r="G92" s="166">
        <f>ROUND(E92*F92,2)</f>
        <v>0</v>
      </c>
      <c r="H92" s="165"/>
      <c r="I92" s="166">
        <f>ROUND(E92*H92,2)</f>
        <v>0</v>
      </c>
      <c r="J92" s="165"/>
      <c r="K92" s="166">
        <f>ROUND(E92*J92,2)</f>
        <v>0</v>
      </c>
      <c r="L92" s="166">
        <v>21</v>
      </c>
      <c r="M92" s="166">
        <f>G92*(1+L92/100)</f>
        <v>0</v>
      </c>
      <c r="N92" s="166">
        <v>0</v>
      </c>
      <c r="O92" s="166">
        <f>ROUND(E92*N92,2)</f>
        <v>0</v>
      </c>
      <c r="P92" s="166">
        <v>0</v>
      </c>
      <c r="Q92" s="166">
        <f>ROUND(E92*P92,2)</f>
        <v>0</v>
      </c>
      <c r="R92" s="166"/>
      <c r="S92" s="166" t="s">
        <v>374</v>
      </c>
      <c r="T92" s="167" t="s">
        <v>171</v>
      </c>
      <c r="U92" s="153">
        <v>0</v>
      </c>
      <c r="V92" s="153">
        <f>ROUND(E92*U92,2)</f>
        <v>0</v>
      </c>
      <c r="W92" s="153"/>
      <c r="X92" s="153" t="s">
        <v>237</v>
      </c>
      <c r="Y92" s="144"/>
      <c r="Z92" s="144"/>
      <c r="AA92" s="144"/>
      <c r="AB92" s="144"/>
      <c r="AC92" s="144"/>
      <c r="AD92" s="144"/>
      <c r="AE92" s="144"/>
      <c r="AF92" s="144"/>
      <c r="AG92" s="144" t="s">
        <v>238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1" x14ac:dyDescent="0.2">
      <c r="A93" s="151"/>
      <c r="B93" s="152"/>
      <c r="C93" s="261" t="s">
        <v>477</v>
      </c>
      <c r="D93" s="262"/>
      <c r="E93" s="262"/>
      <c r="F93" s="262"/>
      <c r="G93" s="262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44"/>
      <c r="Z93" s="144"/>
      <c r="AA93" s="144"/>
      <c r="AB93" s="144"/>
      <c r="AC93" s="144"/>
      <c r="AD93" s="144"/>
      <c r="AE93" s="144"/>
      <c r="AF93" s="144"/>
      <c r="AG93" s="144" t="s">
        <v>175</v>
      </c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ht="33.75" outlineLevel="1" x14ac:dyDescent="0.2">
      <c r="A94" s="161">
        <v>54</v>
      </c>
      <c r="B94" s="162" t="s">
        <v>480</v>
      </c>
      <c r="C94" s="178" t="s">
        <v>481</v>
      </c>
      <c r="D94" s="163" t="s">
        <v>367</v>
      </c>
      <c r="E94" s="164">
        <v>4</v>
      </c>
      <c r="F94" s="165"/>
      <c r="G94" s="166">
        <f>ROUND(E94*F94,2)</f>
        <v>0</v>
      </c>
      <c r="H94" s="165"/>
      <c r="I94" s="166">
        <f>ROUND(E94*H94,2)</f>
        <v>0</v>
      </c>
      <c r="J94" s="165"/>
      <c r="K94" s="166">
        <f>ROUND(E94*J94,2)</f>
        <v>0</v>
      </c>
      <c r="L94" s="166">
        <v>21</v>
      </c>
      <c r="M94" s="166">
        <f>G94*(1+L94/100)</f>
        <v>0</v>
      </c>
      <c r="N94" s="166">
        <v>0</v>
      </c>
      <c r="O94" s="166">
        <f>ROUND(E94*N94,2)</f>
        <v>0</v>
      </c>
      <c r="P94" s="166">
        <v>0</v>
      </c>
      <c r="Q94" s="166">
        <f>ROUND(E94*P94,2)</f>
        <v>0</v>
      </c>
      <c r="R94" s="166"/>
      <c r="S94" s="166" t="s">
        <v>374</v>
      </c>
      <c r="T94" s="167" t="s">
        <v>171</v>
      </c>
      <c r="U94" s="153">
        <v>0</v>
      </c>
      <c r="V94" s="153">
        <f>ROUND(E94*U94,2)</f>
        <v>0</v>
      </c>
      <c r="W94" s="153"/>
      <c r="X94" s="153" t="s">
        <v>237</v>
      </c>
      <c r="Y94" s="144"/>
      <c r="Z94" s="144"/>
      <c r="AA94" s="144"/>
      <c r="AB94" s="144"/>
      <c r="AC94" s="144"/>
      <c r="AD94" s="144"/>
      <c r="AE94" s="144"/>
      <c r="AF94" s="144"/>
      <c r="AG94" s="144" t="s">
        <v>238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51"/>
      <c r="B95" s="152"/>
      <c r="C95" s="261" t="s">
        <v>477</v>
      </c>
      <c r="D95" s="262"/>
      <c r="E95" s="262"/>
      <c r="F95" s="262"/>
      <c r="G95" s="262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44"/>
      <c r="Z95" s="144"/>
      <c r="AA95" s="144"/>
      <c r="AB95" s="144"/>
      <c r="AC95" s="144"/>
      <c r="AD95" s="144"/>
      <c r="AE95" s="144"/>
      <c r="AF95" s="144"/>
      <c r="AG95" s="144" t="s">
        <v>175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ht="22.5" outlineLevel="1" x14ac:dyDescent="0.2">
      <c r="A96" s="161">
        <v>55</v>
      </c>
      <c r="B96" s="162" t="s">
        <v>482</v>
      </c>
      <c r="C96" s="179" t="s">
        <v>483</v>
      </c>
      <c r="D96" s="171" t="s">
        <v>234</v>
      </c>
      <c r="E96" s="172">
        <v>7.74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66">
        <v>21</v>
      </c>
      <c r="M96" s="166">
        <f>G96*(1+L96/100)</f>
        <v>0</v>
      </c>
      <c r="N96" s="166">
        <v>0</v>
      </c>
      <c r="O96" s="166">
        <f>ROUND(E96*N96,2)</f>
        <v>0</v>
      </c>
      <c r="P96" s="166">
        <v>0</v>
      </c>
      <c r="Q96" s="166">
        <f>ROUND(E96*P96,2)</f>
        <v>0</v>
      </c>
      <c r="R96" s="166"/>
      <c r="S96" s="166" t="s">
        <v>374</v>
      </c>
      <c r="T96" s="175" t="s">
        <v>171</v>
      </c>
      <c r="U96" s="153">
        <v>0</v>
      </c>
      <c r="V96" s="153">
        <f>ROUND(E96*U96,2)</f>
        <v>0</v>
      </c>
      <c r="W96" s="153"/>
      <c r="X96" s="153" t="s">
        <v>237</v>
      </c>
      <c r="Y96" s="144"/>
      <c r="Z96" s="144"/>
      <c r="AA96" s="144"/>
      <c r="AB96" s="144"/>
      <c r="AC96" s="144"/>
      <c r="AD96" s="144"/>
      <c r="AE96" s="144"/>
      <c r="AF96" s="144"/>
      <c r="AG96" s="144" t="s">
        <v>238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ht="22.5" outlineLevel="1" x14ac:dyDescent="0.2">
      <c r="A97" s="169">
        <v>56</v>
      </c>
      <c r="B97" s="170" t="s">
        <v>484</v>
      </c>
      <c r="C97" s="179" t="s">
        <v>406</v>
      </c>
      <c r="D97" s="171" t="s">
        <v>407</v>
      </c>
      <c r="E97" s="172">
        <v>2.0124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4">
        <v>0</v>
      </c>
      <c r="O97" s="174">
        <f>ROUND(E97*N97,2)</f>
        <v>0</v>
      </c>
      <c r="P97" s="174">
        <v>0</v>
      </c>
      <c r="Q97" s="174">
        <f>ROUND(E97*P97,2)</f>
        <v>0</v>
      </c>
      <c r="R97" s="174"/>
      <c r="S97" s="174" t="s">
        <v>374</v>
      </c>
      <c r="T97" s="175" t="s">
        <v>171</v>
      </c>
      <c r="U97" s="153">
        <v>0</v>
      </c>
      <c r="V97" s="153">
        <f>ROUND(E97*U97,2)</f>
        <v>0</v>
      </c>
      <c r="W97" s="153"/>
      <c r="X97" s="153" t="s">
        <v>237</v>
      </c>
      <c r="Y97" s="144"/>
      <c r="Z97" s="144"/>
      <c r="AA97" s="144"/>
      <c r="AB97" s="144"/>
      <c r="AC97" s="144"/>
      <c r="AD97" s="144"/>
      <c r="AE97" s="144"/>
      <c r="AF97" s="144"/>
      <c r="AG97" s="144" t="s">
        <v>238</v>
      </c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ht="33.75" outlineLevel="1" x14ac:dyDescent="0.2">
      <c r="A98" s="161">
        <v>57</v>
      </c>
      <c r="B98" s="162" t="s">
        <v>485</v>
      </c>
      <c r="C98" s="178" t="s">
        <v>486</v>
      </c>
      <c r="D98" s="163" t="s">
        <v>367</v>
      </c>
      <c r="E98" s="164">
        <v>1</v>
      </c>
      <c r="F98" s="165"/>
      <c r="G98" s="166">
        <f>ROUND(E98*F98,2)</f>
        <v>0</v>
      </c>
      <c r="H98" s="165"/>
      <c r="I98" s="166">
        <f>ROUND(E98*H98,2)</f>
        <v>0</v>
      </c>
      <c r="J98" s="165"/>
      <c r="K98" s="166">
        <f>ROUND(E98*J98,2)</f>
        <v>0</v>
      </c>
      <c r="L98" s="166">
        <v>21</v>
      </c>
      <c r="M98" s="166">
        <f>G98*(1+L98/100)</f>
        <v>0</v>
      </c>
      <c r="N98" s="166">
        <v>0</v>
      </c>
      <c r="O98" s="166">
        <f>ROUND(E98*N98,2)</f>
        <v>0</v>
      </c>
      <c r="P98" s="166">
        <v>0</v>
      </c>
      <c r="Q98" s="166">
        <f>ROUND(E98*P98,2)</f>
        <v>0</v>
      </c>
      <c r="R98" s="166"/>
      <c r="S98" s="166" t="s">
        <v>374</v>
      </c>
      <c r="T98" s="167" t="s">
        <v>171</v>
      </c>
      <c r="U98" s="153">
        <v>0</v>
      </c>
      <c r="V98" s="153">
        <f>ROUND(E98*U98,2)</f>
        <v>0</v>
      </c>
      <c r="W98" s="153"/>
      <c r="X98" s="153" t="s">
        <v>237</v>
      </c>
      <c r="Y98" s="144"/>
      <c r="Z98" s="144"/>
      <c r="AA98" s="144"/>
      <c r="AB98" s="144"/>
      <c r="AC98" s="144"/>
      <c r="AD98" s="144"/>
      <c r="AE98" s="144"/>
      <c r="AF98" s="144"/>
      <c r="AG98" s="144" t="s">
        <v>368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1" x14ac:dyDescent="0.2">
      <c r="A99" s="151"/>
      <c r="B99" s="152"/>
      <c r="C99" s="261" t="s">
        <v>487</v>
      </c>
      <c r="D99" s="262"/>
      <c r="E99" s="262"/>
      <c r="F99" s="262"/>
      <c r="G99" s="262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44"/>
      <c r="Z99" s="144"/>
      <c r="AA99" s="144"/>
      <c r="AB99" s="144"/>
      <c r="AC99" s="144"/>
      <c r="AD99" s="144"/>
      <c r="AE99" s="144"/>
      <c r="AF99" s="144"/>
      <c r="AG99" s="144" t="s">
        <v>175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ht="22.5" outlineLevel="1" x14ac:dyDescent="0.2">
      <c r="A100" s="169">
        <v>58</v>
      </c>
      <c r="B100" s="170" t="s">
        <v>488</v>
      </c>
      <c r="C100" s="179" t="s">
        <v>489</v>
      </c>
      <c r="D100" s="171" t="s">
        <v>367</v>
      </c>
      <c r="E100" s="172">
        <v>3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4"/>
      <c r="S100" s="174" t="s">
        <v>374</v>
      </c>
      <c r="T100" s="175" t="s">
        <v>171</v>
      </c>
      <c r="U100" s="153">
        <v>0</v>
      </c>
      <c r="V100" s="153">
        <f>ROUND(E100*U100,2)</f>
        <v>0</v>
      </c>
      <c r="W100" s="153"/>
      <c r="X100" s="153" t="s">
        <v>237</v>
      </c>
      <c r="Y100" s="144"/>
      <c r="Z100" s="144"/>
      <c r="AA100" s="144"/>
      <c r="AB100" s="144"/>
      <c r="AC100" s="144"/>
      <c r="AD100" s="144"/>
      <c r="AE100" s="144"/>
      <c r="AF100" s="144"/>
      <c r="AG100" s="144" t="s">
        <v>238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161">
        <v>59</v>
      </c>
      <c r="B101" s="162" t="s">
        <v>490</v>
      </c>
      <c r="C101" s="178" t="s">
        <v>491</v>
      </c>
      <c r="D101" s="163" t="s">
        <v>367</v>
      </c>
      <c r="E101" s="164">
        <v>30</v>
      </c>
      <c r="F101" s="165"/>
      <c r="G101" s="166">
        <f>ROUND(E101*F101,2)</f>
        <v>0</v>
      </c>
      <c r="H101" s="165"/>
      <c r="I101" s="166">
        <f>ROUND(E101*H101,2)</f>
        <v>0</v>
      </c>
      <c r="J101" s="165"/>
      <c r="K101" s="166">
        <f>ROUND(E101*J101,2)</f>
        <v>0</v>
      </c>
      <c r="L101" s="166">
        <v>21</v>
      </c>
      <c r="M101" s="166">
        <f>G101*(1+L101/100)</f>
        <v>0</v>
      </c>
      <c r="N101" s="166">
        <v>0</v>
      </c>
      <c r="O101" s="166">
        <f>ROUND(E101*N101,2)</f>
        <v>0</v>
      </c>
      <c r="P101" s="166">
        <v>0</v>
      </c>
      <c r="Q101" s="166">
        <f>ROUND(E101*P101,2)</f>
        <v>0</v>
      </c>
      <c r="R101" s="166" t="s">
        <v>256</v>
      </c>
      <c r="S101" s="166" t="s">
        <v>170</v>
      </c>
      <c r="T101" s="167" t="s">
        <v>171</v>
      </c>
      <c r="U101" s="153">
        <v>0.378</v>
      </c>
      <c r="V101" s="153">
        <f>ROUND(E101*U101,2)</f>
        <v>11.34</v>
      </c>
      <c r="W101" s="153"/>
      <c r="X101" s="153" t="s">
        <v>237</v>
      </c>
      <c r="Y101" s="144"/>
      <c r="Z101" s="144"/>
      <c r="AA101" s="144"/>
      <c r="AB101" s="144"/>
      <c r="AC101" s="144"/>
      <c r="AD101" s="144"/>
      <c r="AE101" s="144"/>
      <c r="AF101" s="144"/>
      <c r="AG101" s="144" t="s">
        <v>368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ht="22.5" outlineLevel="1" x14ac:dyDescent="0.2">
      <c r="A102" s="151"/>
      <c r="B102" s="152"/>
      <c r="C102" s="272" t="s">
        <v>492</v>
      </c>
      <c r="D102" s="273"/>
      <c r="E102" s="273"/>
      <c r="F102" s="273"/>
      <c r="G102" s="27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44"/>
      <c r="Z102" s="144"/>
      <c r="AA102" s="144"/>
      <c r="AB102" s="144"/>
      <c r="AC102" s="144"/>
      <c r="AD102" s="144"/>
      <c r="AE102" s="144"/>
      <c r="AF102" s="144"/>
      <c r="AG102" s="144" t="s">
        <v>240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68" t="str">
        <f>C102</f>
        <v>s přemístěním odstraněných větví na vzdálenost do 20 m, uložením na hromady, naložením na dopravní prostředek, odvozem do 20 km a se složením,</v>
      </c>
      <c r="BB102" s="144"/>
      <c r="BC102" s="144"/>
      <c r="BD102" s="144"/>
      <c r="BE102" s="144"/>
      <c r="BF102" s="144"/>
      <c r="BG102" s="144"/>
      <c r="BH102" s="144"/>
    </row>
    <row r="103" spans="1:60" ht="22.5" outlineLevel="1" x14ac:dyDescent="0.2">
      <c r="A103" s="161">
        <v>60</v>
      </c>
      <c r="B103" s="162" t="s">
        <v>493</v>
      </c>
      <c r="C103" s="178" t="s">
        <v>494</v>
      </c>
      <c r="D103" s="163" t="s">
        <v>234</v>
      </c>
      <c r="E103" s="164">
        <v>0.2</v>
      </c>
      <c r="F103" s="165"/>
      <c r="G103" s="166">
        <f>ROUND(E103*F103,2)</f>
        <v>0</v>
      </c>
      <c r="H103" s="165"/>
      <c r="I103" s="166">
        <f>ROUND(E103*H103,2)</f>
        <v>0</v>
      </c>
      <c r="J103" s="165"/>
      <c r="K103" s="166">
        <f>ROUND(E103*J103,2)</f>
        <v>0</v>
      </c>
      <c r="L103" s="166">
        <v>21</v>
      </c>
      <c r="M103" s="166">
        <f>G103*(1+L103/100)</f>
        <v>0</v>
      </c>
      <c r="N103" s="166">
        <v>0</v>
      </c>
      <c r="O103" s="166">
        <f>ROUND(E103*N103,2)</f>
        <v>0</v>
      </c>
      <c r="P103" s="166">
        <v>0</v>
      </c>
      <c r="Q103" s="166">
        <f>ROUND(E103*P103,2)</f>
        <v>0</v>
      </c>
      <c r="R103" s="166"/>
      <c r="S103" s="166" t="s">
        <v>374</v>
      </c>
      <c r="T103" s="175" t="s">
        <v>171</v>
      </c>
      <c r="U103" s="153">
        <v>0</v>
      </c>
      <c r="V103" s="153">
        <f>ROUND(E103*U103,2)</f>
        <v>0</v>
      </c>
      <c r="W103" s="153"/>
      <c r="X103" s="153" t="s">
        <v>237</v>
      </c>
      <c r="Y103" s="144"/>
      <c r="Z103" s="144"/>
      <c r="AA103" s="144"/>
      <c r="AB103" s="144"/>
      <c r="AC103" s="144"/>
      <c r="AD103" s="144"/>
      <c r="AE103" s="144"/>
      <c r="AF103" s="144"/>
      <c r="AG103" s="144" t="s">
        <v>238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69">
        <v>61</v>
      </c>
      <c r="B104" s="170" t="s">
        <v>495</v>
      </c>
      <c r="C104" s="179" t="s">
        <v>496</v>
      </c>
      <c r="D104" s="171" t="s">
        <v>274</v>
      </c>
      <c r="E104" s="172">
        <v>5.1999999999999998E-2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4"/>
      <c r="S104" s="174" t="s">
        <v>374</v>
      </c>
      <c r="T104" s="175" t="s">
        <v>171</v>
      </c>
      <c r="U104" s="153">
        <v>0</v>
      </c>
      <c r="V104" s="153">
        <f>ROUND(E104*U104,2)</f>
        <v>0</v>
      </c>
      <c r="W104" s="153"/>
      <c r="X104" s="153" t="s">
        <v>237</v>
      </c>
      <c r="Y104" s="144"/>
      <c r="Z104" s="144"/>
      <c r="AA104" s="144"/>
      <c r="AB104" s="144"/>
      <c r="AC104" s="144"/>
      <c r="AD104" s="144"/>
      <c r="AE104" s="144"/>
      <c r="AF104" s="144"/>
      <c r="AG104" s="144" t="s">
        <v>238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1" x14ac:dyDescent="0.2">
      <c r="A105" s="169">
        <v>62</v>
      </c>
      <c r="B105" s="170" t="s">
        <v>497</v>
      </c>
      <c r="C105" s="179" t="s">
        <v>914</v>
      </c>
      <c r="D105" s="171" t="s">
        <v>255</v>
      </c>
      <c r="E105" s="172">
        <v>3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4"/>
      <c r="S105" s="174" t="s">
        <v>374</v>
      </c>
      <c r="T105" s="175" t="s">
        <v>171</v>
      </c>
      <c r="U105" s="153">
        <v>0</v>
      </c>
      <c r="V105" s="153">
        <f>ROUND(E105*U105,2)</f>
        <v>0</v>
      </c>
      <c r="W105" s="153"/>
      <c r="X105" s="153" t="s">
        <v>237</v>
      </c>
      <c r="Y105" s="144"/>
      <c r="Z105" s="144"/>
      <c r="AA105" s="144"/>
      <c r="AB105" s="144"/>
      <c r="AC105" s="144"/>
      <c r="AD105" s="144"/>
      <c r="AE105" s="144"/>
      <c r="AF105" s="144"/>
      <c r="AG105" s="144" t="s">
        <v>368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x14ac:dyDescent="0.2">
      <c r="A106" s="155" t="s">
        <v>165</v>
      </c>
      <c r="B106" s="156" t="s">
        <v>104</v>
      </c>
      <c r="C106" s="177" t="s">
        <v>105</v>
      </c>
      <c r="D106" s="157"/>
      <c r="E106" s="158"/>
      <c r="F106" s="159"/>
      <c r="G106" s="159">
        <f>SUMIF(AG107:AG122,"&lt;&gt;NOR",G107:G122)</f>
        <v>0</v>
      </c>
      <c r="H106" s="159"/>
      <c r="I106" s="159">
        <f>SUM(I107:I122)</f>
        <v>0</v>
      </c>
      <c r="J106" s="159"/>
      <c r="K106" s="159">
        <f>SUM(K107:K122)</f>
        <v>0</v>
      </c>
      <c r="L106" s="159"/>
      <c r="M106" s="159">
        <f>SUM(M107:M122)</f>
        <v>0</v>
      </c>
      <c r="N106" s="159"/>
      <c r="O106" s="159">
        <f>SUM(O107:O122)</f>
        <v>0</v>
      </c>
      <c r="P106" s="159"/>
      <c r="Q106" s="159">
        <f>SUM(Q107:Q122)</f>
        <v>0</v>
      </c>
      <c r="R106" s="159"/>
      <c r="S106" s="159"/>
      <c r="T106" s="160"/>
      <c r="U106" s="154"/>
      <c r="V106" s="154">
        <f>SUM(V107:V122)</f>
        <v>98.730000000000018</v>
      </c>
      <c r="W106" s="154"/>
      <c r="X106" s="154"/>
      <c r="AG106" t="s">
        <v>166</v>
      </c>
    </row>
    <row r="107" spans="1:60" ht="22.5" outlineLevel="1" x14ac:dyDescent="0.2">
      <c r="A107" s="169">
        <v>63</v>
      </c>
      <c r="B107" s="170" t="s">
        <v>498</v>
      </c>
      <c r="C107" s="179" t="s">
        <v>913</v>
      </c>
      <c r="D107" s="171" t="s">
        <v>255</v>
      </c>
      <c r="E107" s="172">
        <v>1180</v>
      </c>
      <c r="F107" s="173"/>
      <c r="G107" s="174">
        <f t="shared" ref="G107:G112" si="7">ROUND(E107*F107,2)</f>
        <v>0</v>
      </c>
      <c r="H107" s="173"/>
      <c r="I107" s="174">
        <f t="shared" ref="I107:I112" si="8">ROUND(E107*H107,2)</f>
        <v>0</v>
      </c>
      <c r="J107" s="173"/>
      <c r="K107" s="174">
        <f t="shared" ref="K107:K112" si="9">ROUND(E107*J107,2)</f>
        <v>0</v>
      </c>
      <c r="L107" s="174">
        <v>21</v>
      </c>
      <c r="M107" s="174">
        <f t="shared" ref="M107:M112" si="10">G107*(1+L107/100)</f>
        <v>0</v>
      </c>
      <c r="N107" s="174">
        <v>0</v>
      </c>
      <c r="O107" s="174">
        <f t="shared" ref="O107:O112" si="11">ROUND(E107*N107,2)</f>
        <v>0</v>
      </c>
      <c r="P107" s="174">
        <v>0</v>
      </c>
      <c r="Q107" s="174">
        <f t="shared" ref="Q107:Q112" si="12">ROUND(E107*P107,2)</f>
        <v>0</v>
      </c>
      <c r="R107" s="174"/>
      <c r="S107" s="174" t="s">
        <v>374</v>
      </c>
      <c r="T107" s="175" t="s">
        <v>171</v>
      </c>
      <c r="U107" s="153">
        <v>0</v>
      </c>
      <c r="V107" s="153">
        <f t="shared" ref="V107:V112" si="13">ROUND(E107*U107,2)</f>
        <v>0</v>
      </c>
      <c r="W107" s="153"/>
      <c r="X107" s="153" t="s">
        <v>237</v>
      </c>
      <c r="Y107" s="144"/>
      <c r="Z107" s="144"/>
      <c r="AA107" s="144"/>
      <c r="AB107" s="144"/>
      <c r="AC107" s="144"/>
      <c r="AD107" s="144"/>
      <c r="AE107" s="144"/>
      <c r="AF107" s="144"/>
      <c r="AG107" s="144" t="s">
        <v>238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1" x14ac:dyDescent="0.2">
      <c r="A108" s="169">
        <v>64</v>
      </c>
      <c r="B108" s="170" t="s">
        <v>499</v>
      </c>
      <c r="C108" s="179" t="s">
        <v>500</v>
      </c>
      <c r="D108" s="171" t="s">
        <v>255</v>
      </c>
      <c r="E108" s="172">
        <v>1180</v>
      </c>
      <c r="F108" s="173"/>
      <c r="G108" s="174">
        <f t="shared" si="7"/>
        <v>0</v>
      </c>
      <c r="H108" s="173"/>
      <c r="I108" s="174">
        <f t="shared" si="8"/>
        <v>0</v>
      </c>
      <c r="J108" s="173"/>
      <c r="K108" s="174">
        <f t="shared" si="9"/>
        <v>0</v>
      </c>
      <c r="L108" s="174">
        <v>21</v>
      </c>
      <c r="M108" s="174">
        <f t="shared" si="10"/>
        <v>0</v>
      </c>
      <c r="N108" s="174">
        <v>0</v>
      </c>
      <c r="O108" s="174">
        <f t="shared" si="11"/>
        <v>0</v>
      </c>
      <c r="P108" s="174">
        <v>0</v>
      </c>
      <c r="Q108" s="174">
        <f t="shared" si="12"/>
        <v>0</v>
      </c>
      <c r="R108" s="174" t="s">
        <v>256</v>
      </c>
      <c r="S108" s="174" t="s">
        <v>170</v>
      </c>
      <c r="T108" s="175" t="s">
        <v>171</v>
      </c>
      <c r="U108" s="153">
        <v>3.0000000000000001E-3</v>
      </c>
      <c r="V108" s="153">
        <f t="shared" si="13"/>
        <v>3.54</v>
      </c>
      <c r="W108" s="153"/>
      <c r="X108" s="153" t="s">
        <v>237</v>
      </c>
      <c r="Y108" s="144"/>
      <c r="Z108" s="144"/>
      <c r="AA108" s="144"/>
      <c r="AB108" s="144"/>
      <c r="AC108" s="144"/>
      <c r="AD108" s="144"/>
      <c r="AE108" s="144"/>
      <c r="AF108" s="144"/>
      <c r="AG108" s="144" t="s">
        <v>368</v>
      </c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1" x14ac:dyDescent="0.2">
      <c r="A109" s="169">
        <v>65</v>
      </c>
      <c r="B109" s="170" t="s">
        <v>501</v>
      </c>
      <c r="C109" s="179" t="s">
        <v>502</v>
      </c>
      <c r="D109" s="171" t="s">
        <v>255</v>
      </c>
      <c r="E109" s="172">
        <v>1180</v>
      </c>
      <c r="F109" s="173"/>
      <c r="G109" s="174">
        <f t="shared" si="7"/>
        <v>0</v>
      </c>
      <c r="H109" s="173"/>
      <c r="I109" s="174">
        <f t="shared" si="8"/>
        <v>0</v>
      </c>
      <c r="J109" s="173"/>
      <c r="K109" s="174">
        <f t="shared" si="9"/>
        <v>0</v>
      </c>
      <c r="L109" s="174">
        <v>21</v>
      </c>
      <c r="M109" s="174">
        <f t="shared" si="10"/>
        <v>0</v>
      </c>
      <c r="N109" s="174">
        <v>0</v>
      </c>
      <c r="O109" s="174">
        <f t="shared" si="11"/>
        <v>0</v>
      </c>
      <c r="P109" s="174">
        <v>0</v>
      </c>
      <c r="Q109" s="174">
        <f t="shared" si="12"/>
        <v>0</v>
      </c>
      <c r="R109" s="174" t="s">
        <v>256</v>
      </c>
      <c r="S109" s="174" t="s">
        <v>170</v>
      </c>
      <c r="T109" s="175" t="s">
        <v>171</v>
      </c>
      <c r="U109" s="153">
        <v>1E-3</v>
      </c>
      <c r="V109" s="153">
        <f t="shared" si="13"/>
        <v>1.18</v>
      </c>
      <c r="W109" s="153"/>
      <c r="X109" s="153" t="s">
        <v>237</v>
      </c>
      <c r="Y109" s="144"/>
      <c r="Z109" s="144"/>
      <c r="AA109" s="144"/>
      <c r="AB109" s="144"/>
      <c r="AC109" s="144"/>
      <c r="AD109" s="144"/>
      <c r="AE109" s="144"/>
      <c r="AF109" s="144"/>
      <c r="AG109" s="144" t="s">
        <v>368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1" x14ac:dyDescent="0.2">
      <c r="A110" s="169">
        <v>66</v>
      </c>
      <c r="B110" s="170" t="s">
        <v>503</v>
      </c>
      <c r="C110" s="179" t="s">
        <v>504</v>
      </c>
      <c r="D110" s="171" t="s">
        <v>255</v>
      </c>
      <c r="E110" s="172">
        <v>1180</v>
      </c>
      <c r="F110" s="173"/>
      <c r="G110" s="174">
        <f t="shared" si="7"/>
        <v>0</v>
      </c>
      <c r="H110" s="173"/>
      <c r="I110" s="174">
        <f t="shared" si="8"/>
        <v>0</v>
      </c>
      <c r="J110" s="173"/>
      <c r="K110" s="174">
        <f t="shared" si="9"/>
        <v>0</v>
      </c>
      <c r="L110" s="174">
        <v>21</v>
      </c>
      <c r="M110" s="174">
        <f t="shared" si="10"/>
        <v>0</v>
      </c>
      <c r="N110" s="174">
        <v>0</v>
      </c>
      <c r="O110" s="174">
        <f t="shared" si="11"/>
        <v>0</v>
      </c>
      <c r="P110" s="174">
        <v>0</v>
      </c>
      <c r="Q110" s="174">
        <f t="shared" si="12"/>
        <v>0</v>
      </c>
      <c r="R110" s="174" t="s">
        <v>256</v>
      </c>
      <c r="S110" s="174" t="s">
        <v>170</v>
      </c>
      <c r="T110" s="175" t="s">
        <v>171</v>
      </c>
      <c r="U110" s="153">
        <v>1E-3</v>
      </c>
      <c r="V110" s="153">
        <f t="shared" si="13"/>
        <v>1.18</v>
      </c>
      <c r="W110" s="153"/>
      <c r="X110" s="153" t="s">
        <v>237</v>
      </c>
      <c r="Y110" s="144"/>
      <c r="Z110" s="144"/>
      <c r="AA110" s="144"/>
      <c r="AB110" s="144"/>
      <c r="AC110" s="144"/>
      <c r="AD110" s="144"/>
      <c r="AE110" s="144"/>
      <c r="AF110" s="144"/>
      <c r="AG110" s="144" t="s">
        <v>368</v>
      </c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ht="33.75" outlineLevel="1" x14ac:dyDescent="0.2">
      <c r="A111" s="169">
        <v>67</v>
      </c>
      <c r="B111" s="170" t="s">
        <v>505</v>
      </c>
      <c r="C111" s="179" t="s">
        <v>506</v>
      </c>
      <c r="D111" s="171" t="s">
        <v>255</v>
      </c>
      <c r="E111" s="172">
        <v>1180</v>
      </c>
      <c r="F111" s="173"/>
      <c r="G111" s="174">
        <f t="shared" si="7"/>
        <v>0</v>
      </c>
      <c r="H111" s="173"/>
      <c r="I111" s="174">
        <f t="shared" si="8"/>
        <v>0</v>
      </c>
      <c r="J111" s="173"/>
      <c r="K111" s="174">
        <f t="shared" si="9"/>
        <v>0</v>
      </c>
      <c r="L111" s="174">
        <v>21</v>
      </c>
      <c r="M111" s="174">
        <f t="shared" si="10"/>
        <v>0</v>
      </c>
      <c r="N111" s="174">
        <v>0</v>
      </c>
      <c r="O111" s="174">
        <f t="shared" si="11"/>
        <v>0</v>
      </c>
      <c r="P111" s="174">
        <v>0</v>
      </c>
      <c r="Q111" s="174">
        <f t="shared" si="12"/>
        <v>0</v>
      </c>
      <c r="R111" s="174"/>
      <c r="S111" s="174" t="s">
        <v>374</v>
      </c>
      <c r="T111" s="175" t="s">
        <v>171</v>
      </c>
      <c r="U111" s="153">
        <v>0</v>
      </c>
      <c r="V111" s="153">
        <f t="shared" si="13"/>
        <v>0</v>
      </c>
      <c r="W111" s="153"/>
      <c r="X111" s="153" t="s">
        <v>237</v>
      </c>
      <c r="Y111" s="144"/>
      <c r="Z111" s="144"/>
      <c r="AA111" s="144"/>
      <c r="AB111" s="144"/>
      <c r="AC111" s="144"/>
      <c r="AD111" s="144"/>
      <c r="AE111" s="144"/>
      <c r="AF111" s="144"/>
      <c r="AG111" s="144" t="s">
        <v>238</v>
      </c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61">
        <v>68</v>
      </c>
      <c r="B112" s="162" t="s">
        <v>507</v>
      </c>
      <c r="C112" s="178" t="s">
        <v>508</v>
      </c>
      <c r="D112" s="163" t="s">
        <v>255</v>
      </c>
      <c r="E112" s="164">
        <v>1180</v>
      </c>
      <c r="F112" s="165"/>
      <c r="G112" s="166">
        <f t="shared" si="7"/>
        <v>0</v>
      </c>
      <c r="H112" s="165"/>
      <c r="I112" s="166">
        <f t="shared" si="8"/>
        <v>0</v>
      </c>
      <c r="J112" s="165"/>
      <c r="K112" s="166">
        <f t="shared" si="9"/>
        <v>0</v>
      </c>
      <c r="L112" s="166">
        <v>21</v>
      </c>
      <c r="M112" s="166">
        <f t="shared" si="10"/>
        <v>0</v>
      </c>
      <c r="N112" s="166">
        <v>0</v>
      </c>
      <c r="O112" s="166">
        <f t="shared" si="11"/>
        <v>0</v>
      </c>
      <c r="P112" s="166">
        <v>0</v>
      </c>
      <c r="Q112" s="166">
        <f t="shared" si="12"/>
        <v>0</v>
      </c>
      <c r="R112" s="166" t="s">
        <v>256</v>
      </c>
      <c r="S112" s="166" t="s">
        <v>170</v>
      </c>
      <c r="T112" s="167" t="s">
        <v>171</v>
      </c>
      <c r="U112" s="153">
        <v>5.5E-2</v>
      </c>
      <c r="V112" s="153">
        <f t="shared" si="13"/>
        <v>64.900000000000006</v>
      </c>
      <c r="W112" s="153"/>
      <c r="X112" s="153" t="s">
        <v>237</v>
      </c>
      <c r="Y112" s="144"/>
      <c r="Z112" s="144"/>
      <c r="AA112" s="144"/>
      <c r="AB112" s="144"/>
      <c r="AC112" s="144"/>
      <c r="AD112" s="144"/>
      <c r="AE112" s="144"/>
      <c r="AF112" s="144"/>
      <c r="AG112" s="144" t="s">
        <v>368</v>
      </c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1" x14ac:dyDescent="0.2">
      <c r="A113" s="151"/>
      <c r="B113" s="152"/>
      <c r="C113" s="272" t="s">
        <v>509</v>
      </c>
      <c r="D113" s="273"/>
      <c r="E113" s="273"/>
      <c r="F113" s="273"/>
      <c r="G113" s="27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44"/>
      <c r="Z113" s="144"/>
      <c r="AA113" s="144"/>
      <c r="AB113" s="144"/>
      <c r="AC113" s="144"/>
      <c r="AD113" s="144"/>
      <c r="AE113" s="144"/>
      <c r="AF113" s="144"/>
      <c r="AG113" s="144" t="s">
        <v>240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1" x14ac:dyDescent="0.2">
      <c r="A114" s="169">
        <v>69</v>
      </c>
      <c r="B114" s="170" t="s">
        <v>510</v>
      </c>
      <c r="C114" s="179" t="s">
        <v>511</v>
      </c>
      <c r="D114" s="171" t="s">
        <v>234</v>
      </c>
      <c r="E114" s="172">
        <v>11.8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4">
        <v>0</v>
      </c>
      <c r="O114" s="174">
        <f>ROUND(E114*N114,2)</f>
        <v>0</v>
      </c>
      <c r="P114" s="174">
        <v>0</v>
      </c>
      <c r="Q114" s="174">
        <f>ROUND(E114*P114,2)</f>
        <v>0</v>
      </c>
      <c r="R114" s="174"/>
      <c r="S114" s="174" t="s">
        <v>374</v>
      </c>
      <c r="T114" s="175" t="s">
        <v>171</v>
      </c>
      <c r="U114" s="153">
        <v>0</v>
      </c>
      <c r="V114" s="153">
        <f>ROUND(E114*U114,2)</f>
        <v>0</v>
      </c>
      <c r="W114" s="153"/>
      <c r="X114" s="153" t="s">
        <v>284</v>
      </c>
      <c r="Y114" s="144"/>
      <c r="Z114" s="144"/>
      <c r="AA114" s="144"/>
      <c r="AB114" s="144"/>
      <c r="AC114" s="144"/>
      <c r="AD114" s="144"/>
      <c r="AE114" s="144"/>
      <c r="AF114" s="144"/>
      <c r="AG114" s="144" t="s">
        <v>285</v>
      </c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2">
      <c r="A115" s="169">
        <v>70</v>
      </c>
      <c r="B115" s="170" t="s">
        <v>512</v>
      </c>
      <c r="C115" s="179" t="s">
        <v>513</v>
      </c>
      <c r="D115" s="171" t="s">
        <v>255</v>
      </c>
      <c r="E115" s="172">
        <v>1180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4"/>
      <c r="S115" s="174" t="s">
        <v>374</v>
      </c>
      <c r="T115" s="175" t="s">
        <v>171</v>
      </c>
      <c r="U115" s="153">
        <v>0</v>
      </c>
      <c r="V115" s="153">
        <f>ROUND(E115*U115,2)</f>
        <v>0</v>
      </c>
      <c r="W115" s="153"/>
      <c r="X115" s="153" t="s">
        <v>237</v>
      </c>
      <c r="Y115" s="144"/>
      <c r="Z115" s="144"/>
      <c r="AA115" s="144"/>
      <c r="AB115" s="144"/>
      <c r="AC115" s="144"/>
      <c r="AD115" s="144"/>
      <c r="AE115" s="144"/>
      <c r="AF115" s="144"/>
      <c r="AG115" s="144" t="s">
        <v>368</v>
      </c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outlineLevel="1" x14ac:dyDescent="0.2">
      <c r="A116" s="169">
        <v>71</v>
      </c>
      <c r="B116" s="170" t="s">
        <v>514</v>
      </c>
      <c r="C116" s="179" t="s">
        <v>515</v>
      </c>
      <c r="D116" s="171" t="s">
        <v>255</v>
      </c>
      <c r="E116" s="172">
        <v>1180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4"/>
      <c r="S116" s="174" t="s">
        <v>374</v>
      </c>
      <c r="T116" s="175" t="s">
        <v>171</v>
      </c>
      <c r="U116" s="153">
        <v>0</v>
      </c>
      <c r="V116" s="153">
        <f>ROUND(E116*U116,2)</f>
        <v>0</v>
      </c>
      <c r="W116" s="153"/>
      <c r="X116" s="153" t="s">
        <v>237</v>
      </c>
      <c r="Y116" s="144"/>
      <c r="Z116" s="144"/>
      <c r="AA116" s="144"/>
      <c r="AB116" s="144"/>
      <c r="AC116" s="144"/>
      <c r="AD116" s="144"/>
      <c r="AE116" s="144"/>
      <c r="AF116" s="144"/>
      <c r="AG116" s="144" t="s">
        <v>238</v>
      </c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1" x14ac:dyDescent="0.2">
      <c r="A117" s="161">
        <v>72</v>
      </c>
      <c r="B117" s="162" t="s">
        <v>516</v>
      </c>
      <c r="C117" s="178" t="s">
        <v>517</v>
      </c>
      <c r="D117" s="163" t="s">
        <v>274</v>
      </c>
      <c r="E117" s="164">
        <v>2.3599999999999999E-2</v>
      </c>
      <c r="F117" s="165"/>
      <c r="G117" s="166">
        <f>ROUND(E117*F117,2)</f>
        <v>0</v>
      </c>
      <c r="H117" s="165"/>
      <c r="I117" s="166">
        <f>ROUND(E117*H117,2)</f>
        <v>0</v>
      </c>
      <c r="J117" s="165"/>
      <c r="K117" s="166">
        <f>ROUND(E117*J117,2)</f>
        <v>0</v>
      </c>
      <c r="L117" s="166">
        <v>21</v>
      </c>
      <c r="M117" s="166">
        <f>G117*(1+L117/100)</f>
        <v>0</v>
      </c>
      <c r="N117" s="166">
        <v>0</v>
      </c>
      <c r="O117" s="166">
        <f>ROUND(E117*N117,2)</f>
        <v>0</v>
      </c>
      <c r="P117" s="166">
        <v>0</v>
      </c>
      <c r="Q117" s="166">
        <f>ROUND(E117*P117,2)</f>
        <v>0</v>
      </c>
      <c r="R117" s="166" t="s">
        <v>256</v>
      </c>
      <c r="S117" s="166" t="s">
        <v>170</v>
      </c>
      <c r="T117" s="167" t="s">
        <v>171</v>
      </c>
      <c r="U117" s="153">
        <v>21.428999999999998</v>
      </c>
      <c r="V117" s="153">
        <f>ROUND(E117*U117,2)</f>
        <v>0.51</v>
      </c>
      <c r="W117" s="153"/>
      <c r="X117" s="153" t="s">
        <v>237</v>
      </c>
      <c r="Y117" s="144"/>
      <c r="Z117" s="144"/>
      <c r="AA117" s="144"/>
      <c r="AB117" s="144"/>
      <c r="AC117" s="144"/>
      <c r="AD117" s="144"/>
      <c r="AE117" s="144"/>
      <c r="AF117" s="144"/>
      <c r="AG117" s="144" t="s">
        <v>368</v>
      </c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151"/>
      <c r="B118" s="152"/>
      <c r="C118" s="272" t="s">
        <v>518</v>
      </c>
      <c r="D118" s="273"/>
      <c r="E118" s="273"/>
      <c r="F118" s="273"/>
      <c r="G118" s="27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44"/>
      <c r="Z118" s="144"/>
      <c r="AA118" s="144"/>
      <c r="AB118" s="144"/>
      <c r="AC118" s="144"/>
      <c r="AD118" s="144"/>
      <c r="AE118" s="144"/>
      <c r="AF118" s="144"/>
      <c r="AG118" s="144" t="s">
        <v>240</v>
      </c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169">
        <v>73</v>
      </c>
      <c r="B119" s="170" t="s">
        <v>519</v>
      </c>
      <c r="C119" s="179" t="s">
        <v>520</v>
      </c>
      <c r="D119" s="171" t="s">
        <v>521</v>
      </c>
      <c r="E119" s="172">
        <v>23.6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4">
        <v>0</v>
      </c>
      <c r="O119" s="174">
        <f>ROUND(E119*N119,2)</f>
        <v>0</v>
      </c>
      <c r="P119" s="174">
        <v>0</v>
      </c>
      <c r="Q119" s="174">
        <f>ROUND(E119*P119,2)</f>
        <v>0</v>
      </c>
      <c r="R119" s="174"/>
      <c r="S119" s="174" t="s">
        <v>374</v>
      </c>
      <c r="T119" s="175" t="s">
        <v>171</v>
      </c>
      <c r="U119" s="153">
        <v>0</v>
      </c>
      <c r="V119" s="153">
        <f>ROUND(E119*U119,2)</f>
        <v>0</v>
      </c>
      <c r="W119" s="153"/>
      <c r="X119" s="153" t="s">
        <v>284</v>
      </c>
      <c r="Y119" s="144"/>
      <c r="Z119" s="144"/>
      <c r="AA119" s="144"/>
      <c r="AB119" s="144"/>
      <c r="AC119" s="144"/>
      <c r="AD119" s="144"/>
      <c r="AE119" s="144"/>
      <c r="AF119" s="144"/>
      <c r="AG119" s="144" t="s">
        <v>285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169">
        <v>74</v>
      </c>
      <c r="B120" s="170" t="s">
        <v>522</v>
      </c>
      <c r="C120" s="179" t="s">
        <v>925</v>
      </c>
      <c r="D120" s="171" t="s">
        <v>282</v>
      </c>
      <c r="E120" s="172">
        <v>35.4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4"/>
      <c r="S120" s="174" t="s">
        <v>374</v>
      </c>
      <c r="T120" s="175" t="s">
        <v>171</v>
      </c>
      <c r="U120" s="153">
        <v>0</v>
      </c>
      <c r="V120" s="153">
        <f>ROUND(E120*U120,2)</f>
        <v>0</v>
      </c>
      <c r="W120" s="153"/>
      <c r="X120" s="153" t="s">
        <v>284</v>
      </c>
      <c r="Y120" s="144"/>
      <c r="Z120" s="144"/>
      <c r="AA120" s="144"/>
      <c r="AB120" s="144"/>
      <c r="AC120" s="144"/>
      <c r="AD120" s="144"/>
      <c r="AE120" s="144"/>
      <c r="AF120" s="144"/>
      <c r="AG120" s="144" t="s">
        <v>285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ht="22.5" outlineLevel="1" x14ac:dyDescent="0.2">
      <c r="A121" s="169">
        <v>75</v>
      </c>
      <c r="B121" s="170" t="s">
        <v>523</v>
      </c>
      <c r="C121" s="179" t="s">
        <v>524</v>
      </c>
      <c r="D121" s="171" t="s">
        <v>255</v>
      </c>
      <c r="E121" s="172">
        <v>3540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74">
        <v>0</v>
      </c>
      <c r="O121" s="174">
        <f>ROUND(E121*N121,2)</f>
        <v>0</v>
      </c>
      <c r="P121" s="174">
        <v>0</v>
      </c>
      <c r="Q121" s="174">
        <f>ROUND(E121*P121,2)</f>
        <v>0</v>
      </c>
      <c r="R121" s="174"/>
      <c r="S121" s="174" t="s">
        <v>374</v>
      </c>
      <c r="T121" s="175" t="s">
        <v>171</v>
      </c>
      <c r="U121" s="153">
        <v>0</v>
      </c>
      <c r="V121" s="153">
        <f>ROUND(E121*U121,2)</f>
        <v>0</v>
      </c>
      <c r="W121" s="153"/>
      <c r="X121" s="153" t="s">
        <v>237</v>
      </c>
      <c r="Y121" s="144"/>
      <c r="Z121" s="144"/>
      <c r="AA121" s="144"/>
      <c r="AB121" s="144"/>
      <c r="AC121" s="144"/>
      <c r="AD121" s="144"/>
      <c r="AE121" s="144"/>
      <c r="AF121" s="144"/>
      <c r="AG121" s="144" t="s">
        <v>238</v>
      </c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ht="22.5" outlineLevel="1" x14ac:dyDescent="0.2">
      <c r="A122" s="169">
        <v>76</v>
      </c>
      <c r="B122" s="170" t="s">
        <v>525</v>
      </c>
      <c r="C122" s="179" t="s">
        <v>526</v>
      </c>
      <c r="D122" s="171" t="s">
        <v>274</v>
      </c>
      <c r="E122" s="172">
        <v>14.242599999999999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4" t="s">
        <v>256</v>
      </c>
      <c r="S122" s="174" t="s">
        <v>170</v>
      </c>
      <c r="T122" s="175" t="s">
        <v>171</v>
      </c>
      <c r="U122" s="153">
        <v>1.925</v>
      </c>
      <c r="V122" s="153">
        <f>ROUND(E122*U122,2)</f>
        <v>27.42</v>
      </c>
      <c r="W122" s="153"/>
      <c r="X122" s="153" t="s">
        <v>237</v>
      </c>
      <c r="Y122" s="144"/>
      <c r="Z122" s="144"/>
      <c r="AA122" s="144"/>
      <c r="AB122" s="144"/>
      <c r="AC122" s="144"/>
      <c r="AD122" s="144"/>
      <c r="AE122" s="144"/>
      <c r="AF122" s="144"/>
      <c r="AG122" s="144" t="s">
        <v>238</v>
      </c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ht="25.5" x14ac:dyDescent="0.2">
      <c r="A123" s="155" t="s">
        <v>165</v>
      </c>
      <c r="B123" s="156" t="s">
        <v>108</v>
      </c>
      <c r="C123" s="177" t="s">
        <v>109</v>
      </c>
      <c r="D123" s="157"/>
      <c r="E123" s="158"/>
      <c r="F123" s="159"/>
      <c r="G123" s="159">
        <f>SUMIF(AG124:AG135,"&lt;&gt;NOR",G124:G135)</f>
        <v>0</v>
      </c>
      <c r="H123" s="159"/>
      <c r="I123" s="159">
        <f>SUM(I124:I135)</f>
        <v>0</v>
      </c>
      <c r="J123" s="159"/>
      <c r="K123" s="159">
        <f>SUM(K124:K135)</f>
        <v>0</v>
      </c>
      <c r="L123" s="159"/>
      <c r="M123" s="159">
        <f>SUM(M124:M135)</f>
        <v>0</v>
      </c>
      <c r="N123" s="159"/>
      <c r="O123" s="159">
        <f>SUM(O124:O135)</f>
        <v>0</v>
      </c>
      <c r="P123" s="159"/>
      <c r="Q123" s="159">
        <f>SUM(Q124:Q135)</f>
        <v>0</v>
      </c>
      <c r="R123" s="159"/>
      <c r="S123" s="159"/>
      <c r="T123" s="160"/>
      <c r="U123" s="154"/>
      <c r="V123" s="154">
        <f>SUM(V124:V135)</f>
        <v>501.01</v>
      </c>
      <c r="W123" s="154"/>
      <c r="X123" s="154"/>
      <c r="AG123" t="s">
        <v>166</v>
      </c>
    </row>
    <row r="124" spans="1:60" ht="33.75" outlineLevel="1" x14ac:dyDescent="0.2">
      <c r="A124" s="161">
        <v>77</v>
      </c>
      <c r="B124" s="162" t="s">
        <v>505</v>
      </c>
      <c r="C124" s="178" t="s">
        <v>506</v>
      </c>
      <c r="D124" s="163" t="s">
        <v>255</v>
      </c>
      <c r="E124" s="164">
        <v>4295</v>
      </c>
      <c r="F124" s="165"/>
      <c r="G124" s="166">
        <f>ROUND(E124*F124,2)</f>
        <v>0</v>
      </c>
      <c r="H124" s="165"/>
      <c r="I124" s="166">
        <f>ROUND(E124*H124,2)</f>
        <v>0</v>
      </c>
      <c r="J124" s="165"/>
      <c r="K124" s="166">
        <f>ROUND(E124*J124,2)</f>
        <v>0</v>
      </c>
      <c r="L124" s="166">
        <v>21</v>
      </c>
      <c r="M124" s="166">
        <f>G124*(1+L124/100)</f>
        <v>0</v>
      </c>
      <c r="N124" s="166">
        <v>0</v>
      </c>
      <c r="O124" s="166">
        <f>ROUND(E124*N124,2)</f>
        <v>0</v>
      </c>
      <c r="P124" s="166">
        <v>0</v>
      </c>
      <c r="Q124" s="166">
        <f>ROUND(E124*P124,2)</f>
        <v>0</v>
      </c>
      <c r="R124" s="166"/>
      <c r="S124" s="166" t="s">
        <v>374</v>
      </c>
      <c r="T124" s="167" t="s">
        <v>171</v>
      </c>
      <c r="U124" s="153">
        <v>0</v>
      </c>
      <c r="V124" s="153">
        <f>ROUND(E124*U124,2)</f>
        <v>0</v>
      </c>
      <c r="W124" s="153"/>
      <c r="X124" s="153" t="s">
        <v>237</v>
      </c>
      <c r="Y124" s="144"/>
      <c r="Z124" s="144"/>
      <c r="AA124" s="144"/>
      <c r="AB124" s="144"/>
      <c r="AC124" s="144"/>
      <c r="AD124" s="144"/>
      <c r="AE124" s="144"/>
      <c r="AF124" s="144"/>
      <c r="AG124" s="144" t="s">
        <v>238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1" x14ac:dyDescent="0.2">
      <c r="A125" s="151"/>
      <c r="B125" s="152"/>
      <c r="C125" s="261" t="s">
        <v>527</v>
      </c>
      <c r="D125" s="262"/>
      <c r="E125" s="262"/>
      <c r="F125" s="262"/>
      <c r="G125" s="262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44"/>
      <c r="Z125" s="144"/>
      <c r="AA125" s="144"/>
      <c r="AB125" s="144"/>
      <c r="AC125" s="144"/>
      <c r="AD125" s="144"/>
      <c r="AE125" s="144"/>
      <c r="AF125" s="144"/>
      <c r="AG125" s="144" t="s">
        <v>175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1" x14ac:dyDescent="0.2">
      <c r="A126" s="161">
        <v>78</v>
      </c>
      <c r="B126" s="162" t="s">
        <v>507</v>
      </c>
      <c r="C126" s="178" t="s">
        <v>508</v>
      </c>
      <c r="D126" s="163" t="s">
        <v>255</v>
      </c>
      <c r="E126" s="164">
        <v>4295</v>
      </c>
      <c r="F126" s="165"/>
      <c r="G126" s="166">
        <f>ROUND(E126*F126,2)</f>
        <v>0</v>
      </c>
      <c r="H126" s="165"/>
      <c r="I126" s="166">
        <f>ROUND(E126*H126,2)</f>
        <v>0</v>
      </c>
      <c r="J126" s="165"/>
      <c r="K126" s="166">
        <f>ROUND(E126*J126,2)</f>
        <v>0</v>
      </c>
      <c r="L126" s="166">
        <v>21</v>
      </c>
      <c r="M126" s="166">
        <f>G126*(1+L126/100)</f>
        <v>0</v>
      </c>
      <c r="N126" s="166">
        <v>0</v>
      </c>
      <c r="O126" s="166">
        <f>ROUND(E126*N126,2)</f>
        <v>0</v>
      </c>
      <c r="P126" s="166">
        <v>0</v>
      </c>
      <c r="Q126" s="166">
        <f>ROUND(E126*P126,2)</f>
        <v>0</v>
      </c>
      <c r="R126" s="166" t="s">
        <v>256</v>
      </c>
      <c r="S126" s="166" t="s">
        <v>170</v>
      </c>
      <c r="T126" s="167" t="s">
        <v>171</v>
      </c>
      <c r="U126" s="153">
        <v>5.5E-2</v>
      </c>
      <c r="V126" s="153">
        <f>ROUND(E126*U126,2)</f>
        <v>236.23</v>
      </c>
      <c r="W126" s="153"/>
      <c r="X126" s="153" t="s">
        <v>237</v>
      </c>
      <c r="Y126" s="144"/>
      <c r="Z126" s="144"/>
      <c r="AA126" s="144"/>
      <c r="AB126" s="144"/>
      <c r="AC126" s="144"/>
      <c r="AD126" s="144"/>
      <c r="AE126" s="144"/>
      <c r="AF126" s="144"/>
      <c r="AG126" s="144" t="s">
        <v>368</v>
      </c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outlineLevel="1" x14ac:dyDescent="0.2">
      <c r="A127" s="151"/>
      <c r="B127" s="152"/>
      <c r="C127" s="272" t="s">
        <v>509</v>
      </c>
      <c r="D127" s="273"/>
      <c r="E127" s="273"/>
      <c r="F127" s="273"/>
      <c r="G127" s="27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44"/>
      <c r="Z127" s="144"/>
      <c r="AA127" s="144"/>
      <c r="AB127" s="144"/>
      <c r="AC127" s="144"/>
      <c r="AD127" s="144"/>
      <c r="AE127" s="144"/>
      <c r="AF127" s="144"/>
      <c r="AG127" s="144" t="s">
        <v>240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2">
      <c r="A128" s="169">
        <v>79</v>
      </c>
      <c r="B128" s="170" t="s">
        <v>528</v>
      </c>
      <c r="C128" s="179" t="s">
        <v>529</v>
      </c>
      <c r="D128" s="171" t="s">
        <v>234</v>
      </c>
      <c r="E128" s="172">
        <v>75.162499999999994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4"/>
      <c r="S128" s="174" t="s">
        <v>374</v>
      </c>
      <c r="T128" s="175" t="s">
        <v>171</v>
      </c>
      <c r="U128" s="153">
        <v>0</v>
      </c>
      <c r="V128" s="153">
        <f>ROUND(E128*U128,2)</f>
        <v>0</v>
      </c>
      <c r="W128" s="153"/>
      <c r="X128" s="153" t="s">
        <v>284</v>
      </c>
      <c r="Y128" s="144"/>
      <c r="Z128" s="144"/>
      <c r="AA128" s="144"/>
      <c r="AB128" s="144"/>
      <c r="AC128" s="144"/>
      <c r="AD128" s="144"/>
      <c r="AE128" s="144"/>
      <c r="AF128" s="144"/>
      <c r="AG128" s="144" t="s">
        <v>285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outlineLevel="1" x14ac:dyDescent="0.2">
      <c r="A129" s="161">
        <v>80</v>
      </c>
      <c r="B129" s="162" t="s">
        <v>530</v>
      </c>
      <c r="C129" s="178" t="s">
        <v>531</v>
      </c>
      <c r="D129" s="163" t="s">
        <v>255</v>
      </c>
      <c r="E129" s="164">
        <v>4295</v>
      </c>
      <c r="F129" s="165"/>
      <c r="G129" s="166">
        <f>ROUND(E129*F129,2)</f>
        <v>0</v>
      </c>
      <c r="H129" s="165"/>
      <c r="I129" s="166">
        <f>ROUND(E129*H129,2)</f>
        <v>0</v>
      </c>
      <c r="J129" s="165"/>
      <c r="K129" s="166">
        <f>ROUND(E129*J129,2)</f>
        <v>0</v>
      </c>
      <c r="L129" s="166">
        <v>21</v>
      </c>
      <c r="M129" s="166">
        <f>G129*(1+L129/100)</f>
        <v>0</v>
      </c>
      <c r="N129" s="166">
        <v>0</v>
      </c>
      <c r="O129" s="166">
        <f>ROUND(E129*N129,2)</f>
        <v>0</v>
      </c>
      <c r="P129" s="166">
        <v>0</v>
      </c>
      <c r="Q129" s="166">
        <f>ROUND(E129*P129,2)</f>
        <v>0</v>
      </c>
      <c r="R129" s="166" t="s">
        <v>256</v>
      </c>
      <c r="S129" s="166" t="s">
        <v>170</v>
      </c>
      <c r="T129" s="167" t="s">
        <v>171</v>
      </c>
      <c r="U129" s="153">
        <v>1.0999999999999999E-2</v>
      </c>
      <c r="V129" s="153">
        <f>ROUND(E129*U129,2)</f>
        <v>47.25</v>
      </c>
      <c r="W129" s="153"/>
      <c r="X129" s="153" t="s">
        <v>237</v>
      </c>
      <c r="Y129" s="144"/>
      <c r="Z129" s="144"/>
      <c r="AA129" s="144"/>
      <c r="AB129" s="144"/>
      <c r="AC129" s="144"/>
      <c r="AD129" s="144"/>
      <c r="AE129" s="144"/>
      <c r="AF129" s="144"/>
      <c r="AG129" s="144" t="s">
        <v>368</v>
      </c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ht="22.5" outlineLevel="1" x14ac:dyDescent="0.2">
      <c r="A130" s="151"/>
      <c r="B130" s="152"/>
      <c r="C130" s="272" t="s">
        <v>532</v>
      </c>
      <c r="D130" s="273"/>
      <c r="E130" s="273"/>
      <c r="F130" s="273"/>
      <c r="G130" s="27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44"/>
      <c r="Z130" s="144"/>
      <c r="AA130" s="144"/>
      <c r="AB130" s="144"/>
      <c r="AC130" s="144"/>
      <c r="AD130" s="144"/>
      <c r="AE130" s="144"/>
      <c r="AF130" s="144"/>
      <c r="AG130" s="144" t="s">
        <v>240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68" t="str">
        <f>C130</f>
        <v>bez ohledu na způsob založení, tj. pokosení se shrabáním, naložením shrabků na dopravní prostředek s odvezením do 20 km a se složením,</v>
      </c>
      <c r="BB130" s="144"/>
      <c r="BC130" s="144"/>
      <c r="BD130" s="144"/>
      <c r="BE130" s="144"/>
      <c r="BF130" s="144"/>
      <c r="BG130" s="144"/>
      <c r="BH130" s="144"/>
    </row>
    <row r="131" spans="1:60" outlineLevel="1" x14ac:dyDescent="0.2">
      <c r="A131" s="169">
        <v>81</v>
      </c>
      <c r="B131" s="170" t="s">
        <v>533</v>
      </c>
      <c r="C131" s="179" t="s">
        <v>534</v>
      </c>
      <c r="D131" s="171" t="s">
        <v>274</v>
      </c>
      <c r="E131" s="172">
        <v>0.12884999999999999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4"/>
      <c r="S131" s="174" t="s">
        <v>374</v>
      </c>
      <c r="T131" s="175" t="s">
        <v>171</v>
      </c>
      <c r="U131" s="153">
        <v>0</v>
      </c>
      <c r="V131" s="153">
        <f>ROUND(E131*U131,2)</f>
        <v>0</v>
      </c>
      <c r="W131" s="153"/>
      <c r="X131" s="153" t="s">
        <v>237</v>
      </c>
      <c r="Y131" s="144"/>
      <c r="Z131" s="144"/>
      <c r="AA131" s="144"/>
      <c r="AB131" s="144"/>
      <c r="AC131" s="144"/>
      <c r="AD131" s="144"/>
      <c r="AE131" s="144"/>
      <c r="AF131" s="144"/>
      <c r="AG131" s="144" t="s">
        <v>238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1" x14ac:dyDescent="0.2">
      <c r="A132" s="169">
        <v>82</v>
      </c>
      <c r="B132" s="170" t="s">
        <v>535</v>
      </c>
      <c r="C132" s="179" t="s">
        <v>536</v>
      </c>
      <c r="D132" s="171" t="s">
        <v>282</v>
      </c>
      <c r="E132" s="172">
        <v>128.85</v>
      </c>
      <c r="F132" s="173"/>
      <c r="G132" s="174">
        <f>ROUND(E132*F132,2)</f>
        <v>0</v>
      </c>
      <c r="H132" s="173"/>
      <c r="I132" s="174">
        <f>ROUND(E132*H132,2)</f>
        <v>0</v>
      </c>
      <c r="J132" s="173"/>
      <c r="K132" s="174">
        <f>ROUND(E132*J132,2)</f>
        <v>0</v>
      </c>
      <c r="L132" s="174">
        <v>21</v>
      </c>
      <c r="M132" s="174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4"/>
      <c r="S132" s="174" t="s">
        <v>374</v>
      </c>
      <c r="T132" s="175" t="s">
        <v>171</v>
      </c>
      <c r="U132" s="153">
        <v>0</v>
      </c>
      <c r="V132" s="153">
        <f>ROUND(E132*U132,2)</f>
        <v>0</v>
      </c>
      <c r="W132" s="153"/>
      <c r="X132" s="153" t="s">
        <v>284</v>
      </c>
      <c r="Y132" s="144"/>
      <c r="Z132" s="144"/>
      <c r="AA132" s="144"/>
      <c r="AB132" s="144"/>
      <c r="AC132" s="144"/>
      <c r="AD132" s="144"/>
      <c r="AE132" s="144"/>
      <c r="AF132" s="144"/>
      <c r="AG132" s="144" t="s">
        <v>285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outlineLevel="1" x14ac:dyDescent="0.2">
      <c r="A133" s="169">
        <v>83</v>
      </c>
      <c r="B133" s="170" t="s">
        <v>537</v>
      </c>
      <c r="C133" s="179" t="s">
        <v>925</v>
      </c>
      <c r="D133" s="171" t="s">
        <v>282</v>
      </c>
      <c r="E133" s="172">
        <v>128.85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4"/>
      <c r="S133" s="174" t="s">
        <v>374</v>
      </c>
      <c r="T133" s="175" t="s">
        <v>171</v>
      </c>
      <c r="U133" s="153">
        <v>0</v>
      </c>
      <c r="V133" s="153">
        <f>ROUND(E133*U133,2)</f>
        <v>0</v>
      </c>
      <c r="W133" s="153"/>
      <c r="X133" s="153" t="s">
        <v>284</v>
      </c>
      <c r="Y133" s="144"/>
      <c r="Z133" s="144"/>
      <c r="AA133" s="144"/>
      <c r="AB133" s="144"/>
      <c r="AC133" s="144"/>
      <c r="AD133" s="144"/>
      <c r="AE133" s="144"/>
      <c r="AF133" s="144"/>
      <c r="AG133" s="144" t="s">
        <v>285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ht="22.5" outlineLevel="1" x14ac:dyDescent="0.2">
      <c r="A134" s="169">
        <v>84</v>
      </c>
      <c r="B134" s="170" t="s">
        <v>538</v>
      </c>
      <c r="C134" s="179" t="s">
        <v>539</v>
      </c>
      <c r="D134" s="171" t="s">
        <v>255</v>
      </c>
      <c r="E134" s="172">
        <v>12885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4"/>
      <c r="S134" s="174" t="s">
        <v>374</v>
      </c>
      <c r="T134" s="175" t="s">
        <v>171</v>
      </c>
      <c r="U134" s="153">
        <v>0</v>
      </c>
      <c r="V134" s="153">
        <f>ROUND(E134*U134,2)</f>
        <v>0</v>
      </c>
      <c r="W134" s="153"/>
      <c r="X134" s="153" t="s">
        <v>237</v>
      </c>
      <c r="Y134" s="144"/>
      <c r="Z134" s="144"/>
      <c r="AA134" s="144"/>
      <c r="AB134" s="144"/>
      <c r="AC134" s="144"/>
      <c r="AD134" s="144"/>
      <c r="AE134" s="144"/>
      <c r="AF134" s="144"/>
      <c r="AG134" s="144" t="s">
        <v>238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ht="22.5" outlineLevel="1" x14ac:dyDescent="0.2">
      <c r="A135" s="169">
        <v>85</v>
      </c>
      <c r="B135" s="170" t="s">
        <v>525</v>
      </c>
      <c r="C135" s="179" t="s">
        <v>526</v>
      </c>
      <c r="D135" s="171" t="s">
        <v>274</v>
      </c>
      <c r="E135" s="172">
        <v>113.00145000000001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4" t="s">
        <v>256</v>
      </c>
      <c r="S135" s="174" t="s">
        <v>170</v>
      </c>
      <c r="T135" s="175" t="s">
        <v>171</v>
      </c>
      <c r="U135" s="153">
        <v>1.925</v>
      </c>
      <c r="V135" s="153">
        <f>ROUND(E135*U135,2)</f>
        <v>217.53</v>
      </c>
      <c r="W135" s="153"/>
      <c r="X135" s="153" t="s">
        <v>237</v>
      </c>
      <c r="Y135" s="144"/>
      <c r="Z135" s="144"/>
      <c r="AA135" s="144"/>
      <c r="AB135" s="144"/>
      <c r="AC135" s="144"/>
      <c r="AD135" s="144"/>
      <c r="AE135" s="144"/>
      <c r="AF135" s="144"/>
      <c r="AG135" s="144" t="s">
        <v>238</v>
      </c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ht="25.5" x14ac:dyDescent="0.2">
      <c r="A136" s="155" t="s">
        <v>165</v>
      </c>
      <c r="B136" s="156" t="s">
        <v>110</v>
      </c>
      <c r="C136" s="177" t="s">
        <v>111</v>
      </c>
      <c r="D136" s="157"/>
      <c r="E136" s="158"/>
      <c r="F136" s="159"/>
      <c r="G136" s="159">
        <f>SUMIF(AG137:AG156,"&lt;&gt;NOR",G137:G156)</f>
        <v>0</v>
      </c>
      <c r="H136" s="159"/>
      <c r="I136" s="159">
        <f>SUM(I137:I156)</f>
        <v>0</v>
      </c>
      <c r="J136" s="159"/>
      <c r="K136" s="159">
        <f>SUM(K137:K156)</f>
        <v>0</v>
      </c>
      <c r="L136" s="159"/>
      <c r="M136" s="159">
        <f>SUM(M137:M156)</f>
        <v>0</v>
      </c>
      <c r="N136" s="159"/>
      <c r="O136" s="159">
        <f>SUM(O137:O156)</f>
        <v>0</v>
      </c>
      <c r="P136" s="159"/>
      <c r="Q136" s="159">
        <f>SUM(Q137:Q156)</f>
        <v>0</v>
      </c>
      <c r="R136" s="159"/>
      <c r="S136" s="159"/>
      <c r="T136" s="160"/>
      <c r="U136" s="154"/>
      <c r="V136" s="154">
        <f>SUM(V137:V156)</f>
        <v>563.29</v>
      </c>
      <c r="W136" s="154"/>
      <c r="X136" s="154"/>
      <c r="AG136" t="s">
        <v>166</v>
      </c>
    </row>
    <row r="137" spans="1:60" ht="22.5" outlineLevel="1" x14ac:dyDescent="0.2">
      <c r="A137" s="169">
        <v>86</v>
      </c>
      <c r="B137" s="170" t="s">
        <v>498</v>
      </c>
      <c r="C137" s="179" t="s">
        <v>915</v>
      </c>
      <c r="D137" s="171" t="s">
        <v>255</v>
      </c>
      <c r="E137" s="172">
        <v>6774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74">
        <v>0</v>
      </c>
      <c r="O137" s="174">
        <f>ROUND(E137*N137,2)</f>
        <v>0</v>
      </c>
      <c r="P137" s="174">
        <v>0</v>
      </c>
      <c r="Q137" s="174">
        <f>ROUND(E137*P137,2)</f>
        <v>0</v>
      </c>
      <c r="R137" s="174"/>
      <c r="S137" s="174" t="s">
        <v>374</v>
      </c>
      <c r="T137" s="175" t="s">
        <v>171</v>
      </c>
      <c r="U137" s="153">
        <v>0</v>
      </c>
      <c r="V137" s="153">
        <f>ROUND(E137*U137,2)</f>
        <v>0</v>
      </c>
      <c r="W137" s="153"/>
      <c r="X137" s="153" t="s">
        <v>237</v>
      </c>
      <c r="Y137" s="144"/>
      <c r="Z137" s="144"/>
      <c r="AA137" s="144"/>
      <c r="AB137" s="144"/>
      <c r="AC137" s="144"/>
      <c r="AD137" s="144"/>
      <c r="AE137" s="144"/>
      <c r="AF137" s="144"/>
      <c r="AG137" s="144" t="s">
        <v>238</v>
      </c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outlineLevel="1" x14ac:dyDescent="0.2">
      <c r="A138" s="169">
        <v>87</v>
      </c>
      <c r="B138" s="170" t="s">
        <v>499</v>
      </c>
      <c r="C138" s="179" t="s">
        <v>500</v>
      </c>
      <c r="D138" s="171" t="s">
        <v>255</v>
      </c>
      <c r="E138" s="172">
        <v>6774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4" t="s">
        <v>256</v>
      </c>
      <c r="S138" s="174" t="s">
        <v>170</v>
      </c>
      <c r="T138" s="175" t="s">
        <v>171</v>
      </c>
      <c r="U138" s="153">
        <v>3.0000000000000001E-3</v>
      </c>
      <c r="V138" s="153">
        <f>ROUND(E138*U138,2)</f>
        <v>20.32</v>
      </c>
      <c r="W138" s="153"/>
      <c r="X138" s="153" t="s">
        <v>237</v>
      </c>
      <c r="Y138" s="144"/>
      <c r="Z138" s="144"/>
      <c r="AA138" s="144"/>
      <c r="AB138" s="144"/>
      <c r="AC138" s="144"/>
      <c r="AD138" s="144"/>
      <c r="AE138" s="144"/>
      <c r="AF138" s="144"/>
      <c r="AG138" s="144" t="s">
        <v>368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outlineLevel="1" x14ac:dyDescent="0.2">
      <c r="A139" s="169">
        <v>88</v>
      </c>
      <c r="B139" s="170" t="s">
        <v>501</v>
      </c>
      <c r="C139" s="179" t="s">
        <v>502</v>
      </c>
      <c r="D139" s="171" t="s">
        <v>255</v>
      </c>
      <c r="E139" s="172">
        <v>6774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4" t="s">
        <v>256</v>
      </c>
      <c r="S139" s="174" t="s">
        <v>170</v>
      </c>
      <c r="T139" s="175" t="s">
        <v>171</v>
      </c>
      <c r="U139" s="153">
        <v>1E-3</v>
      </c>
      <c r="V139" s="153">
        <f>ROUND(E139*U139,2)</f>
        <v>6.77</v>
      </c>
      <c r="W139" s="153"/>
      <c r="X139" s="153" t="s">
        <v>237</v>
      </c>
      <c r="Y139" s="144"/>
      <c r="Z139" s="144"/>
      <c r="AA139" s="144"/>
      <c r="AB139" s="144"/>
      <c r="AC139" s="144"/>
      <c r="AD139" s="144"/>
      <c r="AE139" s="144"/>
      <c r="AF139" s="144"/>
      <c r="AG139" s="144" t="s">
        <v>368</v>
      </c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outlineLevel="1" x14ac:dyDescent="0.2">
      <c r="A140" s="169">
        <v>89</v>
      </c>
      <c r="B140" s="170" t="s">
        <v>503</v>
      </c>
      <c r="C140" s="179" t="s">
        <v>504</v>
      </c>
      <c r="D140" s="171" t="s">
        <v>255</v>
      </c>
      <c r="E140" s="172">
        <v>6774</v>
      </c>
      <c r="F140" s="173"/>
      <c r="G140" s="174">
        <f>ROUND(E140*F140,2)</f>
        <v>0</v>
      </c>
      <c r="H140" s="173"/>
      <c r="I140" s="174">
        <f>ROUND(E140*H140,2)</f>
        <v>0</v>
      </c>
      <c r="J140" s="173"/>
      <c r="K140" s="174">
        <f>ROUND(E140*J140,2)</f>
        <v>0</v>
      </c>
      <c r="L140" s="174">
        <v>21</v>
      </c>
      <c r="M140" s="174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4" t="s">
        <v>256</v>
      </c>
      <c r="S140" s="174" t="s">
        <v>170</v>
      </c>
      <c r="T140" s="175" t="s">
        <v>171</v>
      </c>
      <c r="U140" s="153">
        <v>1E-3</v>
      </c>
      <c r="V140" s="153">
        <f>ROUND(E140*U140,2)</f>
        <v>6.77</v>
      </c>
      <c r="W140" s="153"/>
      <c r="X140" s="153" t="s">
        <v>237</v>
      </c>
      <c r="Y140" s="144"/>
      <c r="Z140" s="144"/>
      <c r="AA140" s="144"/>
      <c r="AB140" s="144"/>
      <c r="AC140" s="144"/>
      <c r="AD140" s="144"/>
      <c r="AE140" s="144"/>
      <c r="AF140" s="144"/>
      <c r="AG140" s="144" t="s">
        <v>368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ht="33.75" outlineLevel="1" x14ac:dyDescent="0.2">
      <c r="A141" s="161">
        <v>90</v>
      </c>
      <c r="B141" s="162" t="s">
        <v>505</v>
      </c>
      <c r="C141" s="178" t="s">
        <v>506</v>
      </c>
      <c r="D141" s="163" t="s">
        <v>255</v>
      </c>
      <c r="E141" s="164">
        <v>6774</v>
      </c>
      <c r="F141" s="165"/>
      <c r="G141" s="166">
        <f>ROUND(E141*F141,2)</f>
        <v>0</v>
      </c>
      <c r="H141" s="165"/>
      <c r="I141" s="166">
        <f>ROUND(E141*H141,2)</f>
        <v>0</v>
      </c>
      <c r="J141" s="165"/>
      <c r="K141" s="166">
        <f>ROUND(E141*J141,2)</f>
        <v>0</v>
      </c>
      <c r="L141" s="166">
        <v>21</v>
      </c>
      <c r="M141" s="166">
        <f>G141*(1+L141/100)</f>
        <v>0</v>
      </c>
      <c r="N141" s="166">
        <v>0</v>
      </c>
      <c r="O141" s="166">
        <f>ROUND(E141*N141,2)</f>
        <v>0</v>
      </c>
      <c r="P141" s="166">
        <v>0</v>
      </c>
      <c r="Q141" s="166">
        <f>ROUND(E141*P141,2)</f>
        <v>0</v>
      </c>
      <c r="R141" s="166"/>
      <c r="S141" s="166" t="s">
        <v>374</v>
      </c>
      <c r="T141" s="167" t="s">
        <v>171</v>
      </c>
      <c r="U141" s="153">
        <v>0</v>
      </c>
      <c r="V141" s="153">
        <f>ROUND(E141*U141,2)</f>
        <v>0</v>
      </c>
      <c r="W141" s="153"/>
      <c r="X141" s="153" t="s">
        <v>237</v>
      </c>
      <c r="Y141" s="144"/>
      <c r="Z141" s="144"/>
      <c r="AA141" s="144"/>
      <c r="AB141" s="144"/>
      <c r="AC141" s="144"/>
      <c r="AD141" s="144"/>
      <c r="AE141" s="144"/>
      <c r="AF141" s="144"/>
      <c r="AG141" s="144" t="s">
        <v>238</v>
      </c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1" x14ac:dyDescent="0.2">
      <c r="A142" s="151"/>
      <c r="B142" s="152"/>
      <c r="C142" s="261" t="s">
        <v>527</v>
      </c>
      <c r="D142" s="262"/>
      <c r="E142" s="262"/>
      <c r="F142" s="262"/>
      <c r="G142" s="262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44"/>
      <c r="Z142" s="144"/>
      <c r="AA142" s="144"/>
      <c r="AB142" s="144"/>
      <c r="AC142" s="144"/>
      <c r="AD142" s="144"/>
      <c r="AE142" s="144"/>
      <c r="AF142" s="144"/>
      <c r="AG142" s="144" t="s">
        <v>175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1" x14ac:dyDescent="0.2">
      <c r="A143" s="161">
        <v>91</v>
      </c>
      <c r="B143" s="162" t="s">
        <v>507</v>
      </c>
      <c r="C143" s="178" t="s">
        <v>508</v>
      </c>
      <c r="D143" s="163" t="s">
        <v>255</v>
      </c>
      <c r="E143" s="164">
        <v>6774</v>
      </c>
      <c r="F143" s="165"/>
      <c r="G143" s="166">
        <f>ROUND(E143*F143,2)</f>
        <v>0</v>
      </c>
      <c r="H143" s="165"/>
      <c r="I143" s="166">
        <f>ROUND(E143*H143,2)</f>
        <v>0</v>
      </c>
      <c r="J143" s="165"/>
      <c r="K143" s="166">
        <f>ROUND(E143*J143,2)</f>
        <v>0</v>
      </c>
      <c r="L143" s="166">
        <v>21</v>
      </c>
      <c r="M143" s="166">
        <f>G143*(1+L143/100)</f>
        <v>0</v>
      </c>
      <c r="N143" s="166">
        <v>0</v>
      </c>
      <c r="O143" s="166">
        <f>ROUND(E143*N143,2)</f>
        <v>0</v>
      </c>
      <c r="P143" s="166">
        <v>0</v>
      </c>
      <c r="Q143" s="166">
        <f>ROUND(E143*P143,2)</f>
        <v>0</v>
      </c>
      <c r="R143" s="166" t="s">
        <v>256</v>
      </c>
      <c r="S143" s="166" t="s">
        <v>170</v>
      </c>
      <c r="T143" s="167" t="s">
        <v>171</v>
      </c>
      <c r="U143" s="153">
        <v>5.5E-2</v>
      </c>
      <c r="V143" s="153">
        <f>ROUND(E143*U143,2)</f>
        <v>372.57</v>
      </c>
      <c r="W143" s="153"/>
      <c r="X143" s="153" t="s">
        <v>237</v>
      </c>
      <c r="Y143" s="144"/>
      <c r="Z143" s="144"/>
      <c r="AA143" s="144"/>
      <c r="AB143" s="144"/>
      <c r="AC143" s="144"/>
      <c r="AD143" s="144"/>
      <c r="AE143" s="144"/>
      <c r="AF143" s="144"/>
      <c r="AG143" s="144" t="s">
        <v>368</v>
      </c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outlineLevel="1" x14ac:dyDescent="0.2">
      <c r="A144" s="151"/>
      <c r="B144" s="152"/>
      <c r="C144" s="272" t="s">
        <v>509</v>
      </c>
      <c r="D144" s="273"/>
      <c r="E144" s="273"/>
      <c r="F144" s="273"/>
      <c r="G144" s="27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44"/>
      <c r="Z144" s="144"/>
      <c r="AA144" s="144"/>
      <c r="AB144" s="144"/>
      <c r="AC144" s="144"/>
      <c r="AD144" s="144"/>
      <c r="AE144" s="144"/>
      <c r="AF144" s="144"/>
      <c r="AG144" s="144" t="s">
        <v>240</v>
      </c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outlineLevel="1" x14ac:dyDescent="0.2">
      <c r="A145" s="169">
        <v>92</v>
      </c>
      <c r="B145" s="170" t="s">
        <v>510</v>
      </c>
      <c r="C145" s="179" t="s">
        <v>511</v>
      </c>
      <c r="D145" s="171" t="s">
        <v>234</v>
      </c>
      <c r="E145" s="172">
        <v>67.739999999999995</v>
      </c>
      <c r="F145" s="173"/>
      <c r="G145" s="174">
        <f t="shared" ref="G145:G156" si="14">ROUND(E145*F145,2)</f>
        <v>0</v>
      </c>
      <c r="H145" s="173"/>
      <c r="I145" s="174">
        <f t="shared" ref="I145:I156" si="15">ROUND(E145*H145,2)</f>
        <v>0</v>
      </c>
      <c r="J145" s="173"/>
      <c r="K145" s="174">
        <f t="shared" ref="K145:K156" si="16">ROUND(E145*J145,2)</f>
        <v>0</v>
      </c>
      <c r="L145" s="174">
        <v>21</v>
      </c>
      <c r="M145" s="174">
        <f t="shared" ref="M145:M156" si="17">G145*(1+L145/100)</f>
        <v>0</v>
      </c>
      <c r="N145" s="174">
        <v>0</v>
      </c>
      <c r="O145" s="174">
        <f t="shared" ref="O145:O156" si="18">ROUND(E145*N145,2)</f>
        <v>0</v>
      </c>
      <c r="P145" s="174">
        <v>0</v>
      </c>
      <c r="Q145" s="174">
        <f t="shared" ref="Q145:Q156" si="19">ROUND(E145*P145,2)</f>
        <v>0</v>
      </c>
      <c r="R145" s="174"/>
      <c r="S145" s="174" t="s">
        <v>374</v>
      </c>
      <c r="T145" s="175" t="s">
        <v>171</v>
      </c>
      <c r="U145" s="153">
        <v>0</v>
      </c>
      <c r="V145" s="153">
        <f t="shared" ref="V145:V156" si="20">ROUND(E145*U145,2)</f>
        <v>0</v>
      </c>
      <c r="W145" s="153"/>
      <c r="X145" s="153" t="s">
        <v>284</v>
      </c>
      <c r="Y145" s="144"/>
      <c r="Z145" s="144"/>
      <c r="AA145" s="144"/>
      <c r="AB145" s="144"/>
      <c r="AC145" s="144"/>
      <c r="AD145" s="144"/>
      <c r="AE145" s="144"/>
      <c r="AF145" s="144"/>
      <c r="AG145" s="144" t="s">
        <v>285</v>
      </c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ht="22.5" outlineLevel="1" x14ac:dyDescent="0.2">
      <c r="A146" s="169">
        <v>93</v>
      </c>
      <c r="B146" s="170" t="s">
        <v>540</v>
      </c>
      <c r="C146" s="179" t="s">
        <v>541</v>
      </c>
      <c r="D146" s="171" t="s">
        <v>255</v>
      </c>
      <c r="E146" s="172">
        <v>2982</v>
      </c>
      <c r="F146" s="173"/>
      <c r="G146" s="174">
        <f t="shared" si="14"/>
        <v>0</v>
      </c>
      <c r="H146" s="173"/>
      <c r="I146" s="174">
        <f t="shared" si="15"/>
        <v>0</v>
      </c>
      <c r="J146" s="173"/>
      <c r="K146" s="174">
        <f t="shared" si="16"/>
        <v>0</v>
      </c>
      <c r="L146" s="174">
        <v>21</v>
      </c>
      <c r="M146" s="174">
        <f t="shared" si="17"/>
        <v>0</v>
      </c>
      <c r="N146" s="174">
        <v>0</v>
      </c>
      <c r="O146" s="174">
        <f t="shared" si="18"/>
        <v>0</v>
      </c>
      <c r="P146" s="174">
        <v>0</v>
      </c>
      <c r="Q146" s="174">
        <f t="shared" si="19"/>
        <v>0</v>
      </c>
      <c r="R146" s="174"/>
      <c r="S146" s="174" t="s">
        <v>374</v>
      </c>
      <c r="T146" s="175" t="s">
        <v>171</v>
      </c>
      <c r="U146" s="153">
        <v>0</v>
      </c>
      <c r="V146" s="153">
        <f t="shared" si="20"/>
        <v>0</v>
      </c>
      <c r="W146" s="153"/>
      <c r="X146" s="153" t="s">
        <v>237</v>
      </c>
      <c r="Y146" s="144"/>
      <c r="Z146" s="144"/>
      <c r="AA146" s="144"/>
      <c r="AB146" s="144"/>
      <c r="AC146" s="144"/>
      <c r="AD146" s="144"/>
      <c r="AE146" s="144"/>
      <c r="AF146" s="144"/>
      <c r="AG146" s="144" t="s">
        <v>368</v>
      </c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</row>
    <row r="147" spans="1:60" ht="22.5" outlineLevel="1" x14ac:dyDescent="0.2">
      <c r="A147" s="169">
        <v>94</v>
      </c>
      <c r="B147" s="170" t="s">
        <v>542</v>
      </c>
      <c r="C147" s="179" t="s">
        <v>543</v>
      </c>
      <c r="D147" s="171" t="s">
        <v>255</v>
      </c>
      <c r="E147" s="172">
        <v>3060</v>
      </c>
      <c r="F147" s="173"/>
      <c r="G147" s="174">
        <f t="shared" si="14"/>
        <v>0</v>
      </c>
      <c r="H147" s="173"/>
      <c r="I147" s="174">
        <f t="shared" si="15"/>
        <v>0</v>
      </c>
      <c r="J147" s="173"/>
      <c r="K147" s="174">
        <f t="shared" si="16"/>
        <v>0</v>
      </c>
      <c r="L147" s="174">
        <v>21</v>
      </c>
      <c r="M147" s="174">
        <f t="shared" si="17"/>
        <v>0</v>
      </c>
      <c r="N147" s="174">
        <v>0</v>
      </c>
      <c r="O147" s="174">
        <f t="shared" si="18"/>
        <v>0</v>
      </c>
      <c r="P147" s="174">
        <v>0</v>
      </c>
      <c r="Q147" s="174">
        <f t="shared" si="19"/>
        <v>0</v>
      </c>
      <c r="R147" s="174"/>
      <c r="S147" s="174" t="s">
        <v>374</v>
      </c>
      <c r="T147" s="175" t="s">
        <v>171</v>
      </c>
      <c r="U147" s="153">
        <v>0</v>
      </c>
      <c r="V147" s="153">
        <f t="shared" si="20"/>
        <v>0</v>
      </c>
      <c r="W147" s="153"/>
      <c r="X147" s="153" t="s">
        <v>237</v>
      </c>
      <c r="Y147" s="144"/>
      <c r="Z147" s="144"/>
      <c r="AA147" s="144"/>
      <c r="AB147" s="144"/>
      <c r="AC147" s="144"/>
      <c r="AD147" s="144"/>
      <c r="AE147" s="144"/>
      <c r="AF147" s="144"/>
      <c r="AG147" s="144" t="s">
        <v>238</v>
      </c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ht="22.5" outlineLevel="1" x14ac:dyDescent="0.2">
      <c r="A148" s="169">
        <v>95</v>
      </c>
      <c r="B148" s="170" t="s">
        <v>544</v>
      </c>
      <c r="C148" s="179" t="s">
        <v>545</v>
      </c>
      <c r="D148" s="171" t="s">
        <v>255</v>
      </c>
      <c r="E148" s="172">
        <v>732</v>
      </c>
      <c r="F148" s="173"/>
      <c r="G148" s="174">
        <f t="shared" si="14"/>
        <v>0</v>
      </c>
      <c r="H148" s="173"/>
      <c r="I148" s="174">
        <f t="shared" si="15"/>
        <v>0</v>
      </c>
      <c r="J148" s="173"/>
      <c r="K148" s="174">
        <f t="shared" si="16"/>
        <v>0</v>
      </c>
      <c r="L148" s="174">
        <v>21</v>
      </c>
      <c r="M148" s="174">
        <f t="shared" si="17"/>
        <v>0</v>
      </c>
      <c r="N148" s="174">
        <v>0</v>
      </c>
      <c r="O148" s="174">
        <f t="shared" si="18"/>
        <v>0</v>
      </c>
      <c r="P148" s="174">
        <v>0</v>
      </c>
      <c r="Q148" s="174">
        <f t="shared" si="19"/>
        <v>0</v>
      </c>
      <c r="R148" s="174"/>
      <c r="S148" s="174" t="s">
        <v>374</v>
      </c>
      <c r="T148" s="175" t="s">
        <v>171</v>
      </c>
      <c r="U148" s="153">
        <v>0</v>
      </c>
      <c r="V148" s="153">
        <f t="shared" si="20"/>
        <v>0</v>
      </c>
      <c r="W148" s="153"/>
      <c r="X148" s="153" t="s">
        <v>237</v>
      </c>
      <c r="Y148" s="144"/>
      <c r="Z148" s="144"/>
      <c r="AA148" s="144"/>
      <c r="AB148" s="144"/>
      <c r="AC148" s="144"/>
      <c r="AD148" s="144"/>
      <c r="AE148" s="144"/>
      <c r="AF148" s="144"/>
      <c r="AG148" s="144" t="s">
        <v>368</v>
      </c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outlineLevel="1" x14ac:dyDescent="0.2">
      <c r="A149" s="169">
        <v>96</v>
      </c>
      <c r="B149" s="170" t="s">
        <v>546</v>
      </c>
      <c r="C149" s="179" t="s">
        <v>547</v>
      </c>
      <c r="D149" s="171" t="s">
        <v>255</v>
      </c>
      <c r="E149" s="172">
        <v>6774</v>
      </c>
      <c r="F149" s="173"/>
      <c r="G149" s="174">
        <f t="shared" si="14"/>
        <v>0</v>
      </c>
      <c r="H149" s="173"/>
      <c r="I149" s="174">
        <f t="shared" si="15"/>
        <v>0</v>
      </c>
      <c r="J149" s="173"/>
      <c r="K149" s="174">
        <f t="shared" si="16"/>
        <v>0</v>
      </c>
      <c r="L149" s="174">
        <v>21</v>
      </c>
      <c r="M149" s="174">
        <f t="shared" si="17"/>
        <v>0</v>
      </c>
      <c r="N149" s="174">
        <v>0</v>
      </c>
      <c r="O149" s="174">
        <f t="shared" si="18"/>
        <v>0</v>
      </c>
      <c r="P149" s="174">
        <v>0</v>
      </c>
      <c r="Q149" s="174">
        <f t="shared" si="19"/>
        <v>0</v>
      </c>
      <c r="R149" s="174"/>
      <c r="S149" s="174" t="s">
        <v>374</v>
      </c>
      <c r="T149" s="175" t="s">
        <v>171</v>
      </c>
      <c r="U149" s="153">
        <v>0</v>
      </c>
      <c r="V149" s="153">
        <f t="shared" si="20"/>
        <v>0</v>
      </c>
      <c r="W149" s="153"/>
      <c r="X149" s="153" t="s">
        <v>237</v>
      </c>
      <c r="Y149" s="144"/>
      <c r="Z149" s="144"/>
      <c r="AA149" s="144"/>
      <c r="AB149" s="144"/>
      <c r="AC149" s="144"/>
      <c r="AD149" s="144"/>
      <c r="AE149" s="144"/>
      <c r="AF149" s="144"/>
      <c r="AG149" s="144" t="s">
        <v>238</v>
      </c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</row>
    <row r="150" spans="1:60" outlineLevel="1" x14ac:dyDescent="0.2">
      <c r="A150" s="169">
        <v>97</v>
      </c>
      <c r="B150" s="170" t="s">
        <v>514</v>
      </c>
      <c r="C150" s="179" t="s">
        <v>515</v>
      </c>
      <c r="D150" s="171" t="s">
        <v>255</v>
      </c>
      <c r="E150" s="172">
        <v>6774</v>
      </c>
      <c r="F150" s="173"/>
      <c r="G150" s="174">
        <f t="shared" si="14"/>
        <v>0</v>
      </c>
      <c r="H150" s="173"/>
      <c r="I150" s="174">
        <f t="shared" si="15"/>
        <v>0</v>
      </c>
      <c r="J150" s="173"/>
      <c r="K150" s="174">
        <f t="shared" si="16"/>
        <v>0</v>
      </c>
      <c r="L150" s="174">
        <v>21</v>
      </c>
      <c r="M150" s="174">
        <f t="shared" si="17"/>
        <v>0</v>
      </c>
      <c r="N150" s="174">
        <v>0</v>
      </c>
      <c r="O150" s="174">
        <f t="shared" si="18"/>
        <v>0</v>
      </c>
      <c r="P150" s="174">
        <v>0</v>
      </c>
      <c r="Q150" s="174">
        <f t="shared" si="19"/>
        <v>0</v>
      </c>
      <c r="R150" s="174"/>
      <c r="S150" s="174" t="s">
        <v>374</v>
      </c>
      <c r="T150" s="175" t="s">
        <v>171</v>
      </c>
      <c r="U150" s="153">
        <v>0</v>
      </c>
      <c r="V150" s="153">
        <f t="shared" si="20"/>
        <v>0</v>
      </c>
      <c r="W150" s="153"/>
      <c r="X150" s="153" t="s">
        <v>237</v>
      </c>
      <c r="Y150" s="144"/>
      <c r="Z150" s="144"/>
      <c r="AA150" s="144"/>
      <c r="AB150" s="144"/>
      <c r="AC150" s="144"/>
      <c r="AD150" s="144"/>
      <c r="AE150" s="144"/>
      <c r="AF150" s="144"/>
      <c r="AG150" s="144" t="s">
        <v>238</v>
      </c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outlineLevel="1" x14ac:dyDescent="0.2">
      <c r="A151" s="169">
        <v>98</v>
      </c>
      <c r="B151" s="170" t="s">
        <v>548</v>
      </c>
      <c r="C151" s="179" t="s">
        <v>922</v>
      </c>
      <c r="D151" s="171" t="s">
        <v>282</v>
      </c>
      <c r="E151" s="172">
        <v>135.47999999999999</v>
      </c>
      <c r="F151" s="173"/>
      <c r="G151" s="174">
        <f t="shared" si="14"/>
        <v>0</v>
      </c>
      <c r="H151" s="173"/>
      <c r="I151" s="174">
        <f t="shared" si="15"/>
        <v>0</v>
      </c>
      <c r="J151" s="173"/>
      <c r="K151" s="174">
        <f t="shared" si="16"/>
        <v>0</v>
      </c>
      <c r="L151" s="174">
        <v>21</v>
      </c>
      <c r="M151" s="174">
        <f t="shared" si="17"/>
        <v>0</v>
      </c>
      <c r="N151" s="174">
        <v>0</v>
      </c>
      <c r="O151" s="174">
        <f t="shared" si="18"/>
        <v>0</v>
      </c>
      <c r="P151" s="174">
        <v>0</v>
      </c>
      <c r="Q151" s="174">
        <f t="shared" si="19"/>
        <v>0</v>
      </c>
      <c r="R151" s="174"/>
      <c r="S151" s="174" t="s">
        <v>374</v>
      </c>
      <c r="T151" s="175" t="s">
        <v>171</v>
      </c>
      <c r="U151" s="153">
        <v>0</v>
      </c>
      <c r="V151" s="153">
        <f t="shared" si="20"/>
        <v>0</v>
      </c>
      <c r="W151" s="153"/>
      <c r="X151" s="153" t="s">
        <v>284</v>
      </c>
      <c r="Y151" s="144"/>
      <c r="Z151" s="144"/>
      <c r="AA151" s="144"/>
      <c r="AB151" s="144"/>
      <c r="AC151" s="144"/>
      <c r="AD151" s="144"/>
      <c r="AE151" s="144"/>
      <c r="AF151" s="144"/>
      <c r="AG151" s="144" t="s">
        <v>285</v>
      </c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</row>
    <row r="152" spans="1:60" outlineLevel="1" x14ac:dyDescent="0.2">
      <c r="A152" s="169">
        <v>99</v>
      </c>
      <c r="B152" s="170" t="s">
        <v>549</v>
      </c>
      <c r="C152" s="179" t="s">
        <v>923</v>
      </c>
      <c r="D152" s="171" t="s">
        <v>282</v>
      </c>
      <c r="E152" s="172">
        <v>24.48</v>
      </c>
      <c r="F152" s="173"/>
      <c r="G152" s="174">
        <f t="shared" si="14"/>
        <v>0</v>
      </c>
      <c r="H152" s="173"/>
      <c r="I152" s="174">
        <f t="shared" si="15"/>
        <v>0</v>
      </c>
      <c r="J152" s="173"/>
      <c r="K152" s="174">
        <f t="shared" si="16"/>
        <v>0</v>
      </c>
      <c r="L152" s="174">
        <v>21</v>
      </c>
      <c r="M152" s="174">
        <f t="shared" si="17"/>
        <v>0</v>
      </c>
      <c r="N152" s="174">
        <v>0</v>
      </c>
      <c r="O152" s="174">
        <f t="shared" si="18"/>
        <v>0</v>
      </c>
      <c r="P152" s="174">
        <v>0</v>
      </c>
      <c r="Q152" s="174">
        <f t="shared" si="19"/>
        <v>0</v>
      </c>
      <c r="R152" s="174"/>
      <c r="S152" s="174" t="s">
        <v>374</v>
      </c>
      <c r="T152" s="175" t="s">
        <v>171</v>
      </c>
      <c r="U152" s="153">
        <v>0</v>
      </c>
      <c r="V152" s="153">
        <f t="shared" si="20"/>
        <v>0</v>
      </c>
      <c r="W152" s="153"/>
      <c r="X152" s="153" t="s">
        <v>284</v>
      </c>
      <c r="Y152" s="144"/>
      <c r="Z152" s="144"/>
      <c r="AA152" s="144"/>
      <c r="AB152" s="144"/>
      <c r="AC152" s="144"/>
      <c r="AD152" s="144"/>
      <c r="AE152" s="144"/>
      <c r="AF152" s="144"/>
      <c r="AG152" s="144" t="s">
        <v>285</v>
      </c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outlineLevel="1" x14ac:dyDescent="0.2">
      <c r="A153" s="169">
        <v>100</v>
      </c>
      <c r="B153" s="170" t="s">
        <v>550</v>
      </c>
      <c r="C153" s="179" t="s">
        <v>924</v>
      </c>
      <c r="D153" s="171" t="s">
        <v>282</v>
      </c>
      <c r="E153" s="172">
        <v>5.8559999999999999</v>
      </c>
      <c r="F153" s="173"/>
      <c r="G153" s="174">
        <f t="shared" si="14"/>
        <v>0</v>
      </c>
      <c r="H153" s="173"/>
      <c r="I153" s="174">
        <f t="shared" si="15"/>
        <v>0</v>
      </c>
      <c r="J153" s="173"/>
      <c r="K153" s="174">
        <f t="shared" si="16"/>
        <v>0</v>
      </c>
      <c r="L153" s="174">
        <v>21</v>
      </c>
      <c r="M153" s="174">
        <f t="shared" si="17"/>
        <v>0</v>
      </c>
      <c r="N153" s="174">
        <v>0</v>
      </c>
      <c r="O153" s="174">
        <f t="shared" si="18"/>
        <v>0</v>
      </c>
      <c r="P153" s="174">
        <v>0</v>
      </c>
      <c r="Q153" s="174">
        <f t="shared" si="19"/>
        <v>0</v>
      </c>
      <c r="R153" s="174"/>
      <c r="S153" s="174" t="s">
        <v>374</v>
      </c>
      <c r="T153" s="175" t="s">
        <v>171</v>
      </c>
      <c r="U153" s="153">
        <v>0</v>
      </c>
      <c r="V153" s="153">
        <f t="shared" si="20"/>
        <v>0</v>
      </c>
      <c r="W153" s="153"/>
      <c r="X153" s="153" t="s">
        <v>284</v>
      </c>
      <c r="Y153" s="144"/>
      <c r="Z153" s="144"/>
      <c r="AA153" s="144"/>
      <c r="AB153" s="144"/>
      <c r="AC153" s="144"/>
      <c r="AD153" s="144"/>
      <c r="AE153" s="144"/>
      <c r="AF153" s="144"/>
      <c r="AG153" s="144" t="s">
        <v>285</v>
      </c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outlineLevel="1" x14ac:dyDescent="0.2">
      <c r="A154" s="169">
        <v>101</v>
      </c>
      <c r="B154" s="170" t="s">
        <v>551</v>
      </c>
      <c r="C154" s="179" t="s">
        <v>552</v>
      </c>
      <c r="D154" s="171" t="s">
        <v>282</v>
      </c>
      <c r="E154" s="172">
        <v>30.335999999999999</v>
      </c>
      <c r="F154" s="173"/>
      <c r="G154" s="174">
        <f t="shared" si="14"/>
        <v>0</v>
      </c>
      <c r="H154" s="173"/>
      <c r="I154" s="174">
        <f t="shared" si="15"/>
        <v>0</v>
      </c>
      <c r="J154" s="173"/>
      <c r="K154" s="174">
        <f t="shared" si="16"/>
        <v>0</v>
      </c>
      <c r="L154" s="174">
        <v>21</v>
      </c>
      <c r="M154" s="174">
        <f t="shared" si="17"/>
        <v>0</v>
      </c>
      <c r="N154" s="174">
        <v>0</v>
      </c>
      <c r="O154" s="174">
        <f t="shared" si="18"/>
        <v>0</v>
      </c>
      <c r="P154" s="174">
        <v>0</v>
      </c>
      <c r="Q154" s="174">
        <f t="shared" si="19"/>
        <v>0</v>
      </c>
      <c r="R154" s="174"/>
      <c r="S154" s="174" t="s">
        <v>374</v>
      </c>
      <c r="T154" s="175" t="s">
        <v>171</v>
      </c>
      <c r="U154" s="153">
        <v>0</v>
      </c>
      <c r="V154" s="153">
        <f t="shared" si="20"/>
        <v>0</v>
      </c>
      <c r="W154" s="153"/>
      <c r="X154" s="153" t="s">
        <v>284</v>
      </c>
      <c r="Y154" s="144"/>
      <c r="Z154" s="144"/>
      <c r="AA154" s="144"/>
      <c r="AB154" s="144"/>
      <c r="AC154" s="144"/>
      <c r="AD154" s="144"/>
      <c r="AE154" s="144"/>
      <c r="AF154" s="144"/>
      <c r="AG154" s="144" t="s">
        <v>285</v>
      </c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</row>
    <row r="155" spans="1:60" ht="22.5" outlineLevel="1" x14ac:dyDescent="0.2">
      <c r="A155" s="169">
        <v>102</v>
      </c>
      <c r="B155" s="170" t="s">
        <v>553</v>
      </c>
      <c r="C155" s="179" t="s">
        <v>554</v>
      </c>
      <c r="D155" s="171" t="s">
        <v>255</v>
      </c>
      <c r="E155" s="172">
        <v>6774</v>
      </c>
      <c r="F155" s="173"/>
      <c r="G155" s="174">
        <f t="shared" si="14"/>
        <v>0</v>
      </c>
      <c r="H155" s="173"/>
      <c r="I155" s="174">
        <f t="shared" si="15"/>
        <v>0</v>
      </c>
      <c r="J155" s="173"/>
      <c r="K155" s="174">
        <f t="shared" si="16"/>
        <v>0</v>
      </c>
      <c r="L155" s="174">
        <v>21</v>
      </c>
      <c r="M155" s="174">
        <f t="shared" si="17"/>
        <v>0</v>
      </c>
      <c r="N155" s="174">
        <v>0</v>
      </c>
      <c r="O155" s="174">
        <f t="shared" si="18"/>
        <v>0</v>
      </c>
      <c r="P155" s="174">
        <v>0</v>
      </c>
      <c r="Q155" s="174">
        <f t="shared" si="19"/>
        <v>0</v>
      </c>
      <c r="R155" s="174"/>
      <c r="S155" s="174" t="s">
        <v>374</v>
      </c>
      <c r="T155" s="175" t="s">
        <v>171</v>
      </c>
      <c r="U155" s="153">
        <v>0</v>
      </c>
      <c r="V155" s="153">
        <f t="shared" si="20"/>
        <v>0</v>
      </c>
      <c r="W155" s="153"/>
      <c r="X155" s="153" t="s">
        <v>237</v>
      </c>
      <c r="Y155" s="144"/>
      <c r="Z155" s="144"/>
      <c r="AA155" s="144"/>
      <c r="AB155" s="144"/>
      <c r="AC155" s="144"/>
      <c r="AD155" s="144"/>
      <c r="AE155" s="144"/>
      <c r="AF155" s="144"/>
      <c r="AG155" s="144" t="s">
        <v>238</v>
      </c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</row>
    <row r="156" spans="1:60" ht="22.5" outlineLevel="1" x14ac:dyDescent="0.2">
      <c r="A156" s="169">
        <v>103</v>
      </c>
      <c r="B156" s="170" t="s">
        <v>525</v>
      </c>
      <c r="C156" s="179" t="s">
        <v>526</v>
      </c>
      <c r="D156" s="171" t="s">
        <v>274</v>
      </c>
      <c r="E156" s="172">
        <v>81.48415</v>
      </c>
      <c r="F156" s="173"/>
      <c r="G156" s="174">
        <f t="shared" si="14"/>
        <v>0</v>
      </c>
      <c r="H156" s="173"/>
      <c r="I156" s="174">
        <f t="shared" si="15"/>
        <v>0</v>
      </c>
      <c r="J156" s="173"/>
      <c r="K156" s="174">
        <f t="shared" si="16"/>
        <v>0</v>
      </c>
      <c r="L156" s="174">
        <v>21</v>
      </c>
      <c r="M156" s="174">
        <f t="shared" si="17"/>
        <v>0</v>
      </c>
      <c r="N156" s="174">
        <v>0</v>
      </c>
      <c r="O156" s="174">
        <f t="shared" si="18"/>
        <v>0</v>
      </c>
      <c r="P156" s="174">
        <v>0</v>
      </c>
      <c r="Q156" s="174">
        <f t="shared" si="19"/>
        <v>0</v>
      </c>
      <c r="R156" s="174" t="s">
        <v>256</v>
      </c>
      <c r="S156" s="174" t="s">
        <v>170</v>
      </c>
      <c r="T156" s="175" t="s">
        <v>171</v>
      </c>
      <c r="U156" s="153">
        <v>1.925</v>
      </c>
      <c r="V156" s="153">
        <f t="shared" si="20"/>
        <v>156.86000000000001</v>
      </c>
      <c r="W156" s="153"/>
      <c r="X156" s="153" t="s">
        <v>237</v>
      </c>
      <c r="Y156" s="144"/>
      <c r="Z156" s="144"/>
      <c r="AA156" s="144"/>
      <c r="AB156" s="144"/>
      <c r="AC156" s="144"/>
      <c r="AD156" s="144"/>
      <c r="AE156" s="144"/>
      <c r="AF156" s="144"/>
      <c r="AG156" s="144" t="s">
        <v>238</v>
      </c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 x14ac:dyDescent="0.2">
      <c r="A157" s="155" t="s">
        <v>165</v>
      </c>
      <c r="B157" s="156" t="s">
        <v>112</v>
      </c>
      <c r="C157" s="177" t="s">
        <v>113</v>
      </c>
      <c r="D157" s="157"/>
      <c r="E157" s="158"/>
      <c r="F157" s="159"/>
      <c r="G157" s="159">
        <f>SUMIF(AG158:AG246,"&lt;&gt;NOR",G158:G246)</f>
        <v>0</v>
      </c>
      <c r="H157" s="159"/>
      <c r="I157" s="159">
        <f>SUM(I158:I246)</f>
        <v>0</v>
      </c>
      <c r="J157" s="159"/>
      <c r="K157" s="159">
        <f>SUM(K158:K246)</f>
        <v>0</v>
      </c>
      <c r="L157" s="159"/>
      <c r="M157" s="159">
        <f>SUM(M158:M246)</f>
        <v>0</v>
      </c>
      <c r="N157" s="159"/>
      <c r="O157" s="159">
        <f>SUM(O158:O246)</f>
        <v>7.02</v>
      </c>
      <c r="P157" s="159"/>
      <c r="Q157" s="159">
        <f>SUM(Q158:Q246)</f>
        <v>0</v>
      </c>
      <c r="R157" s="159"/>
      <c r="S157" s="159"/>
      <c r="T157" s="160"/>
      <c r="U157" s="154"/>
      <c r="V157" s="154">
        <f>SUM(V158:V246)</f>
        <v>680.86</v>
      </c>
      <c r="W157" s="154"/>
      <c r="X157" s="154"/>
      <c r="AG157" t="s">
        <v>166</v>
      </c>
    </row>
    <row r="158" spans="1:60" outlineLevel="1" x14ac:dyDescent="0.2">
      <c r="A158" s="169">
        <v>104</v>
      </c>
      <c r="B158" s="170" t="s">
        <v>555</v>
      </c>
      <c r="C158" s="179" t="s">
        <v>556</v>
      </c>
      <c r="D158" s="171" t="s">
        <v>367</v>
      </c>
      <c r="E158" s="172">
        <v>302</v>
      </c>
      <c r="F158" s="173"/>
      <c r="G158" s="174">
        <f>ROUND(E158*F158,2)</f>
        <v>0</v>
      </c>
      <c r="H158" s="173"/>
      <c r="I158" s="174">
        <f>ROUND(E158*H158,2)</f>
        <v>0</v>
      </c>
      <c r="J158" s="173"/>
      <c r="K158" s="174">
        <f>ROUND(E158*J158,2)</f>
        <v>0</v>
      </c>
      <c r="L158" s="174">
        <v>21</v>
      </c>
      <c r="M158" s="174">
        <f>G158*(1+L158/100)</f>
        <v>0</v>
      </c>
      <c r="N158" s="174">
        <v>0</v>
      </c>
      <c r="O158" s="174">
        <f>ROUND(E158*N158,2)</f>
        <v>0</v>
      </c>
      <c r="P158" s="174">
        <v>0</v>
      </c>
      <c r="Q158" s="174">
        <f>ROUND(E158*P158,2)</f>
        <v>0</v>
      </c>
      <c r="R158" s="174"/>
      <c r="S158" s="174" t="s">
        <v>374</v>
      </c>
      <c r="T158" s="175" t="s">
        <v>171</v>
      </c>
      <c r="U158" s="153">
        <v>0</v>
      </c>
      <c r="V158" s="153">
        <f>ROUND(E158*U158,2)</f>
        <v>0</v>
      </c>
      <c r="W158" s="153"/>
      <c r="X158" s="153" t="s">
        <v>237</v>
      </c>
      <c r="Y158" s="144"/>
      <c r="Z158" s="144"/>
      <c r="AA158" s="144"/>
      <c r="AB158" s="144"/>
      <c r="AC158" s="144"/>
      <c r="AD158" s="144"/>
      <c r="AE158" s="144"/>
      <c r="AF158" s="144"/>
      <c r="AG158" s="144" t="s">
        <v>238</v>
      </c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</row>
    <row r="159" spans="1:60" outlineLevel="1" x14ac:dyDescent="0.2">
      <c r="A159" s="169">
        <v>105</v>
      </c>
      <c r="B159" s="170" t="s">
        <v>557</v>
      </c>
      <c r="C159" s="179" t="s">
        <v>558</v>
      </c>
      <c r="D159" s="171" t="s">
        <v>255</v>
      </c>
      <c r="E159" s="172">
        <v>92.5</v>
      </c>
      <c r="F159" s="173"/>
      <c r="G159" s="174">
        <f>ROUND(E159*F159,2)</f>
        <v>0</v>
      </c>
      <c r="H159" s="173"/>
      <c r="I159" s="174">
        <f>ROUND(E159*H159,2)</f>
        <v>0</v>
      </c>
      <c r="J159" s="173"/>
      <c r="K159" s="174">
        <f>ROUND(E159*J159,2)</f>
        <v>0</v>
      </c>
      <c r="L159" s="174">
        <v>21</v>
      </c>
      <c r="M159" s="174">
        <f>G159*(1+L159/100)</f>
        <v>0</v>
      </c>
      <c r="N159" s="174">
        <v>0</v>
      </c>
      <c r="O159" s="174">
        <f>ROUND(E159*N159,2)</f>
        <v>0</v>
      </c>
      <c r="P159" s="174">
        <v>0</v>
      </c>
      <c r="Q159" s="174">
        <f>ROUND(E159*P159,2)</f>
        <v>0</v>
      </c>
      <c r="R159" s="174"/>
      <c r="S159" s="174" t="s">
        <v>374</v>
      </c>
      <c r="T159" s="175" t="s">
        <v>171</v>
      </c>
      <c r="U159" s="153">
        <v>0</v>
      </c>
      <c r="V159" s="153">
        <f>ROUND(E159*U159,2)</f>
        <v>0</v>
      </c>
      <c r="W159" s="153"/>
      <c r="X159" s="153" t="s">
        <v>237</v>
      </c>
      <c r="Y159" s="144"/>
      <c r="Z159" s="144"/>
      <c r="AA159" s="144"/>
      <c r="AB159" s="144"/>
      <c r="AC159" s="144"/>
      <c r="AD159" s="144"/>
      <c r="AE159" s="144"/>
      <c r="AF159" s="144"/>
      <c r="AG159" s="144" t="s">
        <v>368</v>
      </c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</row>
    <row r="160" spans="1:60" outlineLevel="1" x14ac:dyDescent="0.2">
      <c r="A160" s="161">
        <v>106</v>
      </c>
      <c r="B160" s="162" t="s">
        <v>559</v>
      </c>
      <c r="C160" s="178" t="s">
        <v>560</v>
      </c>
      <c r="D160" s="163" t="s">
        <v>367</v>
      </c>
      <c r="E160" s="164">
        <v>185</v>
      </c>
      <c r="F160" s="165"/>
      <c r="G160" s="166">
        <f>ROUND(E160*F160,2)</f>
        <v>0</v>
      </c>
      <c r="H160" s="165"/>
      <c r="I160" s="166">
        <f>ROUND(E160*H160,2)</f>
        <v>0</v>
      </c>
      <c r="J160" s="165"/>
      <c r="K160" s="166">
        <f>ROUND(E160*J160,2)</f>
        <v>0</v>
      </c>
      <c r="L160" s="166">
        <v>21</v>
      </c>
      <c r="M160" s="166">
        <f>G160*(1+L160/100)</f>
        <v>0</v>
      </c>
      <c r="N160" s="166">
        <v>0</v>
      </c>
      <c r="O160" s="166">
        <f>ROUND(E160*N160,2)</f>
        <v>0</v>
      </c>
      <c r="P160" s="166">
        <v>0</v>
      </c>
      <c r="Q160" s="166">
        <f>ROUND(E160*P160,2)</f>
        <v>0</v>
      </c>
      <c r="R160" s="166" t="s">
        <v>256</v>
      </c>
      <c r="S160" s="166" t="s">
        <v>170</v>
      </c>
      <c r="T160" s="167" t="s">
        <v>171</v>
      </c>
      <c r="U160" s="153">
        <v>0.121</v>
      </c>
      <c r="V160" s="153">
        <f>ROUND(E160*U160,2)</f>
        <v>22.39</v>
      </c>
      <c r="W160" s="153"/>
      <c r="X160" s="153" t="s">
        <v>237</v>
      </c>
      <c r="Y160" s="144"/>
      <c r="Z160" s="144"/>
      <c r="AA160" s="144"/>
      <c r="AB160" s="144"/>
      <c r="AC160" s="144"/>
      <c r="AD160" s="144"/>
      <c r="AE160" s="144"/>
      <c r="AF160" s="144"/>
      <c r="AG160" s="144" t="s">
        <v>368</v>
      </c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</row>
    <row r="161" spans="1:60" ht="22.5" outlineLevel="1" x14ac:dyDescent="0.2">
      <c r="A161" s="151"/>
      <c r="B161" s="152"/>
      <c r="C161" s="272" t="s">
        <v>561</v>
      </c>
      <c r="D161" s="273"/>
      <c r="E161" s="273"/>
      <c r="F161" s="273"/>
      <c r="G161" s="27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44"/>
      <c r="Z161" s="144"/>
      <c r="AA161" s="144"/>
      <c r="AB161" s="144"/>
      <c r="AC161" s="144"/>
      <c r="AD161" s="144"/>
      <c r="AE161" s="144"/>
      <c r="AF161" s="144"/>
      <c r="AG161" s="144" t="s">
        <v>240</v>
      </c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68" t="str">
        <f>C161</f>
        <v>pro vysazování rostlin v hornině 1 až 4 bez výměny půdy, s případným naložením přebytečných výkopků na dopravní prostředek, s odvozem na vzdálenost do 20 km a se složením,</v>
      </c>
      <c r="BB161" s="144"/>
      <c r="BC161" s="144"/>
      <c r="BD161" s="144"/>
      <c r="BE161" s="144"/>
      <c r="BF161" s="144"/>
      <c r="BG161" s="144"/>
      <c r="BH161" s="144"/>
    </row>
    <row r="162" spans="1:60" outlineLevel="1" x14ac:dyDescent="0.2">
      <c r="A162" s="161">
        <v>107</v>
      </c>
      <c r="B162" s="162" t="s">
        <v>562</v>
      </c>
      <c r="C162" s="178" t="s">
        <v>563</v>
      </c>
      <c r="D162" s="163" t="s">
        <v>367</v>
      </c>
      <c r="E162" s="164">
        <v>34</v>
      </c>
      <c r="F162" s="165"/>
      <c r="G162" s="166">
        <f>ROUND(E162*F162,2)</f>
        <v>0</v>
      </c>
      <c r="H162" s="165"/>
      <c r="I162" s="166">
        <f>ROUND(E162*H162,2)</f>
        <v>0</v>
      </c>
      <c r="J162" s="165"/>
      <c r="K162" s="166">
        <f>ROUND(E162*J162,2)</f>
        <v>0</v>
      </c>
      <c r="L162" s="166">
        <v>21</v>
      </c>
      <c r="M162" s="166">
        <f>G162*(1+L162/100)</f>
        <v>0</v>
      </c>
      <c r="N162" s="166">
        <v>0</v>
      </c>
      <c r="O162" s="166">
        <f>ROUND(E162*N162,2)</f>
        <v>0</v>
      </c>
      <c r="P162" s="166">
        <v>0</v>
      </c>
      <c r="Q162" s="166">
        <f>ROUND(E162*P162,2)</f>
        <v>0</v>
      </c>
      <c r="R162" s="166" t="s">
        <v>256</v>
      </c>
      <c r="S162" s="166" t="s">
        <v>170</v>
      </c>
      <c r="T162" s="167" t="s">
        <v>171</v>
      </c>
      <c r="U162" s="153">
        <v>0.40500000000000003</v>
      </c>
      <c r="V162" s="153">
        <f>ROUND(E162*U162,2)</f>
        <v>13.77</v>
      </c>
      <c r="W162" s="153"/>
      <c r="X162" s="153" t="s">
        <v>237</v>
      </c>
      <c r="Y162" s="144"/>
      <c r="Z162" s="144"/>
      <c r="AA162" s="144"/>
      <c r="AB162" s="144"/>
      <c r="AC162" s="144"/>
      <c r="AD162" s="144"/>
      <c r="AE162" s="144"/>
      <c r="AF162" s="144"/>
      <c r="AG162" s="144" t="s">
        <v>368</v>
      </c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</row>
    <row r="163" spans="1:60" ht="22.5" outlineLevel="1" x14ac:dyDescent="0.2">
      <c r="A163" s="151"/>
      <c r="B163" s="152"/>
      <c r="C163" s="272" t="s">
        <v>564</v>
      </c>
      <c r="D163" s="273"/>
      <c r="E163" s="273"/>
      <c r="F163" s="273"/>
      <c r="G163" s="27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44"/>
      <c r="Z163" s="144"/>
      <c r="AA163" s="144"/>
      <c r="AB163" s="144"/>
      <c r="AC163" s="144"/>
      <c r="AD163" s="144"/>
      <c r="AE163" s="144"/>
      <c r="AF163" s="144"/>
      <c r="AG163" s="144" t="s">
        <v>240</v>
      </c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68" t="str">
        <f>C163</f>
        <v>pro vysazování rostlin v hornině 1 až 4 s výměnou půdy na 50%, s případným naložením přebytečných výkopků na dopravní prostředek, s odvozem na vzdálenost do 20 km a se složením,</v>
      </c>
      <c r="BB163" s="144"/>
      <c r="BC163" s="144"/>
      <c r="BD163" s="144"/>
      <c r="BE163" s="144"/>
      <c r="BF163" s="144"/>
      <c r="BG163" s="144"/>
      <c r="BH163" s="144"/>
    </row>
    <row r="164" spans="1:60" outlineLevel="1" x14ac:dyDescent="0.2">
      <c r="A164" s="161">
        <v>108</v>
      </c>
      <c r="B164" s="162" t="s">
        <v>565</v>
      </c>
      <c r="C164" s="178" t="s">
        <v>566</v>
      </c>
      <c r="D164" s="163" t="s">
        <v>367</v>
      </c>
      <c r="E164" s="164">
        <v>83</v>
      </c>
      <c r="F164" s="165"/>
      <c r="G164" s="166">
        <f>ROUND(E164*F164,2)</f>
        <v>0</v>
      </c>
      <c r="H164" s="165"/>
      <c r="I164" s="166">
        <f>ROUND(E164*H164,2)</f>
        <v>0</v>
      </c>
      <c r="J164" s="165"/>
      <c r="K164" s="166">
        <f>ROUND(E164*J164,2)</f>
        <v>0</v>
      </c>
      <c r="L164" s="166">
        <v>21</v>
      </c>
      <c r="M164" s="166">
        <f>G164*(1+L164/100)</f>
        <v>0</v>
      </c>
      <c r="N164" s="166">
        <v>0</v>
      </c>
      <c r="O164" s="166">
        <f>ROUND(E164*N164,2)</f>
        <v>0</v>
      </c>
      <c r="P164" s="166">
        <v>0</v>
      </c>
      <c r="Q164" s="166">
        <f>ROUND(E164*P164,2)</f>
        <v>0</v>
      </c>
      <c r="R164" s="166" t="s">
        <v>256</v>
      </c>
      <c r="S164" s="166" t="s">
        <v>170</v>
      </c>
      <c r="T164" s="167" t="s">
        <v>171</v>
      </c>
      <c r="U164" s="153">
        <v>3.4780000000000002</v>
      </c>
      <c r="V164" s="153">
        <f>ROUND(E164*U164,2)</f>
        <v>288.67</v>
      </c>
      <c r="W164" s="153"/>
      <c r="X164" s="153" t="s">
        <v>237</v>
      </c>
      <c r="Y164" s="144"/>
      <c r="Z164" s="144"/>
      <c r="AA164" s="144"/>
      <c r="AB164" s="144"/>
      <c r="AC164" s="144"/>
      <c r="AD164" s="144"/>
      <c r="AE164" s="144"/>
      <c r="AF164" s="144"/>
      <c r="AG164" s="144" t="s">
        <v>368</v>
      </c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</row>
    <row r="165" spans="1:60" ht="22.5" outlineLevel="1" x14ac:dyDescent="0.2">
      <c r="A165" s="151"/>
      <c r="B165" s="152"/>
      <c r="C165" s="272" t="s">
        <v>564</v>
      </c>
      <c r="D165" s="273"/>
      <c r="E165" s="273"/>
      <c r="F165" s="273"/>
      <c r="G165" s="27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44"/>
      <c r="Z165" s="144"/>
      <c r="AA165" s="144"/>
      <c r="AB165" s="144"/>
      <c r="AC165" s="144"/>
      <c r="AD165" s="144"/>
      <c r="AE165" s="144"/>
      <c r="AF165" s="144"/>
      <c r="AG165" s="144" t="s">
        <v>240</v>
      </c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68" t="str">
        <f>C165</f>
        <v>pro vysazování rostlin v hornině 1 až 4 s výměnou půdy na 50%, s případným naložením přebytečných výkopků na dopravní prostředek, s odvozem na vzdálenost do 20 km a se složením,</v>
      </c>
      <c r="BB165" s="144"/>
      <c r="BC165" s="144"/>
      <c r="BD165" s="144"/>
      <c r="BE165" s="144"/>
      <c r="BF165" s="144"/>
      <c r="BG165" s="144"/>
      <c r="BH165" s="144"/>
    </row>
    <row r="166" spans="1:60" outlineLevel="1" x14ac:dyDescent="0.2">
      <c r="A166" s="161">
        <v>109</v>
      </c>
      <c r="B166" s="162" t="s">
        <v>567</v>
      </c>
      <c r="C166" s="178" t="s">
        <v>568</v>
      </c>
      <c r="D166" s="163" t="s">
        <v>367</v>
      </c>
      <c r="E166" s="164">
        <v>185</v>
      </c>
      <c r="F166" s="165"/>
      <c r="G166" s="166">
        <f>ROUND(E166*F166,2)</f>
        <v>0</v>
      </c>
      <c r="H166" s="165"/>
      <c r="I166" s="166">
        <f>ROUND(E166*H166,2)</f>
        <v>0</v>
      </c>
      <c r="J166" s="165"/>
      <c r="K166" s="166">
        <f>ROUND(E166*J166,2)</f>
        <v>0</v>
      </c>
      <c r="L166" s="166">
        <v>21</v>
      </c>
      <c r="M166" s="166">
        <f>G166*(1+L166/100)</f>
        <v>0</v>
      </c>
      <c r="N166" s="166">
        <v>0</v>
      </c>
      <c r="O166" s="166">
        <f>ROUND(E166*N166,2)</f>
        <v>0</v>
      </c>
      <c r="P166" s="166">
        <v>0</v>
      </c>
      <c r="Q166" s="166">
        <f>ROUND(E166*P166,2)</f>
        <v>0</v>
      </c>
      <c r="R166" s="166" t="s">
        <v>256</v>
      </c>
      <c r="S166" s="166" t="s">
        <v>170</v>
      </c>
      <c r="T166" s="167" t="s">
        <v>171</v>
      </c>
      <c r="U166" s="153">
        <v>0.39600000000000002</v>
      </c>
      <c r="V166" s="153">
        <f>ROUND(E166*U166,2)</f>
        <v>73.260000000000005</v>
      </c>
      <c r="W166" s="153"/>
      <c r="X166" s="153" t="s">
        <v>237</v>
      </c>
      <c r="Y166" s="144"/>
      <c r="Z166" s="144"/>
      <c r="AA166" s="144"/>
      <c r="AB166" s="144"/>
      <c r="AC166" s="144"/>
      <c r="AD166" s="144"/>
      <c r="AE166" s="144"/>
      <c r="AF166" s="144"/>
      <c r="AG166" s="144" t="s">
        <v>368</v>
      </c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</row>
    <row r="167" spans="1:60" outlineLevel="1" x14ac:dyDescent="0.2">
      <c r="A167" s="151"/>
      <c r="B167" s="152"/>
      <c r="C167" s="272" t="s">
        <v>569</v>
      </c>
      <c r="D167" s="273"/>
      <c r="E167" s="273"/>
      <c r="F167" s="273"/>
      <c r="G167" s="27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44"/>
      <c r="Z167" s="144"/>
      <c r="AA167" s="144"/>
      <c r="AB167" s="144"/>
      <c r="AC167" s="144"/>
      <c r="AD167" s="144"/>
      <c r="AE167" s="144"/>
      <c r="AF167" s="144"/>
      <c r="AG167" s="144" t="s">
        <v>240</v>
      </c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</row>
    <row r="168" spans="1:60" outlineLevel="1" x14ac:dyDescent="0.2">
      <c r="A168" s="161">
        <v>110</v>
      </c>
      <c r="B168" s="162" t="s">
        <v>570</v>
      </c>
      <c r="C168" s="178" t="s">
        <v>571</v>
      </c>
      <c r="D168" s="163" t="s">
        <v>367</v>
      </c>
      <c r="E168" s="164">
        <v>34</v>
      </c>
      <c r="F168" s="165"/>
      <c r="G168" s="166">
        <f>ROUND(E168*F168,2)</f>
        <v>0</v>
      </c>
      <c r="H168" s="165"/>
      <c r="I168" s="166">
        <f>ROUND(E168*H168,2)</f>
        <v>0</v>
      </c>
      <c r="J168" s="165"/>
      <c r="K168" s="166">
        <f>ROUND(E168*J168,2)</f>
        <v>0</v>
      </c>
      <c r="L168" s="166">
        <v>21</v>
      </c>
      <c r="M168" s="166">
        <f>G168*(1+L168/100)</f>
        <v>0</v>
      </c>
      <c r="N168" s="166">
        <v>0</v>
      </c>
      <c r="O168" s="166">
        <f>ROUND(E168*N168,2)</f>
        <v>0</v>
      </c>
      <c r="P168" s="166">
        <v>0</v>
      </c>
      <c r="Q168" s="166">
        <f>ROUND(E168*P168,2)</f>
        <v>0</v>
      </c>
      <c r="R168" s="166" t="s">
        <v>256</v>
      </c>
      <c r="S168" s="166" t="s">
        <v>170</v>
      </c>
      <c r="T168" s="167" t="s">
        <v>171</v>
      </c>
      <c r="U168" s="153">
        <v>0.747</v>
      </c>
      <c r="V168" s="153">
        <f>ROUND(E168*U168,2)</f>
        <v>25.4</v>
      </c>
      <c r="W168" s="153"/>
      <c r="X168" s="153" t="s">
        <v>237</v>
      </c>
      <c r="Y168" s="144"/>
      <c r="Z168" s="144"/>
      <c r="AA168" s="144"/>
      <c r="AB168" s="144"/>
      <c r="AC168" s="144"/>
      <c r="AD168" s="144"/>
      <c r="AE168" s="144"/>
      <c r="AF168" s="144"/>
      <c r="AG168" s="144" t="s">
        <v>368</v>
      </c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</row>
    <row r="169" spans="1:60" outlineLevel="1" x14ac:dyDescent="0.2">
      <c r="A169" s="151"/>
      <c r="B169" s="152"/>
      <c r="C169" s="272" t="s">
        <v>569</v>
      </c>
      <c r="D169" s="273"/>
      <c r="E169" s="273"/>
      <c r="F169" s="273"/>
      <c r="G169" s="27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44"/>
      <c r="Z169" s="144"/>
      <c r="AA169" s="144"/>
      <c r="AB169" s="144"/>
      <c r="AC169" s="144"/>
      <c r="AD169" s="144"/>
      <c r="AE169" s="144"/>
      <c r="AF169" s="144"/>
      <c r="AG169" s="144" t="s">
        <v>240</v>
      </c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</row>
    <row r="170" spans="1:60" outlineLevel="1" x14ac:dyDescent="0.2">
      <c r="A170" s="161">
        <v>111</v>
      </c>
      <c r="B170" s="162" t="s">
        <v>572</v>
      </c>
      <c r="C170" s="178" t="s">
        <v>573</v>
      </c>
      <c r="D170" s="163" t="s">
        <v>367</v>
      </c>
      <c r="E170" s="164">
        <v>83</v>
      </c>
      <c r="F170" s="165"/>
      <c r="G170" s="166">
        <f>ROUND(E170*F170,2)</f>
        <v>0</v>
      </c>
      <c r="H170" s="165"/>
      <c r="I170" s="166">
        <f>ROUND(E170*H170,2)</f>
        <v>0</v>
      </c>
      <c r="J170" s="165"/>
      <c r="K170" s="166">
        <f>ROUND(E170*J170,2)</f>
        <v>0</v>
      </c>
      <c r="L170" s="166">
        <v>21</v>
      </c>
      <c r="M170" s="166">
        <f>G170*(1+L170/100)</f>
        <v>0</v>
      </c>
      <c r="N170" s="166">
        <v>0</v>
      </c>
      <c r="O170" s="166">
        <f>ROUND(E170*N170,2)</f>
        <v>0</v>
      </c>
      <c r="P170" s="166">
        <v>0</v>
      </c>
      <c r="Q170" s="166">
        <f>ROUND(E170*P170,2)</f>
        <v>0</v>
      </c>
      <c r="R170" s="166" t="s">
        <v>256</v>
      </c>
      <c r="S170" s="166" t="s">
        <v>170</v>
      </c>
      <c r="T170" s="167" t="s">
        <v>171</v>
      </c>
      <c r="U170" s="153">
        <v>3.0920000000000001</v>
      </c>
      <c r="V170" s="153">
        <f>ROUND(E170*U170,2)</f>
        <v>256.64</v>
      </c>
      <c r="W170" s="153"/>
      <c r="X170" s="153" t="s">
        <v>237</v>
      </c>
      <c r="Y170" s="144"/>
      <c r="Z170" s="144"/>
      <c r="AA170" s="144"/>
      <c r="AB170" s="144"/>
      <c r="AC170" s="144"/>
      <c r="AD170" s="144"/>
      <c r="AE170" s="144"/>
      <c r="AF170" s="144"/>
      <c r="AG170" s="144" t="s">
        <v>368</v>
      </c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</row>
    <row r="171" spans="1:60" outlineLevel="1" x14ac:dyDescent="0.2">
      <c r="A171" s="151"/>
      <c r="B171" s="152"/>
      <c r="C171" s="272" t="s">
        <v>569</v>
      </c>
      <c r="D171" s="273"/>
      <c r="E171" s="273"/>
      <c r="F171" s="273"/>
      <c r="G171" s="27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44"/>
      <c r="Z171" s="144"/>
      <c r="AA171" s="144"/>
      <c r="AB171" s="144"/>
      <c r="AC171" s="144"/>
      <c r="AD171" s="144"/>
      <c r="AE171" s="144"/>
      <c r="AF171" s="144"/>
      <c r="AG171" s="144" t="s">
        <v>240</v>
      </c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</row>
    <row r="172" spans="1:60" outlineLevel="1" x14ac:dyDescent="0.2">
      <c r="A172" s="169">
        <v>112</v>
      </c>
      <c r="B172" s="170" t="s">
        <v>574</v>
      </c>
      <c r="C172" s="179" t="s">
        <v>575</v>
      </c>
      <c r="D172" s="171" t="s">
        <v>367</v>
      </c>
      <c r="E172" s="172">
        <v>117</v>
      </c>
      <c r="F172" s="173"/>
      <c r="G172" s="174">
        <f t="shared" ref="G172:G179" si="21">ROUND(E172*F172,2)</f>
        <v>0</v>
      </c>
      <c r="H172" s="173"/>
      <c r="I172" s="174">
        <f t="shared" ref="I172:I179" si="22">ROUND(E172*H172,2)</f>
        <v>0</v>
      </c>
      <c r="J172" s="173"/>
      <c r="K172" s="174">
        <f t="shared" ref="K172:K179" si="23">ROUND(E172*J172,2)</f>
        <v>0</v>
      </c>
      <c r="L172" s="174">
        <v>21</v>
      </c>
      <c r="M172" s="174">
        <f t="shared" ref="M172:M179" si="24">G172*(1+L172/100)</f>
        <v>0</v>
      </c>
      <c r="N172" s="174">
        <v>0</v>
      </c>
      <c r="O172" s="174">
        <f t="shared" ref="O172:O179" si="25">ROUND(E172*N172,2)</f>
        <v>0</v>
      </c>
      <c r="P172" s="174">
        <v>0</v>
      </c>
      <c r="Q172" s="174">
        <f t="shared" ref="Q172:Q179" si="26">ROUND(E172*P172,2)</f>
        <v>0</v>
      </c>
      <c r="R172" s="174"/>
      <c r="S172" s="174" t="s">
        <v>374</v>
      </c>
      <c r="T172" s="175" t="s">
        <v>171</v>
      </c>
      <c r="U172" s="153">
        <v>0</v>
      </c>
      <c r="V172" s="153">
        <f t="shared" ref="V172:V179" si="27">ROUND(E172*U172,2)</f>
        <v>0</v>
      </c>
      <c r="W172" s="153"/>
      <c r="X172" s="153" t="s">
        <v>237</v>
      </c>
      <c r="Y172" s="144"/>
      <c r="Z172" s="144"/>
      <c r="AA172" s="144"/>
      <c r="AB172" s="144"/>
      <c r="AC172" s="144"/>
      <c r="AD172" s="144"/>
      <c r="AE172" s="144"/>
      <c r="AF172" s="144"/>
      <c r="AG172" s="144" t="s">
        <v>238</v>
      </c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</row>
    <row r="173" spans="1:60" ht="22.5" outlineLevel="1" x14ac:dyDescent="0.2">
      <c r="A173" s="169">
        <v>113</v>
      </c>
      <c r="B173" s="170" t="s">
        <v>576</v>
      </c>
      <c r="C173" s="179" t="s">
        <v>577</v>
      </c>
      <c r="D173" s="171" t="s">
        <v>367</v>
      </c>
      <c r="E173" s="172">
        <v>185</v>
      </c>
      <c r="F173" s="173"/>
      <c r="G173" s="174">
        <f t="shared" si="21"/>
        <v>0</v>
      </c>
      <c r="H173" s="173"/>
      <c r="I173" s="174">
        <f t="shared" si="22"/>
        <v>0</v>
      </c>
      <c r="J173" s="173"/>
      <c r="K173" s="174">
        <f t="shared" si="23"/>
        <v>0</v>
      </c>
      <c r="L173" s="174">
        <v>21</v>
      </c>
      <c r="M173" s="174">
        <f t="shared" si="24"/>
        <v>0</v>
      </c>
      <c r="N173" s="174">
        <v>0</v>
      </c>
      <c r="O173" s="174">
        <f t="shared" si="25"/>
        <v>0</v>
      </c>
      <c r="P173" s="174">
        <v>0</v>
      </c>
      <c r="Q173" s="174">
        <f t="shared" si="26"/>
        <v>0</v>
      </c>
      <c r="R173" s="174"/>
      <c r="S173" s="174" t="s">
        <v>374</v>
      </c>
      <c r="T173" s="175" t="s">
        <v>171</v>
      </c>
      <c r="U173" s="153">
        <v>0</v>
      </c>
      <c r="V173" s="153">
        <f t="shared" si="27"/>
        <v>0</v>
      </c>
      <c r="W173" s="153"/>
      <c r="X173" s="153" t="s">
        <v>237</v>
      </c>
      <c r="Y173" s="144"/>
      <c r="Z173" s="144"/>
      <c r="AA173" s="144"/>
      <c r="AB173" s="144"/>
      <c r="AC173" s="144"/>
      <c r="AD173" s="144"/>
      <c r="AE173" s="144"/>
      <c r="AF173" s="144"/>
      <c r="AG173" s="144" t="s">
        <v>368</v>
      </c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</row>
    <row r="174" spans="1:60" outlineLevel="1" x14ac:dyDescent="0.2">
      <c r="A174" s="169">
        <v>114</v>
      </c>
      <c r="B174" s="170" t="s">
        <v>578</v>
      </c>
      <c r="C174" s="179" t="s">
        <v>579</v>
      </c>
      <c r="D174" s="171" t="s">
        <v>367</v>
      </c>
      <c r="E174" s="172">
        <v>34</v>
      </c>
      <c r="F174" s="173"/>
      <c r="G174" s="174">
        <f t="shared" si="21"/>
        <v>0</v>
      </c>
      <c r="H174" s="173"/>
      <c r="I174" s="174">
        <f t="shared" si="22"/>
        <v>0</v>
      </c>
      <c r="J174" s="173"/>
      <c r="K174" s="174">
        <f t="shared" si="23"/>
        <v>0</v>
      </c>
      <c r="L174" s="174">
        <v>21</v>
      </c>
      <c r="M174" s="174">
        <f t="shared" si="24"/>
        <v>0</v>
      </c>
      <c r="N174" s="174">
        <v>0</v>
      </c>
      <c r="O174" s="174">
        <f t="shared" si="25"/>
        <v>0</v>
      </c>
      <c r="P174" s="174">
        <v>0</v>
      </c>
      <c r="Q174" s="174">
        <f t="shared" si="26"/>
        <v>0</v>
      </c>
      <c r="R174" s="174"/>
      <c r="S174" s="174" t="s">
        <v>374</v>
      </c>
      <c r="T174" s="175" t="s">
        <v>171</v>
      </c>
      <c r="U174" s="153">
        <v>0</v>
      </c>
      <c r="V174" s="153">
        <f t="shared" si="27"/>
        <v>0</v>
      </c>
      <c r="W174" s="153"/>
      <c r="X174" s="153" t="s">
        <v>237</v>
      </c>
      <c r="Y174" s="144"/>
      <c r="Z174" s="144"/>
      <c r="AA174" s="144"/>
      <c r="AB174" s="144"/>
      <c r="AC174" s="144"/>
      <c r="AD174" s="144"/>
      <c r="AE174" s="144"/>
      <c r="AF174" s="144"/>
      <c r="AG174" s="144" t="s">
        <v>368</v>
      </c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</row>
    <row r="175" spans="1:60" ht="22.5" outlineLevel="1" x14ac:dyDescent="0.2">
      <c r="A175" s="169">
        <v>115</v>
      </c>
      <c r="B175" s="170" t="s">
        <v>580</v>
      </c>
      <c r="C175" s="179" t="s">
        <v>581</v>
      </c>
      <c r="D175" s="171" t="s">
        <v>367</v>
      </c>
      <c r="E175" s="172">
        <v>102</v>
      </c>
      <c r="F175" s="173"/>
      <c r="G175" s="174">
        <f t="shared" si="21"/>
        <v>0</v>
      </c>
      <c r="H175" s="173"/>
      <c r="I175" s="174">
        <f t="shared" si="22"/>
        <v>0</v>
      </c>
      <c r="J175" s="173"/>
      <c r="K175" s="174">
        <f t="shared" si="23"/>
        <v>0</v>
      </c>
      <c r="L175" s="174">
        <v>21</v>
      </c>
      <c r="M175" s="174">
        <f t="shared" si="24"/>
        <v>0</v>
      </c>
      <c r="N175" s="174">
        <v>0</v>
      </c>
      <c r="O175" s="174">
        <f t="shared" si="25"/>
        <v>0</v>
      </c>
      <c r="P175" s="174">
        <v>0</v>
      </c>
      <c r="Q175" s="174">
        <f t="shared" si="26"/>
        <v>0</v>
      </c>
      <c r="R175" s="174"/>
      <c r="S175" s="174" t="s">
        <v>374</v>
      </c>
      <c r="T175" s="175" t="s">
        <v>171</v>
      </c>
      <c r="U175" s="153">
        <v>0</v>
      </c>
      <c r="V175" s="153">
        <f t="shared" si="27"/>
        <v>0</v>
      </c>
      <c r="W175" s="153"/>
      <c r="X175" s="153" t="s">
        <v>237</v>
      </c>
      <c r="Y175" s="144"/>
      <c r="Z175" s="144"/>
      <c r="AA175" s="144"/>
      <c r="AB175" s="144"/>
      <c r="AC175" s="144"/>
      <c r="AD175" s="144"/>
      <c r="AE175" s="144"/>
      <c r="AF175" s="144"/>
      <c r="AG175" s="144" t="s">
        <v>238</v>
      </c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</row>
    <row r="176" spans="1:60" outlineLevel="1" x14ac:dyDescent="0.2">
      <c r="A176" s="169">
        <v>116</v>
      </c>
      <c r="B176" s="170" t="s">
        <v>582</v>
      </c>
      <c r="C176" s="179" t="s">
        <v>583</v>
      </c>
      <c r="D176" s="171" t="s">
        <v>367</v>
      </c>
      <c r="E176" s="172">
        <v>83</v>
      </c>
      <c r="F176" s="173"/>
      <c r="G176" s="174">
        <f t="shared" si="21"/>
        <v>0</v>
      </c>
      <c r="H176" s="173"/>
      <c r="I176" s="174">
        <f t="shared" si="22"/>
        <v>0</v>
      </c>
      <c r="J176" s="173"/>
      <c r="K176" s="174">
        <f t="shared" si="23"/>
        <v>0</v>
      </c>
      <c r="L176" s="174">
        <v>21</v>
      </c>
      <c r="M176" s="174">
        <f t="shared" si="24"/>
        <v>0</v>
      </c>
      <c r="N176" s="174">
        <v>0</v>
      </c>
      <c r="O176" s="174">
        <f t="shared" si="25"/>
        <v>0</v>
      </c>
      <c r="P176" s="174">
        <v>0</v>
      </c>
      <c r="Q176" s="174">
        <f t="shared" si="26"/>
        <v>0</v>
      </c>
      <c r="R176" s="174"/>
      <c r="S176" s="174" t="s">
        <v>374</v>
      </c>
      <c r="T176" s="175" t="s">
        <v>171</v>
      </c>
      <c r="U176" s="153">
        <v>0</v>
      </c>
      <c r="V176" s="153">
        <f t="shared" si="27"/>
        <v>0</v>
      </c>
      <c r="W176" s="153"/>
      <c r="X176" s="153" t="s">
        <v>237</v>
      </c>
      <c r="Y176" s="144"/>
      <c r="Z176" s="144"/>
      <c r="AA176" s="144"/>
      <c r="AB176" s="144"/>
      <c r="AC176" s="144"/>
      <c r="AD176" s="144"/>
      <c r="AE176" s="144"/>
      <c r="AF176" s="144"/>
      <c r="AG176" s="144" t="s">
        <v>368</v>
      </c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</row>
    <row r="177" spans="1:60" ht="22.5" outlineLevel="1" x14ac:dyDescent="0.2">
      <c r="A177" s="169">
        <v>117</v>
      </c>
      <c r="B177" s="170" t="s">
        <v>584</v>
      </c>
      <c r="C177" s="179" t="s">
        <v>585</v>
      </c>
      <c r="D177" s="171" t="s">
        <v>367</v>
      </c>
      <c r="E177" s="172">
        <v>185</v>
      </c>
      <c r="F177" s="173"/>
      <c r="G177" s="174">
        <f t="shared" si="21"/>
        <v>0</v>
      </c>
      <c r="H177" s="173"/>
      <c r="I177" s="174">
        <f t="shared" si="22"/>
        <v>0</v>
      </c>
      <c r="J177" s="173"/>
      <c r="K177" s="174">
        <f t="shared" si="23"/>
        <v>0</v>
      </c>
      <c r="L177" s="174">
        <v>21</v>
      </c>
      <c r="M177" s="174">
        <f t="shared" si="24"/>
        <v>0</v>
      </c>
      <c r="N177" s="174">
        <v>0</v>
      </c>
      <c r="O177" s="174">
        <f t="shared" si="25"/>
        <v>0</v>
      </c>
      <c r="P177" s="174">
        <v>0</v>
      </c>
      <c r="Q177" s="174">
        <f t="shared" si="26"/>
        <v>0</v>
      </c>
      <c r="R177" s="174"/>
      <c r="S177" s="174" t="s">
        <v>374</v>
      </c>
      <c r="T177" s="175" t="s">
        <v>171</v>
      </c>
      <c r="U177" s="153">
        <v>0</v>
      </c>
      <c r="V177" s="153">
        <f t="shared" si="27"/>
        <v>0</v>
      </c>
      <c r="W177" s="153"/>
      <c r="X177" s="153" t="s">
        <v>284</v>
      </c>
      <c r="Y177" s="144"/>
      <c r="Z177" s="144"/>
      <c r="AA177" s="144"/>
      <c r="AB177" s="144"/>
      <c r="AC177" s="144"/>
      <c r="AD177" s="144"/>
      <c r="AE177" s="144"/>
      <c r="AF177" s="144"/>
      <c r="AG177" s="144" t="s">
        <v>285</v>
      </c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</row>
    <row r="178" spans="1:60" outlineLevel="1" x14ac:dyDescent="0.2">
      <c r="A178" s="169">
        <v>118</v>
      </c>
      <c r="B178" s="170" t="s">
        <v>586</v>
      </c>
      <c r="C178" s="179" t="s">
        <v>587</v>
      </c>
      <c r="D178" s="171" t="s">
        <v>367</v>
      </c>
      <c r="E178" s="172">
        <v>102</v>
      </c>
      <c r="F178" s="173"/>
      <c r="G178" s="174">
        <f t="shared" si="21"/>
        <v>0</v>
      </c>
      <c r="H178" s="173"/>
      <c r="I178" s="174">
        <f t="shared" si="22"/>
        <v>0</v>
      </c>
      <c r="J178" s="173"/>
      <c r="K178" s="174">
        <f t="shared" si="23"/>
        <v>0</v>
      </c>
      <c r="L178" s="174">
        <v>21</v>
      </c>
      <c r="M178" s="174">
        <f t="shared" si="24"/>
        <v>0</v>
      </c>
      <c r="N178" s="174">
        <v>0</v>
      </c>
      <c r="O178" s="174">
        <f t="shared" si="25"/>
        <v>0</v>
      </c>
      <c r="P178" s="174">
        <v>0</v>
      </c>
      <c r="Q178" s="174">
        <f t="shared" si="26"/>
        <v>0</v>
      </c>
      <c r="R178" s="174"/>
      <c r="S178" s="174" t="s">
        <v>374</v>
      </c>
      <c r="T178" s="175" t="s">
        <v>171</v>
      </c>
      <c r="U178" s="153">
        <v>0</v>
      </c>
      <c r="V178" s="153">
        <f t="shared" si="27"/>
        <v>0</v>
      </c>
      <c r="W178" s="153"/>
      <c r="X178" s="153" t="s">
        <v>284</v>
      </c>
      <c r="Y178" s="144"/>
      <c r="Z178" s="144"/>
      <c r="AA178" s="144"/>
      <c r="AB178" s="144"/>
      <c r="AC178" s="144"/>
      <c r="AD178" s="144"/>
      <c r="AE178" s="144"/>
      <c r="AF178" s="144"/>
      <c r="AG178" s="144" t="s">
        <v>285</v>
      </c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</row>
    <row r="179" spans="1:60" outlineLevel="1" x14ac:dyDescent="0.2">
      <c r="A179" s="161">
        <v>119</v>
      </c>
      <c r="B179" s="162" t="s">
        <v>588</v>
      </c>
      <c r="C179" s="178" t="s">
        <v>589</v>
      </c>
      <c r="D179" s="163" t="s">
        <v>367</v>
      </c>
      <c r="E179" s="164">
        <v>283</v>
      </c>
      <c r="F179" s="165"/>
      <c r="G179" s="166">
        <f t="shared" si="21"/>
        <v>0</v>
      </c>
      <c r="H179" s="165"/>
      <c r="I179" s="166">
        <f t="shared" si="22"/>
        <v>0</v>
      </c>
      <c r="J179" s="165"/>
      <c r="K179" s="166">
        <f t="shared" si="23"/>
        <v>0</v>
      </c>
      <c r="L179" s="166">
        <v>21</v>
      </c>
      <c r="M179" s="166">
        <f t="shared" si="24"/>
        <v>0</v>
      </c>
      <c r="N179" s="166">
        <v>0</v>
      </c>
      <c r="O179" s="166">
        <f t="shared" si="25"/>
        <v>0</v>
      </c>
      <c r="P179" s="166">
        <v>0</v>
      </c>
      <c r="Q179" s="166">
        <f t="shared" si="26"/>
        <v>0</v>
      </c>
      <c r="R179" s="166"/>
      <c r="S179" s="166" t="s">
        <v>374</v>
      </c>
      <c r="T179" s="167" t="s">
        <v>171</v>
      </c>
      <c r="U179" s="153">
        <v>0</v>
      </c>
      <c r="V179" s="153">
        <f t="shared" si="27"/>
        <v>0</v>
      </c>
      <c r="W179" s="153"/>
      <c r="X179" s="153" t="s">
        <v>284</v>
      </c>
      <c r="Y179" s="144"/>
      <c r="Z179" s="144"/>
      <c r="AA179" s="144"/>
      <c r="AB179" s="144"/>
      <c r="AC179" s="144"/>
      <c r="AD179" s="144"/>
      <c r="AE179" s="144"/>
      <c r="AF179" s="144"/>
      <c r="AG179" s="144" t="s">
        <v>285</v>
      </c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</row>
    <row r="180" spans="1:60" outlineLevel="1" x14ac:dyDescent="0.2">
      <c r="A180" s="151"/>
      <c r="B180" s="152"/>
      <c r="C180" s="261" t="s">
        <v>590</v>
      </c>
      <c r="D180" s="262"/>
      <c r="E180" s="262"/>
      <c r="F180" s="262"/>
      <c r="G180" s="262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44"/>
      <c r="Z180" s="144"/>
      <c r="AA180" s="144"/>
      <c r="AB180" s="144"/>
      <c r="AC180" s="144"/>
      <c r="AD180" s="144"/>
      <c r="AE180" s="144"/>
      <c r="AF180" s="144"/>
      <c r="AG180" s="144" t="s">
        <v>175</v>
      </c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</row>
    <row r="181" spans="1:60" outlineLevel="1" x14ac:dyDescent="0.2">
      <c r="A181" s="151"/>
      <c r="B181" s="152"/>
      <c r="C181" s="270" t="s">
        <v>591</v>
      </c>
      <c r="D181" s="271"/>
      <c r="E181" s="271"/>
      <c r="F181" s="271"/>
      <c r="G181" s="271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44"/>
      <c r="Z181" s="144"/>
      <c r="AA181" s="144"/>
      <c r="AB181" s="144"/>
      <c r="AC181" s="144"/>
      <c r="AD181" s="144"/>
      <c r="AE181" s="144"/>
      <c r="AF181" s="144"/>
      <c r="AG181" s="144" t="s">
        <v>175</v>
      </c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</row>
    <row r="182" spans="1:60" outlineLevel="1" x14ac:dyDescent="0.2">
      <c r="A182" s="161">
        <v>120</v>
      </c>
      <c r="B182" s="162" t="s">
        <v>592</v>
      </c>
      <c r="C182" s="178" t="s">
        <v>593</v>
      </c>
      <c r="D182" s="163" t="s">
        <v>367</v>
      </c>
      <c r="E182" s="164">
        <v>951</v>
      </c>
      <c r="F182" s="165"/>
      <c r="G182" s="166">
        <f>ROUND(E182*F182,2)</f>
        <v>0</v>
      </c>
      <c r="H182" s="165"/>
      <c r="I182" s="166">
        <f>ROUND(E182*H182,2)</f>
        <v>0</v>
      </c>
      <c r="J182" s="165"/>
      <c r="K182" s="166">
        <f>ROUND(E182*J182,2)</f>
        <v>0</v>
      </c>
      <c r="L182" s="166">
        <v>21</v>
      </c>
      <c r="M182" s="166">
        <f>G182*(1+L182/100)</f>
        <v>0</v>
      </c>
      <c r="N182" s="166">
        <v>0</v>
      </c>
      <c r="O182" s="166">
        <f>ROUND(E182*N182,2)</f>
        <v>0</v>
      </c>
      <c r="P182" s="166">
        <v>0</v>
      </c>
      <c r="Q182" s="166">
        <f>ROUND(E182*P182,2)</f>
        <v>0</v>
      </c>
      <c r="R182" s="166"/>
      <c r="S182" s="166" t="s">
        <v>374</v>
      </c>
      <c r="T182" s="167" t="s">
        <v>171</v>
      </c>
      <c r="U182" s="153">
        <v>0</v>
      </c>
      <c r="V182" s="153">
        <f>ROUND(E182*U182,2)</f>
        <v>0</v>
      </c>
      <c r="W182" s="153"/>
      <c r="X182" s="153" t="s">
        <v>284</v>
      </c>
      <c r="Y182" s="144"/>
      <c r="Z182" s="144"/>
      <c r="AA182" s="144"/>
      <c r="AB182" s="144"/>
      <c r="AC182" s="144"/>
      <c r="AD182" s="144"/>
      <c r="AE182" s="144"/>
      <c r="AF182" s="144"/>
      <c r="AG182" s="144" t="s">
        <v>285</v>
      </c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</row>
    <row r="183" spans="1:60" outlineLevel="1" x14ac:dyDescent="0.2">
      <c r="A183" s="151"/>
      <c r="B183" s="152"/>
      <c r="C183" s="261" t="s">
        <v>594</v>
      </c>
      <c r="D183" s="262"/>
      <c r="E183" s="262"/>
      <c r="F183" s="262"/>
      <c r="G183" s="262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44"/>
      <c r="Z183" s="144"/>
      <c r="AA183" s="144"/>
      <c r="AB183" s="144"/>
      <c r="AC183" s="144"/>
      <c r="AD183" s="144"/>
      <c r="AE183" s="144"/>
      <c r="AF183" s="144"/>
      <c r="AG183" s="144" t="s">
        <v>175</v>
      </c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</row>
    <row r="184" spans="1:60" outlineLevel="1" x14ac:dyDescent="0.2">
      <c r="A184" s="151"/>
      <c r="B184" s="152"/>
      <c r="C184" s="270" t="s">
        <v>595</v>
      </c>
      <c r="D184" s="271"/>
      <c r="E184" s="271"/>
      <c r="F184" s="271"/>
      <c r="G184" s="271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44"/>
      <c r="Z184" s="144"/>
      <c r="AA184" s="144"/>
      <c r="AB184" s="144"/>
      <c r="AC184" s="144"/>
      <c r="AD184" s="144"/>
      <c r="AE184" s="144"/>
      <c r="AF184" s="144"/>
      <c r="AG184" s="144" t="s">
        <v>175</v>
      </c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</row>
    <row r="185" spans="1:60" outlineLevel="1" x14ac:dyDescent="0.2">
      <c r="A185" s="161">
        <v>121</v>
      </c>
      <c r="B185" s="162" t="s">
        <v>596</v>
      </c>
      <c r="C185" s="178" t="s">
        <v>597</v>
      </c>
      <c r="D185" s="163" t="s">
        <v>308</v>
      </c>
      <c r="E185" s="164">
        <v>434</v>
      </c>
      <c r="F185" s="165"/>
      <c r="G185" s="166">
        <f>ROUND(E185*F185,2)</f>
        <v>0</v>
      </c>
      <c r="H185" s="165"/>
      <c r="I185" s="166">
        <f>ROUND(E185*H185,2)</f>
        <v>0</v>
      </c>
      <c r="J185" s="165"/>
      <c r="K185" s="166">
        <f>ROUND(E185*J185,2)</f>
        <v>0</v>
      </c>
      <c r="L185" s="166">
        <v>21</v>
      </c>
      <c r="M185" s="166">
        <f>G185*(1+L185/100)</f>
        <v>0</v>
      </c>
      <c r="N185" s="166">
        <v>0</v>
      </c>
      <c r="O185" s="166">
        <f>ROUND(E185*N185,2)</f>
        <v>0</v>
      </c>
      <c r="P185" s="166">
        <v>0</v>
      </c>
      <c r="Q185" s="166">
        <f>ROUND(E185*P185,2)</f>
        <v>0</v>
      </c>
      <c r="R185" s="166"/>
      <c r="S185" s="166" t="s">
        <v>374</v>
      </c>
      <c r="T185" s="167" t="s">
        <v>171</v>
      </c>
      <c r="U185" s="153">
        <v>0</v>
      </c>
      <c r="V185" s="153">
        <f>ROUND(E185*U185,2)</f>
        <v>0</v>
      </c>
      <c r="W185" s="153"/>
      <c r="X185" s="153" t="s">
        <v>284</v>
      </c>
      <c r="Y185" s="144"/>
      <c r="Z185" s="144"/>
      <c r="AA185" s="144"/>
      <c r="AB185" s="144"/>
      <c r="AC185" s="144"/>
      <c r="AD185" s="144"/>
      <c r="AE185" s="144"/>
      <c r="AF185" s="144"/>
      <c r="AG185" s="144" t="s">
        <v>285</v>
      </c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</row>
    <row r="186" spans="1:60" outlineLevel="1" x14ac:dyDescent="0.2">
      <c r="A186" s="151"/>
      <c r="B186" s="152"/>
      <c r="C186" s="261" t="s">
        <v>598</v>
      </c>
      <c r="D186" s="262"/>
      <c r="E186" s="262"/>
      <c r="F186" s="262"/>
      <c r="G186" s="262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44"/>
      <c r="Z186" s="144"/>
      <c r="AA186" s="144"/>
      <c r="AB186" s="144"/>
      <c r="AC186" s="144"/>
      <c r="AD186" s="144"/>
      <c r="AE186" s="144"/>
      <c r="AF186" s="144"/>
      <c r="AG186" s="144" t="s">
        <v>175</v>
      </c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</row>
    <row r="187" spans="1:60" outlineLevel="1" x14ac:dyDescent="0.2">
      <c r="A187" s="151"/>
      <c r="B187" s="152"/>
      <c r="C187" s="270" t="s">
        <v>599</v>
      </c>
      <c r="D187" s="271"/>
      <c r="E187" s="271"/>
      <c r="F187" s="271"/>
      <c r="G187" s="271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44"/>
      <c r="Z187" s="144"/>
      <c r="AA187" s="144"/>
      <c r="AB187" s="144"/>
      <c r="AC187" s="144"/>
      <c r="AD187" s="144"/>
      <c r="AE187" s="144"/>
      <c r="AF187" s="144"/>
      <c r="AG187" s="144" t="s">
        <v>175</v>
      </c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</row>
    <row r="188" spans="1:60" ht="22.5" outlineLevel="1" x14ac:dyDescent="0.2">
      <c r="A188" s="169">
        <v>122</v>
      </c>
      <c r="B188" s="170" t="s">
        <v>600</v>
      </c>
      <c r="C188" s="179" t="s">
        <v>601</v>
      </c>
      <c r="D188" s="171" t="s">
        <v>367</v>
      </c>
      <c r="E188" s="172">
        <v>117</v>
      </c>
      <c r="F188" s="173"/>
      <c r="G188" s="174">
        <f t="shared" ref="G188:G193" si="28">ROUND(E188*F188,2)</f>
        <v>0</v>
      </c>
      <c r="H188" s="173"/>
      <c r="I188" s="174">
        <f t="shared" ref="I188:I193" si="29">ROUND(E188*H188,2)</f>
        <v>0</v>
      </c>
      <c r="J188" s="173"/>
      <c r="K188" s="174">
        <f t="shared" ref="K188:K193" si="30">ROUND(E188*J188,2)</f>
        <v>0</v>
      </c>
      <c r="L188" s="174">
        <v>21</v>
      </c>
      <c r="M188" s="174">
        <f t="shared" ref="M188:M193" si="31">G188*(1+L188/100)</f>
        <v>0</v>
      </c>
      <c r="N188" s="174">
        <v>0</v>
      </c>
      <c r="O188" s="174">
        <f t="shared" ref="O188:O193" si="32">ROUND(E188*N188,2)</f>
        <v>0</v>
      </c>
      <c r="P188" s="174">
        <v>0</v>
      </c>
      <c r="Q188" s="174">
        <f t="shared" ref="Q188:Q193" si="33">ROUND(E188*P188,2)</f>
        <v>0</v>
      </c>
      <c r="R188" s="174"/>
      <c r="S188" s="174" t="s">
        <v>374</v>
      </c>
      <c r="T188" s="175" t="s">
        <v>171</v>
      </c>
      <c r="U188" s="153">
        <v>0</v>
      </c>
      <c r="V188" s="153">
        <f t="shared" ref="V188:V193" si="34">ROUND(E188*U188,2)</f>
        <v>0</v>
      </c>
      <c r="W188" s="153"/>
      <c r="X188" s="153" t="s">
        <v>237</v>
      </c>
      <c r="Y188" s="144"/>
      <c r="Z188" s="144"/>
      <c r="AA188" s="144"/>
      <c r="AB188" s="144"/>
      <c r="AC188" s="144"/>
      <c r="AD188" s="144"/>
      <c r="AE188" s="144"/>
      <c r="AF188" s="144"/>
      <c r="AG188" s="144" t="s">
        <v>368</v>
      </c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</row>
    <row r="189" spans="1:60" ht="22.5" outlineLevel="1" x14ac:dyDescent="0.2">
      <c r="A189" s="169">
        <v>123</v>
      </c>
      <c r="B189" s="170" t="s">
        <v>602</v>
      </c>
      <c r="C189" s="179" t="s">
        <v>603</v>
      </c>
      <c r="D189" s="171" t="s">
        <v>255</v>
      </c>
      <c r="E189" s="172">
        <v>117</v>
      </c>
      <c r="F189" s="173"/>
      <c r="G189" s="174">
        <f t="shared" si="28"/>
        <v>0</v>
      </c>
      <c r="H189" s="173"/>
      <c r="I189" s="174">
        <f t="shared" si="29"/>
        <v>0</v>
      </c>
      <c r="J189" s="173"/>
      <c r="K189" s="174">
        <f t="shared" si="30"/>
        <v>0</v>
      </c>
      <c r="L189" s="174">
        <v>21</v>
      </c>
      <c r="M189" s="174">
        <f t="shared" si="31"/>
        <v>0</v>
      </c>
      <c r="N189" s="174">
        <v>0</v>
      </c>
      <c r="O189" s="174">
        <f t="shared" si="32"/>
        <v>0</v>
      </c>
      <c r="P189" s="174">
        <v>0</v>
      </c>
      <c r="Q189" s="174">
        <f t="shared" si="33"/>
        <v>0</v>
      </c>
      <c r="R189" s="174"/>
      <c r="S189" s="174" t="s">
        <v>374</v>
      </c>
      <c r="T189" s="175" t="s">
        <v>171</v>
      </c>
      <c r="U189" s="153">
        <v>0</v>
      </c>
      <c r="V189" s="153">
        <f t="shared" si="34"/>
        <v>0</v>
      </c>
      <c r="W189" s="153"/>
      <c r="X189" s="153" t="s">
        <v>237</v>
      </c>
      <c r="Y189" s="144"/>
      <c r="Z189" s="144"/>
      <c r="AA189" s="144"/>
      <c r="AB189" s="144"/>
      <c r="AC189" s="144"/>
      <c r="AD189" s="144"/>
      <c r="AE189" s="144"/>
      <c r="AF189" s="144"/>
      <c r="AG189" s="144" t="s">
        <v>368</v>
      </c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</row>
    <row r="190" spans="1:60" outlineLevel="1" x14ac:dyDescent="0.2">
      <c r="A190" s="169">
        <v>124</v>
      </c>
      <c r="B190" s="170" t="s">
        <v>604</v>
      </c>
      <c r="C190" s="179" t="s">
        <v>605</v>
      </c>
      <c r="D190" s="171" t="s">
        <v>367</v>
      </c>
      <c r="E190" s="172">
        <v>117</v>
      </c>
      <c r="F190" s="173"/>
      <c r="G190" s="174">
        <f t="shared" si="28"/>
        <v>0</v>
      </c>
      <c r="H190" s="173"/>
      <c r="I190" s="174">
        <f t="shared" si="29"/>
        <v>0</v>
      </c>
      <c r="J190" s="173"/>
      <c r="K190" s="174">
        <f t="shared" si="30"/>
        <v>0</v>
      </c>
      <c r="L190" s="174">
        <v>21</v>
      </c>
      <c r="M190" s="174">
        <f t="shared" si="31"/>
        <v>0</v>
      </c>
      <c r="N190" s="174">
        <v>0</v>
      </c>
      <c r="O190" s="174">
        <f t="shared" si="32"/>
        <v>0</v>
      </c>
      <c r="P190" s="174">
        <v>0</v>
      </c>
      <c r="Q190" s="174">
        <f t="shared" si="33"/>
        <v>0</v>
      </c>
      <c r="R190" s="174"/>
      <c r="S190" s="174" t="s">
        <v>374</v>
      </c>
      <c r="T190" s="175" t="s">
        <v>171</v>
      </c>
      <c r="U190" s="153">
        <v>0</v>
      </c>
      <c r="V190" s="153">
        <f t="shared" si="34"/>
        <v>0</v>
      </c>
      <c r="W190" s="153"/>
      <c r="X190" s="153" t="s">
        <v>284</v>
      </c>
      <c r="Y190" s="144"/>
      <c r="Z190" s="144"/>
      <c r="AA190" s="144"/>
      <c r="AB190" s="144"/>
      <c r="AC190" s="144"/>
      <c r="AD190" s="144"/>
      <c r="AE190" s="144"/>
      <c r="AF190" s="144"/>
      <c r="AG190" s="144" t="s">
        <v>285</v>
      </c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</row>
    <row r="191" spans="1:60" ht="22.5" outlineLevel="1" x14ac:dyDescent="0.2">
      <c r="A191" s="169">
        <v>125</v>
      </c>
      <c r="B191" s="170" t="s">
        <v>606</v>
      </c>
      <c r="C191" s="179" t="s">
        <v>607</v>
      </c>
      <c r="D191" s="171" t="s">
        <v>367</v>
      </c>
      <c r="E191" s="172">
        <v>185</v>
      </c>
      <c r="F191" s="173"/>
      <c r="G191" s="174">
        <f t="shared" si="28"/>
        <v>0</v>
      </c>
      <c r="H191" s="173"/>
      <c r="I191" s="174">
        <f t="shared" si="29"/>
        <v>0</v>
      </c>
      <c r="J191" s="173"/>
      <c r="K191" s="174">
        <f t="shared" si="30"/>
        <v>0</v>
      </c>
      <c r="L191" s="174">
        <v>21</v>
      </c>
      <c r="M191" s="174">
        <f t="shared" si="31"/>
        <v>0</v>
      </c>
      <c r="N191" s="174">
        <v>0</v>
      </c>
      <c r="O191" s="174">
        <f t="shared" si="32"/>
        <v>0</v>
      </c>
      <c r="P191" s="174">
        <v>0</v>
      </c>
      <c r="Q191" s="174">
        <f t="shared" si="33"/>
        <v>0</v>
      </c>
      <c r="R191" s="174"/>
      <c r="S191" s="174" t="s">
        <v>374</v>
      </c>
      <c r="T191" s="175" t="s">
        <v>171</v>
      </c>
      <c r="U191" s="153">
        <v>0</v>
      </c>
      <c r="V191" s="153">
        <f t="shared" si="34"/>
        <v>0</v>
      </c>
      <c r="W191" s="153"/>
      <c r="X191" s="153" t="s">
        <v>237</v>
      </c>
      <c r="Y191" s="144"/>
      <c r="Z191" s="144"/>
      <c r="AA191" s="144"/>
      <c r="AB191" s="144"/>
      <c r="AC191" s="144"/>
      <c r="AD191" s="144"/>
      <c r="AE191" s="144"/>
      <c r="AF191" s="144"/>
      <c r="AG191" s="144" t="s">
        <v>238</v>
      </c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</row>
    <row r="192" spans="1:60" ht="33.75" outlineLevel="1" x14ac:dyDescent="0.2">
      <c r="A192" s="169">
        <v>126</v>
      </c>
      <c r="B192" s="170" t="s">
        <v>608</v>
      </c>
      <c r="C192" s="179" t="s">
        <v>609</v>
      </c>
      <c r="D192" s="171" t="s">
        <v>367</v>
      </c>
      <c r="E192" s="172">
        <v>117</v>
      </c>
      <c r="F192" s="173"/>
      <c r="G192" s="174">
        <f t="shared" si="28"/>
        <v>0</v>
      </c>
      <c r="H192" s="173"/>
      <c r="I192" s="174">
        <f t="shared" si="29"/>
        <v>0</v>
      </c>
      <c r="J192" s="173"/>
      <c r="K192" s="174">
        <f t="shared" si="30"/>
        <v>0</v>
      </c>
      <c r="L192" s="174">
        <v>21</v>
      </c>
      <c r="M192" s="174">
        <f t="shared" si="31"/>
        <v>0</v>
      </c>
      <c r="N192" s="174">
        <v>0</v>
      </c>
      <c r="O192" s="174">
        <f t="shared" si="32"/>
        <v>0</v>
      </c>
      <c r="P192" s="174">
        <v>0</v>
      </c>
      <c r="Q192" s="174">
        <f t="shared" si="33"/>
        <v>0</v>
      </c>
      <c r="R192" s="174"/>
      <c r="S192" s="174" t="s">
        <v>374</v>
      </c>
      <c r="T192" s="175" t="s">
        <v>171</v>
      </c>
      <c r="U192" s="153">
        <v>0</v>
      </c>
      <c r="V192" s="153">
        <f t="shared" si="34"/>
        <v>0</v>
      </c>
      <c r="W192" s="153"/>
      <c r="X192" s="153" t="s">
        <v>237</v>
      </c>
      <c r="Y192" s="144"/>
      <c r="Z192" s="144"/>
      <c r="AA192" s="144"/>
      <c r="AB192" s="144"/>
      <c r="AC192" s="144"/>
      <c r="AD192" s="144"/>
      <c r="AE192" s="144"/>
      <c r="AF192" s="144"/>
      <c r="AG192" s="144" t="s">
        <v>238</v>
      </c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</row>
    <row r="193" spans="1:60" outlineLevel="1" x14ac:dyDescent="0.2">
      <c r="A193" s="161">
        <v>127</v>
      </c>
      <c r="B193" s="162" t="s">
        <v>610</v>
      </c>
      <c r="C193" s="178" t="s">
        <v>611</v>
      </c>
      <c r="D193" s="163" t="s">
        <v>255</v>
      </c>
      <c r="E193" s="164">
        <v>209.5</v>
      </c>
      <c r="F193" s="165"/>
      <c r="G193" s="166">
        <f t="shared" si="28"/>
        <v>0</v>
      </c>
      <c r="H193" s="165"/>
      <c r="I193" s="166">
        <f t="shared" si="29"/>
        <v>0</v>
      </c>
      <c r="J193" s="165"/>
      <c r="K193" s="166">
        <f t="shared" si="30"/>
        <v>0</v>
      </c>
      <c r="L193" s="166">
        <v>21</v>
      </c>
      <c r="M193" s="166">
        <f t="shared" si="31"/>
        <v>0</v>
      </c>
      <c r="N193" s="166">
        <v>0</v>
      </c>
      <c r="O193" s="166">
        <f t="shared" si="32"/>
        <v>0</v>
      </c>
      <c r="P193" s="166">
        <v>0</v>
      </c>
      <c r="Q193" s="166">
        <f t="shared" si="33"/>
        <v>0</v>
      </c>
      <c r="R193" s="166"/>
      <c r="S193" s="166" t="s">
        <v>374</v>
      </c>
      <c r="T193" s="167" t="s">
        <v>171</v>
      </c>
      <c r="U193" s="153">
        <v>0</v>
      </c>
      <c r="V193" s="153">
        <f t="shared" si="34"/>
        <v>0</v>
      </c>
      <c r="W193" s="153"/>
      <c r="X193" s="153" t="s">
        <v>237</v>
      </c>
      <c r="Y193" s="144"/>
      <c r="Z193" s="144"/>
      <c r="AA193" s="144"/>
      <c r="AB193" s="144"/>
      <c r="AC193" s="144"/>
      <c r="AD193" s="144"/>
      <c r="AE193" s="144"/>
      <c r="AF193" s="144"/>
      <c r="AG193" s="144" t="s">
        <v>238</v>
      </c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</row>
    <row r="194" spans="1:60" outlineLevel="1" x14ac:dyDescent="0.2">
      <c r="A194" s="151"/>
      <c r="B194" s="152"/>
      <c r="C194" s="187" t="s">
        <v>612</v>
      </c>
      <c r="D194" s="183"/>
      <c r="E194" s="184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44"/>
      <c r="Z194" s="144"/>
      <c r="AA194" s="144"/>
      <c r="AB194" s="144"/>
      <c r="AC194" s="144"/>
      <c r="AD194" s="144"/>
      <c r="AE194" s="144"/>
      <c r="AF194" s="144"/>
      <c r="AG194" s="144" t="s">
        <v>242</v>
      </c>
      <c r="AH194" s="144">
        <v>0</v>
      </c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</row>
    <row r="195" spans="1:60" outlineLevel="1" x14ac:dyDescent="0.2">
      <c r="A195" s="151"/>
      <c r="B195" s="152"/>
      <c r="C195" s="187" t="s">
        <v>613</v>
      </c>
      <c r="D195" s="183"/>
      <c r="E195" s="184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44"/>
      <c r="Z195" s="144"/>
      <c r="AA195" s="144"/>
      <c r="AB195" s="144"/>
      <c r="AC195" s="144"/>
      <c r="AD195" s="144"/>
      <c r="AE195" s="144"/>
      <c r="AF195" s="144"/>
      <c r="AG195" s="144" t="s">
        <v>242</v>
      </c>
      <c r="AH195" s="144">
        <v>0</v>
      </c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</row>
    <row r="196" spans="1:60" outlineLevel="1" x14ac:dyDescent="0.2">
      <c r="A196" s="151"/>
      <c r="B196" s="152"/>
      <c r="C196" s="187" t="s">
        <v>614</v>
      </c>
      <c r="D196" s="183"/>
      <c r="E196" s="184">
        <v>209.5</v>
      </c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44"/>
      <c r="Z196" s="144"/>
      <c r="AA196" s="144"/>
      <c r="AB196" s="144"/>
      <c r="AC196" s="144"/>
      <c r="AD196" s="144"/>
      <c r="AE196" s="144"/>
      <c r="AF196" s="144"/>
      <c r="AG196" s="144" t="s">
        <v>242</v>
      </c>
      <c r="AH196" s="144">
        <v>0</v>
      </c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</row>
    <row r="197" spans="1:60" outlineLevel="1" x14ac:dyDescent="0.2">
      <c r="A197" s="161">
        <v>128</v>
      </c>
      <c r="B197" s="162" t="s">
        <v>615</v>
      </c>
      <c r="C197" s="178" t="s">
        <v>616</v>
      </c>
      <c r="D197" s="163" t="s">
        <v>234</v>
      </c>
      <c r="E197" s="164">
        <v>11.7</v>
      </c>
      <c r="F197" s="165"/>
      <c r="G197" s="166">
        <f>ROUND(E197*F197,2)</f>
        <v>0</v>
      </c>
      <c r="H197" s="165"/>
      <c r="I197" s="166">
        <f>ROUND(E197*H197,2)</f>
        <v>0</v>
      </c>
      <c r="J197" s="165"/>
      <c r="K197" s="166">
        <f>ROUND(E197*J197,2)</f>
        <v>0</v>
      </c>
      <c r="L197" s="166">
        <v>21</v>
      </c>
      <c r="M197" s="166">
        <f>G197*(1+L197/100)</f>
        <v>0</v>
      </c>
      <c r="N197" s="166">
        <v>0.6</v>
      </c>
      <c r="O197" s="166">
        <f>ROUND(E197*N197,2)</f>
        <v>7.02</v>
      </c>
      <c r="P197" s="166">
        <v>0</v>
      </c>
      <c r="Q197" s="166">
        <f>ROUND(E197*P197,2)</f>
        <v>0</v>
      </c>
      <c r="R197" s="166" t="s">
        <v>283</v>
      </c>
      <c r="S197" s="166" t="s">
        <v>170</v>
      </c>
      <c r="T197" s="167" t="s">
        <v>171</v>
      </c>
      <c r="U197" s="153">
        <v>0</v>
      </c>
      <c r="V197" s="153">
        <f>ROUND(E197*U197,2)</f>
        <v>0</v>
      </c>
      <c r="W197" s="153"/>
      <c r="X197" s="153" t="s">
        <v>284</v>
      </c>
      <c r="Y197" s="144"/>
      <c r="Z197" s="144"/>
      <c r="AA197" s="144"/>
      <c r="AB197" s="144"/>
      <c r="AC197" s="144"/>
      <c r="AD197" s="144"/>
      <c r="AE197" s="144"/>
      <c r="AF197" s="144"/>
      <c r="AG197" s="144" t="s">
        <v>285</v>
      </c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</row>
    <row r="198" spans="1:60" outlineLevel="1" x14ac:dyDescent="0.2">
      <c r="A198" s="151"/>
      <c r="B198" s="152"/>
      <c r="C198" s="187" t="s">
        <v>617</v>
      </c>
      <c r="D198" s="183"/>
      <c r="E198" s="184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44"/>
      <c r="Z198" s="144"/>
      <c r="AA198" s="144"/>
      <c r="AB198" s="144"/>
      <c r="AC198" s="144"/>
      <c r="AD198" s="144"/>
      <c r="AE198" s="144"/>
      <c r="AF198" s="144"/>
      <c r="AG198" s="144" t="s">
        <v>242</v>
      </c>
      <c r="AH198" s="144">
        <v>0</v>
      </c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</row>
    <row r="199" spans="1:60" outlineLevel="1" x14ac:dyDescent="0.2">
      <c r="A199" s="151"/>
      <c r="B199" s="152"/>
      <c r="C199" s="187" t="s">
        <v>618</v>
      </c>
      <c r="D199" s="183"/>
      <c r="E199" s="184">
        <v>11.7</v>
      </c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44"/>
      <c r="Z199" s="144"/>
      <c r="AA199" s="144"/>
      <c r="AB199" s="144"/>
      <c r="AC199" s="144"/>
      <c r="AD199" s="144"/>
      <c r="AE199" s="144"/>
      <c r="AF199" s="144"/>
      <c r="AG199" s="144" t="s">
        <v>242</v>
      </c>
      <c r="AH199" s="144">
        <v>0</v>
      </c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</row>
    <row r="200" spans="1:60" outlineLevel="1" x14ac:dyDescent="0.2">
      <c r="A200" s="169">
        <v>129</v>
      </c>
      <c r="B200" s="170" t="s">
        <v>619</v>
      </c>
      <c r="C200" s="179" t="s">
        <v>620</v>
      </c>
      <c r="D200" s="171" t="s">
        <v>234</v>
      </c>
      <c r="E200" s="172">
        <v>9.25</v>
      </c>
      <c r="F200" s="173"/>
      <c r="G200" s="174">
        <f>ROUND(E200*F200,2)</f>
        <v>0</v>
      </c>
      <c r="H200" s="173"/>
      <c r="I200" s="174">
        <f>ROUND(E200*H200,2)</f>
        <v>0</v>
      </c>
      <c r="J200" s="173"/>
      <c r="K200" s="174">
        <f>ROUND(E200*J200,2)</f>
        <v>0</v>
      </c>
      <c r="L200" s="174">
        <v>21</v>
      </c>
      <c r="M200" s="174">
        <f>G200*(1+L200/100)</f>
        <v>0</v>
      </c>
      <c r="N200" s="174">
        <v>0</v>
      </c>
      <c r="O200" s="174">
        <f>ROUND(E200*N200,2)</f>
        <v>0</v>
      </c>
      <c r="P200" s="174">
        <v>0</v>
      </c>
      <c r="Q200" s="174">
        <f>ROUND(E200*P200,2)</f>
        <v>0</v>
      </c>
      <c r="R200" s="174"/>
      <c r="S200" s="174" t="s">
        <v>374</v>
      </c>
      <c r="T200" s="175" t="s">
        <v>171</v>
      </c>
      <c r="U200" s="153">
        <v>0</v>
      </c>
      <c r="V200" s="153">
        <f>ROUND(E200*U200,2)</f>
        <v>0</v>
      </c>
      <c r="W200" s="153"/>
      <c r="X200" s="153" t="s">
        <v>284</v>
      </c>
      <c r="Y200" s="144"/>
      <c r="Z200" s="144"/>
      <c r="AA200" s="144"/>
      <c r="AB200" s="144"/>
      <c r="AC200" s="144"/>
      <c r="AD200" s="144"/>
      <c r="AE200" s="144"/>
      <c r="AF200" s="144"/>
      <c r="AG200" s="144" t="s">
        <v>285</v>
      </c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</row>
    <row r="201" spans="1:60" ht="22.5" outlineLevel="1" x14ac:dyDescent="0.2">
      <c r="A201" s="161">
        <v>130</v>
      </c>
      <c r="B201" s="162" t="s">
        <v>621</v>
      </c>
      <c r="C201" s="178" t="s">
        <v>622</v>
      </c>
      <c r="D201" s="163" t="s">
        <v>274</v>
      </c>
      <c r="E201" s="164">
        <v>7.7000000000000002E-3</v>
      </c>
      <c r="F201" s="165"/>
      <c r="G201" s="166">
        <f>ROUND(E201*F201,2)</f>
        <v>0</v>
      </c>
      <c r="H201" s="165"/>
      <c r="I201" s="166">
        <f>ROUND(E201*H201,2)</f>
        <v>0</v>
      </c>
      <c r="J201" s="165"/>
      <c r="K201" s="166">
        <f>ROUND(E201*J201,2)</f>
        <v>0</v>
      </c>
      <c r="L201" s="166">
        <v>21</v>
      </c>
      <c r="M201" s="166">
        <f>G201*(1+L201/100)</f>
        <v>0</v>
      </c>
      <c r="N201" s="166">
        <v>0</v>
      </c>
      <c r="O201" s="166">
        <f>ROUND(E201*N201,2)</f>
        <v>0</v>
      </c>
      <c r="P201" s="166">
        <v>0</v>
      </c>
      <c r="Q201" s="166">
        <f>ROUND(E201*P201,2)</f>
        <v>0</v>
      </c>
      <c r="R201" s="166" t="s">
        <v>256</v>
      </c>
      <c r="S201" s="166" t="s">
        <v>170</v>
      </c>
      <c r="T201" s="167" t="s">
        <v>171</v>
      </c>
      <c r="U201" s="153">
        <v>94.286000000000001</v>
      </c>
      <c r="V201" s="153">
        <f>ROUND(E201*U201,2)</f>
        <v>0.73</v>
      </c>
      <c r="W201" s="153"/>
      <c r="X201" s="153" t="s">
        <v>237</v>
      </c>
      <c r="Y201" s="144"/>
      <c r="Z201" s="144"/>
      <c r="AA201" s="144"/>
      <c r="AB201" s="144"/>
      <c r="AC201" s="144"/>
      <c r="AD201" s="144"/>
      <c r="AE201" s="144"/>
      <c r="AF201" s="144"/>
      <c r="AG201" s="144" t="s">
        <v>368</v>
      </c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</row>
    <row r="202" spans="1:60" outlineLevel="1" x14ac:dyDescent="0.2">
      <c r="A202" s="151"/>
      <c r="B202" s="152"/>
      <c r="C202" s="272" t="s">
        <v>518</v>
      </c>
      <c r="D202" s="273"/>
      <c r="E202" s="273"/>
      <c r="F202" s="273"/>
      <c r="G202" s="27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44"/>
      <c r="Z202" s="144"/>
      <c r="AA202" s="144"/>
      <c r="AB202" s="144"/>
      <c r="AC202" s="144"/>
      <c r="AD202" s="144"/>
      <c r="AE202" s="144"/>
      <c r="AF202" s="144"/>
      <c r="AG202" s="144" t="s">
        <v>240</v>
      </c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</row>
    <row r="203" spans="1:60" outlineLevel="1" x14ac:dyDescent="0.2">
      <c r="A203" s="151"/>
      <c r="B203" s="152"/>
      <c r="C203" s="187" t="s">
        <v>623</v>
      </c>
      <c r="D203" s="183"/>
      <c r="E203" s="184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44"/>
      <c r="Z203" s="144"/>
      <c r="AA203" s="144"/>
      <c r="AB203" s="144"/>
      <c r="AC203" s="144"/>
      <c r="AD203" s="144"/>
      <c r="AE203" s="144"/>
      <c r="AF203" s="144"/>
      <c r="AG203" s="144" t="s">
        <v>242</v>
      </c>
      <c r="AH203" s="144">
        <v>0</v>
      </c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</row>
    <row r="204" spans="1:60" outlineLevel="1" x14ac:dyDescent="0.2">
      <c r="A204" s="151"/>
      <c r="B204" s="152"/>
      <c r="C204" s="187" t="s">
        <v>624</v>
      </c>
      <c r="D204" s="183"/>
      <c r="E204" s="184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44"/>
      <c r="Z204" s="144"/>
      <c r="AA204" s="144"/>
      <c r="AB204" s="144"/>
      <c r="AC204" s="144"/>
      <c r="AD204" s="144"/>
      <c r="AE204" s="144"/>
      <c r="AF204" s="144"/>
      <c r="AG204" s="144" t="s">
        <v>242</v>
      </c>
      <c r="AH204" s="144">
        <v>0</v>
      </c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</row>
    <row r="205" spans="1:60" outlineLevel="1" x14ac:dyDescent="0.2">
      <c r="A205" s="151"/>
      <c r="B205" s="152"/>
      <c r="C205" s="187" t="s">
        <v>625</v>
      </c>
      <c r="D205" s="183"/>
      <c r="E205" s="184">
        <v>7.7000000000000002E-3</v>
      </c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44"/>
      <c r="Z205" s="144"/>
      <c r="AA205" s="144"/>
      <c r="AB205" s="144"/>
      <c r="AC205" s="144"/>
      <c r="AD205" s="144"/>
      <c r="AE205" s="144"/>
      <c r="AF205" s="144"/>
      <c r="AG205" s="144" t="s">
        <v>242</v>
      </c>
      <c r="AH205" s="144">
        <v>0</v>
      </c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</row>
    <row r="206" spans="1:60" ht="22.5" outlineLevel="1" x14ac:dyDescent="0.2">
      <c r="A206" s="169">
        <v>131</v>
      </c>
      <c r="B206" s="170" t="s">
        <v>626</v>
      </c>
      <c r="C206" s="179" t="s">
        <v>916</v>
      </c>
      <c r="D206" s="171" t="s">
        <v>282</v>
      </c>
      <c r="E206" s="172">
        <v>11.7</v>
      </c>
      <c r="F206" s="173"/>
      <c r="G206" s="174">
        <f>ROUND(E206*F206,2)</f>
        <v>0</v>
      </c>
      <c r="H206" s="173"/>
      <c r="I206" s="174">
        <f>ROUND(E206*H206,2)</f>
        <v>0</v>
      </c>
      <c r="J206" s="173"/>
      <c r="K206" s="174">
        <f>ROUND(E206*J206,2)</f>
        <v>0</v>
      </c>
      <c r="L206" s="174">
        <v>21</v>
      </c>
      <c r="M206" s="174">
        <f>G206*(1+L206/100)</f>
        <v>0</v>
      </c>
      <c r="N206" s="174">
        <v>0</v>
      </c>
      <c r="O206" s="174">
        <f>ROUND(E206*N206,2)</f>
        <v>0</v>
      </c>
      <c r="P206" s="174">
        <v>0</v>
      </c>
      <c r="Q206" s="174">
        <f>ROUND(E206*P206,2)</f>
        <v>0</v>
      </c>
      <c r="R206" s="174"/>
      <c r="S206" s="174" t="s">
        <v>374</v>
      </c>
      <c r="T206" s="175" t="s">
        <v>171</v>
      </c>
      <c r="U206" s="153">
        <v>0</v>
      </c>
      <c r="V206" s="153">
        <f>ROUND(E206*U206,2)</f>
        <v>0</v>
      </c>
      <c r="W206" s="153"/>
      <c r="X206" s="153" t="s">
        <v>284</v>
      </c>
      <c r="Y206" s="144"/>
      <c r="Z206" s="144"/>
      <c r="AA206" s="144"/>
      <c r="AB206" s="144"/>
      <c r="AC206" s="144"/>
      <c r="AD206" s="144"/>
      <c r="AE206" s="144"/>
      <c r="AF206" s="144"/>
      <c r="AG206" s="144" t="s">
        <v>285</v>
      </c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</row>
    <row r="207" spans="1:60" outlineLevel="1" x14ac:dyDescent="0.2">
      <c r="A207" s="169">
        <v>132</v>
      </c>
      <c r="B207" s="170" t="s">
        <v>627</v>
      </c>
      <c r="C207" s="179" t="s">
        <v>917</v>
      </c>
      <c r="D207" s="171" t="s">
        <v>282</v>
      </c>
      <c r="E207" s="172">
        <v>11.7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74">
        <v>0</v>
      </c>
      <c r="O207" s="174">
        <f>ROUND(E207*N207,2)</f>
        <v>0</v>
      </c>
      <c r="P207" s="174">
        <v>0</v>
      </c>
      <c r="Q207" s="174">
        <f>ROUND(E207*P207,2)</f>
        <v>0</v>
      </c>
      <c r="R207" s="174"/>
      <c r="S207" s="174" t="s">
        <v>374</v>
      </c>
      <c r="T207" s="175" t="s">
        <v>171</v>
      </c>
      <c r="U207" s="153">
        <v>0</v>
      </c>
      <c r="V207" s="153">
        <f>ROUND(E207*U207,2)</f>
        <v>0</v>
      </c>
      <c r="W207" s="153"/>
      <c r="X207" s="153" t="s">
        <v>284</v>
      </c>
      <c r="Y207" s="144"/>
      <c r="Z207" s="144"/>
      <c r="AA207" s="144"/>
      <c r="AB207" s="144"/>
      <c r="AC207" s="144"/>
      <c r="AD207" s="144"/>
      <c r="AE207" s="144"/>
      <c r="AF207" s="144"/>
      <c r="AG207" s="144" t="s">
        <v>285</v>
      </c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</row>
    <row r="208" spans="1:60" outlineLevel="1" x14ac:dyDescent="0.2">
      <c r="A208" s="161">
        <v>133</v>
      </c>
      <c r="B208" s="162" t="s">
        <v>628</v>
      </c>
      <c r="C208" s="178" t="s">
        <v>918</v>
      </c>
      <c r="D208" s="163" t="s">
        <v>521</v>
      </c>
      <c r="E208" s="164">
        <v>7.7</v>
      </c>
      <c r="F208" s="165"/>
      <c r="G208" s="166">
        <f>ROUND(E208*F208,2)</f>
        <v>0</v>
      </c>
      <c r="H208" s="165"/>
      <c r="I208" s="166">
        <f>ROUND(E208*H208,2)</f>
        <v>0</v>
      </c>
      <c r="J208" s="165"/>
      <c r="K208" s="166">
        <f>ROUND(E208*J208,2)</f>
        <v>0</v>
      </c>
      <c r="L208" s="166">
        <v>21</v>
      </c>
      <c r="M208" s="166">
        <f>G208*(1+L208/100)</f>
        <v>0</v>
      </c>
      <c r="N208" s="166">
        <v>0</v>
      </c>
      <c r="O208" s="166">
        <f>ROUND(E208*N208,2)</f>
        <v>0</v>
      </c>
      <c r="P208" s="166">
        <v>0</v>
      </c>
      <c r="Q208" s="166">
        <f>ROUND(E208*P208,2)</f>
        <v>0</v>
      </c>
      <c r="R208" s="166"/>
      <c r="S208" s="166" t="s">
        <v>374</v>
      </c>
      <c r="T208" s="167" t="s">
        <v>171</v>
      </c>
      <c r="U208" s="153">
        <v>0</v>
      </c>
      <c r="V208" s="153">
        <f>ROUND(E208*U208,2)</f>
        <v>0</v>
      </c>
      <c r="W208" s="153"/>
      <c r="X208" s="153" t="s">
        <v>284</v>
      </c>
      <c r="Y208" s="144"/>
      <c r="Z208" s="144"/>
      <c r="AA208" s="144"/>
      <c r="AB208" s="144"/>
      <c r="AC208" s="144"/>
      <c r="AD208" s="144"/>
      <c r="AE208" s="144"/>
      <c r="AF208" s="144"/>
      <c r="AG208" s="144" t="s">
        <v>285</v>
      </c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</row>
    <row r="209" spans="1:60" outlineLevel="1" x14ac:dyDescent="0.2">
      <c r="A209" s="151"/>
      <c r="B209" s="152"/>
      <c r="C209" s="187" t="s">
        <v>629</v>
      </c>
      <c r="D209" s="183"/>
      <c r="E209" s="184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44"/>
      <c r="Z209" s="144"/>
      <c r="AA209" s="144"/>
      <c r="AB209" s="144"/>
      <c r="AC209" s="144"/>
      <c r="AD209" s="144"/>
      <c r="AE209" s="144"/>
      <c r="AF209" s="144"/>
      <c r="AG209" s="144" t="s">
        <v>242</v>
      </c>
      <c r="AH209" s="144">
        <v>0</v>
      </c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</row>
    <row r="210" spans="1:60" outlineLevel="1" x14ac:dyDescent="0.2">
      <c r="A210" s="151"/>
      <c r="B210" s="152"/>
      <c r="C210" s="187" t="s">
        <v>630</v>
      </c>
      <c r="D210" s="183"/>
      <c r="E210" s="184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44"/>
      <c r="Z210" s="144"/>
      <c r="AA210" s="144"/>
      <c r="AB210" s="144"/>
      <c r="AC210" s="144"/>
      <c r="AD210" s="144"/>
      <c r="AE210" s="144"/>
      <c r="AF210" s="144"/>
      <c r="AG210" s="144" t="s">
        <v>242</v>
      </c>
      <c r="AH210" s="144">
        <v>0</v>
      </c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</row>
    <row r="211" spans="1:60" outlineLevel="1" x14ac:dyDescent="0.2">
      <c r="A211" s="151"/>
      <c r="B211" s="152"/>
      <c r="C211" s="187" t="s">
        <v>631</v>
      </c>
      <c r="D211" s="183"/>
      <c r="E211" s="184">
        <v>7.7</v>
      </c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44"/>
      <c r="Z211" s="144"/>
      <c r="AA211" s="144"/>
      <c r="AB211" s="144"/>
      <c r="AC211" s="144"/>
      <c r="AD211" s="144"/>
      <c r="AE211" s="144"/>
      <c r="AF211" s="144"/>
      <c r="AG211" s="144" t="s">
        <v>242</v>
      </c>
      <c r="AH211" s="144">
        <v>0</v>
      </c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</row>
    <row r="212" spans="1:60" outlineLevel="1" x14ac:dyDescent="0.2">
      <c r="A212" s="161">
        <v>134</v>
      </c>
      <c r="B212" s="162" t="s">
        <v>632</v>
      </c>
      <c r="C212" s="178" t="s">
        <v>633</v>
      </c>
      <c r="D212" s="163" t="s">
        <v>234</v>
      </c>
      <c r="E212" s="164">
        <v>67.75</v>
      </c>
      <c r="F212" s="165"/>
      <c r="G212" s="166">
        <f>ROUND(E212*F212,2)</f>
        <v>0</v>
      </c>
      <c r="H212" s="165"/>
      <c r="I212" s="166">
        <f>ROUND(E212*H212,2)</f>
        <v>0</v>
      </c>
      <c r="J212" s="165"/>
      <c r="K212" s="166">
        <f>ROUND(E212*J212,2)</f>
        <v>0</v>
      </c>
      <c r="L212" s="166">
        <v>21</v>
      </c>
      <c r="M212" s="166">
        <f>G212*(1+L212/100)</f>
        <v>0</v>
      </c>
      <c r="N212" s="166">
        <v>0</v>
      </c>
      <c r="O212" s="166">
        <f>ROUND(E212*N212,2)</f>
        <v>0</v>
      </c>
      <c r="P212" s="166">
        <v>0</v>
      </c>
      <c r="Q212" s="166">
        <f>ROUND(E212*P212,2)</f>
        <v>0</v>
      </c>
      <c r="R212" s="166"/>
      <c r="S212" s="166" t="s">
        <v>374</v>
      </c>
      <c r="T212" s="167" t="s">
        <v>171</v>
      </c>
      <c r="U212" s="153">
        <v>0</v>
      </c>
      <c r="V212" s="153">
        <f>ROUND(E212*U212,2)</f>
        <v>0</v>
      </c>
      <c r="W212" s="153"/>
      <c r="X212" s="153" t="s">
        <v>237</v>
      </c>
      <c r="Y212" s="144"/>
      <c r="Z212" s="144"/>
      <c r="AA212" s="144"/>
      <c r="AB212" s="144"/>
      <c r="AC212" s="144"/>
      <c r="AD212" s="144"/>
      <c r="AE212" s="144"/>
      <c r="AF212" s="144"/>
      <c r="AG212" s="144" t="s">
        <v>238</v>
      </c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</row>
    <row r="213" spans="1:60" outlineLevel="1" x14ac:dyDescent="0.2">
      <c r="A213" s="151"/>
      <c r="B213" s="152"/>
      <c r="C213" s="187" t="s">
        <v>634</v>
      </c>
      <c r="D213" s="183"/>
      <c r="E213" s="184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44"/>
      <c r="Z213" s="144"/>
      <c r="AA213" s="144"/>
      <c r="AB213" s="144"/>
      <c r="AC213" s="144"/>
      <c r="AD213" s="144"/>
      <c r="AE213" s="144"/>
      <c r="AF213" s="144"/>
      <c r="AG213" s="144" t="s">
        <v>242</v>
      </c>
      <c r="AH213" s="144">
        <v>0</v>
      </c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</row>
    <row r="214" spans="1:60" outlineLevel="1" x14ac:dyDescent="0.2">
      <c r="A214" s="151"/>
      <c r="B214" s="152"/>
      <c r="C214" s="187" t="s">
        <v>635</v>
      </c>
      <c r="D214" s="183"/>
      <c r="E214" s="184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44"/>
      <c r="Z214" s="144"/>
      <c r="AA214" s="144"/>
      <c r="AB214" s="144"/>
      <c r="AC214" s="144"/>
      <c r="AD214" s="144"/>
      <c r="AE214" s="144"/>
      <c r="AF214" s="144"/>
      <c r="AG214" s="144" t="s">
        <v>242</v>
      </c>
      <c r="AH214" s="144">
        <v>0</v>
      </c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</row>
    <row r="215" spans="1:60" outlineLevel="1" x14ac:dyDescent="0.2">
      <c r="A215" s="151"/>
      <c r="B215" s="152"/>
      <c r="C215" s="187" t="s">
        <v>636</v>
      </c>
      <c r="D215" s="183"/>
      <c r="E215" s="184">
        <v>67.75</v>
      </c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44"/>
      <c r="Z215" s="144"/>
      <c r="AA215" s="144"/>
      <c r="AB215" s="144"/>
      <c r="AC215" s="144"/>
      <c r="AD215" s="144"/>
      <c r="AE215" s="144"/>
      <c r="AF215" s="144"/>
      <c r="AG215" s="144" t="s">
        <v>242</v>
      </c>
      <c r="AH215" s="144">
        <v>0</v>
      </c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  <c r="BG215" s="144"/>
      <c r="BH215" s="144"/>
    </row>
    <row r="216" spans="1:60" outlineLevel="1" x14ac:dyDescent="0.2">
      <c r="A216" s="169">
        <v>135</v>
      </c>
      <c r="B216" s="170" t="s">
        <v>637</v>
      </c>
      <c r="C216" s="179" t="s">
        <v>638</v>
      </c>
      <c r="D216" s="171" t="s">
        <v>234</v>
      </c>
      <c r="E216" s="172">
        <v>67.75</v>
      </c>
      <c r="F216" s="173"/>
      <c r="G216" s="174">
        <f>ROUND(E216*F216,2)</f>
        <v>0</v>
      </c>
      <c r="H216" s="173"/>
      <c r="I216" s="174">
        <f>ROUND(E216*H216,2)</f>
        <v>0</v>
      </c>
      <c r="J216" s="173"/>
      <c r="K216" s="174">
        <f>ROUND(E216*J216,2)</f>
        <v>0</v>
      </c>
      <c r="L216" s="174">
        <v>21</v>
      </c>
      <c r="M216" s="174">
        <f>G216*(1+L216/100)</f>
        <v>0</v>
      </c>
      <c r="N216" s="174">
        <v>0</v>
      </c>
      <c r="O216" s="174">
        <f>ROUND(E216*N216,2)</f>
        <v>0</v>
      </c>
      <c r="P216" s="174">
        <v>0</v>
      </c>
      <c r="Q216" s="174">
        <f>ROUND(E216*P216,2)</f>
        <v>0</v>
      </c>
      <c r="R216" s="174"/>
      <c r="S216" s="174" t="s">
        <v>374</v>
      </c>
      <c r="T216" s="175" t="s">
        <v>171</v>
      </c>
      <c r="U216" s="153">
        <v>0</v>
      </c>
      <c r="V216" s="153">
        <f>ROUND(E216*U216,2)</f>
        <v>0</v>
      </c>
      <c r="W216" s="153"/>
      <c r="X216" s="153" t="s">
        <v>639</v>
      </c>
      <c r="Y216" s="144"/>
      <c r="Z216" s="144"/>
      <c r="AA216" s="144"/>
      <c r="AB216" s="144"/>
      <c r="AC216" s="144"/>
      <c r="AD216" s="144"/>
      <c r="AE216" s="144"/>
      <c r="AF216" s="144"/>
      <c r="AG216" s="144" t="s">
        <v>640</v>
      </c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</row>
    <row r="217" spans="1:60" outlineLevel="1" x14ac:dyDescent="0.2">
      <c r="A217" s="169">
        <v>136</v>
      </c>
      <c r="B217" s="170" t="s">
        <v>641</v>
      </c>
      <c r="C217" s="179" t="s">
        <v>642</v>
      </c>
      <c r="D217" s="171" t="s">
        <v>234</v>
      </c>
      <c r="E217" s="172">
        <v>67.75</v>
      </c>
      <c r="F217" s="173"/>
      <c r="G217" s="174">
        <f>ROUND(E217*F217,2)</f>
        <v>0</v>
      </c>
      <c r="H217" s="173"/>
      <c r="I217" s="174">
        <f>ROUND(E217*H217,2)</f>
        <v>0</v>
      </c>
      <c r="J217" s="173"/>
      <c r="K217" s="174">
        <f>ROUND(E217*J217,2)</f>
        <v>0</v>
      </c>
      <c r="L217" s="174">
        <v>21</v>
      </c>
      <c r="M217" s="174">
        <f>G217*(1+L217/100)</f>
        <v>0</v>
      </c>
      <c r="N217" s="174">
        <v>0</v>
      </c>
      <c r="O217" s="174">
        <f>ROUND(E217*N217,2)</f>
        <v>0</v>
      </c>
      <c r="P217" s="174">
        <v>0</v>
      </c>
      <c r="Q217" s="174">
        <f>ROUND(E217*P217,2)</f>
        <v>0</v>
      </c>
      <c r="R217" s="174"/>
      <c r="S217" s="174" t="s">
        <v>374</v>
      </c>
      <c r="T217" s="175" t="s">
        <v>171</v>
      </c>
      <c r="U217" s="153">
        <v>0</v>
      </c>
      <c r="V217" s="153">
        <f>ROUND(E217*U217,2)</f>
        <v>0</v>
      </c>
      <c r="W217" s="153"/>
      <c r="X217" s="153" t="s">
        <v>237</v>
      </c>
      <c r="Y217" s="144"/>
      <c r="Z217" s="144"/>
      <c r="AA217" s="144"/>
      <c r="AB217" s="144"/>
      <c r="AC217" s="144"/>
      <c r="AD217" s="144"/>
      <c r="AE217" s="144"/>
      <c r="AF217" s="144"/>
      <c r="AG217" s="144" t="s">
        <v>238</v>
      </c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</row>
    <row r="218" spans="1:60" outlineLevel="1" x14ac:dyDescent="0.2">
      <c r="A218" s="161">
        <v>137</v>
      </c>
      <c r="B218" s="162" t="s">
        <v>643</v>
      </c>
      <c r="C218" s="178" t="s">
        <v>644</v>
      </c>
      <c r="D218" s="163" t="s">
        <v>234</v>
      </c>
      <c r="E218" s="164">
        <v>43.625</v>
      </c>
      <c r="F218" s="165"/>
      <c r="G218" s="166">
        <f>ROUND(E218*F218,2)</f>
        <v>0</v>
      </c>
      <c r="H218" s="165"/>
      <c r="I218" s="166">
        <f>ROUND(E218*H218,2)</f>
        <v>0</v>
      </c>
      <c r="J218" s="165"/>
      <c r="K218" s="166">
        <f>ROUND(E218*J218,2)</f>
        <v>0</v>
      </c>
      <c r="L218" s="166">
        <v>21</v>
      </c>
      <c r="M218" s="166">
        <f>G218*(1+L218/100)</f>
        <v>0</v>
      </c>
      <c r="N218" s="166">
        <v>0</v>
      </c>
      <c r="O218" s="166">
        <f>ROUND(E218*N218,2)</f>
        <v>0</v>
      </c>
      <c r="P218" s="166">
        <v>0</v>
      </c>
      <c r="Q218" s="166">
        <f>ROUND(E218*P218,2)</f>
        <v>0</v>
      </c>
      <c r="R218" s="166"/>
      <c r="S218" s="166" t="s">
        <v>374</v>
      </c>
      <c r="T218" s="167" t="s">
        <v>171</v>
      </c>
      <c r="U218" s="153">
        <v>0</v>
      </c>
      <c r="V218" s="153">
        <f>ROUND(E218*U218,2)</f>
        <v>0</v>
      </c>
      <c r="W218" s="153"/>
      <c r="X218" s="153" t="s">
        <v>284</v>
      </c>
      <c r="Y218" s="144"/>
      <c r="Z218" s="144"/>
      <c r="AA218" s="144"/>
      <c r="AB218" s="144"/>
      <c r="AC218" s="144"/>
      <c r="AD218" s="144"/>
      <c r="AE218" s="144"/>
      <c r="AF218" s="144"/>
      <c r="AG218" s="144" t="s">
        <v>285</v>
      </c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</row>
    <row r="219" spans="1:60" outlineLevel="1" x14ac:dyDescent="0.2">
      <c r="A219" s="151"/>
      <c r="B219" s="152"/>
      <c r="C219" s="187" t="s">
        <v>645</v>
      </c>
      <c r="D219" s="183"/>
      <c r="E219" s="184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44"/>
      <c r="Z219" s="144"/>
      <c r="AA219" s="144"/>
      <c r="AB219" s="144"/>
      <c r="AC219" s="144"/>
      <c r="AD219" s="144"/>
      <c r="AE219" s="144"/>
      <c r="AF219" s="144"/>
      <c r="AG219" s="144" t="s">
        <v>242</v>
      </c>
      <c r="AH219" s="144">
        <v>0</v>
      </c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</row>
    <row r="220" spans="1:60" outlineLevel="1" x14ac:dyDescent="0.2">
      <c r="A220" s="151"/>
      <c r="B220" s="152"/>
      <c r="C220" s="187" t="s">
        <v>646</v>
      </c>
      <c r="D220" s="183"/>
      <c r="E220" s="184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44"/>
      <c r="Z220" s="144"/>
      <c r="AA220" s="144"/>
      <c r="AB220" s="144"/>
      <c r="AC220" s="144"/>
      <c r="AD220" s="144"/>
      <c r="AE220" s="144"/>
      <c r="AF220" s="144"/>
      <c r="AG220" s="144" t="s">
        <v>242</v>
      </c>
      <c r="AH220" s="144">
        <v>0</v>
      </c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</row>
    <row r="221" spans="1:60" outlineLevel="1" x14ac:dyDescent="0.2">
      <c r="A221" s="151"/>
      <c r="B221" s="152"/>
      <c r="C221" s="187" t="s">
        <v>647</v>
      </c>
      <c r="D221" s="183"/>
      <c r="E221" s="184">
        <v>43.625</v>
      </c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44"/>
      <c r="Z221" s="144"/>
      <c r="AA221" s="144"/>
      <c r="AB221" s="144"/>
      <c r="AC221" s="144"/>
      <c r="AD221" s="144"/>
      <c r="AE221" s="144"/>
      <c r="AF221" s="144"/>
      <c r="AG221" s="144" t="s">
        <v>242</v>
      </c>
      <c r="AH221" s="144">
        <v>0</v>
      </c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144"/>
      <c r="AZ221" s="144"/>
      <c r="BA221" s="144"/>
      <c r="BB221" s="144"/>
      <c r="BC221" s="144"/>
      <c r="BD221" s="144"/>
      <c r="BE221" s="144"/>
      <c r="BF221" s="144"/>
      <c r="BG221" s="144"/>
      <c r="BH221" s="144"/>
    </row>
    <row r="222" spans="1:60" outlineLevel="1" x14ac:dyDescent="0.2">
      <c r="A222" s="169">
        <v>138</v>
      </c>
      <c r="B222" s="170" t="s">
        <v>648</v>
      </c>
      <c r="C222" s="179" t="s">
        <v>649</v>
      </c>
      <c r="D222" s="171" t="s">
        <v>367</v>
      </c>
      <c r="E222" s="172">
        <v>117</v>
      </c>
      <c r="F222" s="173"/>
      <c r="G222" s="174">
        <f>ROUND(E222*F222,2)</f>
        <v>0</v>
      </c>
      <c r="H222" s="173"/>
      <c r="I222" s="174">
        <f>ROUND(E222*H222,2)</f>
        <v>0</v>
      </c>
      <c r="J222" s="173"/>
      <c r="K222" s="174">
        <f>ROUND(E222*J222,2)</f>
        <v>0</v>
      </c>
      <c r="L222" s="174">
        <v>21</v>
      </c>
      <c r="M222" s="174">
        <f>G222*(1+L222/100)</f>
        <v>0</v>
      </c>
      <c r="N222" s="174">
        <v>0</v>
      </c>
      <c r="O222" s="174">
        <f>ROUND(E222*N222,2)</f>
        <v>0</v>
      </c>
      <c r="P222" s="174">
        <v>0</v>
      </c>
      <c r="Q222" s="174">
        <f>ROUND(E222*P222,2)</f>
        <v>0</v>
      </c>
      <c r="R222" s="174"/>
      <c r="S222" s="174" t="s">
        <v>374</v>
      </c>
      <c r="T222" s="175" t="s">
        <v>171</v>
      </c>
      <c r="U222" s="153">
        <v>0</v>
      </c>
      <c r="V222" s="153">
        <f>ROUND(E222*U222,2)</f>
        <v>0</v>
      </c>
      <c r="W222" s="153"/>
      <c r="X222" s="153" t="s">
        <v>237</v>
      </c>
      <c r="Y222" s="144"/>
      <c r="Z222" s="144"/>
      <c r="AA222" s="144"/>
      <c r="AB222" s="144"/>
      <c r="AC222" s="144"/>
      <c r="AD222" s="144"/>
      <c r="AE222" s="144"/>
      <c r="AF222" s="144"/>
      <c r="AG222" s="144" t="s">
        <v>238</v>
      </c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</row>
    <row r="223" spans="1:60" outlineLevel="1" x14ac:dyDescent="0.2">
      <c r="A223" s="169">
        <v>139</v>
      </c>
      <c r="B223" s="170" t="s">
        <v>650</v>
      </c>
      <c r="C223" s="179" t="s">
        <v>651</v>
      </c>
      <c r="D223" s="171" t="s">
        <v>367</v>
      </c>
      <c r="E223" s="172">
        <v>117</v>
      </c>
      <c r="F223" s="173"/>
      <c r="G223" s="174">
        <f>ROUND(E223*F223,2)</f>
        <v>0</v>
      </c>
      <c r="H223" s="173"/>
      <c r="I223" s="174">
        <f>ROUND(E223*H223,2)</f>
        <v>0</v>
      </c>
      <c r="J223" s="173"/>
      <c r="K223" s="174">
        <f>ROUND(E223*J223,2)</f>
        <v>0</v>
      </c>
      <c r="L223" s="174">
        <v>21</v>
      </c>
      <c r="M223" s="174">
        <f>G223*(1+L223/100)</f>
        <v>0</v>
      </c>
      <c r="N223" s="174">
        <v>0</v>
      </c>
      <c r="O223" s="174">
        <f>ROUND(E223*N223,2)</f>
        <v>0</v>
      </c>
      <c r="P223" s="174">
        <v>0</v>
      </c>
      <c r="Q223" s="174">
        <f>ROUND(E223*P223,2)</f>
        <v>0</v>
      </c>
      <c r="R223" s="174"/>
      <c r="S223" s="174" t="s">
        <v>374</v>
      </c>
      <c r="T223" s="175" t="s">
        <v>171</v>
      </c>
      <c r="U223" s="153">
        <v>0</v>
      </c>
      <c r="V223" s="153">
        <f>ROUND(E223*U223,2)</f>
        <v>0</v>
      </c>
      <c r="W223" s="153"/>
      <c r="X223" s="153" t="s">
        <v>652</v>
      </c>
      <c r="Y223" s="144"/>
      <c r="Z223" s="144"/>
      <c r="AA223" s="144"/>
      <c r="AB223" s="144"/>
      <c r="AC223" s="144"/>
      <c r="AD223" s="144"/>
      <c r="AE223" s="144"/>
      <c r="AF223" s="144"/>
      <c r="AG223" s="144" t="s">
        <v>653</v>
      </c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</row>
    <row r="224" spans="1:60" ht="33.75" outlineLevel="1" x14ac:dyDescent="0.2">
      <c r="A224" s="161">
        <v>140</v>
      </c>
      <c r="B224" s="162" t="s">
        <v>654</v>
      </c>
      <c r="C224" s="178" t="s">
        <v>655</v>
      </c>
      <c r="D224" s="163" t="s">
        <v>308</v>
      </c>
      <c r="E224" s="164">
        <v>494</v>
      </c>
      <c r="F224" s="165"/>
      <c r="G224" s="166">
        <f>ROUND(E224*F224,2)</f>
        <v>0</v>
      </c>
      <c r="H224" s="165"/>
      <c r="I224" s="166">
        <f>ROUND(E224*H224,2)</f>
        <v>0</v>
      </c>
      <c r="J224" s="165"/>
      <c r="K224" s="166">
        <f>ROUND(E224*J224,2)</f>
        <v>0</v>
      </c>
      <c r="L224" s="166">
        <v>21</v>
      </c>
      <c r="M224" s="166">
        <f>G224*(1+L224/100)</f>
        <v>0</v>
      </c>
      <c r="N224" s="166">
        <v>0</v>
      </c>
      <c r="O224" s="166">
        <f>ROUND(E224*N224,2)</f>
        <v>0</v>
      </c>
      <c r="P224" s="166">
        <v>0</v>
      </c>
      <c r="Q224" s="166">
        <f>ROUND(E224*P224,2)</f>
        <v>0</v>
      </c>
      <c r="R224" s="166"/>
      <c r="S224" s="166" t="s">
        <v>374</v>
      </c>
      <c r="T224" s="167" t="s">
        <v>171</v>
      </c>
      <c r="U224" s="153">
        <v>0</v>
      </c>
      <c r="V224" s="153">
        <f>ROUND(E224*U224,2)</f>
        <v>0</v>
      </c>
      <c r="W224" s="153"/>
      <c r="X224" s="153" t="s">
        <v>237</v>
      </c>
      <c r="Y224" s="144"/>
      <c r="Z224" s="144"/>
      <c r="AA224" s="144"/>
      <c r="AB224" s="144"/>
      <c r="AC224" s="144"/>
      <c r="AD224" s="144"/>
      <c r="AE224" s="144"/>
      <c r="AF224" s="144"/>
      <c r="AG224" s="144" t="s">
        <v>238</v>
      </c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  <c r="BG224" s="144"/>
      <c r="BH224" s="144"/>
    </row>
    <row r="225" spans="1:60" outlineLevel="1" x14ac:dyDescent="0.2">
      <c r="A225" s="151"/>
      <c r="B225" s="152"/>
      <c r="C225" s="261" t="s">
        <v>656</v>
      </c>
      <c r="D225" s="262"/>
      <c r="E225" s="262"/>
      <c r="F225" s="262"/>
      <c r="G225" s="262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44"/>
      <c r="Z225" s="144"/>
      <c r="AA225" s="144"/>
      <c r="AB225" s="144"/>
      <c r="AC225" s="144"/>
      <c r="AD225" s="144"/>
      <c r="AE225" s="144"/>
      <c r="AF225" s="144"/>
      <c r="AG225" s="144" t="s">
        <v>175</v>
      </c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</row>
    <row r="226" spans="1:60" outlineLevel="1" x14ac:dyDescent="0.2">
      <c r="A226" s="151"/>
      <c r="B226" s="152"/>
      <c r="C226" s="270" t="s">
        <v>657</v>
      </c>
      <c r="D226" s="271"/>
      <c r="E226" s="271"/>
      <c r="F226" s="271"/>
      <c r="G226" s="271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44"/>
      <c r="Z226" s="144"/>
      <c r="AA226" s="144"/>
      <c r="AB226" s="144"/>
      <c r="AC226" s="144"/>
      <c r="AD226" s="144"/>
      <c r="AE226" s="144"/>
      <c r="AF226" s="144"/>
      <c r="AG226" s="144" t="s">
        <v>175</v>
      </c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68" t="str">
        <f>C226</f>
        <v>Přichytit po 5-ti metrech nebo dle potřeby ke kůlům, které budou zaraženy do půdy do hloubky 20 - 30 cm.</v>
      </c>
      <c r="BB226" s="144"/>
      <c r="BC226" s="144"/>
      <c r="BD226" s="144"/>
      <c r="BE226" s="144"/>
      <c r="BF226" s="144"/>
      <c r="BG226" s="144"/>
      <c r="BH226" s="144"/>
    </row>
    <row r="227" spans="1:60" outlineLevel="1" x14ac:dyDescent="0.2">
      <c r="A227" s="151"/>
      <c r="B227" s="152"/>
      <c r="C227" s="270" t="s">
        <v>658</v>
      </c>
      <c r="D227" s="271"/>
      <c r="E227" s="271"/>
      <c r="F227" s="271"/>
      <c r="G227" s="271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44"/>
      <c r="Z227" s="144"/>
      <c r="AA227" s="144"/>
      <c r="AB227" s="144"/>
      <c r="AC227" s="144"/>
      <c r="AD227" s="144"/>
      <c r="AE227" s="144"/>
      <c r="AF227" s="144"/>
      <c r="AG227" s="144" t="s">
        <v>175</v>
      </c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</row>
    <row r="228" spans="1:60" outlineLevel="1" x14ac:dyDescent="0.2">
      <c r="A228" s="151"/>
      <c r="B228" s="152"/>
      <c r="C228" s="270" t="s">
        <v>659</v>
      </c>
      <c r="D228" s="271"/>
      <c r="E228" s="271"/>
      <c r="F228" s="271"/>
      <c r="G228" s="271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44"/>
      <c r="Z228" s="144"/>
      <c r="AA228" s="144"/>
      <c r="AB228" s="144"/>
      <c r="AC228" s="144"/>
      <c r="AD228" s="144"/>
      <c r="AE228" s="144"/>
      <c r="AF228" s="144"/>
      <c r="AG228" s="144" t="s">
        <v>175</v>
      </c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</row>
    <row r="229" spans="1:60" outlineLevel="1" x14ac:dyDescent="0.2">
      <c r="A229" s="169">
        <v>141</v>
      </c>
      <c r="B229" s="170" t="s">
        <v>660</v>
      </c>
      <c r="C229" s="179" t="s">
        <v>661</v>
      </c>
      <c r="D229" s="171" t="s">
        <v>274</v>
      </c>
      <c r="E229" s="172">
        <v>23.4</v>
      </c>
      <c r="F229" s="173"/>
      <c r="G229" s="174">
        <f t="shared" ref="G229:G246" si="35">ROUND(E229*F229,2)</f>
        <v>0</v>
      </c>
      <c r="H229" s="173"/>
      <c r="I229" s="174">
        <f t="shared" ref="I229:I246" si="36">ROUND(E229*H229,2)</f>
        <v>0</v>
      </c>
      <c r="J229" s="173"/>
      <c r="K229" s="174">
        <f t="shared" ref="K229:K246" si="37">ROUND(E229*J229,2)</f>
        <v>0</v>
      </c>
      <c r="L229" s="174">
        <v>21</v>
      </c>
      <c r="M229" s="174">
        <f t="shared" ref="M229:M246" si="38">G229*(1+L229/100)</f>
        <v>0</v>
      </c>
      <c r="N229" s="174">
        <v>0</v>
      </c>
      <c r="O229" s="174">
        <f t="shared" ref="O229:O246" si="39">ROUND(E229*N229,2)</f>
        <v>0</v>
      </c>
      <c r="P229" s="174">
        <v>0</v>
      </c>
      <c r="Q229" s="174">
        <f t="shared" ref="Q229:Q246" si="40">ROUND(E229*P229,2)</f>
        <v>0</v>
      </c>
      <c r="R229" s="174"/>
      <c r="S229" s="174" t="s">
        <v>374</v>
      </c>
      <c r="T229" s="175" t="s">
        <v>171</v>
      </c>
      <c r="U229" s="153">
        <v>0</v>
      </c>
      <c r="V229" s="153">
        <f t="shared" ref="V229:V246" si="41">ROUND(E229*U229,2)</f>
        <v>0</v>
      </c>
      <c r="W229" s="153"/>
      <c r="X229" s="153" t="s">
        <v>237</v>
      </c>
      <c r="Y229" s="144"/>
      <c r="Z229" s="144"/>
      <c r="AA229" s="144"/>
      <c r="AB229" s="144"/>
      <c r="AC229" s="144"/>
      <c r="AD229" s="144"/>
      <c r="AE229" s="144"/>
      <c r="AF229" s="144"/>
      <c r="AG229" s="144" t="s">
        <v>238</v>
      </c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</row>
    <row r="230" spans="1:60" outlineLevel="1" x14ac:dyDescent="0.2">
      <c r="A230" s="169">
        <v>142</v>
      </c>
      <c r="B230" s="170" t="s">
        <v>662</v>
      </c>
      <c r="C230" s="179" t="s">
        <v>663</v>
      </c>
      <c r="D230" s="171" t="s">
        <v>367</v>
      </c>
      <c r="E230" s="172">
        <v>2</v>
      </c>
      <c r="F230" s="173"/>
      <c r="G230" s="174">
        <f t="shared" si="35"/>
        <v>0</v>
      </c>
      <c r="H230" s="173"/>
      <c r="I230" s="174">
        <f t="shared" si="36"/>
        <v>0</v>
      </c>
      <c r="J230" s="173"/>
      <c r="K230" s="174">
        <f t="shared" si="37"/>
        <v>0</v>
      </c>
      <c r="L230" s="174">
        <v>21</v>
      </c>
      <c r="M230" s="174">
        <f t="shared" si="38"/>
        <v>0</v>
      </c>
      <c r="N230" s="174">
        <v>0</v>
      </c>
      <c r="O230" s="174">
        <f t="shared" si="39"/>
        <v>0</v>
      </c>
      <c r="P230" s="174">
        <v>0</v>
      </c>
      <c r="Q230" s="174">
        <f t="shared" si="40"/>
        <v>0</v>
      </c>
      <c r="R230" s="174"/>
      <c r="S230" s="174" t="s">
        <v>374</v>
      </c>
      <c r="T230" s="175" t="s">
        <v>171</v>
      </c>
      <c r="U230" s="153">
        <v>0</v>
      </c>
      <c r="V230" s="153">
        <f t="shared" si="41"/>
        <v>0</v>
      </c>
      <c r="W230" s="153"/>
      <c r="X230" s="153" t="s">
        <v>284</v>
      </c>
      <c r="Y230" s="144"/>
      <c r="Z230" s="144"/>
      <c r="AA230" s="144"/>
      <c r="AB230" s="144"/>
      <c r="AC230" s="144"/>
      <c r="AD230" s="144"/>
      <c r="AE230" s="144"/>
      <c r="AF230" s="144"/>
      <c r="AG230" s="144" t="s">
        <v>403</v>
      </c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</row>
    <row r="231" spans="1:60" outlineLevel="1" x14ac:dyDescent="0.2">
      <c r="A231" s="169">
        <v>143</v>
      </c>
      <c r="B231" s="170" t="s">
        <v>664</v>
      </c>
      <c r="C231" s="179" t="s">
        <v>665</v>
      </c>
      <c r="D231" s="171" t="s">
        <v>367</v>
      </c>
      <c r="E231" s="172">
        <v>9</v>
      </c>
      <c r="F231" s="173"/>
      <c r="G231" s="174">
        <f t="shared" si="35"/>
        <v>0</v>
      </c>
      <c r="H231" s="173"/>
      <c r="I231" s="174">
        <f t="shared" si="36"/>
        <v>0</v>
      </c>
      <c r="J231" s="173"/>
      <c r="K231" s="174">
        <f t="shared" si="37"/>
        <v>0</v>
      </c>
      <c r="L231" s="174">
        <v>21</v>
      </c>
      <c r="M231" s="174">
        <f t="shared" si="38"/>
        <v>0</v>
      </c>
      <c r="N231" s="174">
        <v>0</v>
      </c>
      <c r="O231" s="174">
        <f t="shared" si="39"/>
        <v>0</v>
      </c>
      <c r="P231" s="174">
        <v>0</v>
      </c>
      <c r="Q231" s="174">
        <f t="shared" si="40"/>
        <v>0</v>
      </c>
      <c r="R231" s="174"/>
      <c r="S231" s="174" t="s">
        <v>374</v>
      </c>
      <c r="T231" s="175" t="s">
        <v>171</v>
      </c>
      <c r="U231" s="153">
        <v>0</v>
      </c>
      <c r="V231" s="153">
        <f t="shared" si="41"/>
        <v>0</v>
      </c>
      <c r="W231" s="153"/>
      <c r="X231" s="153" t="s">
        <v>284</v>
      </c>
      <c r="Y231" s="144"/>
      <c r="Z231" s="144"/>
      <c r="AA231" s="144"/>
      <c r="AB231" s="144"/>
      <c r="AC231" s="144"/>
      <c r="AD231" s="144"/>
      <c r="AE231" s="144"/>
      <c r="AF231" s="144"/>
      <c r="AG231" s="144" t="s">
        <v>403</v>
      </c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  <c r="BG231" s="144"/>
      <c r="BH231" s="144"/>
    </row>
    <row r="232" spans="1:60" outlineLevel="1" x14ac:dyDescent="0.2">
      <c r="A232" s="169">
        <v>144</v>
      </c>
      <c r="B232" s="170" t="s">
        <v>666</v>
      </c>
      <c r="C232" s="179" t="s">
        <v>667</v>
      </c>
      <c r="D232" s="171" t="s">
        <v>367</v>
      </c>
      <c r="E232" s="172">
        <v>4</v>
      </c>
      <c r="F232" s="173"/>
      <c r="G232" s="174">
        <f t="shared" si="35"/>
        <v>0</v>
      </c>
      <c r="H232" s="173"/>
      <c r="I232" s="174">
        <f t="shared" si="36"/>
        <v>0</v>
      </c>
      <c r="J232" s="173"/>
      <c r="K232" s="174">
        <f t="shared" si="37"/>
        <v>0</v>
      </c>
      <c r="L232" s="174">
        <v>21</v>
      </c>
      <c r="M232" s="174">
        <f t="shared" si="38"/>
        <v>0</v>
      </c>
      <c r="N232" s="174">
        <v>0</v>
      </c>
      <c r="O232" s="174">
        <f t="shared" si="39"/>
        <v>0</v>
      </c>
      <c r="P232" s="174">
        <v>0</v>
      </c>
      <c r="Q232" s="174">
        <f t="shared" si="40"/>
        <v>0</v>
      </c>
      <c r="R232" s="174"/>
      <c r="S232" s="174" t="s">
        <v>374</v>
      </c>
      <c r="T232" s="175" t="s">
        <v>171</v>
      </c>
      <c r="U232" s="153">
        <v>0</v>
      </c>
      <c r="V232" s="153">
        <f t="shared" si="41"/>
        <v>0</v>
      </c>
      <c r="W232" s="153"/>
      <c r="X232" s="153" t="s">
        <v>284</v>
      </c>
      <c r="Y232" s="144"/>
      <c r="Z232" s="144"/>
      <c r="AA232" s="144"/>
      <c r="AB232" s="144"/>
      <c r="AC232" s="144"/>
      <c r="AD232" s="144"/>
      <c r="AE232" s="144"/>
      <c r="AF232" s="144"/>
      <c r="AG232" s="144" t="s">
        <v>285</v>
      </c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144"/>
    </row>
    <row r="233" spans="1:60" outlineLevel="1" x14ac:dyDescent="0.2">
      <c r="A233" s="169">
        <v>145</v>
      </c>
      <c r="B233" s="170" t="s">
        <v>668</v>
      </c>
      <c r="C233" s="179" t="s">
        <v>669</v>
      </c>
      <c r="D233" s="171" t="s">
        <v>367</v>
      </c>
      <c r="E233" s="172">
        <v>6</v>
      </c>
      <c r="F233" s="173"/>
      <c r="G233" s="174">
        <f t="shared" si="35"/>
        <v>0</v>
      </c>
      <c r="H233" s="173"/>
      <c r="I233" s="174">
        <f t="shared" si="36"/>
        <v>0</v>
      </c>
      <c r="J233" s="173"/>
      <c r="K233" s="174">
        <f t="shared" si="37"/>
        <v>0</v>
      </c>
      <c r="L233" s="174">
        <v>21</v>
      </c>
      <c r="M233" s="174">
        <f t="shared" si="38"/>
        <v>0</v>
      </c>
      <c r="N233" s="174">
        <v>0</v>
      </c>
      <c r="O233" s="174">
        <f t="shared" si="39"/>
        <v>0</v>
      </c>
      <c r="P233" s="174">
        <v>0</v>
      </c>
      <c r="Q233" s="174">
        <f t="shared" si="40"/>
        <v>0</v>
      </c>
      <c r="R233" s="174"/>
      <c r="S233" s="174" t="s">
        <v>374</v>
      </c>
      <c r="T233" s="175" t="s">
        <v>171</v>
      </c>
      <c r="U233" s="153">
        <v>0</v>
      </c>
      <c r="V233" s="153">
        <f t="shared" si="41"/>
        <v>0</v>
      </c>
      <c r="W233" s="153"/>
      <c r="X233" s="153" t="s">
        <v>284</v>
      </c>
      <c r="Y233" s="144"/>
      <c r="Z233" s="144"/>
      <c r="AA233" s="144"/>
      <c r="AB233" s="144"/>
      <c r="AC233" s="144"/>
      <c r="AD233" s="144"/>
      <c r="AE233" s="144"/>
      <c r="AF233" s="144"/>
      <c r="AG233" s="144" t="s">
        <v>285</v>
      </c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4"/>
      <c r="BB233" s="144"/>
      <c r="BC233" s="144"/>
      <c r="BD233" s="144"/>
      <c r="BE233" s="144"/>
      <c r="BF233" s="144"/>
      <c r="BG233" s="144"/>
      <c r="BH233" s="144"/>
    </row>
    <row r="234" spans="1:60" outlineLevel="1" x14ac:dyDescent="0.2">
      <c r="A234" s="169">
        <v>146</v>
      </c>
      <c r="B234" s="170" t="s">
        <v>670</v>
      </c>
      <c r="C234" s="179" t="s">
        <v>671</v>
      </c>
      <c r="D234" s="171" t="s">
        <v>367</v>
      </c>
      <c r="E234" s="172">
        <v>4</v>
      </c>
      <c r="F234" s="173"/>
      <c r="G234" s="174">
        <f t="shared" si="35"/>
        <v>0</v>
      </c>
      <c r="H234" s="173"/>
      <c r="I234" s="174">
        <f t="shared" si="36"/>
        <v>0</v>
      </c>
      <c r="J234" s="173"/>
      <c r="K234" s="174">
        <f t="shared" si="37"/>
        <v>0</v>
      </c>
      <c r="L234" s="174">
        <v>21</v>
      </c>
      <c r="M234" s="174">
        <f t="shared" si="38"/>
        <v>0</v>
      </c>
      <c r="N234" s="174">
        <v>0</v>
      </c>
      <c r="O234" s="174">
        <f t="shared" si="39"/>
        <v>0</v>
      </c>
      <c r="P234" s="174">
        <v>0</v>
      </c>
      <c r="Q234" s="174">
        <f t="shared" si="40"/>
        <v>0</v>
      </c>
      <c r="R234" s="174"/>
      <c r="S234" s="174" t="s">
        <v>374</v>
      </c>
      <c r="T234" s="175" t="s">
        <v>171</v>
      </c>
      <c r="U234" s="153">
        <v>0</v>
      </c>
      <c r="V234" s="153">
        <f t="shared" si="41"/>
        <v>0</v>
      </c>
      <c r="W234" s="153"/>
      <c r="X234" s="153" t="s">
        <v>284</v>
      </c>
      <c r="Y234" s="144"/>
      <c r="Z234" s="144"/>
      <c r="AA234" s="144"/>
      <c r="AB234" s="144"/>
      <c r="AC234" s="144"/>
      <c r="AD234" s="144"/>
      <c r="AE234" s="144"/>
      <c r="AF234" s="144"/>
      <c r="AG234" s="144" t="s">
        <v>285</v>
      </c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</row>
    <row r="235" spans="1:60" outlineLevel="1" x14ac:dyDescent="0.2">
      <c r="A235" s="169">
        <v>147</v>
      </c>
      <c r="B235" s="170" t="s">
        <v>672</v>
      </c>
      <c r="C235" s="179" t="s">
        <v>673</v>
      </c>
      <c r="D235" s="171" t="s">
        <v>367</v>
      </c>
      <c r="E235" s="172">
        <v>3</v>
      </c>
      <c r="F235" s="173"/>
      <c r="G235" s="174">
        <f t="shared" si="35"/>
        <v>0</v>
      </c>
      <c r="H235" s="173"/>
      <c r="I235" s="174">
        <f t="shared" si="36"/>
        <v>0</v>
      </c>
      <c r="J235" s="173"/>
      <c r="K235" s="174">
        <f t="shared" si="37"/>
        <v>0</v>
      </c>
      <c r="L235" s="174">
        <v>21</v>
      </c>
      <c r="M235" s="174">
        <f t="shared" si="38"/>
        <v>0</v>
      </c>
      <c r="N235" s="174">
        <v>0</v>
      </c>
      <c r="O235" s="174">
        <f t="shared" si="39"/>
        <v>0</v>
      </c>
      <c r="P235" s="174">
        <v>0</v>
      </c>
      <c r="Q235" s="174">
        <f t="shared" si="40"/>
        <v>0</v>
      </c>
      <c r="R235" s="174"/>
      <c r="S235" s="174" t="s">
        <v>374</v>
      </c>
      <c r="T235" s="175" t="s">
        <v>171</v>
      </c>
      <c r="U235" s="153">
        <v>0</v>
      </c>
      <c r="V235" s="153">
        <f t="shared" si="41"/>
        <v>0</v>
      </c>
      <c r="W235" s="153"/>
      <c r="X235" s="153" t="s">
        <v>284</v>
      </c>
      <c r="Y235" s="144"/>
      <c r="Z235" s="144"/>
      <c r="AA235" s="144"/>
      <c r="AB235" s="144"/>
      <c r="AC235" s="144"/>
      <c r="AD235" s="144"/>
      <c r="AE235" s="144"/>
      <c r="AF235" s="144"/>
      <c r="AG235" s="144" t="s">
        <v>285</v>
      </c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144"/>
      <c r="BH235" s="144"/>
    </row>
    <row r="236" spans="1:60" outlineLevel="1" x14ac:dyDescent="0.2">
      <c r="A236" s="169">
        <v>148</v>
      </c>
      <c r="B236" s="170" t="s">
        <v>674</v>
      </c>
      <c r="C236" s="179" t="s">
        <v>675</v>
      </c>
      <c r="D236" s="171" t="s">
        <v>367</v>
      </c>
      <c r="E236" s="172">
        <v>4</v>
      </c>
      <c r="F236" s="173"/>
      <c r="G236" s="174">
        <f t="shared" si="35"/>
        <v>0</v>
      </c>
      <c r="H236" s="173"/>
      <c r="I236" s="174">
        <f t="shared" si="36"/>
        <v>0</v>
      </c>
      <c r="J236" s="173"/>
      <c r="K236" s="174">
        <f t="shared" si="37"/>
        <v>0</v>
      </c>
      <c r="L236" s="174">
        <v>21</v>
      </c>
      <c r="M236" s="174">
        <f t="shared" si="38"/>
        <v>0</v>
      </c>
      <c r="N236" s="174">
        <v>0</v>
      </c>
      <c r="O236" s="174">
        <f t="shared" si="39"/>
        <v>0</v>
      </c>
      <c r="P236" s="174">
        <v>0</v>
      </c>
      <c r="Q236" s="174">
        <f t="shared" si="40"/>
        <v>0</v>
      </c>
      <c r="R236" s="174"/>
      <c r="S236" s="174" t="s">
        <v>374</v>
      </c>
      <c r="T236" s="175" t="s">
        <v>171</v>
      </c>
      <c r="U236" s="153">
        <v>0</v>
      </c>
      <c r="V236" s="153">
        <f t="shared" si="41"/>
        <v>0</v>
      </c>
      <c r="W236" s="153"/>
      <c r="X236" s="153" t="s">
        <v>284</v>
      </c>
      <c r="Y236" s="144"/>
      <c r="Z236" s="144"/>
      <c r="AA236" s="144"/>
      <c r="AB236" s="144"/>
      <c r="AC236" s="144"/>
      <c r="AD236" s="144"/>
      <c r="AE236" s="144"/>
      <c r="AF236" s="144"/>
      <c r="AG236" s="144" t="s">
        <v>285</v>
      </c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</row>
    <row r="237" spans="1:60" outlineLevel="1" x14ac:dyDescent="0.2">
      <c r="A237" s="169">
        <v>149</v>
      </c>
      <c r="B237" s="170" t="s">
        <v>676</v>
      </c>
      <c r="C237" s="179" t="s">
        <v>677</v>
      </c>
      <c r="D237" s="171" t="s">
        <v>367</v>
      </c>
      <c r="E237" s="172">
        <v>6</v>
      </c>
      <c r="F237" s="173"/>
      <c r="G237" s="174">
        <f t="shared" si="35"/>
        <v>0</v>
      </c>
      <c r="H237" s="173"/>
      <c r="I237" s="174">
        <f t="shared" si="36"/>
        <v>0</v>
      </c>
      <c r="J237" s="173"/>
      <c r="K237" s="174">
        <f t="shared" si="37"/>
        <v>0</v>
      </c>
      <c r="L237" s="174">
        <v>21</v>
      </c>
      <c r="M237" s="174">
        <f t="shared" si="38"/>
        <v>0</v>
      </c>
      <c r="N237" s="174">
        <v>0</v>
      </c>
      <c r="O237" s="174">
        <f t="shared" si="39"/>
        <v>0</v>
      </c>
      <c r="P237" s="174">
        <v>0</v>
      </c>
      <c r="Q237" s="174">
        <f t="shared" si="40"/>
        <v>0</v>
      </c>
      <c r="R237" s="174"/>
      <c r="S237" s="174" t="s">
        <v>374</v>
      </c>
      <c r="T237" s="175" t="s">
        <v>171</v>
      </c>
      <c r="U237" s="153">
        <v>0</v>
      </c>
      <c r="V237" s="153">
        <f t="shared" si="41"/>
        <v>0</v>
      </c>
      <c r="W237" s="153"/>
      <c r="X237" s="153" t="s">
        <v>284</v>
      </c>
      <c r="Y237" s="144"/>
      <c r="Z237" s="144"/>
      <c r="AA237" s="144"/>
      <c r="AB237" s="144"/>
      <c r="AC237" s="144"/>
      <c r="AD237" s="144"/>
      <c r="AE237" s="144"/>
      <c r="AF237" s="144"/>
      <c r="AG237" s="144" t="s">
        <v>285</v>
      </c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4"/>
      <c r="AY237" s="144"/>
      <c r="AZ237" s="144"/>
      <c r="BA237" s="144"/>
      <c r="BB237" s="144"/>
      <c r="BC237" s="144"/>
      <c r="BD237" s="144"/>
      <c r="BE237" s="144"/>
      <c r="BF237" s="144"/>
      <c r="BG237" s="144"/>
      <c r="BH237" s="144"/>
    </row>
    <row r="238" spans="1:60" outlineLevel="1" x14ac:dyDescent="0.2">
      <c r="A238" s="169">
        <v>150</v>
      </c>
      <c r="B238" s="170" t="s">
        <v>678</v>
      </c>
      <c r="C238" s="179" t="s">
        <v>679</v>
      </c>
      <c r="D238" s="171" t="s">
        <v>367</v>
      </c>
      <c r="E238" s="172">
        <v>4</v>
      </c>
      <c r="F238" s="173"/>
      <c r="G238" s="174">
        <f t="shared" si="35"/>
        <v>0</v>
      </c>
      <c r="H238" s="173"/>
      <c r="I238" s="174">
        <f t="shared" si="36"/>
        <v>0</v>
      </c>
      <c r="J238" s="173"/>
      <c r="K238" s="174">
        <f t="shared" si="37"/>
        <v>0</v>
      </c>
      <c r="L238" s="174">
        <v>21</v>
      </c>
      <c r="M238" s="174">
        <f t="shared" si="38"/>
        <v>0</v>
      </c>
      <c r="N238" s="174">
        <v>0</v>
      </c>
      <c r="O238" s="174">
        <f t="shared" si="39"/>
        <v>0</v>
      </c>
      <c r="P238" s="174">
        <v>0</v>
      </c>
      <c r="Q238" s="174">
        <f t="shared" si="40"/>
        <v>0</v>
      </c>
      <c r="R238" s="174"/>
      <c r="S238" s="174" t="s">
        <v>374</v>
      </c>
      <c r="T238" s="175" t="s">
        <v>171</v>
      </c>
      <c r="U238" s="153">
        <v>0</v>
      </c>
      <c r="V238" s="153">
        <f t="shared" si="41"/>
        <v>0</v>
      </c>
      <c r="W238" s="153"/>
      <c r="X238" s="153" t="s">
        <v>284</v>
      </c>
      <c r="Y238" s="144"/>
      <c r="Z238" s="144"/>
      <c r="AA238" s="144"/>
      <c r="AB238" s="144"/>
      <c r="AC238" s="144"/>
      <c r="AD238" s="144"/>
      <c r="AE238" s="144"/>
      <c r="AF238" s="144"/>
      <c r="AG238" s="144" t="s">
        <v>285</v>
      </c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</row>
    <row r="239" spans="1:60" outlineLevel="1" x14ac:dyDescent="0.2">
      <c r="A239" s="169">
        <v>151</v>
      </c>
      <c r="B239" s="170" t="s">
        <v>680</v>
      </c>
      <c r="C239" s="179" t="s">
        <v>681</v>
      </c>
      <c r="D239" s="171" t="s">
        <v>367</v>
      </c>
      <c r="E239" s="172">
        <v>3</v>
      </c>
      <c r="F239" s="173"/>
      <c r="G239" s="174">
        <f t="shared" si="35"/>
        <v>0</v>
      </c>
      <c r="H239" s="173"/>
      <c r="I239" s="174">
        <f t="shared" si="36"/>
        <v>0</v>
      </c>
      <c r="J239" s="173"/>
      <c r="K239" s="174">
        <f t="shared" si="37"/>
        <v>0</v>
      </c>
      <c r="L239" s="174">
        <v>21</v>
      </c>
      <c r="M239" s="174">
        <f t="shared" si="38"/>
        <v>0</v>
      </c>
      <c r="N239" s="174">
        <v>0</v>
      </c>
      <c r="O239" s="174">
        <f t="shared" si="39"/>
        <v>0</v>
      </c>
      <c r="P239" s="174">
        <v>0</v>
      </c>
      <c r="Q239" s="174">
        <f t="shared" si="40"/>
        <v>0</v>
      </c>
      <c r="R239" s="174"/>
      <c r="S239" s="174" t="s">
        <v>374</v>
      </c>
      <c r="T239" s="175" t="s">
        <v>171</v>
      </c>
      <c r="U239" s="153">
        <v>0</v>
      </c>
      <c r="V239" s="153">
        <f t="shared" si="41"/>
        <v>0</v>
      </c>
      <c r="W239" s="153"/>
      <c r="X239" s="153" t="s">
        <v>284</v>
      </c>
      <c r="Y239" s="144"/>
      <c r="Z239" s="144"/>
      <c r="AA239" s="144"/>
      <c r="AB239" s="144"/>
      <c r="AC239" s="144"/>
      <c r="AD239" s="144"/>
      <c r="AE239" s="144"/>
      <c r="AF239" s="144"/>
      <c r="AG239" s="144" t="s">
        <v>285</v>
      </c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</row>
    <row r="240" spans="1:60" outlineLevel="1" x14ac:dyDescent="0.2">
      <c r="A240" s="169">
        <v>152</v>
      </c>
      <c r="B240" s="170" t="s">
        <v>682</v>
      </c>
      <c r="C240" s="203" t="s">
        <v>683</v>
      </c>
      <c r="D240" s="171" t="s">
        <v>367</v>
      </c>
      <c r="E240" s="172">
        <v>38</v>
      </c>
      <c r="F240" s="173"/>
      <c r="G240" s="174">
        <f t="shared" si="35"/>
        <v>0</v>
      </c>
      <c r="H240" s="173"/>
      <c r="I240" s="174">
        <f t="shared" si="36"/>
        <v>0</v>
      </c>
      <c r="J240" s="173"/>
      <c r="K240" s="174">
        <f t="shared" si="37"/>
        <v>0</v>
      </c>
      <c r="L240" s="174">
        <v>21</v>
      </c>
      <c r="M240" s="174">
        <f t="shared" si="38"/>
        <v>0</v>
      </c>
      <c r="N240" s="174">
        <v>0</v>
      </c>
      <c r="O240" s="174">
        <f t="shared" si="39"/>
        <v>0</v>
      </c>
      <c r="P240" s="174">
        <v>0</v>
      </c>
      <c r="Q240" s="174">
        <f t="shared" si="40"/>
        <v>0</v>
      </c>
      <c r="R240" s="174"/>
      <c r="S240" s="174" t="s">
        <v>374</v>
      </c>
      <c r="T240" s="175" t="s">
        <v>171</v>
      </c>
      <c r="U240" s="153">
        <v>0</v>
      </c>
      <c r="V240" s="153">
        <f t="shared" si="41"/>
        <v>0</v>
      </c>
      <c r="W240" s="153"/>
      <c r="X240" s="153" t="s">
        <v>284</v>
      </c>
      <c r="Y240" s="144"/>
      <c r="Z240" s="144"/>
      <c r="AA240" s="144"/>
      <c r="AB240" s="144"/>
      <c r="AC240" s="144"/>
      <c r="AD240" s="144"/>
      <c r="AE240" s="144"/>
      <c r="AF240" s="144"/>
      <c r="AG240" s="144" t="s">
        <v>285</v>
      </c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4"/>
      <c r="AY240" s="144"/>
      <c r="AZ240" s="144"/>
      <c r="BA240" s="144"/>
      <c r="BB240" s="144"/>
      <c r="BC240" s="144"/>
      <c r="BD240" s="144"/>
      <c r="BE240" s="144"/>
      <c r="BF240" s="144"/>
      <c r="BG240" s="144"/>
      <c r="BH240" s="144"/>
    </row>
    <row r="241" spans="1:60" ht="22.5" outlineLevel="1" x14ac:dyDescent="0.2">
      <c r="A241" s="169">
        <v>153</v>
      </c>
      <c r="B241" s="170" t="s">
        <v>684</v>
      </c>
      <c r="C241" s="203" t="s">
        <v>928</v>
      </c>
      <c r="D241" s="171" t="s">
        <v>367</v>
      </c>
      <c r="E241" s="172">
        <v>34</v>
      </c>
      <c r="F241" s="173"/>
      <c r="G241" s="174">
        <f t="shared" si="35"/>
        <v>0</v>
      </c>
      <c r="H241" s="173"/>
      <c r="I241" s="174">
        <f t="shared" si="36"/>
        <v>0</v>
      </c>
      <c r="J241" s="173"/>
      <c r="K241" s="174">
        <f t="shared" si="37"/>
        <v>0</v>
      </c>
      <c r="L241" s="174">
        <v>21</v>
      </c>
      <c r="M241" s="174">
        <f t="shared" si="38"/>
        <v>0</v>
      </c>
      <c r="N241" s="174">
        <v>0</v>
      </c>
      <c r="O241" s="174">
        <f t="shared" si="39"/>
        <v>0</v>
      </c>
      <c r="P241" s="174">
        <v>0</v>
      </c>
      <c r="Q241" s="174">
        <f t="shared" si="40"/>
        <v>0</v>
      </c>
      <c r="R241" s="174"/>
      <c r="S241" s="174" t="s">
        <v>374</v>
      </c>
      <c r="T241" s="175" t="s">
        <v>171</v>
      </c>
      <c r="U241" s="153">
        <v>0</v>
      </c>
      <c r="V241" s="153">
        <f t="shared" si="41"/>
        <v>0</v>
      </c>
      <c r="W241" s="153"/>
      <c r="X241" s="153" t="s">
        <v>284</v>
      </c>
      <c r="Y241" s="144"/>
      <c r="Z241" s="144"/>
      <c r="AA241" s="144"/>
      <c r="AB241" s="144"/>
      <c r="AC241" s="144"/>
      <c r="AD241" s="144"/>
      <c r="AE241" s="144"/>
      <c r="AF241" s="144"/>
      <c r="AG241" s="144" t="s">
        <v>285</v>
      </c>
      <c r="AH241" s="144"/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4"/>
      <c r="AY241" s="144"/>
      <c r="AZ241" s="144"/>
      <c r="BA241" s="144"/>
      <c r="BB241" s="144"/>
      <c r="BC241" s="144"/>
      <c r="BD241" s="144"/>
      <c r="BE241" s="144"/>
      <c r="BF241" s="144"/>
      <c r="BG241" s="144"/>
      <c r="BH241" s="144"/>
    </row>
    <row r="242" spans="1:60" outlineLevel="1" x14ac:dyDescent="0.2">
      <c r="A242" s="169">
        <v>154</v>
      </c>
      <c r="B242" s="170" t="s">
        <v>685</v>
      </c>
      <c r="C242" s="203" t="s">
        <v>686</v>
      </c>
      <c r="D242" s="171" t="s">
        <v>687</v>
      </c>
      <c r="E242" s="172">
        <v>302</v>
      </c>
      <c r="F242" s="173"/>
      <c r="G242" s="174">
        <f t="shared" si="35"/>
        <v>0</v>
      </c>
      <c r="H242" s="173"/>
      <c r="I242" s="174">
        <f t="shared" si="36"/>
        <v>0</v>
      </c>
      <c r="J242" s="173"/>
      <c r="K242" s="174">
        <f t="shared" si="37"/>
        <v>0</v>
      </c>
      <c r="L242" s="174">
        <v>21</v>
      </c>
      <c r="M242" s="174">
        <f t="shared" si="38"/>
        <v>0</v>
      </c>
      <c r="N242" s="174">
        <v>0</v>
      </c>
      <c r="O242" s="174">
        <f t="shared" si="39"/>
        <v>0</v>
      </c>
      <c r="P242" s="174">
        <v>0</v>
      </c>
      <c r="Q242" s="174">
        <f t="shared" si="40"/>
        <v>0</v>
      </c>
      <c r="R242" s="174"/>
      <c r="S242" s="174" t="s">
        <v>374</v>
      </c>
      <c r="T242" s="175" t="s">
        <v>171</v>
      </c>
      <c r="U242" s="153">
        <v>0</v>
      </c>
      <c r="V242" s="153">
        <f t="shared" si="41"/>
        <v>0</v>
      </c>
      <c r="W242" s="153"/>
      <c r="X242" s="153" t="s">
        <v>237</v>
      </c>
      <c r="Y242" s="144"/>
      <c r="Z242" s="144"/>
      <c r="AA242" s="144"/>
      <c r="AB242" s="144"/>
      <c r="AC242" s="144"/>
      <c r="AD242" s="144"/>
      <c r="AE242" s="144"/>
      <c r="AF242" s="144"/>
      <c r="AG242" s="144" t="s">
        <v>238</v>
      </c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4"/>
      <c r="BE242" s="144"/>
      <c r="BF242" s="144"/>
      <c r="BG242" s="144"/>
      <c r="BH242" s="144"/>
    </row>
    <row r="243" spans="1:60" outlineLevel="1" x14ac:dyDescent="0.2">
      <c r="A243" s="169">
        <v>155</v>
      </c>
      <c r="B243" s="170" t="s">
        <v>688</v>
      </c>
      <c r="C243" s="179" t="s">
        <v>689</v>
      </c>
      <c r="D243" s="171" t="s">
        <v>367</v>
      </c>
      <c r="E243" s="172">
        <v>15</v>
      </c>
      <c r="F243" s="173"/>
      <c r="G243" s="174">
        <f t="shared" si="35"/>
        <v>0</v>
      </c>
      <c r="H243" s="173"/>
      <c r="I243" s="174">
        <f t="shared" si="36"/>
        <v>0</v>
      </c>
      <c r="J243" s="173"/>
      <c r="K243" s="174">
        <f t="shared" si="37"/>
        <v>0</v>
      </c>
      <c r="L243" s="174">
        <v>21</v>
      </c>
      <c r="M243" s="174">
        <f t="shared" si="38"/>
        <v>0</v>
      </c>
      <c r="N243" s="174">
        <v>0</v>
      </c>
      <c r="O243" s="174">
        <f t="shared" si="39"/>
        <v>0</v>
      </c>
      <c r="P243" s="174">
        <v>0</v>
      </c>
      <c r="Q243" s="174">
        <f t="shared" si="40"/>
        <v>0</v>
      </c>
      <c r="R243" s="174"/>
      <c r="S243" s="174" t="s">
        <v>374</v>
      </c>
      <c r="T243" s="175" t="s">
        <v>171</v>
      </c>
      <c r="U243" s="153">
        <v>0</v>
      </c>
      <c r="V243" s="153">
        <f t="shared" si="41"/>
        <v>0</v>
      </c>
      <c r="W243" s="153"/>
      <c r="X243" s="153" t="s">
        <v>284</v>
      </c>
      <c r="Y243" s="144"/>
      <c r="Z243" s="144"/>
      <c r="AA243" s="144"/>
      <c r="AB243" s="144"/>
      <c r="AC243" s="144"/>
      <c r="AD243" s="144"/>
      <c r="AE243" s="144"/>
      <c r="AF243" s="144"/>
      <c r="AG243" s="144" t="s">
        <v>285</v>
      </c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4"/>
      <c r="AV243" s="144"/>
      <c r="AW243" s="144"/>
      <c r="AX243" s="144"/>
      <c r="AY243" s="144"/>
      <c r="AZ243" s="144"/>
      <c r="BA243" s="144"/>
      <c r="BB243" s="144"/>
      <c r="BC243" s="144"/>
      <c r="BD243" s="144"/>
      <c r="BE243" s="144"/>
      <c r="BF243" s="144"/>
      <c r="BG243" s="144"/>
      <c r="BH243" s="144"/>
    </row>
    <row r="244" spans="1:60" outlineLevel="1" x14ac:dyDescent="0.2">
      <c r="A244" s="169">
        <v>156</v>
      </c>
      <c r="B244" s="170" t="s">
        <v>690</v>
      </c>
      <c r="C244" s="179" t="s">
        <v>691</v>
      </c>
      <c r="D244" s="171" t="s">
        <v>367</v>
      </c>
      <c r="E244" s="172">
        <v>15</v>
      </c>
      <c r="F244" s="173"/>
      <c r="G244" s="174">
        <f t="shared" si="35"/>
        <v>0</v>
      </c>
      <c r="H244" s="173"/>
      <c r="I244" s="174">
        <f t="shared" si="36"/>
        <v>0</v>
      </c>
      <c r="J244" s="173"/>
      <c r="K244" s="174">
        <f t="shared" si="37"/>
        <v>0</v>
      </c>
      <c r="L244" s="174">
        <v>21</v>
      </c>
      <c r="M244" s="174">
        <f t="shared" si="38"/>
        <v>0</v>
      </c>
      <c r="N244" s="174">
        <v>0</v>
      </c>
      <c r="O244" s="174">
        <f t="shared" si="39"/>
        <v>0</v>
      </c>
      <c r="P244" s="174">
        <v>0</v>
      </c>
      <c r="Q244" s="174">
        <f t="shared" si="40"/>
        <v>0</v>
      </c>
      <c r="R244" s="174"/>
      <c r="S244" s="174" t="s">
        <v>374</v>
      </c>
      <c r="T244" s="175" t="s">
        <v>171</v>
      </c>
      <c r="U244" s="153">
        <v>0</v>
      </c>
      <c r="V244" s="153">
        <f t="shared" si="41"/>
        <v>0</v>
      </c>
      <c r="W244" s="153"/>
      <c r="X244" s="153" t="s">
        <v>284</v>
      </c>
      <c r="Y244" s="144"/>
      <c r="Z244" s="144"/>
      <c r="AA244" s="144"/>
      <c r="AB244" s="144"/>
      <c r="AC244" s="144"/>
      <c r="AD244" s="144"/>
      <c r="AE244" s="144"/>
      <c r="AF244" s="144"/>
      <c r="AG244" s="144" t="s">
        <v>285</v>
      </c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</row>
    <row r="245" spans="1:60" outlineLevel="1" x14ac:dyDescent="0.2">
      <c r="A245" s="169">
        <v>157</v>
      </c>
      <c r="B245" s="170" t="s">
        <v>692</v>
      </c>
      <c r="C245" s="179" t="s">
        <v>693</v>
      </c>
      <c r="D245" s="171" t="s">
        <v>367</v>
      </c>
      <c r="E245" s="172">
        <v>124</v>
      </c>
      <c r="F245" s="173"/>
      <c r="G245" s="174">
        <f t="shared" si="35"/>
        <v>0</v>
      </c>
      <c r="H245" s="173"/>
      <c r="I245" s="174">
        <f t="shared" si="36"/>
        <v>0</v>
      </c>
      <c r="J245" s="173"/>
      <c r="K245" s="174">
        <f t="shared" si="37"/>
        <v>0</v>
      </c>
      <c r="L245" s="174">
        <v>21</v>
      </c>
      <c r="M245" s="174">
        <f t="shared" si="38"/>
        <v>0</v>
      </c>
      <c r="N245" s="174">
        <v>0</v>
      </c>
      <c r="O245" s="174">
        <f t="shared" si="39"/>
        <v>0</v>
      </c>
      <c r="P245" s="174">
        <v>0</v>
      </c>
      <c r="Q245" s="174">
        <f t="shared" si="40"/>
        <v>0</v>
      </c>
      <c r="R245" s="174"/>
      <c r="S245" s="174" t="s">
        <v>374</v>
      </c>
      <c r="T245" s="175" t="s">
        <v>171</v>
      </c>
      <c r="U245" s="153">
        <v>0</v>
      </c>
      <c r="V245" s="153">
        <f t="shared" si="41"/>
        <v>0</v>
      </c>
      <c r="W245" s="153"/>
      <c r="X245" s="153" t="s">
        <v>284</v>
      </c>
      <c r="Y245" s="144"/>
      <c r="Z245" s="144"/>
      <c r="AA245" s="144"/>
      <c r="AB245" s="144"/>
      <c r="AC245" s="144"/>
      <c r="AD245" s="144"/>
      <c r="AE245" s="144"/>
      <c r="AF245" s="144"/>
      <c r="AG245" s="144" t="s">
        <v>285</v>
      </c>
      <c r="AH245" s="144"/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</row>
    <row r="246" spans="1:60" outlineLevel="1" x14ac:dyDescent="0.2">
      <c r="A246" s="169">
        <v>158</v>
      </c>
      <c r="B246" s="170" t="s">
        <v>694</v>
      </c>
      <c r="C246" s="179" t="s">
        <v>695</v>
      </c>
      <c r="D246" s="171" t="s">
        <v>367</v>
      </c>
      <c r="E246" s="172">
        <v>31</v>
      </c>
      <c r="F246" s="173"/>
      <c r="G246" s="174">
        <f t="shared" si="35"/>
        <v>0</v>
      </c>
      <c r="H246" s="173"/>
      <c r="I246" s="174">
        <f t="shared" si="36"/>
        <v>0</v>
      </c>
      <c r="J246" s="173"/>
      <c r="K246" s="174">
        <f t="shared" si="37"/>
        <v>0</v>
      </c>
      <c r="L246" s="174">
        <v>21</v>
      </c>
      <c r="M246" s="174">
        <f t="shared" si="38"/>
        <v>0</v>
      </c>
      <c r="N246" s="174">
        <v>0</v>
      </c>
      <c r="O246" s="174">
        <f t="shared" si="39"/>
        <v>0</v>
      </c>
      <c r="P246" s="174">
        <v>0</v>
      </c>
      <c r="Q246" s="174">
        <f t="shared" si="40"/>
        <v>0</v>
      </c>
      <c r="R246" s="174"/>
      <c r="S246" s="174" t="s">
        <v>374</v>
      </c>
      <c r="T246" s="175" t="s">
        <v>171</v>
      </c>
      <c r="U246" s="153">
        <v>0</v>
      </c>
      <c r="V246" s="153">
        <f t="shared" si="41"/>
        <v>0</v>
      </c>
      <c r="W246" s="153"/>
      <c r="X246" s="153" t="s">
        <v>284</v>
      </c>
      <c r="Y246" s="144"/>
      <c r="Z246" s="144"/>
      <c r="AA246" s="144"/>
      <c r="AB246" s="144"/>
      <c r="AC246" s="144"/>
      <c r="AD246" s="144"/>
      <c r="AE246" s="144"/>
      <c r="AF246" s="144"/>
      <c r="AG246" s="144" t="s">
        <v>285</v>
      </c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</row>
    <row r="247" spans="1:60" x14ac:dyDescent="0.2">
      <c r="A247" s="155" t="s">
        <v>165</v>
      </c>
      <c r="B247" s="156" t="s">
        <v>114</v>
      </c>
      <c r="C247" s="177" t="s">
        <v>115</v>
      </c>
      <c r="D247" s="157"/>
      <c r="E247" s="158"/>
      <c r="F247" s="159"/>
      <c r="G247" s="159">
        <f>SUMIF(AG248:AG286,"&lt;&gt;NOR",G248:G286)</f>
        <v>0</v>
      </c>
      <c r="H247" s="159"/>
      <c r="I247" s="159">
        <f>SUM(I248:I286)</f>
        <v>0</v>
      </c>
      <c r="J247" s="159"/>
      <c r="K247" s="159">
        <f>SUM(K248:K286)</f>
        <v>0</v>
      </c>
      <c r="L247" s="159"/>
      <c r="M247" s="159">
        <f>SUM(M248:M286)</f>
        <v>0</v>
      </c>
      <c r="N247" s="159"/>
      <c r="O247" s="159">
        <f>SUM(O248:O286)</f>
        <v>0</v>
      </c>
      <c r="P247" s="159"/>
      <c r="Q247" s="159">
        <f>SUM(Q248:Q286)</f>
        <v>0</v>
      </c>
      <c r="R247" s="159"/>
      <c r="S247" s="159"/>
      <c r="T247" s="160"/>
      <c r="U247" s="154"/>
      <c r="V247" s="154">
        <f>SUM(V248:V286)</f>
        <v>75.34</v>
      </c>
      <c r="W247" s="154"/>
      <c r="X247" s="154"/>
      <c r="AG247" t="s">
        <v>166</v>
      </c>
    </row>
    <row r="248" spans="1:60" outlineLevel="1" x14ac:dyDescent="0.2">
      <c r="A248" s="169">
        <v>159</v>
      </c>
      <c r="B248" s="170" t="s">
        <v>696</v>
      </c>
      <c r="C248" s="179" t="s">
        <v>697</v>
      </c>
      <c r="D248" s="171" t="s">
        <v>367</v>
      </c>
      <c r="E248" s="172">
        <v>150</v>
      </c>
      <c r="F248" s="173"/>
      <c r="G248" s="174">
        <f>ROUND(E248*F248,2)</f>
        <v>0</v>
      </c>
      <c r="H248" s="173"/>
      <c r="I248" s="174">
        <f>ROUND(E248*H248,2)</f>
        <v>0</v>
      </c>
      <c r="J248" s="173"/>
      <c r="K248" s="174">
        <f>ROUND(E248*J248,2)</f>
        <v>0</v>
      </c>
      <c r="L248" s="174">
        <v>21</v>
      </c>
      <c r="M248" s="174">
        <f>G248*(1+L248/100)</f>
        <v>0</v>
      </c>
      <c r="N248" s="174">
        <v>0</v>
      </c>
      <c r="O248" s="174">
        <f>ROUND(E248*N248,2)</f>
        <v>0</v>
      </c>
      <c r="P248" s="174">
        <v>0</v>
      </c>
      <c r="Q248" s="174">
        <f>ROUND(E248*P248,2)</f>
        <v>0</v>
      </c>
      <c r="R248" s="174"/>
      <c r="S248" s="174" t="s">
        <v>374</v>
      </c>
      <c r="T248" s="175" t="s">
        <v>171</v>
      </c>
      <c r="U248" s="153">
        <v>0</v>
      </c>
      <c r="V248" s="153">
        <f>ROUND(E248*U248,2)</f>
        <v>0</v>
      </c>
      <c r="W248" s="153"/>
      <c r="X248" s="153" t="s">
        <v>237</v>
      </c>
      <c r="Y248" s="144"/>
      <c r="Z248" s="144"/>
      <c r="AA248" s="144"/>
      <c r="AB248" s="144"/>
      <c r="AC248" s="144"/>
      <c r="AD248" s="144"/>
      <c r="AE248" s="144"/>
      <c r="AF248" s="144"/>
      <c r="AG248" s="144" t="s">
        <v>238</v>
      </c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4"/>
      <c r="BD248" s="144"/>
      <c r="BE248" s="144"/>
      <c r="BF248" s="144"/>
      <c r="BG248" s="144"/>
      <c r="BH248" s="144"/>
    </row>
    <row r="249" spans="1:60" ht="22.5" outlineLevel="1" x14ac:dyDescent="0.2">
      <c r="A249" s="169">
        <v>160</v>
      </c>
      <c r="B249" s="170" t="s">
        <v>498</v>
      </c>
      <c r="C249" s="179" t="s">
        <v>913</v>
      </c>
      <c r="D249" s="171" t="s">
        <v>255</v>
      </c>
      <c r="E249" s="172">
        <v>150</v>
      </c>
      <c r="F249" s="173"/>
      <c r="G249" s="174">
        <f>ROUND(E249*F249,2)</f>
        <v>0</v>
      </c>
      <c r="H249" s="173"/>
      <c r="I249" s="174">
        <f>ROUND(E249*H249,2)</f>
        <v>0</v>
      </c>
      <c r="J249" s="173"/>
      <c r="K249" s="174">
        <f>ROUND(E249*J249,2)</f>
        <v>0</v>
      </c>
      <c r="L249" s="174">
        <v>21</v>
      </c>
      <c r="M249" s="174">
        <f>G249*(1+L249/100)</f>
        <v>0</v>
      </c>
      <c r="N249" s="174">
        <v>0</v>
      </c>
      <c r="O249" s="174">
        <f>ROUND(E249*N249,2)</f>
        <v>0</v>
      </c>
      <c r="P249" s="174">
        <v>0</v>
      </c>
      <c r="Q249" s="174">
        <f>ROUND(E249*P249,2)</f>
        <v>0</v>
      </c>
      <c r="R249" s="174"/>
      <c r="S249" s="174" t="s">
        <v>374</v>
      </c>
      <c r="T249" s="175" t="s">
        <v>171</v>
      </c>
      <c r="U249" s="153">
        <v>0</v>
      </c>
      <c r="V249" s="153">
        <f>ROUND(E249*U249,2)</f>
        <v>0</v>
      </c>
      <c r="W249" s="153"/>
      <c r="X249" s="153" t="s">
        <v>237</v>
      </c>
      <c r="Y249" s="144"/>
      <c r="Z249" s="144"/>
      <c r="AA249" s="144"/>
      <c r="AB249" s="144"/>
      <c r="AC249" s="144"/>
      <c r="AD249" s="144"/>
      <c r="AE249" s="144"/>
      <c r="AF249" s="144"/>
      <c r="AG249" s="144" t="s">
        <v>238</v>
      </c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</row>
    <row r="250" spans="1:60" outlineLevel="1" x14ac:dyDescent="0.2">
      <c r="A250" s="161">
        <v>161</v>
      </c>
      <c r="B250" s="162" t="s">
        <v>698</v>
      </c>
      <c r="C250" s="178" t="s">
        <v>699</v>
      </c>
      <c r="D250" s="163" t="s">
        <v>255</v>
      </c>
      <c r="E250" s="164">
        <v>150</v>
      </c>
      <c r="F250" s="165"/>
      <c r="G250" s="166">
        <f>ROUND(E250*F250,2)</f>
        <v>0</v>
      </c>
      <c r="H250" s="165"/>
      <c r="I250" s="166">
        <f>ROUND(E250*H250,2)</f>
        <v>0</v>
      </c>
      <c r="J250" s="165"/>
      <c r="K250" s="166">
        <f>ROUND(E250*J250,2)</f>
        <v>0</v>
      </c>
      <c r="L250" s="166">
        <v>21</v>
      </c>
      <c r="M250" s="166">
        <f>G250*(1+L250/100)</f>
        <v>0</v>
      </c>
      <c r="N250" s="166">
        <v>0</v>
      </c>
      <c r="O250" s="166">
        <f>ROUND(E250*N250,2)</f>
        <v>0</v>
      </c>
      <c r="P250" s="166">
        <v>0</v>
      </c>
      <c r="Q250" s="166">
        <f>ROUND(E250*P250,2)</f>
        <v>0</v>
      </c>
      <c r="R250" s="166" t="s">
        <v>256</v>
      </c>
      <c r="S250" s="166" t="s">
        <v>170</v>
      </c>
      <c r="T250" s="167" t="s">
        <v>171</v>
      </c>
      <c r="U250" s="153">
        <v>6.5000000000000002E-2</v>
      </c>
      <c r="V250" s="153">
        <f>ROUND(E250*U250,2)</f>
        <v>9.75</v>
      </c>
      <c r="W250" s="153"/>
      <c r="X250" s="153" t="s">
        <v>237</v>
      </c>
      <c r="Y250" s="144"/>
      <c r="Z250" s="144"/>
      <c r="AA250" s="144"/>
      <c r="AB250" s="144"/>
      <c r="AC250" s="144"/>
      <c r="AD250" s="144"/>
      <c r="AE250" s="144"/>
      <c r="AF250" s="144"/>
      <c r="AG250" s="144" t="s">
        <v>368</v>
      </c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</row>
    <row r="251" spans="1:60" ht="22.5" outlineLevel="1" x14ac:dyDescent="0.2">
      <c r="A251" s="151"/>
      <c r="B251" s="152"/>
      <c r="C251" s="272" t="s">
        <v>700</v>
      </c>
      <c r="D251" s="273"/>
      <c r="E251" s="273"/>
      <c r="F251" s="273"/>
      <c r="G251" s="27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44"/>
      <c r="Z251" s="144"/>
      <c r="AA251" s="144"/>
      <c r="AB251" s="144"/>
      <c r="AC251" s="144"/>
      <c r="AD251" s="144"/>
      <c r="AE251" s="144"/>
      <c r="AF251" s="144"/>
      <c r="AG251" s="144" t="s">
        <v>240</v>
      </c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68" t="str">
        <f>C251</f>
        <v>pro vysazování rostlin s urovnáním a s případným naložením odpadu na dopravní prostředek, s odvozem na vzdálenost do 20 km a se složením,</v>
      </c>
      <c r="BB251" s="144"/>
      <c r="BC251" s="144"/>
      <c r="BD251" s="144"/>
      <c r="BE251" s="144"/>
      <c r="BF251" s="144"/>
      <c r="BG251" s="144"/>
      <c r="BH251" s="144"/>
    </row>
    <row r="252" spans="1:60" outlineLevel="1" x14ac:dyDescent="0.2">
      <c r="A252" s="169">
        <v>162</v>
      </c>
      <c r="B252" s="170" t="s">
        <v>701</v>
      </c>
      <c r="C252" s="179" t="s">
        <v>702</v>
      </c>
      <c r="D252" s="171" t="s">
        <v>367</v>
      </c>
      <c r="E252" s="172">
        <v>150</v>
      </c>
      <c r="F252" s="173"/>
      <c r="G252" s="174">
        <f>ROUND(E252*F252,2)</f>
        <v>0</v>
      </c>
      <c r="H252" s="173"/>
      <c r="I252" s="174">
        <f>ROUND(E252*H252,2)</f>
        <v>0</v>
      </c>
      <c r="J252" s="173"/>
      <c r="K252" s="174">
        <f>ROUND(E252*J252,2)</f>
        <v>0</v>
      </c>
      <c r="L252" s="174">
        <v>21</v>
      </c>
      <c r="M252" s="174">
        <f>G252*(1+L252/100)</f>
        <v>0</v>
      </c>
      <c r="N252" s="174">
        <v>0</v>
      </c>
      <c r="O252" s="174">
        <f>ROUND(E252*N252,2)</f>
        <v>0</v>
      </c>
      <c r="P252" s="174">
        <v>0</v>
      </c>
      <c r="Q252" s="174">
        <f>ROUND(E252*P252,2)</f>
        <v>0</v>
      </c>
      <c r="R252" s="174"/>
      <c r="S252" s="174" t="s">
        <v>374</v>
      </c>
      <c r="T252" s="175" t="s">
        <v>171</v>
      </c>
      <c r="U252" s="153">
        <v>0</v>
      </c>
      <c r="V252" s="153">
        <f>ROUND(E252*U252,2)</f>
        <v>0</v>
      </c>
      <c r="W252" s="153"/>
      <c r="X252" s="153" t="s">
        <v>237</v>
      </c>
      <c r="Y252" s="144"/>
      <c r="Z252" s="144"/>
      <c r="AA252" s="144"/>
      <c r="AB252" s="144"/>
      <c r="AC252" s="144"/>
      <c r="AD252" s="144"/>
      <c r="AE252" s="144"/>
      <c r="AF252" s="144"/>
      <c r="AG252" s="144" t="s">
        <v>238</v>
      </c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</row>
    <row r="253" spans="1:60" outlineLevel="1" x14ac:dyDescent="0.2">
      <c r="A253" s="161">
        <v>163</v>
      </c>
      <c r="B253" s="162" t="s">
        <v>703</v>
      </c>
      <c r="C253" s="178" t="s">
        <v>704</v>
      </c>
      <c r="D253" s="163" t="s">
        <v>367</v>
      </c>
      <c r="E253" s="164">
        <v>150</v>
      </c>
      <c r="F253" s="165"/>
      <c r="G253" s="166">
        <f>ROUND(E253*F253,2)</f>
        <v>0</v>
      </c>
      <c r="H253" s="165"/>
      <c r="I253" s="166">
        <f>ROUND(E253*H253,2)</f>
        <v>0</v>
      </c>
      <c r="J253" s="165"/>
      <c r="K253" s="166">
        <f>ROUND(E253*J253,2)</f>
        <v>0</v>
      </c>
      <c r="L253" s="166">
        <v>21</v>
      </c>
      <c r="M253" s="166">
        <f>G253*(1+L253/100)</f>
        <v>0</v>
      </c>
      <c r="N253" s="166">
        <v>0</v>
      </c>
      <c r="O253" s="166">
        <f>ROUND(E253*N253,2)</f>
        <v>0</v>
      </c>
      <c r="P253" s="166">
        <v>0</v>
      </c>
      <c r="Q253" s="166">
        <f>ROUND(E253*P253,2)</f>
        <v>0</v>
      </c>
      <c r="R253" s="166" t="s">
        <v>256</v>
      </c>
      <c r="S253" s="166" t="s">
        <v>170</v>
      </c>
      <c r="T253" s="167" t="s">
        <v>171</v>
      </c>
      <c r="U253" s="153">
        <v>0.16200000000000001</v>
      </c>
      <c r="V253" s="153">
        <f>ROUND(E253*U253,2)</f>
        <v>24.3</v>
      </c>
      <c r="W253" s="153"/>
      <c r="X253" s="153" t="s">
        <v>237</v>
      </c>
      <c r="Y253" s="144"/>
      <c r="Z253" s="144"/>
      <c r="AA253" s="144"/>
      <c r="AB253" s="144"/>
      <c r="AC253" s="144"/>
      <c r="AD253" s="144"/>
      <c r="AE253" s="144"/>
      <c r="AF253" s="144"/>
      <c r="AG253" s="144" t="s">
        <v>368</v>
      </c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</row>
    <row r="254" spans="1:60" outlineLevel="1" x14ac:dyDescent="0.2">
      <c r="A254" s="151"/>
      <c r="B254" s="152"/>
      <c r="C254" s="272" t="s">
        <v>569</v>
      </c>
      <c r="D254" s="273"/>
      <c r="E254" s="273"/>
      <c r="F254" s="273"/>
      <c r="G254" s="27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44"/>
      <c r="Z254" s="144"/>
      <c r="AA254" s="144"/>
      <c r="AB254" s="144"/>
      <c r="AC254" s="144"/>
      <c r="AD254" s="144"/>
      <c r="AE254" s="144"/>
      <c r="AF254" s="144"/>
      <c r="AG254" s="144" t="s">
        <v>240</v>
      </c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</row>
    <row r="255" spans="1:60" outlineLevel="1" x14ac:dyDescent="0.2">
      <c r="A255" s="161">
        <v>164</v>
      </c>
      <c r="B255" s="162" t="s">
        <v>705</v>
      </c>
      <c r="C255" s="178" t="s">
        <v>706</v>
      </c>
      <c r="D255" s="163" t="s">
        <v>255</v>
      </c>
      <c r="E255" s="164">
        <v>150</v>
      </c>
      <c r="F255" s="165"/>
      <c r="G255" s="166">
        <f>ROUND(E255*F255,2)</f>
        <v>0</v>
      </c>
      <c r="H255" s="165"/>
      <c r="I255" s="166">
        <f>ROUND(E255*H255,2)</f>
        <v>0</v>
      </c>
      <c r="J255" s="165"/>
      <c r="K255" s="166">
        <f>ROUND(E255*J255,2)</f>
        <v>0</v>
      </c>
      <c r="L255" s="166">
        <v>21</v>
      </c>
      <c r="M255" s="166">
        <f>G255*(1+L255/100)</f>
        <v>0</v>
      </c>
      <c r="N255" s="166">
        <v>0</v>
      </c>
      <c r="O255" s="166">
        <f>ROUND(E255*N255,2)</f>
        <v>0</v>
      </c>
      <c r="P255" s="166">
        <v>0</v>
      </c>
      <c r="Q255" s="166">
        <f>ROUND(E255*P255,2)</f>
        <v>0</v>
      </c>
      <c r="R255" s="166" t="s">
        <v>256</v>
      </c>
      <c r="S255" s="166" t="s">
        <v>170</v>
      </c>
      <c r="T255" s="167" t="s">
        <v>171</v>
      </c>
      <c r="U255" s="153">
        <v>0.14799999999999999</v>
      </c>
      <c r="V255" s="153">
        <f>ROUND(E255*U255,2)</f>
        <v>22.2</v>
      </c>
      <c r="W255" s="153"/>
      <c r="X255" s="153" t="s">
        <v>237</v>
      </c>
      <c r="Y255" s="144"/>
      <c r="Z255" s="144"/>
      <c r="AA255" s="144"/>
      <c r="AB255" s="144"/>
      <c r="AC255" s="144"/>
      <c r="AD255" s="144"/>
      <c r="AE255" s="144"/>
      <c r="AF255" s="144"/>
      <c r="AG255" s="144" t="s">
        <v>368</v>
      </c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</row>
    <row r="256" spans="1:60" ht="22.5" outlineLevel="1" x14ac:dyDescent="0.2">
      <c r="A256" s="151"/>
      <c r="B256" s="152"/>
      <c r="C256" s="272" t="s">
        <v>707</v>
      </c>
      <c r="D256" s="273"/>
      <c r="E256" s="273"/>
      <c r="F256" s="273"/>
      <c r="G256" s="27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44"/>
      <c r="Z256" s="144"/>
      <c r="AA256" s="144"/>
      <c r="AB256" s="144"/>
      <c r="AC256" s="144"/>
      <c r="AD256" s="144"/>
      <c r="AE256" s="144"/>
      <c r="AF256" s="144"/>
      <c r="AG256" s="144" t="s">
        <v>240</v>
      </c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68" t="str">
        <f>C256</f>
        <v>t.j. odplevelení s nakypřením nebo vypletí, odstranění poškozených částí dřeviny s případným složením odpadu na hromady, naložením na dopravní prostředek, odvozem do 20 km a se složením,</v>
      </c>
      <c r="BB256" s="144"/>
      <c r="BC256" s="144"/>
      <c r="BD256" s="144"/>
      <c r="BE256" s="144"/>
      <c r="BF256" s="144"/>
      <c r="BG256" s="144"/>
      <c r="BH256" s="144"/>
    </row>
    <row r="257" spans="1:60" outlineLevel="1" x14ac:dyDescent="0.2">
      <c r="A257" s="161">
        <v>165</v>
      </c>
      <c r="B257" s="162" t="s">
        <v>708</v>
      </c>
      <c r="C257" s="178" t="s">
        <v>709</v>
      </c>
      <c r="D257" s="163" t="s">
        <v>234</v>
      </c>
      <c r="E257" s="164">
        <v>9.375</v>
      </c>
      <c r="F257" s="165"/>
      <c r="G257" s="166">
        <f>ROUND(E257*F257,2)</f>
        <v>0</v>
      </c>
      <c r="H257" s="165"/>
      <c r="I257" s="166">
        <f>ROUND(E257*H257,2)</f>
        <v>0</v>
      </c>
      <c r="J257" s="165"/>
      <c r="K257" s="166">
        <f>ROUND(E257*J257,2)</f>
        <v>0</v>
      </c>
      <c r="L257" s="166">
        <v>21</v>
      </c>
      <c r="M257" s="166">
        <f>G257*(1+L257/100)</f>
        <v>0</v>
      </c>
      <c r="N257" s="166">
        <v>0</v>
      </c>
      <c r="O257" s="166">
        <f>ROUND(E257*N257,2)</f>
        <v>0</v>
      </c>
      <c r="P257" s="166">
        <v>0</v>
      </c>
      <c r="Q257" s="166">
        <f>ROUND(E257*P257,2)</f>
        <v>0</v>
      </c>
      <c r="R257" s="166"/>
      <c r="S257" s="166" t="s">
        <v>374</v>
      </c>
      <c r="T257" s="167" t="s">
        <v>171</v>
      </c>
      <c r="U257" s="153">
        <v>0</v>
      </c>
      <c r="V257" s="153">
        <f>ROUND(E257*U257,2)</f>
        <v>0</v>
      </c>
      <c r="W257" s="153"/>
      <c r="X257" s="153" t="s">
        <v>284</v>
      </c>
      <c r="Y257" s="144"/>
      <c r="Z257" s="144"/>
      <c r="AA257" s="144"/>
      <c r="AB257" s="144"/>
      <c r="AC257" s="144"/>
      <c r="AD257" s="144"/>
      <c r="AE257" s="144"/>
      <c r="AF257" s="144"/>
      <c r="AG257" s="144" t="s">
        <v>285</v>
      </c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</row>
    <row r="258" spans="1:60" outlineLevel="1" x14ac:dyDescent="0.2">
      <c r="A258" s="151"/>
      <c r="B258" s="152"/>
      <c r="C258" s="187" t="s">
        <v>710</v>
      </c>
      <c r="D258" s="183"/>
      <c r="E258" s="184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44"/>
      <c r="Z258" s="144"/>
      <c r="AA258" s="144"/>
      <c r="AB258" s="144"/>
      <c r="AC258" s="144"/>
      <c r="AD258" s="144"/>
      <c r="AE258" s="144"/>
      <c r="AF258" s="144"/>
      <c r="AG258" s="144" t="s">
        <v>242</v>
      </c>
      <c r="AH258" s="144">
        <v>0</v>
      </c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  <c r="BG258" s="144"/>
      <c r="BH258" s="144"/>
    </row>
    <row r="259" spans="1:60" outlineLevel="1" x14ac:dyDescent="0.2">
      <c r="A259" s="151"/>
      <c r="B259" s="152"/>
      <c r="C259" s="187" t="s">
        <v>711</v>
      </c>
      <c r="D259" s="183"/>
      <c r="E259" s="184">
        <v>9.375</v>
      </c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44"/>
      <c r="Z259" s="144"/>
      <c r="AA259" s="144"/>
      <c r="AB259" s="144"/>
      <c r="AC259" s="144"/>
      <c r="AD259" s="144"/>
      <c r="AE259" s="144"/>
      <c r="AF259" s="144"/>
      <c r="AG259" s="144" t="s">
        <v>242</v>
      </c>
      <c r="AH259" s="144">
        <v>0</v>
      </c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  <c r="BG259" s="144"/>
      <c r="BH259" s="144"/>
    </row>
    <row r="260" spans="1:60" ht="33.75" outlineLevel="1" x14ac:dyDescent="0.2">
      <c r="A260" s="161">
        <v>166</v>
      </c>
      <c r="B260" s="162" t="s">
        <v>712</v>
      </c>
      <c r="C260" s="178" t="s">
        <v>713</v>
      </c>
      <c r="D260" s="163" t="s">
        <v>308</v>
      </c>
      <c r="E260" s="164">
        <v>90</v>
      </c>
      <c r="F260" s="165"/>
      <c r="G260" s="166">
        <f>ROUND(E260*F260,2)</f>
        <v>0</v>
      </c>
      <c r="H260" s="165"/>
      <c r="I260" s="166">
        <f>ROUND(E260*H260,2)</f>
        <v>0</v>
      </c>
      <c r="J260" s="165"/>
      <c r="K260" s="166">
        <f>ROUND(E260*J260,2)</f>
        <v>0</v>
      </c>
      <c r="L260" s="166">
        <v>21</v>
      </c>
      <c r="M260" s="166">
        <f>G260*(1+L260/100)</f>
        <v>0</v>
      </c>
      <c r="N260" s="166">
        <v>0</v>
      </c>
      <c r="O260" s="166">
        <f>ROUND(E260*N260,2)</f>
        <v>0</v>
      </c>
      <c r="P260" s="166">
        <v>0</v>
      </c>
      <c r="Q260" s="166">
        <f>ROUND(E260*P260,2)</f>
        <v>0</v>
      </c>
      <c r="R260" s="166" t="s">
        <v>256</v>
      </c>
      <c r="S260" s="166" t="s">
        <v>170</v>
      </c>
      <c r="T260" s="167" t="s">
        <v>171</v>
      </c>
      <c r="U260" s="153">
        <v>0.20899999999999999</v>
      </c>
      <c r="V260" s="153">
        <f>ROUND(E260*U260,2)</f>
        <v>18.809999999999999</v>
      </c>
      <c r="W260" s="153"/>
      <c r="X260" s="153" t="s">
        <v>237</v>
      </c>
      <c r="Y260" s="144"/>
      <c r="Z260" s="144"/>
      <c r="AA260" s="144"/>
      <c r="AB260" s="144"/>
      <c r="AC260" s="144"/>
      <c r="AD260" s="144"/>
      <c r="AE260" s="144"/>
      <c r="AF260" s="144"/>
      <c r="AG260" s="144" t="s">
        <v>368</v>
      </c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44"/>
      <c r="BB260" s="144"/>
      <c r="BC260" s="144"/>
      <c r="BD260" s="144"/>
      <c r="BE260" s="144"/>
      <c r="BF260" s="144"/>
      <c r="BG260" s="144"/>
      <c r="BH260" s="144"/>
    </row>
    <row r="261" spans="1:60" ht="22.5" outlineLevel="1" x14ac:dyDescent="0.2">
      <c r="A261" s="151"/>
      <c r="B261" s="152"/>
      <c r="C261" s="272" t="s">
        <v>714</v>
      </c>
      <c r="D261" s="273"/>
      <c r="E261" s="273"/>
      <c r="F261" s="273"/>
      <c r="G261" s="27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44"/>
      <c r="Z261" s="144"/>
      <c r="AA261" s="144"/>
      <c r="AB261" s="144"/>
      <c r="AC261" s="144"/>
      <c r="AD261" s="144"/>
      <c r="AE261" s="144"/>
      <c r="AF261" s="144"/>
      <c r="AG261" s="144" t="s">
        <v>240</v>
      </c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68" t="str">
        <f>C261</f>
        <v>tl. do 10 cm s nařezáním, vyrýpnutím, zvednutím, přemístěním a složením na vzdálenost do 50 m nebo s naložením na dopravní prostředek,</v>
      </c>
      <c r="BB261" s="144"/>
      <c r="BC261" s="144"/>
      <c r="BD261" s="144"/>
      <c r="BE261" s="144"/>
      <c r="BF261" s="144"/>
      <c r="BG261" s="144"/>
      <c r="BH261" s="144"/>
    </row>
    <row r="262" spans="1:60" outlineLevel="1" x14ac:dyDescent="0.2">
      <c r="A262" s="169">
        <v>167</v>
      </c>
      <c r="B262" s="170" t="s">
        <v>715</v>
      </c>
      <c r="C262" s="179" t="s">
        <v>716</v>
      </c>
      <c r="D262" s="171" t="s">
        <v>255</v>
      </c>
      <c r="E262" s="172">
        <v>150</v>
      </c>
      <c r="F262" s="173"/>
      <c r="G262" s="174">
        <f>ROUND(E262*F262,2)</f>
        <v>0</v>
      </c>
      <c r="H262" s="173"/>
      <c r="I262" s="174">
        <f>ROUND(E262*H262,2)</f>
        <v>0</v>
      </c>
      <c r="J262" s="173"/>
      <c r="K262" s="174">
        <f>ROUND(E262*J262,2)</f>
        <v>0</v>
      </c>
      <c r="L262" s="174">
        <v>21</v>
      </c>
      <c r="M262" s="174">
        <f>G262*(1+L262/100)</f>
        <v>0</v>
      </c>
      <c r="N262" s="174">
        <v>0</v>
      </c>
      <c r="O262" s="174">
        <f>ROUND(E262*N262,2)</f>
        <v>0</v>
      </c>
      <c r="P262" s="174">
        <v>0</v>
      </c>
      <c r="Q262" s="174">
        <f>ROUND(E262*P262,2)</f>
        <v>0</v>
      </c>
      <c r="R262" s="174"/>
      <c r="S262" s="174" t="s">
        <v>374</v>
      </c>
      <c r="T262" s="175" t="s">
        <v>171</v>
      </c>
      <c r="U262" s="153">
        <v>0</v>
      </c>
      <c r="V262" s="153">
        <f>ROUND(E262*U262,2)</f>
        <v>0</v>
      </c>
      <c r="W262" s="153"/>
      <c r="X262" s="153" t="s">
        <v>237</v>
      </c>
      <c r="Y262" s="144"/>
      <c r="Z262" s="144"/>
      <c r="AA262" s="144"/>
      <c r="AB262" s="144"/>
      <c r="AC262" s="144"/>
      <c r="AD262" s="144"/>
      <c r="AE262" s="144"/>
      <c r="AF262" s="144"/>
      <c r="AG262" s="144" t="s">
        <v>238</v>
      </c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</row>
    <row r="263" spans="1:60" outlineLevel="1" x14ac:dyDescent="0.2">
      <c r="A263" s="161">
        <v>168</v>
      </c>
      <c r="B263" s="162" t="s">
        <v>717</v>
      </c>
      <c r="C263" s="178" t="s">
        <v>718</v>
      </c>
      <c r="D263" s="163" t="s">
        <v>234</v>
      </c>
      <c r="E263" s="164">
        <v>15</v>
      </c>
      <c r="F263" s="165"/>
      <c r="G263" s="166">
        <f>ROUND(E263*F263,2)</f>
        <v>0</v>
      </c>
      <c r="H263" s="165"/>
      <c r="I263" s="166">
        <f>ROUND(E263*H263,2)</f>
        <v>0</v>
      </c>
      <c r="J263" s="165"/>
      <c r="K263" s="166">
        <f>ROUND(E263*J263,2)</f>
        <v>0</v>
      </c>
      <c r="L263" s="166">
        <v>21</v>
      </c>
      <c r="M263" s="166">
        <f>G263*(1+L263/100)</f>
        <v>0</v>
      </c>
      <c r="N263" s="166">
        <v>0</v>
      </c>
      <c r="O263" s="166">
        <f>ROUND(E263*N263,2)</f>
        <v>0</v>
      </c>
      <c r="P263" s="166">
        <v>0</v>
      </c>
      <c r="Q263" s="166">
        <f>ROUND(E263*P263,2)</f>
        <v>0</v>
      </c>
      <c r="R263" s="166"/>
      <c r="S263" s="166" t="s">
        <v>374</v>
      </c>
      <c r="T263" s="167" t="s">
        <v>171</v>
      </c>
      <c r="U263" s="153">
        <v>0</v>
      </c>
      <c r="V263" s="153">
        <f>ROUND(E263*U263,2)</f>
        <v>0</v>
      </c>
      <c r="W263" s="153"/>
      <c r="X263" s="153" t="s">
        <v>284</v>
      </c>
      <c r="Y263" s="144"/>
      <c r="Z263" s="144"/>
      <c r="AA263" s="144"/>
      <c r="AB263" s="144"/>
      <c r="AC263" s="144"/>
      <c r="AD263" s="144"/>
      <c r="AE263" s="144"/>
      <c r="AF263" s="144"/>
      <c r="AG263" s="144" t="s">
        <v>285</v>
      </c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</row>
    <row r="264" spans="1:60" outlineLevel="1" x14ac:dyDescent="0.2">
      <c r="A264" s="151"/>
      <c r="B264" s="152"/>
      <c r="C264" s="187" t="s">
        <v>719</v>
      </c>
      <c r="D264" s="183"/>
      <c r="E264" s="184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44"/>
      <c r="Z264" s="144"/>
      <c r="AA264" s="144"/>
      <c r="AB264" s="144"/>
      <c r="AC264" s="144"/>
      <c r="AD264" s="144"/>
      <c r="AE264" s="144"/>
      <c r="AF264" s="144"/>
      <c r="AG264" s="144" t="s">
        <v>242</v>
      </c>
      <c r="AH264" s="144">
        <v>0</v>
      </c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</row>
    <row r="265" spans="1:60" outlineLevel="1" x14ac:dyDescent="0.2">
      <c r="A265" s="151"/>
      <c r="B265" s="152"/>
      <c r="C265" s="187" t="s">
        <v>720</v>
      </c>
      <c r="D265" s="183"/>
      <c r="E265" s="184">
        <v>15</v>
      </c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44"/>
      <c r="Z265" s="144"/>
      <c r="AA265" s="144"/>
      <c r="AB265" s="144"/>
      <c r="AC265" s="144"/>
      <c r="AD265" s="144"/>
      <c r="AE265" s="144"/>
      <c r="AF265" s="144"/>
      <c r="AG265" s="144" t="s">
        <v>242</v>
      </c>
      <c r="AH265" s="144">
        <v>0</v>
      </c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4"/>
      <c r="AY265" s="144"/>
      <c r="AZ265" s="144"/>
      <c r="BA265" s="144"/>
      <c r="BB265" s="144"/>
      <c r="BC265" s="144"/>
      <c r="BD265" s="144"/>
      <c r="BE265" s="144"/>
      <c r="BF265" s="144"/>
      <c r="BG265" s="144"/>
      <c r="BH265" s="144"/>
    </row>
    <row r="266" spans="1:60" outlineLevel="1" x14ac:dyDescent="0.2">
      <c r="A266" s="161">
        <v>169</v>
      </c>
      <c r="B266" s="162" t="s">
        <v>660</v>
      </c>
      <c r="C266" s="178" t="s">
        <v>661</v>
      </c>
      <c r="D266" s="163" t="s">
        <v>274</v>
      </c>
      <c r="E266" s="164">
        <v>3.9</v>
      </c>
      <c r="F266" s="165"/>
      <c r="G266" s="166">
        <f>ROUND(E266*F266,2)</f>
        <v>0</v>
      </c>
      <c r="H266" s="165"/>
      <c r="I266" s="166">
        <f>ROUND(E266*H266,2)</f>
        <v>0</v>
      </c>
      <c r="J266" s="165"/>
      <c r="K266" s="166">
        <f>ROUND(E266*J266,2)</f>
        <v>0</v>
      </c>
      <c r="L266" s="166">
        <v>21</v>
      </c>
      <c r="M266" s="166">
        <f>G266*(1+L266/100)</f>
        <v>0</v>
      </c>
      <c r="N266" s="166">
        <v>0</v>
      </c>
      <c r="O266" s="166">
        <f>ROUND(E266*N266,2)</f>
        <v>0</v>
      </c>
      <c r="P266" s="166">
        <v>0</v>
      </c>
      <c r="Q266" s="166">
        <f>ROUND(E266*P266,2)</f>
        <v>0</v>
      </c>
      <c r="R266" s="166"/>
      <c r="S266" s="166" t="s">
        <v>374</v>
      </c>
      <c r="T266" s="167" t="s">
        <v>171</v>
      </c>
      <c r="U266" s="153">
        <v>0</v>
      </c>
      <c r="V266" s="153">
        <f>ROUND(E266*U266,2)</f>
        <v>0</v>
      </c>
      <c r="W266" s="153"/>
      <c r="X266" s="153" t="s">
        <v>237</v>
      </c>
      <c r="Y266" s="144"/>
      <c r="Z266" s="144"/>
      <c r="AA266" s="144"/>
      <c r="AB266" s="144"/>
      <c r="AC266" s="144"/>
      <c r="AD266" s="144"/>
      <c r="AE266" s="144"/>
      <c r="AF266" s="144"/>
      <c r="AG266" s="144" t="s">
        <v>238</v>
      </c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4"/>
      <c r="BE266" s="144"/>
      <c r="BF266" s="144"/>
      <c r="BG266" s="144"/>
      <c r="BH266" s="144"/>
    </row>
    <row r="267" spans="1:60" outlineLevel="1" x14ac:dyDescent="0.2">
      <c r="A267" s="151"/>
      <c r="B267" s="152"/>
      <c r="C267" s="187" t="s">
        <v>721</v>
      </c>
      <c r="D267" s="183"/>
      <c r="E267" s="184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44"/>
      <c r="Z267" s="144"/>
      <c r="AA267" s="144"/>
      <c r="AB267" s="144"/>
      <c r="AC267" s="144"/>
      <c r="AD267" s="144"/>
      <c r="AE267" s="144"/>
      <c r="AF267" s="144"/>
      <c r="AG267" s="144" t="s">
        <v>242</v>
      </c>
      <c r="AH267" s="144">
        <v>0</v>
      </c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44"/>
      <c r="BB267" s="144"/>
      <c r="BC267" s="144"/>
      <c r="BD267" s="144"/>
      <c r="BE267" s="144"/>
      <c r="BF267" s="144"/>
      <c r="BG267" s="144"/>
      <c r="BH267" s="144"/>
    </row>
    <row r="268" spans="1:60" outlineLevel="1" x14ac:dyDescent="0.2">
      <c r="A268" s="151"/>
      <c r="B268" s="152"/>
      <c r="C268" s="187" t="s">
        <v>722</v>
      </c>
      <c r="D268" s="183"/>
      <c r="E268" s="184">
        <v>3.9</v>
      </c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44"/>
      <c r="Z268" s="144"/>
      <c r="AA268" s="144"/>
      <c r="AB268" s="144"/>
      <c r="AC268" s="144"/>
      <c r="AD268" s="144"/>
      <c r="AE268" s="144"/>
      <c r="AF268" s="144"/>
      <c r="AG268" s="144" t="s">
        <v>242</v>
      </c>
      <c r="AH268" s="144">
        <v>0</v>
      </c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</row>
    <row r="269" spans="1:60" ht="22.5" outlineLevel="1" x14ac:dyDescent="0.2">
      <c r="A269" s="161">
        <v>170</v>
      </c>
      <c r="B269" s="162" t="s">
        <v>621</v>
      </c>
      <c r="C269" s="178" t="s">
        <v>622</v>
      </c>
      <c r="D269" s="163" t="s">
        <v>274</v>
      </c>
      <c r="E269" s="164">
        <v>3.0000000000000001E-3</v>
      </c>
      <c r="F269" s="165"/>
      <c r="G269" s="166">
        <f>ROUND(E269*F269,2)</f>
        <v>0</v>
      </c>
      <c r="H269" s="165"/>
      <c r="I269" s="166">
        <f>ROUND(E269*H269,2)</f>
        <v>0</v>
      </c>
      <c r="J269" s="165"/>
      <c r="K269" s="166">
        <f>ROUND(E269*J269,2)</f>
        <v>0</v>
      </c>
      <c r="L269" s="166">
        <v>21</v>
      </c>
      <c r="M269" s="166">
        <f>G269*(1+L269/100)</f>
        <v>0</v>
      </c>
      <c r="N269" s="166">
        <v>0</v>
      </c>
      <c r="O269" s="166">
        <f>ROUND(E269*N269,2)</f>
        <v>0</v>
      </c>
      <c r="P269" s="166">
        <v>0</v>
      </c>
      <c r="Q269" s="166">
        <f>ROUND(E269*P269,2)</f>
        <v>0</v>
      </c>
      <c r="R269" s="166" t="s">
        <v>256</v>
      </c>
      <c r="S269" s="166" t="s">
        <v>170</v>
      </c>
      <c r="T269" s="167" t="s">
        <v>171</v>
      </c>
      <c r="U269" s="153">
        <v>94.286000000000001</v>
      </c>
      <c r="V269" s="153">
        <f>ROUND(E269*U269,2)</f>
        <v>0.28000000000000003</v>
      </c>
      <c r="W269" s="153"/>
      <c r="X269" s="153" t="s">
        <v>237</v>
      </c>
      <c r="Y269" s="144"/>
      <c r="Z269" s="144"/>
      <c r="AA269" s="144"/>
      <c r="AB269" s="144"/>
      <c r="AC269" s="144"/>
      <c r="AD269" s="144"/>
      <c r="AE269" s="144"/>
      <c r="AF269" s="144"/>
      <c r="AG269" s="144" t="s">
        <v>368</v>
      </c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</row>
    <row r="270" spans="1:60" outlineLevel="1" x14ac:dyDescent="0.2">
      <c r="A270" s="151"/>
      <c r="B270" s="152"/>
      <c r="C270" s="272" t="s">
        <v>518</v>
      </c>
      <c r="D270" s="273"/>
      <c r="E270" s="273"/>
      <c r="F270" s="273"/>
      <c r="G270" s="27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44"/>
      <c r="Z270" s="144"/>
      <c r="AA270" s="144"/>
      <c r="AB270" s="144"/>
      <c r="AC270" s="144"/>
      <c r="AD270" s="144"/>
      <c r="AE270" s="144"/>
      <c r="AF270" s="144"/>
      <c r="AG270" s="144" t="s">
        <v>240</v>
      </c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</row>
    <row r="271" spans="1:60" outlineLevel="1" x14ac:dyDescent="0.2">
      <c r="A271" s="151"/>
      <c r="B271" s="152"/>
      <c r="C271" s="187" t="s">
        <v>723</v>
      </c>
      <c r="D271" s="183"/>
      <c r="E271" s="184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44"/>
      <c r="Z271" s="144"/>
      <c r="AA271" s="144"/>
      <c r="AB271" s="144"/>
      <c r="AC271" s="144"/>
      <c r="AD271" s="144"/>
      <c r="AE271" s="144"/>
      <c r="AF271" s="144"/>
      <c r="AG271" s="144" t="s">
        <v>242</v>
      </c>
      <c r="AH271" s="144">
        <v>0</v>
      </c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  <c r="AV271" s="144"/>
      <c r="AW271" s="144"/>
      <c r="AX271" s="144"/>
      <c r="AY271" s="144"/>
      <c r="AZ271" s="144"/>
      <c r="BA271" s="144"/>
      <c r="BB271" s="144"/>
      <c r="BC271" s="144"/>
      <c r="BD271" s="144"/>
      <c r="BE271" s="144"/>
      <c r="BF271" s="144"/>
      <c r="BG271" s="144"/>
      <c r="BH271" s="144"/>
    </row>
    <row r="272" spans="1:60" outlineLevel="1" x14ac:dyDescent="0.2">
      <c r="A272" s="151"/>
      <c r="B272" s="152"/>
      <c r="C272" s="187" t="s">
        <v>724</v>
      </c>
      <c r="D272" s="183"/>
      <c r="E272" s="184">
        <v>3.0000000000000001E-3</v>
      </c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44"/>
      <c r="Z272" s="144"/>
      <c r="AA272" s="144"/>
      <c r="AB272" s="144"/>
      <c r="AC272" s="144"/>
      <c r="AD272" s="144"/>
      <c r="AE272" s="144"/>
      <c r="AF272" s="144"/>
      <c r="AG272" s="144" t="s">
        <v>242</v>
      </c>
      <c r="AH272" s="144">
        <v>0</v>
      </c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  <c r="AV272" s="144"/>
      <c r="AW272" s="144"/>
      <c r="AX272" s="144"/>
      <c r="AY272" s="144"/>
      <c r="AZ272" s="144"/>
      <c r="BA272" s="144"/>
      <c r="BB272" s="144"/>
      <c r="BC272" s="144"/>
      <c r="BD272" s="144"/>
      <c r="BE272" s="144"/>
      <c r="BF272" s="144"/>
      <c r="BG272" s="144"/>
      <c r="BH272" s="144"/>
    </row>
    <row r="273" spans="1:60" outlineLevel="1" x14ac:dyDescent="0.2">
      <c r="A273" s="161">
        <v>171</v>
      </c>
      <c r="B273" s="162" t="s">
        <v>725</v>
      </c>
      <c r="C273" s="178" t="s">
        <v>919</v>
      </c>
      <c r="D273" s="163" t="s">
        <v>521</v>
      </c>
      <c r="E273" s="164">
        <v>3</v>
      </c>
      <c r="F273" s="165"/>
      <c r="G273" s="166">
        <f>ROUND(E273*F273,2)</f>
        <v>0</v>
      </c>
      <c r="H273" s="165"/>
      <c r="I273" s="166">
        <f>ROUND(E273*H273,2)</f>
        <v>0</v>
      </c>
      <c r="J273" s="165"/>
      <c r="K273" s="166">
        <f>ROUND(E273*J273,2)</f>
        <v>0</v>
      </c>
      <c r="L273" s="166">
        <v>21</v>
      </c>
      <c r="M273" s="166">
        <f>G273*(1+L273/100)</f>
        <v>0</v>
      </c>
      <c r="N273" s="166">
        <v>0</v>
      </c>
      <c r="O273" s="166">
        <f>ROUND(E273*N273,2)</f>
        <v>0</v>
      </c>
      <c r="P273" s="166">
        <v>0</v>
      </c>
      <c r="Q273" s="166">
        <f>ROUND(E273*P273,2)</f>
        <v>0</v>
      </c>
      <c r="R273" s="166"/>
      <c r="S273" s="166" t="s">
        <v>374</v>
      </c>
      <c r="T273" s="167" t="s">
        <v>171</v>
      </c>
      <c r="U273" s="153">
        <v>0</v>
      </c>
      <c r="V273" s="153">
        <f>ROUND(E273*U273,2)</f>
        <v>0</v>
      </c>
      <c r="W273" s="153"/>
      <c r="X273" s="153" t="s">
        <v>284</v>
      </c>
      <c r="Y273" s="144"/>
      <c r="Z273" s="144"/>
      <c r="AA273" s="144"/>
      <c r="AB273" s="144"/>
      <c r="AC273" s="144"/>
      <c r="AD273" s="144"/>
      <c r="AE273" s="144"/>
      <c r="AF273" s="144"/>
      <c r="AG273" s="144" t="s">
        <v>285</v>
      </c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  <c r="BG273" s="144"/>
      <c r="BH273" s="144"/>
    </row>
    <row r="274" spans="1:60" outlineLevel="1" x14ac:dyDescent="0.2">
      <c r="A274" s="151"/>
      <c r="B274" s="152"/>
      <c r="C274" s="187" t="s">
        <v>723</v>
      </c>
      <c r="D274" s="183"/>
      <c r="E274" s="184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44"/>
      <c r="Z274" s="144"/>
      <c r="AA274" s="144"/>
      <c r="AB274" s="144"/>
      <c r="AC274" s="144"/>
      <c r="AD274" s="144"/>
      <c r="AE274" s="144"/>
      <c r="AF274" s="144"/>
      <c r="AG274" s="144" t="s">
        <v>242</v>
      </c>
      <c r="AH274" s="144">
        <v>0</v>
      </c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  <c r="AV274" s="144"/>
      <c r="AW274" s="144"/>
      <c r="AX274" s="144"/>
      <c r="AY274" s="144"/>
      <c r="AZ274" s="144"/>
      <c r="BA274" s="144"/>
      <c r="BB274" s="144"/>
      <c r="BC274" s="144"/>
      <c r="BD274" s="144"/>
      <c r="BE274" s="144"/>
      <c r="BF274" s="144"/>
      <c r="BG274" s="144"/>
      <c r="BH274" s="144"/>
    </row>
    <row r="275" spans="1:60" outlineLevel="1" x14ac:dyDescent="0.2">
      <c r="A275" s="151"/>
      <c r="B275" s="152"/>
      <c r="C275" s="187" t="s">
        <v>726</v>
      </c>
      <c r="D275" s="183"/>
      <c r="E275" s="184">
        <v>3</v>
      </c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44"/>
      <c r="Z275" s="144"/>
      <c r="AA275" s="144"/>
      <c r="AB275" s="144"/>
      <c r="AC275" s="144"/>
      <c r="AD275" s="144"/>
      <c r="AE275" s="144"/>
      <c r="AF275" s="144"/>
      <c r="AG275" s="144" t="s">
        <v>242</v>
      </c>
      <c r="AH275" s="144">
        <v>0</v>
      </c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</row>
    <row r="276" spans="1:60" outlineLevel="1" x14ac:dyDescent="0.2">
      <c r="A276" s="161">
        <v>172</v>
      </c>
      <c r="B276" s="162" t="s">
        <v>727</v>
      </c>
      <c r="C276" s="178" t="s">
        <v>728</v>
      </c>
      <c r="D276" s="163" t="s">
        <v>234</v>
      </c>
      <c r="E276" s="164">
        <v>7.5</v>
      </c>
      <c r="F276" s="165"/>
      <c r="G276" s="166">
        <f>ROUND(E276*F276,2)</f>
        <v>0</v>
      </c>
      <c r="H276" s="165"/>
      <c r="I276" s="166">
        <f>ROUND(E276*H276,2)</f>
        <v>0</v>
      </c>
      <c r="J276" s="165"/>
      <c r="K276" s="166">
        <f>ROUND(E276*J276,2)</f>
        <v>0</v>
      </c>
      <c r="L276" s="166">
        <v>21</v>
      </c>
      <c r="M276" s="166">
        <f>G276*(1+L276/100)</f>
        <v>0</v>
      </c>
      <c r="N276" s="166">
        <v>0</v>
      </c>
      <c r="O276" s="166">
        <f>ROUND(E276*N276,2)</f>
        <v>0</v>
      </c>
      <c r="P276" s="166">
        <v>0</v>
      </c>
      <c r="Q276" s="166">
        <f>ROUND(E276*P276,2)</f>
        <v>0</v>
      </c>
      <c r="R276" s="166"/>
      <c r="S276" s="166" t="s">
        <v>374</v>
      </c>
      <c r="T276" s="167" t="s">
        <v>171</v>
      </c>
      <c r="U276" s="153">
        <v>0</v>
      </c>
      <c r="V276" s="153">
        <f>ROUND(E276*U276,2)</f>
        <v>0</v>
      </c>
      <c r="W276" s="153"/>
      <c r="X276" s="153" t="s">
        <v>237</v>
      </c>
      <c r="Y276" s="144"/>
      <c r="Z276" s="144"/>
      <c r="AA276" s="144"/>
      <c r="AB276" s="144"/>
      <c r="AC276" s="144"/>
      <c r="AD276" s="144"/>
      <c r="AE276" s="144"/>
      <c r="AF276" s="144"/>
      <c r="AG276" s="144" t="s">
        <v>238</v>
      </c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</row>
    <row r="277" spans="1:60" outlineLevel="1" x14ac:dyDescent="0.2">
      <c r="A277" s="151"/>
      <c r="B277" s="152"/>
      <c r="C277" s="187" t="s">
        <v>729</v>
      </c>
      <c r="D277" s="183"/>
      <c r="E277" s="184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44"/>
      <c r="Z277" s="144"/>
      <c r="AA277" s="144"/>
      <c r="AB277" s="144"/>
      <c r="AC277" s="144"/>
      <c r="AD277" s="144"/>
      <c r="AE277" s="144"/>
      <c r="AF277" s="144"/>
      <c r="AG277" s="144" t="s">
        <v>242</v>
      </c>
      <c r="AH277" s="144">
        <v>0</v>
      </c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  <c r="AV277" s="144"/>
      <c r="AW277" s="144"/>
      <c r="AX277" s="144"/>
      <c r="AY277" s="144"/>
      <c r="AZ277" s="144"/>
      <c r="BA277" s="144"/>
      <c r="BB277" s="144"/>
      <c r="BC277" s="144"/>
      <c r="BD277" s="144"/>
      <c r="BE277" s="144"/>
      <c r="BF277" s="144"/>
      <c r="BG277" s="144"/>
      <c r="BH277" s="144"/>
    </row>
    <row r="278" spans="1:60" outlineLevel="1" x14ac:dyDescent="0.2">
      <c r="A278" s="151"/>
      <c r="B278" s="152"/>
      <c r="C278" s="187" t="s">
        <v>730</v>
      </c>
      <c r="D278" s="183"/>
      <c r="E278" s="184">
        <v>7.5</v>
      </c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44"/>
      <c r="Z278" s="144"/>
      <c r="AA278" s="144"/>
      <c r="AB278" s="144"/>
      <c r="AC278" s="144"/>
      <c r="AD278" s="144"/>
      <c r="AE278" s="144"/>
      <c r="AF278" s="144"/>
      <c r="AG278" s="144" t="s">
        <v>242</v>
      </c>
      <c r="AH278" s="144">
        <v>0</v>
      </c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</row>
    <row r="279" spans="1:60" outlineLevel="1" x14ac:dyDescent="0.2">
      <c r="A279" s="169">
        <v>173</v>
      </c>
      <c r="B279" s="170" t="s">
        <v>731</v>
      </c>
      <c r="C279" s="179" t="s">
        <v>638</v>
      </c>
      <c r="D279" s="171" t="s">
        <v>234</v>
      </c>
      <c r="E279" s="172">
        <v>7.5</v>
      </c>
      <c r="F279" s="173"/>
      <c r="G279" s="174">
        <f t="shared" ref="G279:G286" si="42">ROUND(E279*F279,2)</f>
        <v>0</v>
      </c>
      <c r="H279" s="173"/>
      <c r="I279" s="174">
        <f t="shared" ref="I279:I286" si="43">ROUND(E279*H279,2)</f>
        <v>0</v>
      </c>
      <c r="J279" s="173"/>
      <c r="K279" s="174">
        <f t="shared" ref="K279:K286" si="44">ROUND(E279*J279,2)</f>
        <v>0</v>
      </c>
      <c r="L279" s="174">
        <v>21</v>
      </c>
      <c r="M279" s="174">
        <f t="shared" ref="M279:M286" si="45">G279*(1+L279/100)</f>
        <v>0</v>
      </c>
      <c r="N279" s="174">
        <v>0</v>
      </c>
      <c r="O279" s="174">
        <f t="shared" ref="O279:O286" si="46">ROUND(E279*N279,2)</f>
        <v>0</v>
      </c>
      <c r="P279" s="174">
        <v>0</v>
      </c>
      <c r="Q279" s="174">
        <f t="shared" ref="Q279:Q286" si="47">ROUND(E279*P279,2)</f>
        <v>0</v>
      </c>
      <c r="R279" s="174"/>
      <c r="S279" s="174" t="s">
        <v>374</v>
      </c>
      <c r="T279" s="175" t="s">
        <v>171</v>
      </c>
      <c r="U279" s="153">
        <v>0</v>
      </c>
      <c r="V279" s="153">
        <f t="shared" ref="V279:V286" si="48">ROUND(E279*U279,2)</f>
        <v>0</v>
      </c>
      <c r="W279" s="153"/>
      <c r="X279" s="153" t="s">
        <v>284</v>
      </c>
      <c r="Y279" s="144"/>
      <c r="Z279" s="144"/>
      <c r="AA279" s="144"/>
      <c r="AB279" s="144"/>
      <c r="AC279" s="144"/>
      <c r="AD279" s="144"/>
      <c r="AE279" s="144"/>
      <c r="AF279" s="144"/>
      <c r="AG279" s="144" t="s">
        <v>285</v>
      </c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  <c r="AV279" s="144"/>
      <c r="AW279" s="144"/>
      <c r="AX279" s="144"/>
      <c r="AY279" s="144"/>
      <c r="AZ279" s="144"/>
      <c r="BA279" s="144"/>
      <c r="BB279" s="144"/>
      <c r="BC279" s="144"/>
      <c r="BD279" s="144"/>
      <c r="BE279" s="144"/>
      <c r="BF279" s="144"/>
      <c r="BG279" s="144"/>
      <c r="BH279" s="144"/>
    </row>
    <row r="280" spans="1:60" outlineLevel="1" x14ac:dyDescent="0.2">
      <c r="A280" s="169">
        <v>174</v>
      </c>
      <c r="B280" s="170" t="s">
        <v>641</v>
      </c>
      <c r="C280" s="179" t="s">
        <v>642</v>
      </c>
      <c r="D280" s="171" t="s">
        <v>234</v>
      </c>
      <c r="E280" s="172">
        <v>7.5</v>
      </c>
      <c r="F280" s="173"/>
      <c r="G280" s="174">
        <f t="shared" si="42"/>
        <v>0</v>
      </c>
      <c r="H280" s="173"/>
      <c r="I280" s="174">
        <f t="shared" si="43"/>
        <v>0</v>
      </c>
      <c r="J280" s="173"/>
      <c r="K280" s="174">
        <f t="shared" si="44"/>
        <v>0</v>
      </c>
      <c r="L280" s="174">
        <v>21</v>
      </c>
      <c r="M280" s="174">
        <f t="shared" si="45"/>
        <v>0</v>
      </c>
      <c r="N280" s="174">
        <v>0</v>
      </c>
      <c r="O280" s="174">
        <f t="shared" si="46"/>
        <v>0</v>
      </c>
      <c r="P280" s="174">
        <v>0</v>
      </c>
      <c r="Q280" s="174">
        <f t="shared" si="47"/>
        <v>0</v>
      </c>
      <c r="R280" s="174"/>
      <c r="S280" s="174" t="s">
        <v>374</v>
      </c>
      <c r="T280" s="175" t="s">
        <v>171</v>
      </c>
      <c r="U280" s="153">
        <v>0</v>
      </c>
      <c r="V280" s="153">
        <f t="shared" si="48"/>
        <v>0</v>
      </c>
      <c r="W280" s="153"/>
      <c r="X280" s="153" t="s">
        <v>237</v>
      </c>
      <c r="Y280" s="144"/>
      <c r="Z280" s="144"/>
      <c r="AA280" s="144"/>
      <c r="AB280" s="144"/>
      <c r="AC280" s="144"/>
      <c r="AD280" s="144"/>
      <c r="AE280" s="144"/>
      <c r="AF280" s="144"/>
      <c r="AG280" s="144" t="s">
        <v>238</v>
      </c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</row>
    <row r="281" spans="1:60" outlineLevel="1" x14ac:dyDescent="0.2">
      <c r="A281" s="169">
        <v>175</v>
      </c>
      <c r="B281" s="170" t="s">
        <v>732</v>
      </c>
      <c r="C281" s="179" t="s">
        <v>733</v>
      </c>
      <c r="D281" s="171" t="s">
        <v>367</v>
      </c>
      <c r="E281" s="172">
        <v>30</v>
      </c>
      <c r="F281" s="173"/>
      <c r="G281" s="174">
        <f t="shared" si="42"/>
        <v>0</v>
      </c>
      <c r="H281" s="173"/>
      <c r="I281" s="174">
        <f t="shared" si="43"/>
        <v>0</v>
      </c>
      <c r="J281" s="173"/>
      <c r="K281" s="174">
        <f t="shared" si="44"/>
        <v>0</v>
      </c>
      <c r="L281" s="174">
        <v>21</v>
      </c>
      <c r="M281" s="174">
        <f t="shared" si="45"/>
        <v>0</v>
      </c>
      <c r="N281" s="174">
        <v>0</v>
      </c>
      <c r="O281" s="174">
        <f t="shared" si="46"/>
        <v>0</v>
      </c>
      <c r="P281" s="174">
        <v>0</v>
      </c>
      <c r="Q281" s="174">
        <f t="shared" si="47"/>
        <v>0</v>
      </c>
      <c r="R281" s="174"/>
      <c r="S281" s="174" t="s">
        <v>374</v>
      </c>
      <c r="T281" s="175" t="s">
        <v>171</v>
      </c>
      <c r="U281" s="153">
        <v>0</v>
      </c>
      <c r="V281" s="153">
        <f t="shared" si="48"/>
        <v>0</v>
      </c>
      <c r="W281" s="153"/>
      <c r="X281" s="153" t="s">
        <v>284</v>
      </c>
      <c r="Y281" s="144"/>
      <c r="Z281" s="144"/>
      <c r="AA281" s="144"/>
      <c r="AB281" s="144"/>
      <c r="AC281" s="144"/>
      <c r="AD281" s="144"/>
      <c r="AE281" s="144"/>
      <c r="AF281" s="144"/>
      <c r="AG281" s="144" t="s">
        <v>285</v>
      </c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</row>
    <row r="282" spans="1:60" outlineLevel="1" x14ac:dyDescent="0.2">
      <c r="A282" s="169">
        <v>176</v>
      </c>
      <c r="B282" s="170" t="s">
        <v>734</v>
      </c>
      <c r="C282" s="179" t="s">
        <v>735</v>
      </c>
      <c r="D282" s="171" t="s">
        <v>367</v>
      </c>
      <c r="E282" s="172">
        <v>30</v>
      </c>
      <c r="F282" s="173"/>
      <c r="G282" s="174">
        <f t="shared" si="42"/>
        <v>0</v>
      </c>
      <c r="H282" s="173"/>
      <c r="I282" s="174">
        <f t="shared" si="43"/>
        <v>0</v>
      </c>
      <c r="J282" s="173"/>
      <c r="K282" s="174">
        <f t="shared" si="44"/>
        <v>0</v>
      </c>
      <c r="L282" s="174">
        <v>21</v>
      </c>
      <c r="M282" s="174">
        <f t="shared" si="45"/>
        <v>0</v>
      </c>
      <c r="N282" s="174">
        <v>0</v>
      </c>
      <c r="O282" s="174">
        <f t="shared" si="46"/>
        <v>0</v>
      </c>
      <c r="P282" s="174">
        <v>0</v>
      </c>
      <c r="Q282" s="174">
        <f t="shared" si="47"/>
        <v>0</v>
      </c>
      <c r="R282" s="174"/>
      <c r="S282" s="174" t="s">
        <v>374</v>
      </c>
      <c r="T282" s="175" t="s">
        <v>171</v>
      </c>
      <c r="U282" s="153">
        <v>0</v>
      </c>
      <c r="V282" s="153">
        <f t="shared" si="48"/>
        <v>0</v>
      </c>
      <c r="W282" s="153"/>
      <c r="X282" s="153" t="s">
        <v>284</v>
      </c>
      <c r="Y282" s="144"/>
      <c r="Z282" s="144"/>
      <c r="AA282" s="144"/>
      <c r="AB282" s="144"/>
      <c r="AC282" s="144"/>
      <c r="AD282" s="144"/>
      <c r="AE282" s="144"/>
      <c r="AF282" s="144"/>
      <c r="AG282" s="144" t="s">
        <v>285</v>
      </c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</row>
    <row r="283" spans="1:60" outlineLevel="1" x14ac:dyDescent="0.2">
      <c r="A283" s="169">
        <v>177</v>
      </c>
      <c r="B283" s="170" t="s">
        <v>736</v>
      </c>
      <c r="C283" s="179" t="s">
        <v>737</v>
      </c>
      <c r="D283" s="171" t="s">
        <v>367</v>
      </c>
      <c r="E283" s="172">
        <v>30</v>
      </c>
      <c r="F283" s="173"/>
      <c r="G283" s="174">
        <f t="shared" si="42"/>
        <v>0</v>
      </c>
      <c r="H283" s="173"/>
      <c r="I283" s="174">
        <f t="shared" si="43"/>
        <v>0</v>
      </c>
      <c r="J283" s="173"/>
      <c r="K283" s="174">
        <f t="shared" si="44"/>
        <v>0</v>
      </c>
      <c r="L283" s="174">
        <v>21</v>
      </c>
      <c r="M283" s="174">
        <f t="shared" si="45"/>
        <v>0</v>
      </c>
      <c r="N283" s="174">
        <v>0</v>
      </c>
      <c r="O283" s="174">
        <f t="shared" si="46"/>
        <v>0</v>
      </c>
      <c r="P283" s="174">
        <v>0</v>
      </c>
      <c r="Q283" s="174">
        <f t="shared" si="47"/>
        <v>0</v>
      </c>
      <c r="R283" s="174"/>
      <c r="S283" s="174" t="s">
        <v>374</v>
      </c>
      <c r="T283" s="175" t="s">
        <v>171</v>
      </c>
      <c r="U283" s="153">
        <v>0</v>
      </c>
      <c r="V283" s="153">
        <f t="shared" si="48"/>
        <v>0</v>
      </c>
      <c r="W283" s="153"/>
      <c r="X283" s="153" t="s">
        <v>284</v>
      </c>
      <c r="Y283" s="144"/>
      <c r="Z283" s="144"/>
      <c r="AA283" s="144"/>
      <c r="AB283" s="144"/>
      <c r="AC283" s="144"/>
      <c r="AD283" s="144"/>
      <c r="AE283" s="144"/>
      <c r="AF283" s="144"/>
      <c r="AG283" s="144" t="s">
        <v>285</v>
      </c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144"/>
      <c r="BB283" s="144"/>
      <c r="BC283" s="144"/>
      <c r="BD283" s="144"/>
      <c r="BE283" s="144"/>
      <c r="BF283" s="144"/>
      <c r="BG283" s="144"/>
      <c r="BH283" s="144"/>
    </row>
    <row r="284" spans="1:60" outlineLevel="1" x14ac:dyDescent="0.2">
      <c r="A284" s="169">
        <v>178</v>
      </c>
      <c r="B284" s="170" t="s">
        <v>738</v>
      </c>
      <c r="C284" s="179" t="s">
        <v>739</v>
      </c>
      <c r="D284" s="171" t="s">
        <v>367</v>
      </c>
      <c r="E284" s="172">
        <v>30</v>
      </c>
      <c r="F284" s="173"/>
      <c r="G284" s="174">
        <f t="shared" si="42"/>
        <v>0</v>
      </c>
      <c r="H284" s="173"/>
      <c r="I284" s="174">
        <f t="shared" si="43"/>
        <v>0</v>
      </c>
      <c r="J284" s="173"/>
      <c r="K284" s="174">
        <f t="shared" si="44"/>
        <v>0</v>
      </c>
      <c r="L284" s="174">
        <v>21</v>
      </c>
      <c r="M284" s="174">
        <f t="shared" si="45"/>
        <v>0</v>
      </c>
      <c r="N284" s="174">
        <v>0</v>
      </c>
      <c r="O284" s="174">
        <f t="shared" si="46"/>
        <v>0</v>
      </c>
      <c r="P284" s="174">
        <v>0</v>
      </c>
      <c r="Q284" s="174">
        <f t="shared" si="47"/>
        <v>0</v>
      </c>
      <c r="R284" s="174"/>
      <c r="S284" s="174" t="s">
        <v>374</v>
      </c>
      <c r="T284" s="175" t="s">
        <v>171</v>
      </c>
      <c r="U284" s="153">
        <v>0</v>
      </c>
      <c r="V284" s="153">
        <f t="shared" si="48"/>
        <v>0</v>
      </c>
      <c r="W284" s="153"/>
      <c r="X284" s="153" t="s">
        <v>284</v>
      </c>
      <c r="Y284" s="144"/>
      <c r="Z284" s="144"/>
      <c r="AA284" s="144"/>
      <c r="AB284" s="144"/>
      <c r="AC284" s="144"/>
      <c r="AD284" s="144"/>
      <c r="AE284" s="144"/>
      <c r="AF284" s="144"/>
      <c r="AG284" s="144" t="s">
        <v>285</v>
      </c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</row>
    <row r="285" spans="1:60" outlineLevel="1" x14ac:dyDescent="0.2">
      <c r="A285" s="169">
        <v>179</v>
      </c>
      <c r="B285" s="170" t="s">
        <v>740</v>
      </c>
      <c r="C285" s="179" t="s">
        <v>741</v>
      </c>
      <c r="D285" s="171" t="s">
        <v>367</v>
      </c>
      <c r="E285" s="172">
        <v>30</v>
      </c>
      <c r="F285" s="173"/>
      <c r="G285" s="174">
        <f t="shared" si="42"/>
        <v>0</v>
      </c>
      <c r="H285" s="173"/>
      <c r="I285" s="174">
        <f t="shared" si="43"/>
        <v>0</v>
      </c>
      <c r="J285" s="173"/>
      <c r="K285" s="174">
        <f t="shared" si="44"/>
        <v>0</v>
      </c>
      <c r="L285" s="174">
        <v>21</v>
      </c>
      <c r="M285" s="174">
        <f t="shared" si="45"/>
        <v>0</v>
      </c>
      <c r="N285" s="174">
        <v>0</v>
      </c>
      <c r="O285" s="174">
        <f t="shared" si="46"/>
        <v>0</v>
      </c>
      <c r="P285" s="174">
        <v>0</v>
      </c>
      <c r="Q285" s="174">
        <f t="shared" si="47"/>
        <v>0</v>
      </c>
      <c r="R285" s="174"/>
      <c r="S285" s="174" t="s">
        <v>374</v>
      </c>
      <c r="T285" s="175" t="s">
        <v>171</v>
      </c>
      <c r="U285" s="153">
        <v>0</v>
      </c>
      <c r="V285" s="153">
        <f t="shared" si="48"/>
        <v>0</v>
      </c>
      <c r="W285" s="153"/>
      <c r="X285" s="153" t="s">
        <v>284</v>
      </c>
      <c r="Y285" s="144"/>
      <c r="Z285" s="144"/>
      <c r="AA285" s="144"/>
      <c r="AB285" s="144"/>
      <c r="AC285" s="144"/>
      <c r="AD285" s="144"/>
      <c r="AE285" s="144"/>
      <c r="AF285" s="144"/>
      <c r="AG285" s="144" t="s">
        <v>285</v>
      </c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</row>
    <row r="286" spans="1:60" outlineLevel="1" x14ac:dyDescent="0.2">
      <c r="A286" s="169">
        <v>180</v>
      </c>
      <c r="B286" s="170" t="s">
        <v>660</v>
      </c>
      <c r="C286" s="179" t="s">
        <v>661</v>
      </c>
      <c r="D286" s="171" t="s">
        <v>274</v>
      </c>
      <c r="E286" s="172">
        <v>3</v>
      </c>
      <c r="F286" s="173"/>
      <c r="G286" s="174">
        <f t="shared" si="42"/>
        <v>0</v>
      </c>
      <c r="H286" s="173"/>
      <c r="I286" s="174">
        <f t="shared" si="43"/>
        <v>0</v>
      </c>
      <c r="J286" s="173"/>
      <c r="K286" s="174">
        <f t="shared" si="44"/>
        <v>0</v>
      </c>
      <c r="L286" s="174">
        <v>21</v>
      </c>
      <c r="M286" s="174">
        <f t="shared" si="45"/>
        <v>0</v>
      </c>
      <c r="N286" s="174">
        <v>0</v>
      </c>
      <c r="O286" s="174">
        <f t="shared" si="46"/>
        <v>0</v>
      </c>
      <c r="P286" s="174">
        <v>0</v>
      </c>
      <c r="Q286" s="174">
        <f t="shared" si="47"/>
        <v>0</v>
      </c>
      <c r="R286" s="174"/>
      <c r="S286" s="174" t="s">
        <v>374</v>
      </c>
      <c r="T286" s="175" t="s">
        <v>171</v>
      </c>
      <c r="U286" s="153">
        <v>0</v>
      </c>
      <c r="V286" s="153">
        <f t="shared" si="48"/>
        <v>0</v>
      </c>
      <c r="W286" s="153"/>
      <c r="X286" s="153" t="s">
        <v>237</v>
      </c>
      <c r="Y286" s="144"/>
      <c r="Z286" s="144"/>
      <c r="AA286" s="144"/>
      <c r="AB286" s="144"/>
      <c r="AC286" s="144"/>
      <c r="AD286" s="144"/>
      <c r="AE286" s="144"/>
      <c r="AF286" s="144"/>
      <c r="AG286" s="144" t="s">
        <v>238</v>
      </c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</row>
    <row r="287" spans="1:60" ht="25.5" x14ac:dyDescent="0.2">
      <c r="A287" s="155" t="s">
        <v>165</v>
      </c>
      <c r="B287" s="156" t="s">
        <v>116</v>
      </c>
      <c r="C287" s="177" t="s">
        <v>117</v>
      </c>
      <c r="D287" s="157"/>
      <c r="E287" s="158"/>
      <c r="F287" s="159"/>
      <c r="G287" s="159">
        <f>SUMIF(AG288:AG294,"&lt;&gt;NOR",G288:G294)</f>
        <v>0</v>
      </c>
      <c r="H287" s="159"/>
      <c r="I287" s="159">
        <f>SUM(I288:I294)</f>
        <v>0</v>
      </c>
      <c r="J287" s="159"/>
      <c r="K287" s="159">
        <f>SUM(K288:K294)</f>
        <v>0</v>
      </c>
      <c r="L287" s="159"/>
      <c r="M287" s="159">
        <f>SUM(M288:M294)</f>
        <v>0</v>
      </c>
      <c r="N287" s="159"/>
      <c r="O287" s="159">
        <f>SUM(O288:O294)</f>
        <v>0</v>
      </c>
      <c r="P287" s="159"/>
      <c r="Q287" s="159">
        <f>SUM(Q288:Q294)</f>
        <v>0</v>
      </c>
      <c r="R287" s="159"/>
      <c r="S287" s="159"/>
      <c r="T287" s="160"/>
      <c r="U287" s="154"/>
      <c r="V287" s="154">
        <f>SUM(V288:V294)</f>
        <v>0</v>
      </c>
      <c r="W287" s="154"/>
      <c r="X287" s="154"/>
      <c r="AG287" t="s">
        <v>166</v>
      </c>
    </row>
    <row r="288" spans="1:60" outlineLevel="1" x14ac:dyDescent="0.2">
      <c r="A288" s="169">
        <v>181</v>
      </c>
      <c r="B288" s="170" t="s">
        <v>742</v>
      </c>
      <c r="C288" s="179" t="s">
        <v>743</v>
      </c>
      <c r="D288" s="171" t="s">
        <v>367</v>
      </c>
      <c r="E288" s="172">
        <v>2</v>
      </c>
      <c r="F288" s="173"/>
      <c r="G288" s="174">
        <f t="shared" ref="G288:G294" si="49">ROUND(E288*F288,2)</f>
        <v>0</v>
      </c>
      <c r="H288" s="173"/>
      <c r="I288" s="174">
        <f t="shared" ref="I288:I294" si="50">ROUND(E288*H288,2)</f>
        <v>0</v>
      </c>
      <c r="J288" s="173"/>
      <c r="K288" s="174">
        <f t="shared" ref="K288:K294" si="51">ROUND(E288*J288,2)</f>
        <v>0</v>
      </c>
      <c r="L288" s="174">
        <v>21</v>
      </c>
      <c r="M288" s="174">
        <f t="shared" ref="M288:M294" si="52">G288*(1+L288/100)</f>
        <v>0</v>
      </c>
      <c r="N288" s="174">
        <v>0</v>
      </c>
      <c r="O288" s="174">
        <f t="shared" ref="O288:O294" si="53">ROUND(E288*N288,2)</f>
        <v>0</v>
      </c>
      <c r="P288" s="174">
        <v>0</v>
      </c>
      <c r="Q288" s="174">
        <f t="shared" ref="Q288:Q294" si="54">ROUND(E288*P288,2)</f>
        <v>0</v>
      </c>
      <c r="R288" s="174"/>
      <c r="S288" s="174" t="s">
        <v>374</v>
      </c>
      <c r="T288" s="175" t="s">
        <v>171</v>
      </c>
      <c r="U288" s="153">
        <v>0</v>
      </c>
      <c r="V288" s="153">
        <f t="shared" ref="V288:V294" si="55">ROUND(E288*U288,2)</f>
        <v>0</v>
      </c>
      <c r="W288" s="153"/>
      <c r="X288" s="153" t="s">
        <v>237</v>
      </c>
      <c r="Y288" s="144"/>
      <c r="Z288" s="144"/>
      <c r="AA288" s="144"/>
      <c r="AB288" s="144"/>
      <c r="AC288" s="144"/>
      <c r="AD288" s="144"/>
      <c r="AE288" s="144"/>
      <c r="AF288" s="144"/>
      <c r="AG288" s="144" t="s">
        <v>238</v>
      </c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</row>
    <row r="289" spans="1:60" outlineLevel="1" x14ac:dyDescent="0.2">
      <c r="A289" s="169">
        <v>182</v>
      </c>
      <c r="B289" s="170" t="s">
        <v>744</v>
      </c>
      <c r="C289" s="179" t="s">
        <v>745</v>
      </c>
      <c r="D289" s="171" t="s">
        <v>367</v>
      </c>
      <c r="E289" s="172">
        <v>2</v>
      </c>
      <c r="F289" s="173"/>
      <c r="G289" s="174">
        <f t="shared" si="49"/>
        <v>0</v>
      </c>
      <c r="H289" s="173"/>
      <c r="I289" s="174">
        <f t="shared" si="50"/>
        <v>0</v>
      </c>
      <c r="J289" s="173"/>
      <c r="K289" s="174">
        <f t="shared" si="51"/>
        <v>0</v>
      </c>
      <c r="L289" s="174">
        <v>21</v>
      </c>
      <c r="M289" s="174">
        <f t="shared" si="52"/>
        <v>0</v>
      </c>
      <c r="N289" s="174">
        <v>0</v>
      </c>
      <c r="O289" s="174">
        <f t="shared" si="53"/>
        <v>0</v>
      </c>
      <c r="P289" s="174">
        <v>0</v>
      </c>
      <c r="Q289" s="174">
        <f t="shared" si="54"/>
        <v>0</v>
      </c>
      <c r="R289" s="174"/>
      <c r="S289" s="174" t="s">
        <v>374</v>
      </c>
      <c r="T289" s="175" t="s">
        <v>171</v>
      </c>
      <c r="U289" s="153">
        <v>0</v>
      </c>
      <c r="V289" s="153">
        <f t="shared" si="55"/>
        <v>0</v>
      </c>
      <c r="W289" s="153"/>
      <c r="X289" s="153" t="s">
        <v>237</v>
      </c>
      <c r="Y289" s="144"/>
      <c r="Z289" s="144"/>
      <c r="AA289" s="144"/>
      <c r="AB289" s="144"/>
      <c r="AC289" s="144"/>
      <c r="AD289" s="144"/>
      <c r="AE289" s="144"/>
      <c r="AF289" s="144"/>
      <c r="AG289" s="144" t="s">
        <v>238</v>
      </c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</row>
    <row r="290" spans="1:60" outlineLevel="1" x14ac:dyDescent="0.2">
      <c r="A290" s="169">
        <v>183</v>
      </c>
      <c r="B290" s="170" t="s">
        <v>746</v>
      </c>
      <c r="C290" s="179" t="s">
        <v>747</v>
      </c>
      <c r="D290" s="171" t="s">
        <v>255</v>
      </c>
      <c r="E290" s="172">
        <v>50</v>
      </c>
      <c r="F290" s="173"/>
      <c r="G290" s="174">
        <f t="shared" si="49"/>
        <v>0</v>
      </c>
      <c r="H290" s="173"/>
      <c r="I290" s="174">
        <f t="shared" si="50"/>
        <v>0</v>
      </c>
      <c r="J290" s="173"/>
      <c r="K290" s="174">
        <f t="shared" si="51"/>
        <v>0</v>
      </c>
      <c r="L290" s="174">
        <v>21</v>
      </c>
      <c r="M290" s="174">
        <f t="shared" si="52"/>
        <v>0</v>
      </c>
      <c r="N290" s="174">
        <v>0</v>
      </c>
      <c r="O290" s="174">
        <f t="shared" si="53"/>
        <v>0</v>
      </c>
      <c r="P290" s="174">
        <v>0</v>
      </c>
      <c r="Q290" s="174">
        <f t="shared" si="54"/>
        <v>0</v>
      </c>
      <c r="R290" s="174"/>
      <c r="S290" s="174" t="s">
        <v>374</v>
      </c>
      <c r="T290" s="175" t="s">
        <v>171</v>
      </c>
      <c r="U290" s="153">
        <v>0</v>
      </c>
      <c r="V290" s="153">
        <f t="shared" si="55"/>
        <v>0</v>
      </c>
      <c r="W290" s="153"/>
      <c r="X290" s="153" t="s">
        <v>237</v>
      </c>
      <c r="Y290" s="144"/>
      <c r="Z290" s="144"/>
      <c r="AA290" s="144"/>
      <c r="AB290" s="144"/>
      <c r="AC290" s="144"/>
      <c r="AD290" s="144"/>
      <c r="AE290" s="144"/>
      <c r="AF290" s="144"/>
      <c r="AG290" s="144" t="s">
        <v>238</v>
      </c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  <c r="AV290" s="144"/>
      <c r="AW290" s="144"/>
      <c r="AX290" s="144"/>
      <c r="AY290" s="144"/>
      <c r="AZ290" s="144"/>
      <c r="BA290" s="144"/>
      <c r="BB290" s="144"/>
      <c r="BC290" s="144"/>
      <c r="BD290" s="144"/>
      <c r="BE290" s="144"/>
      <c r="BF290" s="144"/>
      <c r="BG290" s="144"/>
      <c r="BH290" s="144"/>
    </row>
    <row r="291" spans="1:60" outlineLevel="1" x14ac:dyDescent="0.2">
      <c r="A291" s="169">
        <v>184</v>
      </c>
      <c r="B291" s="170" t="s">
        <v>748</v>
      </c>
      <c r="C291" s="179" t="s">
        <v>749</v>
      </c>
      <c r="D291" s="171" t="s">
        <v>234</v>
      </c>
      <c r="E291" s="172">
        <v>30</v>
      </c>
      <c r="F291" s="173"/>
      <c r="G291" s="174">
        <f t="shared" si="49"/>
        <v>0</v>
      </c>
      <c r="H291" s="173"/>
      <c r="I291" s="174">
        <f t="shared" si="50"/>
        <v>0</v>
      </c>
      <c r="J291" s="173"/>
      <c r="K291" s="174">
        <f t="shared" si="51"/>
        <v>0</v>
      </c>
      <c r="L291" s="174">
        <v>21</v>
      </c>
      <c r="M291" s="174">
        <f t="shared" si="52"/>
        <v>0</v>
      </c>
      <c r="N291" s="174">
        <v>0</v>
      </c>
      <c r="O291" s="174">
        <f t="shared" si="53"/>
        <v>0</v>
      </c>
      <c r="P291" s="174">
        <v>0</v>
      </c>
      <c r="Q291" s="174">
        <f t="shared" si="54"/>
        <v>0</v>
      </c>
      <c r="R291" s="174"/>
      <c r="S291" s="174" t="s">
        <v>374</v>
      </c>
      <c r="T291" s="175" t="s">
        <v>171</v>
      </c>
      <c r="U291" s="153">
        <v>0</v>
      </c>
      <c r="V291" s="153">
        <f t="shared" si="55"/>
        <v>0</v>
      </c>
      <c r="W291" s="153"/>
      <c r="X291" s="153" t="s">
        <v>237</v>
      </c>
      <c r="Y291" s="144"/>
      <c r="Z291" s="144"/>
      <c r="AA291" s="144"/>
      <c r="AB291" s="144"/>
      <c r="AC291" s="144"/>
      <c r="AD291" s="144"/>
      <c r="AE291" s="144"/>
      <c r="AF291" s="144"/>
      <c r="AG291" s="144" t="s">
        <v>238</v>
      </c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  <c r="AV291" s="144"/>
      <c r="AW291" s="144"/>
      <c r="AX291" s="144"/>
      <c r="AY291" s="144"/>
      <c r="AZ291" s="144"/>
      <c r="BA291" s="144"/>
      <c r="BB291" s="144"/>
      <c r="BC291" s="144"/>
      <c r="BD291" s="144"/>
      <c r="BE291" s="144"/>
      <c r="BF291" s="144"/>
      <c r="BG291" s="144"/>
      <c r="BH291" s="144"/>
    </row>
    <row r="292" spans="1:60" outlineLevel="1" x14ac:dyDescent="0.2">
      <c r="A292" s="169">
        <v>185</v>
      </c>
      <c r="B292" s="170" t="s">
        <v>750</v>
      </c>
      <c r="C292" s="179" t="s">
        <v>751</v>
      </c>
      <c r="D292" s="171" t="s">
        <v>234</v>
      </c>
      <c r="E292" s="172">
        <v>30</v>
      </c>
      <c r="F292" s="173"/>
      <c r="G292" s="174">
        <f t="shared" si="49"/>
        <v>0</v>
      </c>
      <c r="H292" s="173"/>
      <c r="I292" s="174">
        <f t="shared" si="50"/>
        <v>0</v>
      </c>
      <c r="J292" s="173"/>
      <c r="K292" s="174">
        <f t="shared" si="51"/>
        <v>0</v>
      </c>
      <c r="L292" s="174">
        <v>21</v>
      </c>
      <c r="M292" s="174">
        <f t="shared" si="52"/>
        <v>0</v>
      </c>
      <c r="N292" s="174">
        <v>0</v>
      </c>
      <c r="O292" s="174">
        <f t="shared" si="53"/>
        <v>0</v>
      </c>
      <c r="P292" s="174">
        <v>0</v>
      </c>
      <c r="Q292" s="174">
        <f t="shared" si="54"/>
        <v>0</v>
      </c>
      <c r="R292" s="174"/>
      <c r="S292" s="174" t="s">
        <v>374</v>
      </c>
      <c r="T292" s="175" t="s">
        <v>171</v>
      </c>
      <c r="U292" s="153">
        <v>0</v>
      </c>
      <c r="V292" s="153">
        <f t="shared" si="55"/>
        <v>0</v>
      </c>
      <c r="W292" s="153"/>
      <c r="X292" s="153" t="s">
        <v>237</v>
      </c>
      <c r="Y292" s="144"/>
      <c r="Z292" s="144"/>
      <c r="AA292" s="144"/>
      <c r="AB292" s="144"/>
      <c r="AC292" s="144"/>
      <c r="AD292" s="144"/>
      <c r="AE292" s="144"/>
      <c r="AF292" s="144"/>
      <c r="AG292" s="144" t="s">
        <v>238</v>
      </c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  <c r="AV292" s="144"/>
      <c r="AW292" s="144"/>
      <c r="AX292" s="144"/>
      <c r="AY292" s="144"/>
      <c r="AZ292" s="144"/>
      <c r="BA292" s="144"/>
      <c r="BB292" s="144"/>
      <c r="BC292" s="144"/>
      <c r="BD292" s="144"/>
      <c r="BE292" s="144"/>
      <c r="BF292" s="144"/>
      <c r="BG292" s="144"/>
      <c r="BH292" s="144"/>
    </row>
    <row r="293" spans="1:60" outlineLevel="1" x14ac:dyDescent="0.2">
      <c r="A293" s="169">
        <v>186</v>
      </c>
      <c r="B293" s="170" t="s">
        <v>752</v>
      </c>
      <c r="C293" s="179" t="s">
        <v>753</v>
      </c>
      <c r="D293" s="171" t="s">
        <v>234</v>
      </c>
      <c r="E293" s="172">
        <v>30</v>
      </c>
      <c r="F293" s="173"/>
      <c r="G293" s="174">
        <f t="shared" si="49"/>
        <v>0</v>
      </c>
      <c r="H293" s="173"/>
      <c r="I293" s="174">
        <f t="shared" si="50"/>
        <v>0</v>
      </c>
      <c r="J293" s="173"/>
      <c r="K293" s="174">
        <f t="shared" si="51"/>
        <v>0</v>
      </c>
      <c r="L293" s="174">
        <v>21</v>
      </c>
      <c r="M293" s="174">
        <f t="shared" si="52"/>
        <v>0</v>
      </c>
      <c r="N293" s="174">
        <v>0</v>
      </c>
      <c r="O293" s="174">
        <f t="shared" si="53"/>
        <v>0</v>
      </c>
      <c r="P293" s="174">
        <v>0</v>
      </c>
      <c r="Q293" s="174">
        <f t="shared" si="54"/>
        <v>0</v>
      </c>
      <c r="R293" s="174"/>
      <c r="S293" s="174" t="s">
        <v>374</v>
      </c>
      <c r="T293" s="175" t="s">
        <v>171</v>
      </c>
      <c r="U293" s="153">
        <v>0</v>
      </c>
      <c r="V293" s="153">
        <f t="shared" si="55"/>
        <v>0</v>
      </c>
      <c r="W293" s="153"/>
      <c r="X293" s="153" t="s">
        <v>237</v>
      </c>
      <c r="Y293" s="144"/>
      <c r="Z293" s="144"/>
      <c r="AA293" s="144"/>
      <c r="AB293" s="144"/>
      <c r="AC293" s="144"/>
      <c r="AD293" s="144"/>
      <c r="AE293" s="144"/>
      <c r="AF293" s="144"/>
      <c r="AG293" s="144" t="s">
        <v>238</v>
      </c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  <c r="AV293" s="144"/>
      <c r="AW293" s="144"/>
      <c r="AX293" s="144"/>
      <c r="AY293" s="144"/>
      <c r="AZ293" s="144"/>
      <c r="BA293" s="144"/>
      <c r="BB293" s="144"/>
      <c r="BC293" s="144"/>
      <c r="BD293" s="144"/>
      <c r="BE293" s="144"/>
      <c r="BF293" s="144"/>
      <c r="BG293" s="144"/>
      <c r="BH293" s="144"/>
    </row>
    <row r="294" spans="1:60" outlineLevel="1" x14ac:dyDescent="0.2">
      <c r="A294" s="161">
        <v>187</v>
      </c>
      <c r="B294" s="162" t="s">
        <v>754</v>
      </c>
      <c r="C294" s="178" t="s">
        <v>755</v>
      </c>
      <c r="D294" s="163" t="s">
        <v>234</v>
      </c>
      <c r="E294" s="164">
        <v>240</v>
      </c>
      <c r="F294" s="165"/>
      <c r="G294" s="166">
        <f t="shared" si="49"/>
        <v>0</v>
      </c>
      <c r="H294" s="165"/>
      <c r="I294" s="166">
        <f t="shared" si="50"/>
        <v>0</v>
      </c>
      <c r="J294" s="165"/>
      <c r="K294" s="166">
        <f t="shared" si="51"/>
        <v>0</v>
      </c>
      <c r="L294" s="166">
        <v>21</v>
      </c>
      <c r="M294" s="166">
        <f t="shared" si="52"/>
        <v>0</v>
      </c>
      <c r="N294" s="166">
        <v>0</v>
      </c>
      <c r="O294" s="166">
        <f t="shared" si="53"/>
        <v>0</v>
      </c>
      <c r="P294" s="166">
        <v>0</v>
      </c>
      <c r="Q294" s="166">
        <f t="shared" si="54"/>
        <v>0</v>
      </c>
      <c r="R294" s="166"/>
      <c r="S294" s="166" t="s">
        <v>374</v>
      </c>
      <c r="T294" s="167" t="s">
        <v>171</v>
      </c>
      <c r="U294" s="153">
        <v>0</v>
      </c>
      <c r="V294" s="153">
        <f t="shared" si="55"/>
        <v>0</v>
      </c>
      <c r="W294" s="153"/>
      <c r="X294" s="153" t="s">
        <v>237</v>
      </c>
      <c r="Y294" s="144"/>
      <c r="Z294" s="144"/>
      <c r="AA294" s="144"/>
      <c r="AB294" s="144"/>
      <c r="AC294" s="144"/>
      <c r="AD294" s="144"/>
      <c r="AE294" s="144"/>
      <c r="AF294" s="144"/>
      <c r="AG294" s="144" t="s">
        <v>238</v>
      </c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</row>
    <row r="295" spans="1:60" x14ac:dyDescent="0.2">
      <c r="A295" s="3"/>
      <c r="B295" s="4"/>
      <c r="C295" s="180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AE295">
        <v>15</v>
      </c>
      <c r="AF295">
        <v>21</v>
      </c>
      <c r="AG295" t="s">
        <v>152</v>
      </c>
    </row>
    <row r="296" spans="1:60" x14ac:dyDescent="0.2">
      <c r="A296" s="147"/>
      <c r="B296" s="148" t="s">
        <v>29</v>
      </c>
      <c r="C296" s="181"/>
      <c r="D296" s="149"/>
      <c r="E296" s="150"/>
      <c r="F296" s="150"/>
      <c r="G296" s="176">
        <f>G8+G56+G106+G123+G136+G157+G247+G287</f>
        <v>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AE296">
        <f>SUMIF(L7:L294,AE295,G7:G294)</f>
        <v>0</v>
      </c>
      <c r="AF296">
        <f>SUMIF(L7:L294,AF295,G7:G294)</f>
        <v>0</v>
      </c>
      <c r="AG296" t="s">
        <v>228</v>
      </c>
    </row>
    <row r="297" spans="1:60" x14ac:dyDescent="0.2">
      <c r="C297" s="182"/>
      <c r="D297" s="10"/>
      <c r="AG297" t="s">
        <v>230</v>
      </c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472HfCjvIT0xVcWdO5BocBrfokvSvH9mz/WLIPMgmqGxtreyDcnpChUAeE/jg2NccLTKxnkXjF9UVrMniZJAKA==" saltValue="JF168frKT4ehXFirdWeNAg==" spinCount="100000" sheet="1" objects="1" scenarios="1"/>
  <mergeCells count="66">
    <mergeCell ref="C270:G270"/>
    <mergeCell ref="C186:G186"/>
    <mergeCell ref="C187:G187"/>
    <mergeCell ref="C202:G202"/>
    <mergeCell ref="C225:G225"/>
    <mergeCell ref="C226:G226"/>
    <mergeCell ref="C227:G227"/>
    <mergeCell ref="C228:G228"/>
    <mergeCell ref="C251:G251"/>
    <mergeCell ref="C254:G254"/>
    <mergeCell ref="C256:G256"/>
    <mergeCell ref="C261:G261"/>
    <mergeCell ref="C184:G184"/>
    <mergeCell ref="C142:G142"/>
    <mergeCell ref="C144:G144"/>
    <mergeCell ref="C161:G161"/>
    <mergeCell ref="C163:G163"/>
    <mergeCell ref="C165:G165"/>
    <mergeCell ref="C167:G167"/>
    <mergeCell ref="C169:G169"/>
    <mergeCell ref="C171:G171"/>
    <mergeCell ref="C180:G180"/>
    <mergeCell ref="C181:G181"/>
    <mergeCell ref="C183:G183"/>
    <mergeCell ref="C130:G130"/>
    <mergeCell ref="C51:G51"/>
    <mergeCell ref="C53:G53"/>
    <mergeCell ref="C91:G91"/>
    <mergeCell ref="C93:G93"/>
    <mergeCell ref="C95:G95"/>
    <mergeCell ref="C99:G99"/>
    <mergeCell ref="C102:G102"/>
    <mergeCell ref="C113:G113"/>
    <mergeCell ref="C118:G118"/>
    <mergeCell ref="C125:G125"/>
    <mergeCell ref="C127:G127"/>
    <mergeCell ref="C49:G49"/>
    <mergeCell ref="C31:G31"/>
    <mergeCell ref="C33:G33"/>
    <mergeCell ref="C34:G34"/>
    <mergeCell ref="C36:G36"/>
    <mergeCell ref="C37:G37"/>
    <mergeCell ref="C39:G39"/>
    <mergeCell ref="C40:G40"/>
    <mergeCell ref="C42:G42"/>
    <mergeCell ref="C43:G43"/>
    <mergeCell ref="C45:G45"/>
    <mergeCell ref="C47:G47"/>
    <mergeCell ref="C30:G30"/>
    <mergeCell ref="C12:G12"/>
    <mergeCell ref="C14:G14"/>
    <mergeCell ref="C15:G15"/>
    <mergeCell ref="C17:G17"/>
    <mergeCell ref="C19:G19"/>
    <mergeCell ref="C20:G20"/>
    <mergeCell ref="C22:G22"/>
    <mergeCell ref="C24:G24"/>
    <mergeCell ref="C25:G25"/>
    <mergeCell ref="C27:G27"/>
    <mergeCell ref="C28:G28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231</v>
      </c>
      <c r="B1" s="263"/>
      <c r="C1" s="263"/>
      <c r="D1" s="263"/>
      <c r="E1" s="263"/>
      <c r="F1" s="263"/>
      <c r="G1" s="263"/>
      <c r="AG1" t="s">
        <v>139</v>
      </c>
    </row>
    <row r="2" spans="1:60" ht="24.95" customHeight="1" x14ac:dyDescent="0.2">
      <c r="A2" s="136" t="s">
        <v>7</v>
      </c>
      <c r="B2" s="48" t="s">
        <v>42</v>
      </c>
      <c r="C2" s="264" t="s">
        <v>43</v>
      </c>
      <c r="D2" s="265"/>
      <c r="E2" s="265"/>
      <c r="F2" s="265"/>
      <c r="G2" s="266"/>
      <c r="AG2" t="s">
        <v>140</v>
      </c>
    </row>
    <row r="3" spans="1:60" ht="24.95" customHeight="1" x14ac:dyDescent="0.2">
      <c r="A3" s="136" t="s">
        <v>8</v>
      </c>
      <c r="B3" s="48" t="s">
        <v>66</v>
      </c>
      <c r="C3" s="264" t="s">
        <v>67</v>
      </c>
      <c r="D3" s="265"/>
      <c r="E3" s="265"/>
      <c r="F3" s="265"/>
      <c r="G3" s="266"/>
      <c r="AC3" s="118" t="s">
        <v>140</v>
      </c>
      <c r="AG3" t="s">
        <v>142</v>
      </c>
    </row>
    <row r="4" spans="1:60" ht="24.95" customHeight="1" x14ac:dyDescent="0.2">
      <c r="A4" s="137" t="s">
        <v>9</v>
      </c>
      <c r="B4" s="138" t="s">
        <v>70</v>
      </c>
      <c r="C4" s="267" t="s">
        <v>71</v>
      </c>
      <c r="D4" s="268"/>
      <c r="E4" s="268"/>
      <c r="F4" s="268"/>
      <c r="G4" s="269"/>
      <c r="AG4" t="s">
        <v>143</v>
      </c>
    </row>
    <row r="5" spans="1:60" x14ac:dyDescent="0.2">
      <c r="D5" s="10"/>
    </row>
    <row r="6" spans="1:60" ht="38.25" x14ac:dyDescent="0.2">
      <c r="A6" s="140" t="s">
        <v>144</v>
      </c>
      <c r="B6" s="142" t="s">
        <v>145</v>
      </c>
      <c r="C6" s="142" t="s">
        <v>146</v>
      </c>
      <c r="D6" s="141" t="s">
        <v>147</v>
      </c>
      <c r="E6" s="140" t="s">
        <v>148</v>
      </c>
      <c r="F6" s="139" t="s">
        <v>149</v>
      </c>
      <c r="G6" s="140" t="s">
        <v>29</v>
      </c>
      <c r="H6" s="143" t="s">
        <v>30</v>
      </c>
      <c r="I6" s="143" t="s">
        <v>150</v>
      </c>
      <c r="J6" s="143" t="s">
        <v>31</v>
      </c>
      <c r="K6" s="143" t="s">
        <v>151</v>
      </c>
      <c r="L6" s="143" t="s">
        <v>152</v>
      </c>
      <c r="M6" s="143" t="s">
        <v>153</v>
      </c>
      <c r="N6" s="143" t="s">
        <v>154</v>
      </c>
      <c r="O6" s="143" t="s">
        <v>155</v>
      </c>
      <c r="P6" s="143" t="s">
        <v>156</v>
      </c>
      <c r="Q6" s="143" t="s">
        <v>157</v>
      </c>
      <c r="R6" s="143" t="s">
        <v>158</v>
      </c>
      <c r="S6" s="143" t="s">
        <v>159</v>
      </c>
      <c r="T6" s="143" t="s">
        <v>160</v>
      </c>
      <c r="U6" s="143" t="s">
        <v>161</v>
      </c>
      <c r="V6" s="143" t="s">
        <v>162</v>
      </c>
      <c r="W6" s="143" t="s">
        <v>163</v>
      </c>
      <c r="X6" s="143" t="s">
        <v>164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165</v>
      </c>
      <c r="B8" s="156" t="s">
        <v>100</v>
      </c>
      <c r="C8" s="177" t="s">
        <v>101</v>
      </c>
      <c r="D8" s="157"/>
      <c r="E8" s="158"/>
      <c r="F8" s="159"/>
      <c r="G8" s="159">
        <f>SUMIF(AG9:AG31,"&lt;&gt;NOR",G9:G31)</f>
        <v>0</v>
      </c>
      <c r="H8" s="159"/>
      <c r="I8" s="159">
        <f>SUM(I9:I31)</f>
        <v>0</v>
      </c>
      <c r="J8" s="159"/>
      <c r="K8" s="159">
        <f>SUM(K9:K31)</f>
        <v>0</v>
      </c>
      <c r="L8" s="159"/>
      <c r="M8" s="159">
        <f>SUM(M9:M31)</f>
        <v>0</v>
      </c>
      <c r="N8" s="159"/>
      <c r="O8" s="159">
        <f>SUM(O9:O31)</f>
        <v>0</v>
      </c>
      <c r="P8" s="159"/>
      <c r="Q8" s="159">
        <f>SUM(Q9:Q31)</f>
        <v>0</v>
      </c>
      <c r="R8" s="159"/>
      <c r="S8" s="159"/>
      <c r="T8" s="160"/>
      <c r="U8" s="154"/>
      <c r="V8" s="154">
        <f>SUM(V9:V31)</f>
        <v>1.07</v>
      </c>
      <c r="W8" s="154"/>
      <c r="X8" s="154"/>
      <c r="AG8" t="s">
        <v>166</v>
      </c>
    </row>
    <row r="9" spans="1:60" ht="22.5" outlineLevel="1" x14ac:dyDescent="0.2">
      <c r="A9" s="169">
        <v>1</v>
      </c>
      <c r="B9" s="170" t="s">
        <v>756</v>
      </c>
      <c r="C9" s="179" t="s">
        <v>757</v>
      </c>
      <c r="D9" s="171" t="s">
        <v>255</v>
      </c>
      <c r="E9" s="172">
        <v>45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374</v>
      </c>
      <c r="T9" s="175" t="s">
        <v>171</v>
      </c>
      <c r="U9" s="153">
        <v>0</v>
      </c>
      <c r="V9" s="153">
        <f>ROUND(E9*U9,2)</f>
        <v>0</v>
      </c>
      <c r="W9" s="153"/>
      <c r="X9" s="153" t="s">
        <v>237</v>
      </c>
      <c r="Y9" s="144"/>
      <c r="Z9" s="144"/>
      <c r="AA9" s="144"/>
      <c r="AB9" s="144"/>
      <c r="AC9" s="144"/>
      <c r="AD9" s="144"/>
      <c r="AE9" s="144"/>
      <c r="AF9" s="144"/>
      <c r="AG9" s="144" t="s">
        <v>368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33.75" outlineLevel="1" x14ac:dyDescent="0.2">
      <c r="A10" s="161">
        <v>2</v>
      </c>
      <c r="B10" s="162" t="s">
        <v>758</v>
      </c>
      <c r="C10" s="178" t="s">
        <v>759</v>
      </c>
      <c r="D10" s="163" t="s">
        <v>255</v>
      </c>
      <c r="E10" s="164">
        <v>45</v>
      </c>
      <c r="F10" s="165"/>
      <c r="G10" s="166">
        <f>ROUND(E10*F10,2)</f>
        <v>0</v>
      </c>
      <c r="H10" s="165"/>
      <c r="I10" s="166">
        <f>ROUND(E10*H10,2)</f>
        <v>0</v>
      </c>
      <c r="J10" s="165"/>
      <c r="K10" s="166">
        <f>ROUND(E10*J10,2)</f>
        <v>0</v>
      </c>
      <c r="L10" s="166">
        <v>21</v>
      </c>
      <c r="M10" s="166">
        <f>G10*(1+L10/100)</f>
        <v>0</v>
      </c>
      <c r="N10" s="166">
        <v>0</v>
      </c>
      <c r="O10" s="166">
        <f>ROUND(E10*N10,2)</f>
        <v>0</v>
      </c>
      <c r="P10" s="166">
        <v>0</v>
      </c>
      <c r="Q10" s="166">
        <f>ROUND(E10*P10,2)</f>
        <v>0</v>
      </c>
      <c r="R10" s="166"/>
      <c r="S10" s="166" t="s">
        <v>374</v>
      </c>
      <c r="T10" s="167" t="s">
        <v>171</v>
      </c>
      <c r="U10" s="153">
        <v>0</v>
      </c>
      <c r="V10" s="153">
        <f>ROUND(E10*U10,2)</f>
        <v>0</v>
      </c>
      <c r="W10" s="153"/>
      <c r="X10" s="153" t="s">
        <v>237</v>
      </c>
      <c r="Y10" s="144"/>
      <c r="Z10" s="144"/>
      <c r="AA10" s="144"/>
      <c r="AB10" s="144"/>
      <c r="AC10" s="144"/>
      <c r="AD10" s="144"/>
      <c r="AE10" s="144"/>
      <c r="AF10" s="144"/>
      <c r="AG10" s="144" t="s">
        <v>368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51"/>
      <c r="B11" s="152"/>
      <c r="C11" s="261" t="s">
        <v>760</v>
      </c>
      <c r="D11" s="262"/>
      <c r="E11" s="262"/>
      <c r="F11" s="262"/>
      <c r="G11" s="26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4"/>
      <c r="Z11" s="144"/>
      <c r="AA11" s="144"/>
      <c r="AB11" s="144"/>
      <c r="AC11" s="144"/>
      <c r="AD11" s="144"/>
      <c r="AE11" s="144"/>
      <c r="AF11" s="144"/>
      <c r="AG11" s="144" t="s">
        <v>175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ht="33.75" outlineLevel="1" x14ac:dyDescent="0.2">
      <c r="A12" s="169">
        <v>3</v>
      </c>
      <c r="B12" s="170" t="s">
        <v>761</v>
      </c>
      <c r="C12" s="179" t="s">
        <v>762</v>
      </c>
      <c r="D12" s="171" t="s">
        <v>255</v>
      </c>
      <c r="E12" s="172">
        <v>45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4"/>
      <c r="S12" s="174" t="s">
        <v>374</v>
      </c>
      <c r="T12" s="175" t="s">
        <v>171</v>
      </c>
      <c r="U12" s="153">
        <v>0</v>
      </c>
      <c r="V12" s="153">
        <f>ROUND(E12*U12,2)</f>
        <v>0</v>
      </c>
      <c r="W12" s="153"/>
      <c r="X12" s="153" t="s">
        <v>237</v>
      </c>
      <c r="Y12" s="144"/>
      <c r="Z12" s="144"/>
      <c r="AA12" s="144"/>
      <c r="AB12" s="144"/>
      <c r="AC12" s="144"/>
      <c r="AD12" s="144"/>
      <c r="AE12" s="144"/>
      <c r="AF12" s="144"/>
      <c r="AG12" s="144" t="s">
        <v>368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69">
        <v>4</v>
      </c>
      <c r="B13" s="170" t="s">
        <v>763</v>
      </c>
      <c r="C13" s="179" t="s">
        <v>764</v>
      </c>
      <c r="D13" s="171" t="s">
        <v>274</v>
      </c>
      <c r="E13" s="172">
        <v>13.5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374</v>
      </c>
      <c r="T13" s="175" t="s">
        <v>171</v>
      </c>
      <c r="U13" s="153">
        <v>0</v>
      </c>
      <c r="V13" s="153">
        <f>ROUND(E13*U13,2)</f>
        <v>0</v>
      </c>
      <c r="W13" s="153"/>
      <c r="X13" s="153" t="s">
        <v>284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285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69">
        <v>5</v>
      </c>
      <c r="B14" s="170" t="s">
        <v>404</v>
      </c>
      <c r="C14" s="179" t="s">
        <v>405</v>
      </c>
      <c r="D14" s="171" t="s">
        <v>255</v>
      </c>
      <c r="E14" s="172">
        <v>45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4" t="s">
        <v>256</v>
      </c>
      <c r="S14" s="174" t="s">
        <v>170</v>
      </c>
      <c r="T14" s="175" t="s">
        <v>171</v>
      </c>
      <c r="U14" s="153">
        <v>1.4999999999999999E-2</v>
      </c>
      <c r="V14" s="153">
        <f>ROUND(E14*U14,2)</f>
        <v>0.68</v>
      </c>
      <c r="W14" s="153"/>
      <c r="X14" s="153" t="s">
        <v>237</v>
      </c>
      <c r="Y14" s="144"/>
      <c r="Z14" s="144"/>
      <c r="AA14" s="144"/>
      <c r="AB14" s="144"/>
      <c r="AC14" s="144"/>
      <c r="AD14" s="144"/>
      <c r="AE14" s="144"/>
      <c r="AF14" s="144"/>
      <c r="AG14" s="144" t="s">
        <v>238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33.75" outlineLevel="1" x14ac:dyDescent="0.2">
      <c r="A15" s="161">
        <v>6</v>
      </c>
      <c r="B15" s="162" t="s">
        <v>765</v>
      </c>
      <c r="C15" s="178" t="s">
        <v>766</v>
      </c>
      <c r="D15" s="163" t="s">
        <v>367</v>
      </c>
      <c r="E15" s="164">
        <v>20</v>
      </c>
      <c r="F15" s="165"/>
      <c r="G15" s="166">
        <f>ROUND(E15*F15,2)</f>
        <v>0</v>
      </c>
      <c r="H15" s="165"/>
      <c r="I15" s="166">
        <f>ROUND(E15*H15,2)</f>
        <v>0</v>
      </c>
      <c r="J15" s="165"/>
      <c r="K15" s="166">
        <f>ROUND(E15*J15,2)</f>
        <v>0</v>
      </c>
      <c r="L15" s="166">
        <v>21</v>
      </c>
      <c r="M15" s="166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6"/>
      <c r="S15" s="166" t="s">
        <v>374</v>
      </c>
      <c r="T15" s="167" t="s">
        <v>171</v>
      </c>
      <c r="U15" s="153">
        <v>0</v>
      </c>
      <c r="V15" s="153">
        <f>ROUND(E15*U15,2)</f>
        <v>0</v>
      </c>
      <c r="W15" s="153"/>
      <c r="X15" s="153" t="s">
        <v>237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368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51"/>
      <c r="B16" s="152"/>
      <c r="C16" s="261" t="s">
        <v>767</v>
      </c>
      <c r="D16" s="262"/>
      <c r="E16" s="262"/>
      <c r="F16" s="262"/>
      <c r="G16" s="262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 t="s">
        <v>175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68" t="str">
        <f>C16</f>
        <v>jeho složení na hromady nebo naložení na dopr. Prostředek, zasypání jámy, doplnění zeminy, zhutnění a úpravu terénu</v>
      </c>
      <c r="BB16" s="144"/>
      <c r="BC16" s="144"/>
      <c r="BD16" s="144"/>
      <c r="BE16" s="144"/>
      <c r="BF16" s="144"/>
      <c r="BG16" s="144"/>
      <c r="BH16" s="144"/>
    </row>
    <row r="17" spans="1:60" ht="33.75" outlineLevel="1" x14ac:dyDescent="0.2">
      <c r="A17" s="161">
        <v>7</v>
      </c>
      <c r="B17" s="162" t="s">
        <v>768</v>
      </c>
      <c r="C17" s="178" t="s">
        <v>769</v>
      </c>
      <c r="D17" s="163" t="s">
        <v>367</v>
      </c>
      <c r="E17" s="164">
        <v>6</v>
      </c>
      <c r="F17" s="165"/>
      <c r="G17" s="166">
        <f>ROUND(E17*F17,2)</f>
        <v>0</v>
      </c>
      <c r="H17" s="165"/>
      <c r="I17" s="166">
        <f>ROUND(E17*H17,2)</f>
        <v>0</v>
      </c>
      <c r="J17" s="165"/>
      <c r="K17" s="166">
        <f>ROUND(E17*J17,2)</f>
        <v>0</v>
      </c>
      <c r="L17" s="166">
        <v>21</v>
      </c>
      <c r="M17" s="166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6"/>
      <c r="S17" s="166" t="s">
        <v>374</v>
      </c>
      <c r="T17" s="167" t="s">
        <v>171</v>
      </c>
      <c r="U17" s="153">
        <v>0</v>
      </c>
      <c r="V17" s="153">
        <f>ROUND(E17*U17,2)</f>
        <v>0</v>
      </c>
      <c r="W17" s="153"/>
      <c r="X17" s="153" t="s">
        <v>237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368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51"/>
      <c r="B18" s="152"/>
      <c r="C18" s="261" t="s">
        <v>767</v>
      </c>
      <c r="D18" s="262"/>
      <c r="E18" s="262"/>
      <c r="F18" s="262"/>
      <c r="G18" s="262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4"/>
      <c r="Z18" s="144"/>
      <c r="AA18" s="144"/>
      <c r="AB18" s="144"/>
      <c r="AC18" s="144"/>
      <c r="AD18" s="144"/>
      <c r="AE18" s="144"/>
      <c r="AF18" s="144"/>
      <c r="AG18" s="144" t="s">
        <v>175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68" t="str">
        <f>C18</f>
        <v>jeho složení na hromady nebo naložení na dopr. Prostředek, zasypání jámy, doplnění zeminy, zhutnění a úpravu terénu</v>
      </c>
      <c r="BB18" s="144"/>
      <c r="BC18" s="144"/>
      <c r="BD18" s="144"/>
      <c r="BE18" s="144"/>
      <c r="BF18" s="144"/>
      <c r="BG18" s="144"/>
      <c r="BH18" s="144"/>
    </row>
    <row r="19" spans="1:60" ht="33.75" outlineLevel="1" x14ac:dyDescent="0.2">
      <c r="A19" s="169">
        <v>8</v>
      </c>
      <c r="B19" s="170" t="s">
        <v>761</v>
      </c>
      <c r="C19" s="179" t="s">
        <v>762</v>
      </c>
      <c r="D19" s="171" t="s">
        <v>255</v>
      </c>
      <c r="E19" s="172">
        <v>26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374</v>
      </c>
      <c r="T19" s="175" t="s">
        <v>171</v>
      </c>
      <c r="U19" s="153">
        <v>0</v>
      </c>
      <c r="V19" s="153">
        <f>ROUND(E19*U19,2)</f>
        <v>0</v>
      </c>
      <c r="W19" s="153"/>
      <c r="X19" s="153" t="s">
        <v>237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238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69">
        <v>9</v>
      </c>
      <c r="B20" s="170" t="s">
        <v>763</v>
      </c>
      <c r="C20" s="179" t="s">
        <v>764</v>
      </c>
      <c r="D20" s="171" t="s">
        <v>274</v>
      </c>
      <c r="E20" s="172">
        <v>7.8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4"/>
      <c r="S20" s="174" t="s">
        <v>374</v>
      </c>
      <c r="T20" s="175" t="s">
        <v>171</v>
      </c>
      <c r="U20" s="153">
        <v>0</v>
      </c>
      <c r="V20" s="153">
        <f>ROUND(E20*U20,2)</f>
        <v>0</v>
      </c>
      <c r="W20" s="153"/>
      <c r="X20" s="153" t="s">
        <v>284</v>
      </c>
      <c r="Y20" s="144"/>
      <c r="Z20" s="144"/>
      <c r="AA20" s="144"/>
      <c r="AB20" s="144"/>
      <c r="AC20" s="144"/>
      <c r="AD20" s="144"/>
      <c r="AE20" s="144"/>
      <c r="AF20" s="144"/>
      <c r="AG20" s="144" t="s">
        <v>285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69">
        <v>10</v>
      </c>
      <c r="B21" s="170" t="s">
        <v>404</v>
      </c>
      <c r="C21" s="179" t="s">
        <v>405</v>
      </c>
      <c r="D21" s="171" t="s">
        <v>255</v>
      </c>
      <c r="E21" s="172">
        <v>26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 t="s">
        <v>256</v>
      </c>
      <c r="S21" s="174" t="s">
        <v>170</v>
      </c>
      <c r="T21" s="175" t="s">
        <v>171</v>
      </c>
      <c r="U21" s="153">
        <v>1.4999999999999999E-2</v>
      </c>
      <c r="V21" s="153">
        <f>ROUND(E21*U21,2)</f>
        <v>0.39</v>
      </c>
      <c r="W21" s="153"/>
      <c r="X21" s="153" t="s">
        <v>237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368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69">
        <v>11</v>
      </c>
      <c r="B22" s="170" t="s">
        <v>770</v>
      </c>
      <c r="C22" s="179" t="s">
        <v>496</v>
      </c>
      <c r="D22" s="171" t="s">
        <v>274</v>
      </c>
      <c r="E22" s="172">
        <v>2.6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4"/>
      <c r="S22" s="174" t="s">
        <v>374</v>
      </c>
      <c r="T22" s="175" t="s">
        <v>171</v>
      </c>
      <c r="U22" s="153">
        <v>0</v>
      </c>
      <c r="V22" s="153">
        <f>ROUND(E22*U22,2)</f>
        <v>0</v>
      </c>
      <c r="W22" s="153"/>
      <c r="X22" s="153" t="s">
        <v>237</v>
      </c>
      <c r="Y22" s="144"/>
      <c r="Z22" s="144"/>
      <c r="AA22" s="144"/>
      <c r="AB22" s="144"/>
      <c r="AC22" s="144"/>
      <c r="AD22" s="144"/>
      <c r="AE22" s="144"/>
      <c r="AF22" s="144"/>
      <c r="AG22" s="144" t="s">
        <v>238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33.75" outlineLevel="1" x14ac:dyDescent="0.2">
      <c r="A23" s="161">
        <v>12</v>
      </c>
      <c r="B23" s="162" t="s">
        <v>771</v>
      </c>
      <c r="C23" s="178" t="s">
        <v>772</v>
      </c>
      <c r="D23" s="163" t="s">
        <v>255</v>
      </c>
      <c r="E23" s="164">
        <v>2</v>
      </c>
      <c r="F23" s="165"/>
      <c r="G23" s="166">
        <f>ROUND(E23*F23,2)</f>
        <v>0</v>
      </c>
      <c r="H23" s="165"/>
      <c r="I23" s="166">
        <f>ROUND(E23*H23,2)</f>
        <v>0</v>
      </c>
      <c r="J23" s="165"/>
      <c r="K23" s="166">
        <f>ROUND(E23*J23,2)</f>
        <v>0</v>
      </c>
      <c r="L23" s="166">
        <v>21</v>
      </c>
      <c r="M23" s="166">
        <f>G23*(1+L23/100)</f>
        <v>0</v>
      </c>
      <c r="N23" s="166">
        <v>0</v>
      </c>
      <c r="O23" s="166">
        <f>ROUND(E23*N23,2)</f>
        <v>0</v>
      </c>
      <c r="P23" s="166">
        <v>0</v>
      </c>
      <c r="Q23" s="166">
        <f>ROUND(E23*P23,2)</f>
        <v>0</v>
      </c>
      <c r="R23" s="166"/>
      <c r="S23" s="166" t="s">
        <v>374</v>
      </c>
      <c r="T23" s="167" t="s">
        <v>171</v>
      </c>
      <c r="U23" s="153">
        <v>0</v>
      </c>
      <c r="V23" s="153">
        <f>ROUND(E23*U23,2)</f>
        <v>0</v>
      </c>
      <c r="W23" s="153"/>
      <c r="X23" s="153" t="s">
        <v>237</v>
      </c>
      <c r="Y23" s="144"/>
      <c r="Z23" s="144"/>
      <c r="AA23" s="144"/>
      <c r="AB23" s="144"/>
      <c r="AC23" s="144"/>
      <c r="AD23" s="144"/>
      <c r="AE23" s="144"/>
      <c r="AF23" s="144"/>
      <c r="AG23" s="144" t="s">
        <v>368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51"/>
      <c r="B24" s="152"/>
      <c r="C24" s="261" t="s">
        <v>773</v>
      </c>
      <c r="D24" s="262"/>
      <c r="E24" s="262"/>
      <c r="F24" s="262"/>
      <c r="G24" s="262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4"/>
      <c r="Z24" s="144"/>
      <c r="AA24" s="144"/>
      <c r="AB24" s="144"/>
      <c r="AC24" s="144"/>
      <c r="AD24" s="144"/>
      <c r="AE24" s="144"/>
      <c r="AF24" s="144"/>
      <c r="AG24" s="144" t="s">
        <v>175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68" t="str">
        <f>C24</f>
        <v>na hromady n. S naložením na dopr. Prostředek a příp. Úpravu terénu se zhutněním po odstranění dřevin</v>
      </c>
      <c r="BB24" s="144"/>
      <c r="BC24" s="144"/>
      <c r="BD24" s="144"/>
      <c r="BE24" s="144"/>
      <c r="BF24" s="144"/>
      <c r="BG24" s="144"/>
      <c r="BH24" s="144"/>
    </row>
    <row r="25" spans="1:60" ht="33.75" outlineLevel="1" x14ac:dyDescent="0.2">
      <c r="A25" s="161">
        <v>13</v>
      </c>
      <c r="B25" s="162" t="s">
        <v>774</v>
      </c>
      <c r="C25" s="178" t="s">
        <v>775</v>
      </c>
      <c r="D25" s="163" t="s">
        <v>255</v>
      </c>
      <c r="E25" s="164">
        <v>114</v>
      </c>
      <c r="F25" s="165"/>
      <c r="G25" s="166">
        <f>ROUND(E25*F25,2)</f>
        <v>0</v>
      </c>
      <c r="H25" s="165"/>
      <c r="I25" s="166">
        <f>ROUND(E25*H25,2)</f>
        <v>0</v>
      </c>
      <c r="J25" s="165"/>
      <c r="K25" s="166">
        <f>ROUND(E25*J25,2)</f>
        <v>0</v>
      </c>
      <c r="L25" s="166">
        <v>21</v>
      </c>
      <c r="M25" s="166">
        <f>G25*(1+L25/100)</f>
        <v>0</v>
      </c>
      <c r="N25" s="166">
        <v>0</v>
      </c>
      <c r="O25" s="166">
        <f>ROUND(E25*N25,2)</f>
        <v>0</v>
      </c>
      <c r="P25" s="166">
        <v>0</v>
      </c>
      <c r="Q25" s="166">
        <f>ROUND(E25*P25,2)</f>
        <v>0</v>
      </c>
      <c r="R25" s="166"/>
      <c r="S25" s="166" t="s">
        <v>374</v>
      </c>
      <c r="T25" s="167" t="s">
        <v>171</v>
      </c>
      <c r="U25" s="153">
        <v>0</v>
      </c>
      <c r="V25" s="153">
        <f>ROUND(E25*U25,2)</f>
        <v>0</v>
      </c>
      <c r="W25" s="153"/>
      <c r="X25" s="153" t="s">
        <v>237</v>
      </c>
      <c r="Y25" s="144"/>
      <c r="Z25" s="144"/>
      <c r="AA25" s="144"/>
      <c r="AB25" s="144"/>
      <c r="AC25" s="144"/>
      <c r="AD25" s="144"/>
      <c r="AE25" s="144"/>
      <c r="AF25" s="144"/>
      <c r="AG25" s="144" t="s">
        <v>368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51"/>
      <c r="B26" s="152"/>
      <c r="C26" s="261" t="s">
        <v>776</v>
      </c>
      <c r="D26" s="262"/>
      <c r="E26" s="262"/>
      <c r="F26" s="262"/>
      <c r="G26" s="26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175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68" t="str">
        <f>C26</f>
        <v>, se složením na hromady n. S naložením na dopr. Prostředek a příp. Úpravu terénu se zhutněním po odstranění dřevin</v>
      </c>
      <c r="BB26" s="144"/>
      <c r="BC26" s="144"/>
      <c r="BD26" s="144"/>
      <c r="BE26" s="144"/>
      <c r="BF26" s="144"/>
      <c r="BG26" s="144"/>
      <c r="BH26" s="144"/>
    </row>
    <row r="27" spans="1:60" ht="33.75" outlineLevel="1" x14ac:dyDescent="0.2">
      <c r="A27" s="161">
        <v>14</v>
      </c>
      <c r="B27" s="162" t="s">
        <v>777</v>
      </c>
      <c r="C27" s="178" t="s">
        <v>778</v>
      </c>
      <c r="D27" s="163" t="s">
        <v>255</v>
      </c>
      <c r="E27" s="164">
        <v>100</v>
      </c>
      <c r="F27" s="165"/>
      <c r="G27" s="166">
        <f>ROUND(E27*F27,2)</f>
        <v>0</v>
      </c>
      <c r="H27" s="165"/>
      <c r="I27" s="166">
        <f>ROUND(E27*H27,2)</f>
        <v>0</v>
      </c>
      <c r="J27" s="165"/>
      <c r="K27" s="166">
        <f>ROUND(E27*J27,2)</f>
        <v>0</v>
      </c>
      <c r="L27" s="166">
        <v>21</v>
      </c>
      <c r="M27" s="166">
        <f>G27*(1+L27/100)</f>
        <v>0</v>
      </c>
      <c r="N27" s="166">
        <v>0</v>
      </c>
      <c r="O27" s="166">
        <f>ROUND(E27*N27,2)</f>
        <v>0</v>
      </c>
      <c r="P27" s="166">
        <v>0</v>
      </c>
      <c r="Q27" s="166">
        <f>ROUND(E27*P27,2)</f>
        <v>0</v>
      </c>
      <c r="R27" s="166"/>
      <c r="S27" s="166" t="s">
        <v>374</v>
      </c>
      <c r="T27" s="167" t="s">
        <v>171</v>
      </c>
      <c r="U27" s="153">
        <v>0</v>
      </c>
      <c r="V27" s="153">
        <f>ROUND(E27*U27,2)</f>
        <v>0</v>
      </c>
      <c r="W27" s="153"/>
      <c r="X27" s="153" t="s">
        <v>237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368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51"/>
      <c r="B28" s="152"/>
      <c r="C28" s="261" t="s">
        <v>779</v>
      </c>
      <c r="D28" s="262"/>
      <c r="E28" s="262"/>
      <c r="F28" s="262"/>
      <c r="G28" s="26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175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68" t="str">
        <f>C28</f>
        <v>složením na hromady n. S naložením na dopr. Prostředek a příp. Úpravu terénu se zhutněním po odstranění dřevin</v>
      </c>
      <c r="BB28" s="144"/>
      <c r="BC28" s="144"/>
      <c r="BD28" s="144"/>
      <c r="BE28" s="144"/>
      <c r="BF28" s="144"/>
      <c r="BG28" s="144"/>
      <c r="BH28" s="144"/>
    </row>
    <row r="29" spans="1:60" ht="33.75" outlineLevel="1" x14ac:dyDescent="0.2">
      <c r="A29" s="161">
        <v>15</v>
      </c>
      <c r="B29" s="162" t="s">
        <v>780</v>
      </c>
      <c r="C29" s="178" t="s">
        <v>781</v>
      </c>
      <c r="D29" s="163" t="s">
        <v>255</v>
      </c>
      <c r="E29" s="164">
        <v>200</v>
      </c>
      <c r="F29" s="165"/>
      <c r="G29" s="166">
        <f>ROUND(E29*F29,2)</f>
        <v>0</v>
      </c>
      <c r="H29" s="165"/>
      <c r="I29" s="166">
        <f>ROUND(E29*H29,2)</f>
        <v>0</v>
      </c>
      <c r="J29" s="165"/>
      <c r="K29" s="166">
        <f>ROUND(E29*J29,2)</f>
        <v>0</v>
      </c>
      <c r="L29" s="166">
        <v>21</v>
      </c>
      <c r="M29" s="166">
        <f>G29*(1+L29/100)</f>
        <v>0</v>
      </c>
      <c r="N29" s="166">
        <v>0</v>
      </c>
      <c r="O29" s="166">
        <f>ROUND(E29*N29,2)</f>
        <v>0</v>
      </c>
      <c r="P29" s="166">
        <v>0</v>
      </c>
      <c r="Q29" s="166">
        <f>ROUND(E29*P29,2)</f>
        <v>0</v>
      </c>
      <c r="R29" s="166"/>
      <c r="S29" s="166" t="s">
        <v>374</v>
      </c>
      <c r="T29" s="167" t="s">
        <v>171</v>
      </c>
      <c r="U29" s="153">
        <v>0</v>
      </c>
      <c r="V29" s="153">
        <f>ROUND(E29*U29,2)</f>
        <v>0</v>
      </c>
      <c r="W29" s="153"/>
      <c r="X29" s="153" t="s">
        <v>237</v>
      </c>
      <c r="Y29" s="144"/>
      <c r="Z29" s="144"/>
      <c r="AA29" s="144"/>
      <c r="AB29" s="144"/>
      <c r="AC29" s="144"/>
      <c r="AD29" s="144"/>
      <c r="AE29" s="144"/>
      <c r="AF29" s="144"/>
      <c r="AG29" s="144" t="s">
        <v>368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51"/>
      <c r="B30" s="152"/>
      <c r="C30" s="261" t="s">
        <v>782</v>
      </c>
      <c r="D30" s="262"/>
      <c r="E30" s="262"/>
      <c r="F30" s="262"/>
      <c r="G30" s="262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44"/>
      <c r="Z30" s="144"/>
      <c r="AA30" s="144"/>
      <c r="AB30" s="144"/>
      <c r="AC30" s="144"/>
      <c r="AD30" s="144"/>
      <c r="AE30" s="144"/>
      <c r="AF30" s="144"/>
      <c r="AG30" s="144" t="s">
        <v>175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68" t="str">
        <f>C30</f>
        <v>vzdálenost do 50 m, se složením na hromady n. S naložením na dopr. Prostředek a příp. Úpravu terénu se zhutněním po odstranění dřevin</v>
      </c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69">
        <v>16</v>
      </c>
      <c r="B31" s="170" t="s">
        <v>783</v>
      </c>
      <c r="C31" s="179" t="s">
        <v>784</v>
      </c>
      <c r="D31" s="171" t="s">
        <v>274</v>
      </c>
      <c r="E31" s="172">
        <v>0.54079999999999995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/>
      <c r="S31" s="174" t="s">
        <v>374</v>
      </c>
      <c r="T31" s="175" t="s">
        <v>171</v>
      </c>
      <c r="U31" s="153">
        <v>0</v>
      </c>
      <c r="V31" s="153">
        <f>ROUND(E31*U31,2)</f>
        <v>0</v>
      </c>
      <c r="W31" s="153"/>
      <c r="X31" s="153" t="s">
        <v>237</v>
      </c>
      <c r="Y31" s="144"/>
      <c r="Z31" s="144"/>
      <c r="AA31" s="144"/>
      <c r="AB31" s="144"/>
      <c r="AC31" s="144"/>
      <c r="AD31" s="144"/>
      <c r="AE31" s="144"/>
      <c r="AF31" s="144"/>
      <c r="AG31" s="144" t="s">
        <v>238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x14ac:dyDescent="0.2">
      <c r="A32" s="155" t="s">
        <v>165</v>
      </c>
      <c r="B32" s="156" t="s">
        <v>102</v>
      </c>
      <c r="C32" s="177" t="s">
        <v>103</v>
      </c>
      <c r="D32" s="157"/>
      <c r="E32" s="158"/>
      <c r="F32" s="159"/>
      <c r="G32" s="159">
        <f>SUMIF(AG33:AG35,"&lt;&gt;NOR",G33:G35)</f>
        <v>0</v>
      </c>
      <c r="H32" s="159"/>
      <c r="I32" s="159">
        <f>SUM(I33:I35)</f>
        <v>0</v>
      </c>
      <c r="J32" s="159"/>
      <c r="K32" s="159">
        <f>SUM(K33:K35)</f>
        <v>0</v>
      </c>
      <c r="L32" s="159"/>
      <c r="M32" s="159">
        <f>SUM(M33:M35)</f>
        <v>0</v>
      </c>
      <c r="N32" s="159"/>
      <c r="O32" s="159">
        <f>SUM(O33:O35)</f>
        <v>0</v>
      </c>
      <c r="P32" s="159"/>
      <c r="Q32" s="159">
        <f>SUM(Q33:Q35)</f>
        <v>0</v>
      </c>
      <c r="R32" s="159"/>
      <c r="S32" s="159"/>
      <c r="T32" s="160"/>
      <c r="U32" s="154"/>
      <c r="V32" s="154">
        <f>SUM(V33:V35)</f>
        <v>0</v>
      </c>
      <c r="W32" s="154"/>
      <c r="X32" s="154"/>
      <c r="AG32" t="s">
        <v>166</v>
      </c>
    </row>
    <row r="33" spans="1:60" outlineLevel="1" x14ac:dyDescent="0.2">
      <c r="A33" s="169">
        <v>17</v>
      </c>
      <c r="B33" s="170" t="s">
        <v>785</v>
      </c>
      <c r="C33" s="179" t="s">
        <v>786</v>
      </c>
      <c r="D33" s="171" t="s">
        <v>367</v>
      </c>
      <c r="E33" s="172">
        <v>7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4"/>
      <c r="S33" s="174" t="s">
        <v>374</v>
      </c>
      <c r="T33" s="175" t="s">
        <v>171</v>
      </c>
      <c r="U33" s="153">
        <v>0</v>
      </c>
      <c r="V33" s="153">
        <f>ROUND(E33*U33,2)</f>
        <v>0</v>
      </c>
      <c r="W33" s="153"/>
      <c r="X33" s="153" t="s">
        <v>237</v>
      </c>
      <c r="Y33" s="144"/>
      <c r="Z33" s="144"/>
      <c r="AA33" s="144"/>
      <c r="AB33" s="144"/>
      <c r="AC33" s="144"/>
      <c r="AD33" s="144"/>
      <c r="AE33" s="144"/>
      <c r="AF33" s="144"/>
      <c r="AG33" s="144" t="s">
        <v>238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ht="22.5" outlineLevel="1" x14ac:dyDescent="0.2">
      <c r="A34" s="161">
        <v>18</v>
      </c>
      <c r="B34" s="162" t="s">
        <v>787</v>
      </c>
      <c r="C34" s="178" t="s">
        <v>483</v>
      </c>
      <c r="D34" s="163" t="s">
        <v>234</v>
      </c>
      <c r="E34" s="164">
        <v>7.0000000000000007E-2</v>
      </c>
      <c r="F34" s="165"/>
      <c r="G34" s="166">
        <f>ROUND(E34*F34,2)</f>
        <v>0</v>
      </c>
      <c r="H34" s="165"/>
      <c r="I34" s="166">
        <f>ROUND(E34*H34,2)</f>
        <v>0</v>
      </c>
      <c r="J34" s="165"/>
      <c r="K34" s="166">
        <f>ROUND(E34*J34,2)</f>
        <v>0</v>
      </c>
      <c r="L34" s="166">
        <v>21</v>
      </c>
      <c r="M34" s="166">
        <f>G34*(1+L34/100)</f>
        <v>0</v>
      </c>
      <c r="N34" s="166">
        <v>0</v>
      </c>
      <c r="O34" s="166">
        <f>ROUND(E34*N34,2)</f>
        <v>0</v>
      </c>
      <c r="P34" s="166">
        <v>0</v>
      </c>
      <c r="Q34" s="166">
        <f>ROUND(E34*P34,2)</f>
        <v>0</v>
      </c>
      <c r="R34" s="166"/>
      <c r="S34" s="166" t="s">
        <v>374</v>
      </c>
      <c r="T34" s="175" t="s">
        <v>171</v>
      </c>
      <c r="U34" s="153">
        <v>0</v>
      </c>
      <c r="V34" s="153">
        <f>ROUND(E34*U34,2)</f>
        <v>0</v>
      </c>
      <c r="W34" s="153"/>
      <c r="X34" s="153" t="s">
        <v>237</v>
      </c>
      <c r="Y34" s="144"/>
      <c r="Z34" s="144"/>
      <c r="AA34" s="144"/>
      <c r="AB34" s="144"/>
      <c r="AC34" s="144"/>
      <c r="AD34" s="144"/>
      <c r="AE34" s="144"/>
      <c r="AF34" s="144"/>
      <c r="AG34" s="144" t="s">
        <v>238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69">
        <v>19</v>
      </c>
      <c r="B35" s="170" t="s">
        <v>788</v>
      </c>
      <c r="C35" s="179" t="s">
        <v>496</v>
      </c>
      <c r="D35" s="171" t="s">
        <v>274</v>
      </c>
      <c r="E35" s="172">
        <v>1.8200000000000001E-2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4"/>
      <c r="S35" s="174" t="s">
        <v>374</v>
      </c>
      <c r="T35" s="175" t="s">
        <v>171</v>
      </c>
      <c r="U35" s="153">
        <v>0</v>
      </c>
      <c r="V35" s="153">
        <f>ROUND(E35*U35,2)</f>
        <v>0</v>
      </c>
      <c r="W35" s="153"/>
      <c r="X35" s="153" t="s">
        <v>237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238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ht="25.5" x14ac:dyDescent="0.2">
      <c r="A36" s="155" t="s">
        <v>165</v>
      </c>
      <c r="B36" s="156" t="s">
        <v>106</v>
      </c>
      <c r="C36" s="177" t="s">
        <v>107</v>
      </c>
      <c r="D36" s="157"/>
      <c r="E36" s="158"/>
      <c r="F36" s="159"/>
      <c r="G36" s="159">
        <f>SUMIF(AG37:AG53,"&lt;&gt;NOR",G37:G53)</f>
        <v>0</v>
      </c>
      <c r="H36" s="159"/>
      <c r="I36" s="159">
        <f>SUM(I37:I53)</f>
        <v>0</v>
      </c>
      <c r="J36" s="159"/>
      <c r="K36" s="159">
        <f>SUM(K37:K53)</f>
        <v>0</v>
      </c>
      <c r="L36" s="159"/>
      <c r="M36" s="159">
        <f>SUM(M37:M53)</f>
        <v>0</v>
      </c>
      <c r="N36" s="159"/>
      <c r="O36" s="159">
        <f>SUM(O37:O53)</f>
        <v>0</v>
      </c>
      <c r="P36" s="159"/>
      <c r="Q36" s="159">
        <f>SUM(Q37:Q53)</f>
        <v>0</v>
      </c>
      <c r="R36" s="159"/>
      <c r="S36" s="159"/>
      <c r="T36" s="160"/>
      <c r="U36" s="154"/>
      <c r="V36" s="154">
        <f>SUM(V37:V53)</f>
        <v>5.9399999999999995</v>
      </c>
      <c r="W36" s="154"/>
      <c r="X36" s="154"/>
      <c r="AG36" t="s">
        <v>166</v>
      </c>
    </row>
    <row r="37" spans="1:60" ht="22.5" outlineLevel="1" x14ac:dyDescent="0.2">
      <c r="A37" s="169">
        <v>20</v>
      </c>
      <c r="B37" s="170" t="s">
        <v>498</v>
      </c>
      <c r="C37" s="179" t="s">
        <v>913</v>
      </c>
      <c r="D37" s="171" t="s">
        <v>255</v>
      </c>
      <c r="E37" s="172">
        <v>71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4"/>
      <c r="S37" s="174" t="s">
        <v>374</v>
      </c>
      <c r="T37" s="175" t="s">
        <v>171</v>
      </c>
      <c r="U37" s="153">
        <v>0</v>
      </c>
      <c r="V37" s="153">
        <f>ROUND(E37*U37,2)</f>
        <v>0</v>
      </c>
      <c r="W37" s="153"/>
      <c r="X37" s="153" t="s">
        <v>237</v>
      </c>
      <c r="Y37" s="144"/>
      <c r="Z37" s="144"/>
      <c r="AA37" s="144"/>
      <c r="AB37" s="144"/>
      <c r="AC37" s="144"/>
      <c r="AD37" s="144"/>
      <c r="AE37" s="144"/>
      <c r="AF37" s="144"/>
      <c r="AG37" s="144" t="s">
        <v>238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69">
        <v>21</v>
      </c>
      <c r="B38" s="170" t="s">
        <v>499</v>
      </c>
      <c r="C38" s="179" t="s">
        <v>500</v>
      </c>
      <c r="D38" s="171" t="s">
        <v>255</v>
      </c>
      <c r="E38" s="172">
        <v>71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4" t="s">
        <v>256</v>
      </c>
      <c r="S38" s="174" t="s">
        <v>170</v>
      </c>
      <c r="T38" s="175" t="s">
        <v>171</v>
      </c>
      <c r="U38" s="153">
        <v>3.0000000000000001E-3</v>
      </c>
      <c r="V38" s="153">
        <f>ROUND(E38*U38,2)</f>
        <v>0.21</v>
      </c>
      <c r="W38" s="153"/>
      <c r="X38" s="153" t="s">
        <v>237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368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69">
        <v>22</v>
      </c>
      <c r="B39" s="170" t="s">
        <v>501</v>
      </c>
      <c r="C39" s="179" t="s">
        <v>502</v>
      </c>
      <c r="D39" s="171" t="s">
        <v>255</v>
      </c>
      <c r="E39" s="172">
        <v>71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4" t="s">
        <v>256</v>
      </c>
      <c r="S39" s="174" t="s">
        <v>170</v>
      </c>
      <c r="T39" s="175" t="s">
        <v>171</v>
      </c>
      <c r="U39" s="153">
        <v>1E-3</v>
      </c>
      <c r="V39" s="153">
        <f>ROUND(E39*U39,2)</f>
        <v>7.0000000000000007E-2</v>
      </c>
      <c r="W39" s="153"/>
      <c r="X39" s="153" t="s">
        <v>237</v>
      </c>
      <c r="Y39" s="144"/>
      <c r="Z39" s="144"/>
      <c r="AA39" s="144"/>
      <c r="AB39" s="144"/>
      <c r="AC39" s="144"/>
      <c r="AD39" s="144"/>
      <c r="AE39" s="144"/>
      <c r="AF39" s="144"/>
      <c r="AG39" s="144" t="s">
        <v>368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69">
        <v>23</v>
      </c>
      <c r="B40" s="170" t="s">
        <v>503</v>
      </c>
      <c r="C40" s="179" t="s">
        <v>504</v>
      </c>
      <c r="D40" s="171" t="s">
        <v>255</v>
      </c>
      <c r="E40" s="172">
        <v>71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4" t="s">
        <v>256</v>
      </c>
      <c r="S40" s="174" t="s">
        <v>170</v>
      </c>
      <c r="T40" s="175" t="s">
        <v>171</v>
      </c>
      <c r="U40" s="153">
        <v>1E-3</v>
      </c>
      <c r="V40" s="153">
        <f>ROUND(E40*U40,2)</f>
        <v>7.0000000000000007E-2</v>
      </c>
      <c r="W40" s="153"/>
      <c r="X40" s="153" t="s">
        <v>237</v>
      </c>
      <c r="Y40" s="144"/>
      <c r="Z40" s="144"/>
      <c r="AA40" s="144"/>
      <c r="AB40" s="144"/>
      <c r="AC40" s="144"/>
      <c r="AD40" s="144"/>
      <c r="AE40" s="144"/>
      <c r="AF40" s="144"/>
      <c r="AG40" s="144" t="s">
        <v>368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ht="33.75" outlineLevel="1" x14ac:dyDescent="0.2">
      <c r="A41" s="161">
        <v>24</v>
      </c>
      <c r="B41" s="162" t="s">
        <v>505</v>
      </c>
      <c r="C41" s="178" t="s">
        <v>506</v>
      </c>
      <c r="D41" s="163" t="s">
        <v>255</v>
      </c>
      <c r="E41" s="164">
        <v>71</v>
      </c>
      <c r="F41" s="165"/>
      <c r="G41" s="166">
        <f>ROUND(E41*F41,2)</f>
        <v>0</v>
      </c>
      <c r="H41" s="165"/>
      <c r="I41" s="166">
        <f>ROUND(E41*H41,2)</f>
        <v>0</v>
      </c>
      <c r="J41" s="165"/>
      <c r="K41" s="166">
        <f>ROUND(E41*J41,2)</f>
        <v>0</v>
      </c>
      <c r="L41" s="166">
        <v>21</v>
      </c>
      <c r="M41" s="166">
        <f>G41*(1+L41/100)</f>
        <v>0</v>
      </c>
      <c r="N41" s="166">
        <v>0</v>
      </c>
      <c r="O41" s="166">
        <f>ROUND(E41*N41,2)</f>
        <v>0</v>
      </c>
      <c r="P41" s="166">
        <v>0</v>
      </c>
      <c r="Q41" s="166">
        <f>ROUND(E41*P41,2)</f>
        <v>0</v>
      </c>
      <c r="R41" s="166"/>
      <c r="S41" s="166" t="s">
        <v>374</v>
      </c>
      <c r="T41" s="167" t="s">
        <v>171</v>
      </c>
      <c r="U41" s="153">
        <v>0</v>
      </c>
      <c r="V41" s="153">
        <f>ROUND(E41*U41,2)</f>
        <v>0</v>
      </c>
      <c r="W41" s="153"/>
      <c r="X41" s="153" t="s">
        <v>237</v>
      </c>
      <c r="Y41" s="144"/>
      <c r="Z41" s="144"/>
      <c r="AA41" s="144"/>
      <c r="AB41" s="144"/>
      <c r="AC41" s="144"/>
      <c r="AD41" s="144"/>
      <c r="AE41" s="144"/>
      <c r="AF41" s="144"/>
      <c r="AG41" s="144" t="s">
        <v>238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51"/>
      <c r="B42" s="152"/>
      <c r="C42" s="261" t="s">
        <v>527</v>
      </c>
      <c r="D42" s="262"/>
      <c r="E42" s="262"/>
      <c r="F42" s="262"/>
      <c r="G42" s="262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4"/>
      <c r="Z42" s="144"/>
      <c r="AA42" s="144"/>
      <c r="AB42" s="144"/>
      <c r="AC42" s="144"/>
      <c r="AD42" s="144"/>
      <c r="AE42" s="144"/>
      <c r="AF42" s="144"/>
      <c r="AG42" s="144" t="s">
        <v>175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61">
        <v>25</v>
      </c>
      <c r="B43" s="162" t="s">
        <v>507</v>
      </c>
      <c r="C43" s="178" t="s">
        <v>508</v>
      </c>
      <c r="D43" s="163" t="s">
        <v>255</v>
      </c>
      <c r="E43" s="164">
        <v>71</v>
      </c>
      <c r="F43" s="165"/>
      <c r="G43" s="166">
        <f>ROUND(E43*F43,2)</f>
        <v>0</v>
      </c>
      <c r="H43" s="165"/>
      <c r="I43" s="166">
        <f>ROUND(E43*H43,2)</f>
        <v>0</v>
      </c>
      <c r="J43" s="165"/>
      <c r="K43" s="166">
        <f>ROUND(E43*J43,2)</f>
        <v>0</v>
      </c>
      <c r="L43" s="166">
        <v>21</v>
      </c>
      <c r="M43" s="166">
        <f>G43*(1+L43/100)</f>
        <v>0</v>
      </c>
      <c r="N43" s="166">
        <v>0</v>
      </c>
      <c r="O43" s="166">
        <f>ROUND(E43*N43,2)</f>
        <v>0</v>
      </c>
      <c r="P43" s="166">
        <v>0</v>
      </c>
      <c r="Q43" s="166">
        <f>ROUND(E43*P43,2)</f>
        <v>0</v>
      </c>
      <c r="R43" s="166" t="s">
        <v>256</v>
      </c>
      <c r="S43" s="166" t="s">
        <v>170</v>
      </c>
      <c r="T43" s="167" t="s">
        <v>171</v>
      </c>
      <c r="U43" s="153">
        <v>5.5E-2</v>
      </c>
      <c r="V43" s="153">
        <f>ROUND(E43*U43,2)</f>
        <v>3.91</v>
      </c>
      <c r="W43" s="153"/>
      <c r="X43" s="153" t="s">
        <v>237</v>
      </c>
      <c r="Y43" s="144"/>
      <c r="Z43" s="144"/>
      <c r="AA43" s="144"/>
      <c r="AB43" s="144"/>
      <c r="AC43" s="144"/>
      <c r="AD43" s="144"/>
      <c r="AE43" s="144"/>
      <c r="AF43" s="144"/>
      <c r="AG43" s="144" t="s">
        <v>368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51"/>
      <c r="B44" s="152"/>
      <c r="C44" s="272" t="s">
        <v>509</v>
      </c>
      <c r="D44" s="273"/>
      <c r="E44" s="273"/>
      <c r="F44" s="273"/>
      <c r="G44" s="27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44"/>
      <c r="Z44" s="144"/>
      <c r="AA44" s="144"/>
      <c r="AB44" s="144"/>
      <c r="AC44" s="144"/>
      <c r="AD44" s="144"/>
      <c r="AE44" s="144"/>
      <c r="AF44" s="144"/>
      <c r="AG44" s="144" t="s">
        <v>240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69">
        <v>26</v>
      </c>
      <c r="B45" s="170" t="s">
        <v>510</v>
      </c>
      <c r="C45" s="179" t="s">
        <v>511</v>
      </c>
      <c r="D45" s="171" t="s">
        <v>234</v>
      </c>
      <c r="E45" s="172">
        <v>0.7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4"/>
      <c r="S45" s="174" t="s">
        <v>374</v>
      </c>
      <c r="T45" s="175" t="s">
        <v>171</v>
      </c>
      <c r="U45" s="153">
        <v>0</v>
      </c>
      <c r="V45" s="153">
        <f>ROUND(E45*U45,2)</f>
        <v>0</v>
      </c>
      <c r="W45" s="153"/>
      <c r="X45" s="153" t="s">
        <v>284</v>
      </c>
      <c r="Y45" s="144"/>
      <c r="Z45" s="144"/>
      <c r="AA45" s="144"/>
      <c r="AB45" s="144"/>
      <c r="AC45" s="144"/>
      <c r="AD45" s="144"/>
      <c r="AE45" s="144"/>
      <c r="AF45" s="144"/>
      <c r="AG45" s="144" t="s">
        <v>285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69">
        <v>27</v>
      </c>
      <c r="B46" s="170" t="s">
        <v>512</v>
      </c>
      <c r="C46" s="179" t="s">
        <v>513</v>
      </c>
      <c r="D46" s="171" t="s">
        <v>255</v>
      </c>
      <c r="E46" s="172">
        <v>71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4"/>
      <c r="S46" s="174" t="s">
        <v>374</v>
      </c>
      <c r="T46" s="175" t="s">
        <v>171</v>
      </c>
      <c r="U46" s="153">
        <v>0</v>
      </c>
      <c r="V46" s="153">
        <f>ROUND(E46*U46,2)</f>
        <v>0</v>
      </c>
      <c r="W46" s="153"/>
      <c r="X46" s="153" t="s">
        <v>237</v>
      </c>
      <c r="Y46" s="144"/>
      <c r="Z46" s="144"/>
      <c r="AA46" s="144"/>
      <c r="AB46" s="144"/>
      <c r="AC46" s="144"/>
      <c r="AD46" s="144"/>
      <c r="AE46" s="144"/>
      <c r="AF46" s="144"/>
      <c r="AG46" s="144" t="s">
        <v>368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69">
        <v>28</v>
      </c>
      <c r="B47" s="170" t="s">
        <v>514</v>
      </c>
      <c r="C47" s="179" t="s">
        <v>515</v>
      </c>
      <c r="D47" s="171" t="s">
        <v>255</v>
      </c>
      <c r="E47" s="172">
        <v>71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4"/>
      <c r="S47" s="174" t="s">
        <v>374</v>
      </c>
      <c r="T47" s="175" t="s">
        <v>171</v>
      </c>
      <c r="U47" s="153">
        <v>0</v>
      </c>
      <c r="V47" s="153">
        <f>ROUND(E47*U47,2)</f>
        <v>0</v>
      </c>
      <c r="W47" s="153"/>
      <c r="X47" s="153" t="s">
        <v>237</v>
      </c>
      <c r="Y47" s="144"/>
      <c r="Z47" s="144"/>
      <c r="AA47" s="144"/>
      <c r="AB47" s="144"/>
      <c r="AC47" s="144"/>
      <c r="AD47" s="144"/>
      <c r="AE47" s="144"/>
      <c r="AF47" s="144"/>
      <c r="AG47" s="144" t="s">
        <v>238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61">
        <v>29</v>
      </c>
      <c r="B48" s="162" t="s">
        <v>516</v>
      </c>
      <c r="C48" s="178" t="s">
        <v>517</v>
      </c>
      <c r="D48" s="163" t="s">
        <v>274</v>
      </c>
      <c r="E48" s="164">
        <v>1.42E-3</v>
      </c>
      <c r="F48" s="165"/>
      <c r="G48" s="166">
        <f>ROUND(E48*F48,2)</f>
        <v>0</v>
      </c>
      <c r="H48" s="165"/>
      <c r="I48" s="166">
        <f>ROUND(E48*H48,2)</f>
        <v>0</v>
      </c>
      <c r="J48" s="165"/>
      <c r="K48" s="166">
        <f>ROUND(E48*J48,2)</f>
        <v>0</v>
      </c>
      <c r="L48" s="166">
        <v>21</v>
      </c>
      <c r="M48" s="166">
        <f>G48*(1+L48/100)</f>
        <v>0</v>
      </c>
      <c r="N48" s="166">
        <v>0</v>
      </c>
      <c r="O48" s="166">
        <f>ROUND(E48*N48,2)</f>
        <v>0</v>
      </c>
      <c r="P48" s="166">
        <v>0</v>
      </c>
      <c r="Q48" s="166">
        <f>ROUND(E48*P48,2)</f>
        <v>0</v>
      </c>
      <c r="R48" s="166" t="s">
        <v>256</v>
      </c>
      <c r="S48" s="166" t="s">
        <v>170</v>
      </c>
      <c r="T48" s="167" t="s">
        <v>171</v>
      </c>
      <c r="U48" s="153">
        <v>21.428999999999998</v>
      </c>
      <c r="V48" s="153">
        <f>ROUND(E48*U48,2)</f>
        <v>0.03</v>
      </c>
      <c r="W48" s="153"/>
      <c r="X48" s="153" t="s">
        <v>237</v>
      </c>
      <c r="Y48" s="144"/>
      <c r="Z48" s="144"/>
      <c r="AA48" s="144"/>
      <c r="AB48" s="144"/>
      <c r="AC48" s="144"/>
      <c r="AD48" s="144"/>
      <c r="AE48" s="144"/>
      <c r="AF48" s="144"/>
      <c r="AG48" s="144" t="s">
        <v>368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272" t="s">
        <v>518</v>
      </c>
      <c r="D49" s="273"/>
      <c r="E49" s="273"/>
      <c r="F49" s="273"/>
      <c r="G49" s="27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240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69">
        <v>30</v>
      </c>
      <c r="B50" s="170" t="s">
        <v>519</v>
      </c>
      <c r="C50" s="179" t="s">
        <v>520</v>
      </c>
      <c r="D50" s="171" t="s">
        <v>521</v>
      </c>
      <c r="E50" s="172">
        <v>1.4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4"/>
      <c r="S50" s="174" t="s">
        <v>374</v>
      </c>
      <c r="T50" s="175" t="s">
        <v>171</v>
      </c>
      <c r="U50" s="153">
        <v>0</v>
      </c>
      <c r="V50" s="153">
        <f>ROUND(E50*U50,2)</f>
        <v>0</v>
      </c>
      <c r="W50" s="153"/>
      <c r="X50" s="153" t="s">
        <v>284</v>
      </c>
      <c r="Y50" s="144"/>
      <c r="Z50" s="144"/>
      <c r="AA50" s="144"/>
      <c r="AB50" s="144"/>
      <c r="AC50" s="144"/>
      <c r="AD50" s="144"/>
      <c r="AE50" s="144"/>
      <c r="AF50" s="144"/>
      <c r="AG50" s="144" t="s">
        <v>285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69">
        <v>31</v>
      </c>
      <c r="B51" s="170" t="s">
        <v>537</v>
      </c>
      <c r="C51" s="179" t="s">
        <v>925</v>
      </c>
      <c r="D51" s="171" t="s">
        <v>282</v>
      </c>
      <c r="E51" s="172">
        <v>2.1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4"/>
      <c r="S51" s="174" t="s">
        <v>374</v>
      </c>
      <c r="T51" s="175" t="s">
        <v>171</v>
      </c>
      <c r="U51" s="153">
        <v>0</v>
      </c>
      <c r="V51" s="153">
        <f>ROUND(E51*U51,2)</f>
        <v>0</v>
      </c>
      <c r="W51" s="153"/>
      <c r="X51" s="153" t="s">
        <v>284</v>
      </c>
      <c r="Y51" s="144"/>
      <c r="Z51" s="144"/>
      <c r="AA51" s="144"/>
      <c r="AB51" s="144"/>
      <c r="AC51" s="144"/>
      <c r="AD51" s="144"/>
      <c r="AE51" s="144"/>
      <c r="AF51" s="144"/>
      <c r="AG51" s="144" t="s">
        <v>285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ht="22.5" outlineLevel="1" x14ac:dyDescent="0.2">
      <c r="A52" s="169">
        <v>32</v>
      </c>
      <c r="B52" s="170" t="s">
        <v>523</v>
      </c>
      <c r="C52" s="179" t="s">
        <v>524</v>
      </c>
      <c r="D52" s="171" t="s">
        <v>255</v>
      </c>
      <c r="E52" s="172">
        <v>213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4"/>
      <c r="S52" s="174" t="s">
        <v>374</v>
      </c>
      <c r="T52" s="175" t="s">
        <v>171</v>
      </c>
      <c r="U52" s="153">
        <v>0</v>
      </c>
      <c r="V52" s="153">
        <f>ROUND(E52*U52,2)</f>
        <v>0</v>
      </c>
      <c r="W52" s="153"/>
      <c r="X52" s="153" t="s">
        <v>237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238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ht="22.5" outlineLevel="1" x14ac:dyDescent="0.2">
      <c r="A53" s="161">
        <v>33</v>
      </c>
      <c r="B53" s="162" t="s">
        <v>525</v>
      </c>
      <c r="C53" s="178" t="s">
        <v>526</v>
      </c>
      <c r="D53" s="163" t="s">
        <v>274</v>
      </c>
      <c r="E53" s="164">
        <v>0.85697000000000001</v>
      </c>
      <c r="F53" s="165"/>
      <c r="G53" s="166">
        <f>ROUND(E53*F53,2)</f>
        <v>0</v>
      </c>
      <c r="H53" s="165"/>
      <c r="I53" s="166">
        <f>ROUND(E53*H53,2)</f>
        <v>0</v>
      </c>
      <c r="J53" s="165"/>
      <c r="K53" s="166">
        <f>ROUND(E53*J53,2)</f>
        <v>0</v>
      </c>
      <c r="L53" s="166">
        <v>21</v>
      </c>
      <c r="M53" s="166">
        <f>G53*(1+L53/100)</f>
        <v>0</v>
      </c>
      <c r="N53" s="166">
        <v>0</v>
      </c>
      <c r="O53" s="166">
        <f>ROUND(E53*N53,2)</f>
        <v>0</v>
      </c>
      <c r="P53" s="166">
        <v>0</v>
      </c>
      <c r="Q53" s="166">
        <f>ROUND(E53*P53,2)</f>
        <v>0</v>
      </c>
      <c r="R53" s="166" t="s">
        <v>256</v>
      </c>
      <c r="S53" s="166" t="s">
        <v>170</v>
      </c>
      <c r="T53" s="167" t="s">
        <v>171</v>
      </c>
      <c r="U53" s="153">
        <v>1.925</v>
      </c>
      <c r="V53" s="153">
        <f>ROUND(E53*U53,2)</f>
        <v>1.65</v>
      </c>
      <c r="W53" s="153"/>
      <c r="X53" s="153" t="s">
        <v>237</v>
      </c>
      <c r="Y53" s="144"/>
      <c r="Z53" s="144"/>
      <c r="AA53" s="144"/>
      <c r="AB53" s="144"/>
      <c r="AC53" s="144"/>
      <c r="AD53" s="144"/>
      <c r="AE53" s="144"/>
      <c r="AF53" s="144"/>
      <c r="AG53" s="144" t="s">
        <v>238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x14ac:dyDescent="0.2">
      <c r="A54" s="3"/>
      <c r="B54" s="4"/>
      <c r="C54" s="180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152</v>
      </c>
    </row>
    <row r="55" spans="1:60" x14ac:dyDescent="0.2">
      <c r="A55" s="147"/>
      <c r="B55" s="148" t="s">
        <v>29</v>
      </c>
      <c r="C55" s="181"/>
      <c r="D55" s="149"/>
      <c r="E55" s="150"/>
      <c r="F55" s="150"/>
      <c r="G55" s="176">
        <f>G8+G32+G36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228</v>
      </c>
    </row>
    <row r="56" spans="1:60" x14ac:dyDescent="0.2">
      <c r="C56" s="182"/>
      <c r="D56" s="10"/>
      <c r="AG56" t="s">
        <v>230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DuHddJh48bRnxm8DqvydL+xG/OMtET7lIhD33TfRp9BxVQi2kWue+NfsDEi+5ZfSD1sgMqk3Y/171cn4yZSwg==" saltValue="aYmGpk6t99yxsLNfc/h/VQ==" spinCount="100000" sheet="1"/>
  <mergeCells count="14">
    <mergeCell ref="C44:G44"/>
    <mergeCell ref="C49:G49"/>
    <mergeCell ref="C18:G18"/>
    <mergeCell ref="C24:G24"/>
    <mergeCell ref="C26:G26"/>
    <mergeCell ref="C28:G28"/>
    <mergeCell ref="C30:G30"/>
    <mergeCell ref="C42:G42"/>
    <mergeCell ref="C16:G16"/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231</v>
      </c>
      <c r="B1" s="263"/>
      <c r="C1" s="263"/>
      <c r="D1" s="263"/>
      <c r="E1" s="263"/>
      <c r="F1" s="263"/>
      <c r="G1" s="263"/>
      <c r="AG1" t="s">
        <v>139</v>
      </c>
    </row>
    <row r="2" spans="1:60" ht="24.95" customHeight="1" x14ac:dyDescent="0.2">
      <c r="A2" s="136" t="s">
        <v>7</v>
      </c>
      <c r="B2" s="48" t="s">
        <v>42</v>
      </c>
      <c r="C2" s="264" t="s">
        <v>43</v>
      </c>
      <c r="D2" s="265"/>
      <c r="E2" s="265"/>
      <c r="F2" s="265"/>
      <c r="G2" s="266"/>
      <c r="AG2" t="s">
        <v>140</v>
      </c>
    </row>
    <row r="3" spans="1:60" ht="24.95" customHeight="1" x14ac:dyDescent="0.2">
      <c r="A3" s="136" t="s">
        <v>8</v>
      </c>
      <c r="B3" s="48" t="s">
        <v>66</v>
      </c>
      <c r="C3" s="264" t="s">
        <v>67</v>
      </c>
      <c r="D3" s="265"/>
      <c r="E3" s="265"/>
      <c r="F3" s="265"/>
      <c r="G3" s="266"/>
      <c r="AC3" s="118" t="s">
        <v>140</v>
      </c>
      <c r="AG3" t="s">
        <v>142</v>
      </c>
    </row>
    <row r="4" spans="1:60" ht="24.95" customHeight="1" x14ac:dyDescent="0.2">
      <c r="A4" s="137" t="s">
        <v>9</v>
      </c>
      <c r="B4" s="138" t="s">
        <v>72</v>
      </c>
      <c r="C4" s="267" t="s">
        <v>73</v>
      </c>
      <c r="D4" s="268"/>
      <c r="E4" s="268"/>
      <c r="F4" s="268"/>
      <c r="G4" s="269"/>
      <c r="AG4" t="s">
        <v>143</v>
      </c>
    </row>
    <row r="5" spans="1:60" x14ac:dyDescent="0.2">
      <c r="D5" s="10"/>
    </row>
    <row r="6" spans="1:60" ht="38.25" x14ac:dyDescent="0.2">
      <c r="A6" s="140" t="s">
        <v>144</v>
      </c>
      <c r="B6" s="142" t="s">
        <v>145</v>
      </c>
      <c r="C6" s="142" t="s">
        <v>146</v>
      </c>
      <c r="D6" s="141" t="s">
        <v>147</v>
      </c>
      <c r="E6" s="140" t="s">
        <v>148</v>
      </c>
      <c r="F6" s="139" t="s">
        <v>149</v>
      </c>
      <c r="G6" s="140" t="s">
        <v>29</v>
      </c>
      <c r="H6" s="143" t="s">
        <v>30</v>
      </c>
      <c r="I6" s="143" t="s">
        <v>150</v>
      </c>
      <c r="J6" s="143" t="s">
        <v>31</v>
      </c>
      <c r="K6" s="143" t="s">
        <v>151</v>
      </c>
      <c r="L6" s="143" t="s">
        <v>152</v>
      </c>
      <c r="M6" s="143" t="s">
        <v>153</v>
      </c>
      <c r="N6" s="143" t="s">
        <v>154</v>
      </c>
      <c r="O6" s="143" t="s">
        <v>155</v>
      </c>
      <c r="P6" s="143" t="s">
        <v>156</v>
      </c>
      <c r="Q6" s="143" t="s">
        <v>157</v>
      </c>
      <c r="R6" s="143" t="s">
        <v>158</v>
      </c>
      <c r="S6" s="143" t="s">
        <v>159</v>
      </c>
      <c r="T6" s="143" t="s">
        <v>160</v>
      </c>
      <c r="U6" s="143" t="s">
        <v>161</v>
      </c>
      <c r="V6" s="143" t="s">
        <v>162</v>
      </c>
      <c r="W6" s="143" t="s">
        <v>163</v>
      </c>
      <c r="X6" s="143" t="s">
        <v>164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ht="25.5" x14ac:dyDescent="0.2">
      <c r="A8" s="155" t="s">
        <v>165</v>
      </c>
      <c r="B8" s="156" t="s">
        <v>118</v>
      </c>
      <c r="C8" s="177" t="s">
        <v>119</v>
      </c>
      <c r="D8" s="157"/>
      <c r="E8" s="158"/>
      <c r="F8" s="159"/>
      <c r="G8" s="159">
        <f>SUMIF(AG9:AG58,"&lt;&gt;NOR",G9:G58)</f>
        <v>0</v>
      </c>
      <c r="H8" s="159"/>
      <c r="I8" s="159">
        <f>SUM(I9:I58)</f>
        <v>0</v>
      </c>
      <c r="J8" s="159"/>
      <c r="K8" s="159">
        <f>SUM(K9:K58)</f>
        <v>0</v>
      </c>
      <c r="L8" s="159"/>
      <c r="M8" s="159">
        <f>SUM(M9:M58)</f>
        <v>0</v>
      </c>
      <c r="N8" s="159"/>
      <c r="O8" s="159">
        <f>SUM(O9:O58)</f>
        <v>7.02</v>
      </c>
      <c r="P8" s="159"/>
      <c r="Q8" s="159">
        <f>SUM(Q9:Q58)</f>
        <v>0</v>
      </c>
      <c r="R8" s="159"/>
      <c r="S8" s="159"/>
      <c r="T8" s="160"/>
      <c r="U8" s="154"/>
      <c r="V8" s="154">
        <f>SUM(V9:V58)</f>
        <v>58.510000000000005</v>
      </c>
      <c r="W8" s="154"/>
      <c r="X8" s="154"/>
      <c r="AG8" t="s">
        <v>166</v>
      </c>
    </row>
    <row r="9" spans="1:60" outlineLevel="1" x14ac:dyDescent="0.2">
      <c r="A9" s="161">
        <v>1</v>
      </c>
      <c r="B9" s="162" t="s">
        <v>562</v>
      </c>
      <c r="C9" s="178" t="s">
        <v>563</v>
      </c>
      <c r="D9" s="163" t="s">
        <v>367</v>
      </c>
      <c r="E9" s="164">
        <v>3.4</v>
      </c>
      <c r="F9" s="165"/>
      <c r="G9" s="166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 t="s">
        <v>256</v>
      </c>
      <c r="S9" s="166" t="s">
        <v>170</v>
      </c>
      <c r="T9" s="167" t="s">
        <v>171</v>
      </c>
      <c r="U9" s="153">
        <v>0.40500000000000003</v>
      </c>
      <c r="V9" s="153">
        <f>ROUND(E9*U9,2)</f>
        <v>1.38</v>
      </c>
      <c r="W9" s="153"/>
      <c r="X9" s="153" t="s">
        <v>237</v>
      </c>
      <c r="Y9" s="144"/>
      <c r="Z9" s="144"/>
      <c r="AA9" s="144"/>
      <c r="AB9" s="144"/>
      <c r="AC9" s="144"/>
      <c r="AD9" s="144"/>
      <c r="AE9" s="144"/>
      <c r="AF9" s="144"/>
      <c r="AG9" s="144" t="s">
        <v>368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outlineLevel="1" x14ac:dyDescent="0.2">
      <c r="A10" s="151"/>
      <c r="B10" s="152"/>
      <c r="C10" s="272" t="s">
        <v>564</v>
      </c>
      <c r="D10" s="273"/>
      <c r="E10" s="273"/>
      <c r="F10" s="273"/>
      <c r="G10" s="27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240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8" t="str">
        <f>C10</f>
        <v>pro vysazování rostlin v hornině 1 až 4 s výměnou půdy na 50%, s případným naložením přebytečných výkopků na dopravní prostředek, s odvozem na vzdálenost do 20 km a se složením,</v>
      </c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61">
        <v>2</v>
      </c>
      <c r="B11" s="162" t="s">
        <v>565</v>
      </c>
      <c r="C11" s="178" t="s">
        <v>566</v>
      </c>
      <c r="D11" s="163" t="s">
        <v>367</v>
      </c>
      <c r="E11" s="164">
        <v>8.3000000000000007</v>
      </c>
      <c r="F11" s="165"/>
      <c r="G11" s="166">
        <f>ROUND(E11*F11,2)</f>
        <v>0</v>
      </c>
      <c r="H11" s="165"/>
      <c r="I11" s="166">
        <f>ROUND(E11*H11,2)</f>
        <v>0</v>
      </c>
      <c r="J11" s="165"/>
      <c r="K11" s="166">
        <f>ROUND(E11*J11,2)</f>
        <v>0</v>
      </c>
      <c r="L11" s="166">
        <v>21</v>
      </c>
      <c r="M11" s="166">
        <f>G11*(1+L11/100)</f>
        <v>0</v>
      </c>
      <c r="N11" s="166">
        <v>0</v>
      </c>
      <c r="O11" s="166">
        <f>ROUND(E11*N11,2)</f>
        <v>0</v>
      </c>
      <c r="P11" s="166">
        <v>0</v>
      </c>
      <c r="Q11" s="166">
        <f>ROUND(E11*P11,2)</f>
        <v>0</v>
      </c>
      <c r="R11" s="166" t="s">
        <v>256</v>
      </c>
      <c r="S11" s="166" t="s">
        <v>170</v>
      </c>
      <c r="T11" s="167" t="s">
        <v>171</v>
      </c>
      <c r="U11" s="153">
        <v>3.4780000000000002</v>
      </c>
      <c r="V11" s="153">
        <f>ROUND(E11*U11,2)</f>
        <v>28.87</v>
      </c>
      <c r="W11" s="153"/>
      <c r="X11" s="153" t="s">
        <v>237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368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ht="22.5" outlineLevel="1" x14ac:dyDescent="0.2">
      <c r="A12" s="151"/>
      <c r="B12" s="152"/>
      <c r="C12" s="272" t="s">
        <v>564</v>
      </c>
      <c r="D12" s="273"/>
      <c r="E12" s="273"/>
      <c r="F12" s="273"/>
      <c r="G12" s="27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4"/>
      <c r="Z12" s="144"/>
      <c r="AA12" s="144"/>
      <c r="AB12" s="144"/>
      <c r="AC12" s="144"/>
      <c r="AD12" s="144"/>
      <c r="AE12" s="144"/>
      <c r="AF12" s="144"/>
      <c r="AG12" s="144" t="s">
        <v>240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68" t="str">
        <f>C12</f>
        <v>pro vysazování rostlin v hornině 1 až 4 s výměnou půdy na 50%, s případným naložením přebytečných výkopků na dopravní prostředek, s odvozem na vzdálenost do 20 km a se složením,</v>
      </c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61">
        <v>3</v>
      </c>
      <c r="B13" s="162" t="s">
        <v>570</v>
      </c>
      <c r="C13" s="178" t="s">
        <v>571</v>
      </c>
      <c r="D13" s="163" t="s">
        <v>367</v>
      </c>
      <c r="E13" s="164">
        <v>3.4</v>
      </c>
      <c r="F13" s="165"/>
      <c r="G13" s="166">
        <f>ROUND(E13*F13,2)</f>
        <v>0</v>
      </c>
      <c r="H13" s="165"/>
      <c r="I13" s="166">
        <f>ROUND(E13*H13,2)</f>
        <v>0</v>
      </c>
      <c r="J13" s="165"/>
      <c r="K13" s="166">
        <f>ROUND(E13*J13,2)</f>
        <v>0</v>
      </c>
      <c r="L13" s="166">
        <v>21</v>
      </c>
      <c r="M13" s="166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6" t="s">
        <v>256</v>
      </c>
      <c r="S13" s="166" t="s">
        <v>170</v>
      </c>
      <c r="T13" s="167" t="s">
        <v>171</v>
      </c>
      <c r="U13" s="153">
        <v>0.747</v>
      </c>
      <c r="V13" s="153">
        <f>ROUND(E13*U13,2)</f>
        <v>2.54</v>
      </c>
      <c r="W13" s="153"/>
      <c r="X13" s="153" t="s">
        <v>237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368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51"/>
      <c r="B14" s="152"/>
      <c r="C14" s="272" t="s">
        <v>569</v>
      </c>
      <c r="D14" s="273"/>
      <c r="E14" s="273"/>
      <c r="F14" s="273"/>
      <c r="G14" s="27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4"/>
      <c r="Z14" s="144"/>
      <c r="AA14" s="144"/>
      <c r="AB14" s="144"/>
      <c r="AC14" s="144"/>
      <c r="AD14" s="144"/>
      <c r="AE14" s="144"/>
      <c r="AF14" s="144"/>
      <c r="AG14" s="144" t="s">
        <v>240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61">
        <v>4</v>
      </c>
      <c r="B15" s="162" t="s">
        <v>572</v>
      </c>
      <c r="C15" s="178" t="s">
        <v>573</v>
      </c>
      <c r="D15" s="163" t="s">
        <v>367</v>
      </c>
      <c r="E15" s="164">
        <v>8.3000000000000007</v>
      </c>
      <c r="F15" s="165"/>
      <c r="G15" s="166">
        <f>ROUND(E15*F15,2)</f>
        <v>0</v>
      </c>
      <c r="H15" s="165"/>
      <c r="I15" s="166">
        <f>ROUND(E15*H15,2)</f>
        <v>0</v>
      </c>
      <c r="J15" s="165"/>
      <c r="K15" s="166">
        <f>ROUND(E15*J15,2)</f>
        <v>0</v>
      </c>
      <c r="L15" s="166">
        <v>21</v>
      </c>
      <c r="M15" s="166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6" t="s">
        <v>256</v>
      </c>
      <c r="S15" s="166" t="s">
        <v>170</v>
      </c>
      <c r="T15" s="167" t="s">
        <v>171</v>
      </c>
      <c r="U15" s="153">
        <v>3.0920000000000001</v>
      </c>
      <c r="V15" s="153">
        <f>ROUND(E15*U15,2)</f>
        <v>25.66</v>
      </c>
      <c r="W15" s="153"/>
      <c r="X15" s="153" t="s">
        <v>237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368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51"/>
      <c r="B16" s="152"/>
      <c r="C16" s="272" t="s">
        <v>569</v>
      </c>
      <c r="D16" s="273"/>
      <c r="E16" s="273"/>
      <c r="F16" s="273"/>
      <c r="G16" s="27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 t="s">
        <v>240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69">
        <v>5</v>
      </c>
      <c r="B17" s="170" t="s">
        <v>789</v>
      </c>
      <c r="C17" s="179" t="s">
        <v>575</v>
      </c>
      <c r="D17" s="171" t="s">
        <v>367</v>
      </c>
      <c r="E17" s="172">
        <v>11.7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4"/>
      <c r="S17" s="174" t="s">
        <v>374</v>
      </c>
      <c r="T17" s="175" t="s">
        <v>171</v>
      </c>
      <c r="U17" s="153">
        <v>0</v>
      </c>
      <c r="V17" s="153">
        <f>ROUND(E17*U17,2)</f>
        <v>0</v>
      </c>
      <c r="W17" s="153"/>
      <c r="X17" s="153" t="s">
        <v>237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238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69">
        <v>6</v>
      </c>
      <c r="B18" s="170" t="s">
        <v>790</v>
      </c>
      <c r="C18" s="179" t="s">
        <v>927</v>
      </c>
      <c r="D18" s="171" t="s">
        <v>367</v>
      </c>
      <c r="E18" s="172">
        <v>3.4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4"/>
      <c r="S18" s="174" t="s">
        <v>374</v>
      </c>
      <c r="T18" s="175" t="s">
        <v>171</v>
      </c>
      <c r="U18" s="153">
        <v>0</v>
      </c>
      <c r="V18" s="153">
        <f>ROUND(E18*U18,2)</f>
        <v>0</v>
      </c>
      <c r="W18" s="153"/>
      <c r="X18" s="153" t="s">
        <v>237</v>
      </c>
      <c r="Y18" s="144"/>
      <c r="Z18" s="144"/>
      <c r="AA18" s="144"/>
      <c r="AB18" s="144"/>
      <c r="AC18" s="144"/>
      <c r="AD18" s="144"/>
      <c r="AE18" s="144"/>
      <c r="AF18" s="144"/>
      <c r="AG18" s="144" t="s">
        <v>368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ht="22.5" outlineLevel="1" x14ac:dyDescent="0.2">
      <c r="A19" s="169">
        <v>7</v>
      </c>
      <c r="B19" s="170" t="s">
        <v>791</v>
      </c>
      <c r="C19" s="179" t="s">
        <v>792</v>
      </c>
      <c r="D19" s="171" t="s">
        <v>367</v>
      </c>
      <c r="E19" s="172">
        <v>10.199999999999999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374</v>
      </c>
      <c r="T19" s="175" t="s">
        <v>171</v>
      </c>
      <c r="U19" s="153">
        <v>0</v>
      </c>
      <c r="V19" s="153">
        <f>ROUND(E19*U19,2)</f>
        <v>0</v>
      </c>
      <c r="W19" s="153"/>
      <c r="X19" s="153" t="s">
        <v>237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238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69">
        <v>8</v>
      </c>
      <c r="B20" s="170" t="s">
        <v>793</v>
      </c>
      <c r="C20" s="179" t="s">
        <v>794</v>
      </c>
      <c r="D20" s="171" t="s">
        <v>367</v>
      </c>
      <c r="E20" s="172">
        <v>8.3000000000000007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4"/>
      <c r="S20" s="174" t="s">
        <v>374</v>
      </c>
      <c r="T20" s="175" t="s">
        <v>171</v>
      </c>
      <c r="U20" s="153">
        <v>0</v>
      </c>
      <c r="V20" s="153">
        <f>ROUND(E20*U20,2)</f>
        <v>0</v>
      </c>
      <c r="W20" s="153"/>
      <c r="X20" s="153" t="s">
        <v>237</v>
      </c>
      <c r="Y20" s="144"/>
      <c r="Z20" s="144"/>
      <c r="AA20" s="144"/>
      <c r="AB20" s="144"/>
      <c r="AC20" s="144"/>
      <c r="AD20" s="144"/>
      <c r="AE20" s="144"/>
      <c r="AF20" s="144"/>
      <c r="AG20" s="144" t="s">
        <v>368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61">
        <v>9</v>
      </c>
      <c r="B21" s="162" t="s">
        <v>795</v>
      </c>
      <c r="C21" s="178" t="s">
        <v>587</v>
      </c>
      <c r="D21" s="163" t="s">
        <v>367</v>
      </c>
      <c r="E21" s="164">
        <v>28.3</v>
      </c>
      <c r="F21" s="165"/>
      <c r="G21" s="166">
        <f>ROUND(E21*F21,2)</f>
        <v>0</v>
      </c>
      <c r="H21" s="165"/>
      <c r="I21" s="166">
        <f>ROUND(E21*H21,2)</f>
        <v>0</v>
      </c>
      <c r="J21" s="165"/>
      <c r="K21" s="166">
        <f>ROUND(E21*J21,2)</f>
        <v>0</v>
      </c>
      <c r="L21" s="166">
        <v>21</v>
      </c>
      <c r="M21" s="166">
        <f>G21*(1+L21/100)</f>
        <v>0</v>
      </c>
      <c r="N21" s="166">
        <v>0</v>
      </c>
      <c r="O21" s="166">
        <f>ROUND(E21*N21,2)</f>
        <v>0</v>
      </c>
      <c r="P21" s="166">
        <v>0</v>
      </c>
      <c r="Q21" s="166">
        <f>ROUND(E21*P21,2)</f>
        <v>0</v>
      </c>
      <c r="R21" s="166"/>
      <c r="S21" s="166" t="s">
        <v>374</v>
      </c>
      <c r="T21" s="167" t="s">
        <v>171</v>
      </c>
      <c r="U21" s="153">
        <v>0</v>
      </c>
      <c r="V21" s="153">
        <f>ROUND(E21*U21,2)</f>
        <v>0</v>
      </c>
      <c r="W21" s="153"/>
      <c r="X21" s="153" t="s">
        <v>284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285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51"/>
      <c r="B22" s="152"/>
      <c r="C22" s="261" t="s">
        <v>590</v>
      </c>
      <c r="D22" s="262"/>
      <c r="E22" s="262"/>
      <c r="F22" s="262"/>
      <c r="G22" s="262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4"/>
      <c r="Z22" s="144"/>
      <c r="AA22" s="144"/>
      <c r="AB22" s="144"/>
      <c r="AC22" s="144"/>
      <c r="AD22" s="144"/>
      <c r="AE22" s="144"/>
      <c r="AF22" s="144"/>
      <c r="AG22" s="144" t="s">
        <v>175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51"/>
      <c r="B23" s="152"/>
      <c r="C23" s="270" t="s">
        <v>591</v>
      </c>
      <c r="D23" s="271"/>
      <c r="E23" s="271"/>
      <c r="F23" s="271"/>
      <c r="G23" s="271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44"/>
      <c r="Z23" s="144"/>
      <c r="AA23" s="144"/>
      <c r="AB23" s="144"/>
      <c r="AC23" s="144"/>
      <c r="AD23" s="144"/>
      <c r="AE23" s="144"/>
      <c r="AF23" s="144"/>
      <c r="AG23" s="144" t="s">
        <v>175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61">
        <v>10</v>
      </c>
      <c r="B24" s="162" t="s">
        <v>796</v>
      </c>
      <c r="C24" s="178" t="s">
        <v>593</v>
      </c>
      <c r="D24" s="163" t="s">
        <v>367</v>
      </c>
      <c r="E24" s="164">
        <v>45.3</v>
      </c>
      <c r="F24" s="165"/>
      <c r="G24" s="166">
        <f>ROUND(E24*F24,2)</f>
        <v>0</v>
      </c>
      <c r="H24" s="165"/>
      <c r="I24" s="166">
        <f>ROUND(E24*H24,2)</f>
        <v>0</v>
      </c>
      <c r="J24" s="165"/>
      <c r="K24" s="166">
        <f>ROUND(E24*J24,2)</f>
        <v>0</v>
      </c>
      <c r="L24" s="166">
        <v>21</v>
      </c>
      <c r="M24" s="166">
        <f>G24*(1+L24/100)</f>
        <v>0</v>
      </c>
      <c r="N24" s="166">
        <v>0</v>
      </c>
      <c r="O24" s="166">
        <f>ROUND(E24*N24,2)</f>
        <v>0</v>
      </c>
      <c r="P24" s="166">
        <v>0</v>
      </c>
      <c r="Q24" s="166">
        <f>ROUND(E24*P24,2)</f>
        <v>0</v>
      </c>
      <c r="R24" s="166"/>
      <c r="S24" s="166" t="s">
        <v>374</v>
      </c>
      <c r="T24" s="167" t="s">
        <v>171</v>
      </c>
      <c r="U24" s="153">
        <v>0</v>
      </c>
      <c r="V24" s="153">
        <f>ROUND(E24*U24,2)</f>
        <v>0</v>
      </c>
      <c r="W24" s="153"/>
      <c r="X24" s="153" t="s">
        <v>237</v>
      </c>
      <c r="Y24" s="144"/>
      <c r="Z24" s="144"/>
      <c r="AA24" s="144"/>
      <c r="AB24" s="144"/>
      <c r="AC24" s="144"/>
      <c r="AD24" s="144"/>
      <c r="AE24" s="144"/>
      <c r="AF24" s="144"/>
      <c r="AG24" s="144" t="s">
        <v>368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51"/>
      <c r="B25" s="152"/>
      <c r="C25" s="261" t="s">
        <v>594</v>
      </c>
      <c r="D25" s="262"/>
      <c r="E25" s="262"/>
      <c r="F25" s="262"/>
      <c r="G25" s="262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44"/>
      <c r="AA25" s="144"/>
      <c r="AB25" s="144"/>
      <c r="AC25" s="144"/>
      <c r="AD25" s="144"/>
      <c r="AE25" s="144"/>
      <c r="AF25" s="144"/>
      <c r="AG25" s="144" t="s">
        <v>175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51"/>
      <c r="B26" s="152"/>
      <c r="C26" s="270" t="s">
        <v>595</v>
      </c>
      <c r="D26" s="271"/>
      <c r="E26" s="271"/>
      <c r="F26" s="271"/>
      <c r="G26" s="271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175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61">
        <v>11</v>
      </c>
      <c r="B27" s="162" t="s">
        <v>596</v>
      </c>
      <c r="C27" s="178" t="s">
        <v>597</v>
      </c>
      <c r="D27" s="163" t="s">
        <v>308</v>
      </c>
      <c r="E27" s="164">
        <v>24.9</v>
      </c>
      <c r="F27" s="165"/>
      <c r="G27" s="166">
        <f>ROUND(E27*F27,2)</f>
        <v>0</v>
      </c>
      <c r="H27" s="165"/>
      <c r="I27" s="166">
        <f>ROUND(E27*H27,2)</f>
        <v>0</v>
      </c>
      <c r="J27" s="165"/>
      <c r="K27" s="166">
        <f>ROUND(E27*J27,2)</f>
        <v>0</v>
      </c>
      <c r="L27" s="166">
        <v>21</v>
      </c>
      <c r="M27" s="166">
        <f>G27*(1+L27/100)</f>
        <v>0</v>
      </c>
      <c r="N27" s="166">
        <v>0</v>
      </c>
      <c r="O27" s="166">
        <f>ROUND(E27*N27,2)</f>
        <v>0</v>
      </c>
      <c r="P27" s="166">
        <v>0</v>
      </c>
      <c r="Q27" s="166">
        <f>ROUND(E27*P27,2)</f>
        <v>0</v>
      </c>
      <c r="R27" s="166"/>
      <c r="S27" s="166" t="s">
        <v>374</v>
      </c>
      <c r="T27" s="167" t="s">
        <v>171</v>
      </c>
      <c r="U27" s="153">
        <v>0</v>
      </c>
      <c r="V27" s="153">
        <f>ROUND(E27*U27,2)</f>
        <v>0</v>
      </c>
      <c r="W27" s="153"/>
      <c r="X27" s="153" t="s">
        <v>284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285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51"/>
      <c r="B28" s="152"/>
      <c r="C28" s="261" t="s">
        <v>599</v>
      </c>
      <c r="D28" s="262"/>
      <c r="E28" s="262"/>
      <c r="F28" s="262"/>
      <c r="G28" s="26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175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ht="22.5" outlineLevel="1" x14ac:dyDescent="0.2">
      <c r="A29" s="169">
        <v>12</v>
      </c>
      <c r="B29" s="170" t="s">
        <v>600</v>
      </c>
      <c r="C29" s="179" t="s">
        <v>601</v>
      </c>
      <c r="D29" s="171" t="s">
        <v>367</v>
      </c>
      <c r="E29" s="172">
        <v>11.7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4"/>
      <c r="S29" s="174" t="s">
        <v>374</v>
      </c>
      <c r="T29" s="175" t="s">
        <v>171</v>
      </c>
      <c r="U29" s="153">
        <v>0</v>
      </c>
      <c r="V29" s="153">
        <f>ROUND(E29*U29,2)</f>
        <v>0</v>
      </c>
      <c r="W29" s="153"/>
      <c r="X29" s="153" t="s">
        <v>237</v>
      </c>
      <c r="Y29" s="144"/>
      <c r="Z29" s="144"/>
      <c r="AA29" s="144"/>
      <c r="AB29" s="144"/>
      <c r="AC29" s="144"/>
      <c r="AD29" s="144"/>
      <c r="AE29" s="144"/>
      <c r="AF29" s="144"/>
      <c r="AG29" s="144" t="s">
        <v>368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ht="22.5" outlineLevel="1" x14ac:dyDescent="0.2">
      <c r="A30" s="169">
        <v>13</v>
      </c>
      <c r="B30" s="170" t="s">
        <v>602</v>
      </c>
      <c r="C30" s="179" t="s">
        <v>603</v>
      </c>
      <c r="D30" s="171" t="s">
        <v>255</v>
      </c>
      <c r="E30" s="172">
        <v>11.7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4"/>
      <c r="S30" s="174" t="s">
        <v>374</v>
      </c>
      <c r="T30" s="175" t="s">
        <v>171</v>
      </c>
      <c r="U30" s="153">
        <v>0</v>
      </c>
      <c r="V30" s="153">
        <f>ROUND(E30*U30,2)</f>
        <v>0</v>
      </c>
      <c r="W30" s="153"/>
      <c r="X30" s="153" t="s">
        <v>237</v>
      </c>
      <c r="Y30" s="144"/>
      <c r="Z30" s="144"/>
      <c r="AA30" s="144"/>
      <c r="AB30" s="144"/>
      <c r="AC30" s="144"/>
      <c r="AD30" s="144"/>
      <c r="AE30" s="144"/>
      <c r="AF30" s="144"/>
      <c r="AG30" s="144" t="s">
        <v>368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69">
        <v>14</v>
      </c>
      <c r="B31" s="170" t="s">
        <v>797</v>
      </c>
      <c r="C31" s="179" t="s">
        <v>605</v>
      </c>
      <c r="D31" s="171" t="s">
        <v>367</v>
      </c>
      <c r="E31" s="172">
        <v>11.7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/>
      <c r="S31" s="174" t="s">
        <v>374</v>
      </c>
      <c r="T31" s="175" t="s">
        <v>171</v>
      </c>
      <c r="U31" s="153">
        <v>0</v>
      </c>
      <c r="V31" s="153">
        <f>ROUND(E31*U31,2)</f>
        <v>0</v>
      </c>
      <c r="W31" s="153"/>
      <c r="X31" s="153" t="s">
        <v>284</v>
      </c>
      <c r="Y31" s="144"/>
      <c r="Z31" s="144"/>
      <c r="AA31" s="144"/>
      <c r="AB31" s="144"/>
      <c r="AC31" s="144"/>
      <c r="AD31" s="144"/>
      <c r="AE31" s="144"/>
      <c r="AF31" s="144"/>
      <c r="AG31" s="144" t="s">
        <v>285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ht="33.75" outlineLevel="1" x14ac:dyDescent="0.2">
      <c r="A32" s="169">
        <v>15</v>
      </c>
      <c r="B32" s="170" t="s">
        <v>798</v>
      </c>
      <c r="C32" s="179" t="s">
        <v>609</v>
      </c>
      <c r="D32" s="171" t="s">
        <v>367</v>
      </c>
      <c r="E32" s="172">
        <v>11.7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/>
      <c r="S32" s="174" t="s">
        <v>374</v>
      </c>
      <c r="T32" s="175" t="s">
        <v>171</v>
      </c>
      <c r="U32" s="153">
        <v>0</v>
      </c>
      <c r="V32" s="153">
        <f>ROUND(E32*U32,2)</f>
        <v>0</v>
      </c>
      <c r="W32" s="153"/>
      <c r="X32" s="153" t="s">
        <v>237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238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61">
        <v>16</v>
      </c>
      <c r="B33" s="162" t="s">
        <v>799</v>
      </c>
      <c r="C33" s="178" t="s">
        <v>800</v>
      </c>
      <c r="D33" s="163" t="s">
        <v>255</v>
      </c>
      <c r="E33" s="164">
        <v>11.7</v>
      </c>
      <c r="F33" s="165"/>
      <c r="G33" s="166">
        <f>ROUND(E33*F33,2)</f>
        <v>0</v>
      </c>
      <c r="H33" s="165"/>
      <c r="I33" s="166">
        <f>ROUND(E33*H33,2)</f>
        <v>0</v>
      </c>
      <c r="J33" s="165"/>
      <c r="K33" s="166">
        <f>ROUND(E33*J33,2)</f>
        <v>0</v>
      </c>
      <c r="L33" s="166">
        <v>21</v>
      </c>
      <c r="M33" s="166">
        <f>G33*(1+L33/100)</f>
        <v>0</v>
      </c>
      <c r="N33" s="166">
        <v>0</v>
      </c>
      <c r="O33" s="166">
        <f>ROUND(E33*N33,2)</f>
        <v>0</v>
      </c>
      <c r="P33" s="166">
        <v>0</v>
      </c>
      <c r="Q33" s="166">
        <f>ROUND(E33*P33,2)</f>
        <v>0</v>
      </c>
      <c r="R33" s="166"/>
      <c r="S33" s="166" t="s">
        <v>374</v>
      </c>
      <c r="T33" s="167" t="s">
        <v>171</v>
      </c>
      <c r="U33" s="153">
        <v>0</v>
      </c>
      <c r="V33" s="153">
        <f>ROUND(E33*U33,2)</f>
        <v>0</v>
      </c>
      <c r="W33" s="153"/>
      <c r="X33" s="153" t="s">
        <v>237</v>
      </c>
      <c r="Y33" s="144"/>
      <c r="Z33" s="144"/>
      <c r="AA33" s="144"/>
      <c r="AB33" s="144"/>
      <c r="AC33" s="144"/>
      <c r="AD33" s="144"/>
      <c r="AE33" s="144"/>
      <c r="AF33" s="144"/>
      <c r="AG33" s="144" t="s">
        <v>238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51"/>
      <c r="B34" s="152"/>
      <c r="C34" s="261" t="s">
        <v>801</v>
      </c>
      <c r="D34" s="262"/>
      <c r="E34" s="262"/>
      <c r="F34" s="262"/>
      <c r="G34" s="262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44"/>
      <c r="Z34" s="144"/>
      <c r="AA34" s="144"/>
      <c r="AB34" s="144"/>
      <c r="AC34" s="144"/>
      <c r="AD34" s="144"/>
      <c r="AE34" s="144"/>
      <c r="AF34" s="144"/>
      <c r="AG34" s="144" t="s">
        <v>175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61">
        <v>17</v>
      </c>
      <c r="B35" s="162" t="s">
        <v>615</v>
      </c>
      <c r="C35" s="178" t="s">
        <v>616</v>
      </c>
      <c r="D35" s="163" t="s">
        <v>234</v>
      </c>
      <c r="E35" s="164">
        <v>11.7</v>
      </c>
      <c r="F35" s="165"/>
      <c r="G35" s="166">
        <f>ROUND(E35*F35,2)</f>
        <v>0</v>
      </c>
      <c r="H35" s="165"/>
      <c r="I35" s="166">
        <f>ROUND(E35*H35,2)</f>
        <v>0</v>
      </c>
      <c r="J35" s="165"/>
      <c r="K35" s="166">
        <f>ROUND(E35*J35,2)</f>
        <v>0</v>
      </c>
      <c r="L35" s="166">
        <v>21</v>
      </c>
      <c r="M35" s="166">
        <f>G35*(1+L35/100)</f>
        <v>0</v>
      </c>
      <c r="N35" s="166">
        <v>0.6</v>
      </c>
      <c r="O35" s="166">
        <f>ROUND(E35*N35,2)</f>
        <v>7.02</v>
      </c>
      <c r="P35" s="166">
        <v>0</v>
      </c>
      <c r="Q35" s="166">
        <f>ROUND(E35*P35,2)</f>
        <v>0</v>
      </c>
      <c r="R35" s="166" t="s">
        <v>283</v>
      </c>
      <c r="S35" s="166" t="s">
        <v>170</v>
      </c>
      <c r="T35" s="167" t="s">
        <v>171</v>
      </c>
      <c r="U35" s="153">
        <v>0</v>
      </c>
      <c r="V35" s="153">
        <f>ROUND(E35*U35,2)</f>
        <v>0</v>
      </c>
      <c r="W35" s="153"/>
      <c r="X35" s="153" t="s">
        <v>284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285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51"/>
      <c r="B36" s="152"/>
      <c r="C36" s="187" t="s">
        <v>617</v>
      </c>
      <c r="D36" s="183"/>
      <c r="E36" s="184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44"/>
      <c r="Z36" s="144"/>
      <c r="AA36" s="144"/>
      <c r="AB36" s="144"/>
      <c r="AC36" s="144"/>
      <c r="AD36" s="144"/>
      <c r="AE36" s="144"/>
      <c r="AF36" s="144"/>
      <c r="AG36" s="144" t="s">
        <v>242</v>
      </c>
      <c r="AH36" s="144">
        <v>0</v>
      </c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51"/>
      <c r="B37" s="152"/>
      <c r="C37" s="187" t="s">
        <v>618</v>
      </c>
      <c r="D37" s="183"/>
      <c r="E37" s="184">
        <v>11.7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242</v>
      </c>
      <c r="AH37" s="144">
        <v>0</v>
      </c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ht="22.5" outlineLevel="1" x14ac:dyDescent="0.2">
      <c r="A38" s="161">
        <v>18</v>
      </c>
      <c r="B38" s="162" t="s">
        <v>621</v>
      </c>
      <c r="C38" s="178" t="s">
        <v>622</v>
      </c>
      <c r="D38" s="163" t="s">
        <v>274</v>
      </c>
      <c r="E38" s="164">
        <v>5.9000000000000003E-4</v>
      </c>
      <c r="F38" s="165"/>
      <c r="G38" s="166">
        <f>ROUND(E38*F38,2)</f>
        <v>0</v>
      </c>
      <c r="H38" s="165"/>
      <c r="I38" s="166">
        <f>ROUND(E38*H38,2)</f>
        <v>0</v>
      </c>
      <c r="J38" s="165"/>
      <c r="K38" s="166">
        <f>ROUND(E38*J38,2)</f>
        <v>0</v>
      </c>
      <c r="L38" s="166">
        <v>21</v>
      </c>
      <c r="M38" s="166">
        <f>G38*(1+L38/100)</f>
        <v>0</v>
      </c>
      <c r="N38" s="166">
        <v>0</v>
      </c>
      <c r="O38" s="166">
        <f>ROUND(E38*N38,2)</f>
        <v>0</v>
      </c>
      <c r="P38" s="166">
        <v>0</v>
      </c>
      <c r="Q38" s="166">
        <f>ROUND(E38*P38,2)</f>
        <v>0</v>
      </c>
      <c r="R38" s="166" t="s">
        <v>256</v>
      </c>
      <c r="S38" s="166" t="s">
        <v>170</v>
      </c>
      <c r="T38" s="167" t="s">
        <v>171</v>
      </c>
      <c r="U38" s="153">
        <v>94.286000000000001</v>
      </c>
      <c r="V38" s="153">
        <f>ROUND(E38*U38,2)</f>
        <v>0.06</v>
      </c>
      <c r="W38" s="153"/>
      <c r="X38" s="153" t="s">
        <v>237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368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51"/>
      <c r="B39" s="152"/>
      <c r="C39" s="272" t="s">
        <v>518</v>
      </c>
      <c r="D39" s="273"/>
      <c r="E39" s="273"/>
      <c r="F39" s="273"/>
      <c r="G39" s="27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240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51"/>
      <c r="B40" s="152"/>
      <c r="C40" s="187" t="s">
        <v>624</v>
      </c>
      <c r="D40" s="183"/>
      <c r="E40" s="184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44"/>
      <c r="Z40" s="144"/>
      <c r="AA40" s="144"/>
      <c r="AB40" s="144"/>
      <c r="AC40" s="144"/>
      <c r="AD40" s="144"/>
      <c r="AE40" s="144"/>
      <c r="AF40" s="144"/>
      <c r="AG40" s="144" t="s">
        <v>242</v>
      </c>
      <c r="AH40" s="144">
        <v>0</v>
      </c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51"/>
      <c r="B41" s="152"/>
      <c r="C41" s="187" t="s">
        <v>802</v>
      </c>
      <c r="D41" s="183"/>
      <c r="E41" s="184">
        <v>5.9000000000000003E-4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44"/>
      <c r="Z41" s="144"/>
      <c r="AA41" s="144"/>
      <c r="AB41" s="144"/>
      <c r="AC41" s="144"/>
      <c r="AD41" s="144"/>
      <c r="AE41" s="144"/>
      <c r="AF41" s="144"/>
      <c r="AG41" s="144" t="s">
        <v>242</v>
      </c>
      <c r="AH41" s="144">
        <v>0</v>
      </c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ht="22.5" outlineLevel="1" x14ac:dyDescent="0.2">
      <c r="A42" s="169">
        <v>19</v>
      </c>
      <c r="B42" s="170" t="s">
        <v>803</v>
      </c>
      <c r="C42" s="179" t="s">
        <v>920</v>
      </c>
      <c r="D42" s="171" t="s">
        <v>282</v>
      </c>
      <c r="E42" s="172">
        <v>1.17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4"/>
      <c r="S42" s="174" t="s">
        <v>374</v>
      </c>
      <c r="T42" s="175" t="s">
        <v>171</v>
      </c>
      <c r="U42" s="153">
        <v>0</v>
      </c>
      <c r="V42" s="153">
        <f>ROUND(E42*U42,2)</f>
        <v>0</v>
      </c>
      <c r="W42" s="153"/>
      <c r="X42" s="153" t="s">
        <v>284</v>
      </c>
      <c r="Y42" s="144"/>
      <c r="Z42" s="144"/>
      <c r="AA42" s="144"/>
      <c r="AB42" s="144"/>
      <c r="AC42" s="144"/>
      <c r="AD42" s="144"/>
      <c r="AE42" s="144"/>
      <c r="AF42" s="144"/>
      <c r="AG42" s="144" t="s">
        <v>285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69">
        <v>20</v>
      </c>
      <c r="B43" s="170" t="s">
        <v>627</v>
      </c>
      <c r="C43" s="179" t="s">
        <v>917</v>
      </c>
      <c r="D43" s="171" t="s">
        <v>282</v>
      </c>
      <c r="E43" s="172">
        <v>1.17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4"/>
      <c r="S43" s="174" t="s">
        <v>374</v>
      </c>
      <c r="T43" s="175" t="s">
        <v>171</v>
      </c>
      <c r="U43" s="153">
        <v>0</v>
      </c>
      <c r="V43" s="153">
        <f>ROUND(E43*U43,2)</f>
        <v>0</v>
      </c>
      <c r="W43" s="153"/>
      <c r="X43" s="153" t="s">
        <v>284</v>
      </c>
      <c r="Y43" s="144"/>
      <c r="Z43" s="144"/>
      <c r="AA43" s="144"/>
      <c r="AB43" s="144"/>
      <c r="AC43" s="144"/>
      <c r="AD43" s="144"/>
      <c r="AE43" s="144"/>
      <c r="AF43" s="144"/>
      <c r="AG43" s="144" t="s">
        <v>285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61">
        <v>21</v>
      </c>
      <c r="B44" s="162" t="s">
        <v>804</v>
      </c>
      <c r="C44" s="178" t="s">
        <v>919</v>
      </c>
      <c r="D44" s="163" t="s">
        <v>521</v>
      </c>
      <c r="E44" s="164">
        <v>58.5</v>
      </c>
      <c r="F44" s="165"/>
      <c r="G44" s="166">
        <f>ROUND(E44*F44,2)</f>
        <v>0</v>
      </c>
      <c r="H44" s="165"/>
      <c r="I44" s="166">
        <f>ROUND(E44*H44,2)</f>
        <v>0</v>
      </c>
      <c r="J44" s="165"/>
      <c r="K44" s="166">
        <f>ROUND(E44*J44,2)</f>
        <v>0</v>
      </c>
      <c r="L44" s="166">
        <v>21</v>
      </c>
      <c r="M44" s="166">
        <f>G44*(1+L44/100)</f>
        <v>0</v>
      </c>
      <c r="N44" s="166">
        <v>0</v>
      </c>
      <c r="O44" s="166">
        <f>ROUND(E44*N44,2)</f>
        <v>0</v>
      </c>
      <c r="P44" s="166">
        <v>0</v>
      </c>
      <c r="Q44" s="166">
        <f>ROUND(E44*P44,2)</f>
        <v>0</v>
      </c>
      <c r="R44" s="166"/>
      <c r="S44" s="166" t="s">
        <v>374</v>
      </c>
      <c r="T44" s="167" t="s">
        <v>171</v>
      </c>
      <c r="U44" s="153">
        <v>0</v>
      </c>
      <c r="V44" s="153">
        <f>ROUND(E44*U44,2)</f>
        <v>0</v>
      </c>
      <c r="W44" s="153"/>
      <c r="X44" s="153" t="s">
        <v>284</v>
      </c>
      <c r="Y44" s="144"/>
      <c r="Z44" s="144"/>
      <c r="AA44" s="144"/>
      <c r="AB44" s="144"/>
      <c r="AC44" s="144"/>
      <c r="AD44" s="144"/>
      <c r="AE44" s="144"/>
      <c r="AF44" s="144"/>
      <c r="AG44" s="144" t="s">
        <v>285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51"/>
      <c r="B45" s="152"/>
      <c r="C45" s="187" t="s">
        <v>630</v>
      </c>
      <c r="D45" s="183"/>
      <c r="E45" s="184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44"/>
      <c r="Z45" s="144"/>
      <c r="AA45" s="144"/>
      <c r="AB45" s="144"/>
      <c r="AC45" s="144"/>
      <c r="AD45" s="144"/>
      <c r="AE45" s="144"/>
      <c r="AF45" s="144"/>
      <c r="AG45" s="144" t="s">
        <v>242</v>
      </c>
      <c r="AH45" s="144">
        <v>0</v>
      </c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51"/>
      <c r="B46" s="152"/>
      <c r="C46" s="187" t="s">
        <v>805</v>
      </c>
      <c r="D46" s="183"/>
      <c r="E46" s="184">
        <v>58.5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44"/>
      <c r="Z46" s="144"/>
      <c r="AA46" s="144"/>
      <c r="AB46" s="144"/>
      <c r="AC46" s="144"/>
      <c r="AD46" s="144"/>
      <c r="AE46" s="144"/>
      <c r="AF46" s="144"/>
      <c r="AG46" s="144" t="s">
        <v>242</v>
      </c>
      <c r="AH46" s="144">
        <v>0</v>
      </c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61">
        <v>22</v>
      </c>
      <c r="B47" s="162" t="s">
        <v>632</v>
      </c>
      <c r="C47" s="178" t="s">
        <v>633</v>
      </c>
      <c r="D47" s="163" t="s">
        <v>234</v>
      </c>
      <c r="E47" s="164">
        <v>11.7</v>
      </c>
      <c r="F47" s="165"/>
      <c r="G47" s="166">
        <f>ROUND(E47*F47,2)</f>
        <v>0</v>
      </c>
      <c r="H47" s="165"/>
      <c r="I47" s="166">
        <f>ROUND(E47*H47,2)</f>
        <v>0</v>
      </c>
      <c r="J47" s="165"/>
      <c r="K47" s="166">
        <f>ROUND(E47*J47,2)</f>
        <v>0</v>
      </c>
      <c r="L47" s="166">
        <v>21</v>
      </c>
      <c r="M47" s="166">
        <f>G47*(1+L47/100)</f>
        <v>0</v>
      </c>
      <c r="N47" s="166">
        <v>0</v>
      </c>
      <c r="O47" s="166">
        <f>ROUND(E47*N47,2)</f>
        <v>0</v>
      </c>
      <c r="P47" s="166">
        <v>0</v>
      </c>
      <c r="Q47" s="166">
        <f>ROUND(E47*P47,2)</f>
        <v>0</v>
      </c>
      <c r="R47" s="166"/>
      <c r="S47" s="166" t="s">
        <v>374</v>
      </c>
      <c r="T47" s="167" t="s">
        <v>171</v>
      </c>
      <c r="U47" s="153">
        <v>0</v>
      </c>
      <c r="V47" s="153">
        <f>ROUND(E47*U47,2)</f>
        <v>0</v>
      </c>
      <c r="W47" s="153"/>
      <c r="X47" s="153" t="s">
        <v>237</v>
      </c>
      <c r="Y47" s="144"/>
      <c r="Z47" s="144"/>
      <c r="AA47" s="144"/>
      <c r="AB47" s="144"/>
      <c r="AC47" s="144"/>
      <c r="AD47" s="144"/>
      <c r="AE47" s="144"/>
      <c r="AF47" s="144"/>
      <c r="AG47" s="144" t="s">
        <v>238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51"/>
      <c r="B48" s="152"/>
      <c r="C48" s="187" t="s">
        <v>635</v>
      </c>
      <c r="D48" s="183"/>
      <c r="E48" s="184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44"/>
      <c r="Z48" s="144"/>
      <c r="AA48" s="144"/>
      <c r="AB48" s="144"/>
      <c r="AC48" s="144"/>
      <c r="AD48" s="144"/>
      <c r="AE48" s="144"/>
      <c r="AF48" s="144"/>
      <c r="AG48" s="144" t="s">
        <v>242</v>
      </c>
      <c r="AH48" s="144">
        <v>0</v>
      </c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187" t="s">
        <v>618</v>
      </c>
      <c r="D49" s="183"/>
      <c r="E49" s="184">
        <v>11.7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242</v>
      </c>
      <c r="AH49" s="144">
        <v>0</v>
      </c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69">
        <v>23</v>
      </c>
      <c r="B50" s="170" t="s">
        <v>637</v>
      </c>
      <c r="C50" s="179" t="s">
        <v>638</v>
      </c>
      <c r="D50" s="171" t="s">
        <v>234</v>
      </c>
      <c r="E50" s="172">
        <v>6.7750000000000004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4"/>
      <c r="S50" s="174" t="s">
        <v>374</v>
      </c>
      <c r="T50" s="175" t="s">
        <v>171</v>
      </c>
      <c r="U50" s="153">
        <v>0</v>
      </c>
      <c r="V50" s="153">
        <f>ROUND(E50*U50,2)</f>
        <v>0</v>
      </c>
      <c r="W50" s="153"/>
      <c r="X50" s="153" t="s">
        <v>284</v>
      </c>
      <c r="Y50" s="144"/>
      <c r="Z50" s="144"/>
      <c r="AA50" s="144"/>
      <c r="AB50" s="144"/>
      <c r="AC50" s="144"/>
      <c r="AD50" s="144"/>
      <c r="AE50" s="144"/>
      <c r="AF50" s="144"/>
      <c r="AG50" s="144" t="s">
        <v>285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69">
        <v>24</v>
      </c>
      <c r="B51" s="170" t="s">
        <v>641</v>
      </c>
      <c r="C51" s="179" t="s">
        <v>642</v>
      </c>
      <c r="D51" s="171" t="s">
        <v>234</v>
      </c>
      <c r="E51" s="172">
        <v>6.7750000000000004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4"/>
      <c r="S51" s="174" t="s">
        <v>374</v>
      </c>
      <c r="T51" s="175" t="s">
        <v>171</v>
      </c>
      <c r="U51" s="153">
        <v>0</v>
      </c>
      <c r="V51" s="153">
        <f>ROUND(E51*U51,2)</f>
        <v>0</v>
      </c>
      <c r="W51" s="153"/>
      <c r="X51" s="153" t="s">
        <v>237</v>
      </c>
      <c r="Y51" s="144"/>
      <c r="Z51" s="144"/>
      <c r="AA51" s="144"/>
      <c r="AB51" s="144"/>
      <c r="AC51" s="144"/>
      <c r="AD51" s="144"/>
      <c r="AE51" s="144"/>
      <c r="AF51" s="144"/>
      <c r="AG51" s="144" t="s">
        <v>238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">
      <c r="A52" s="161">
        <v>25</v>
      </c>
      <c r="B52" s="162" t="s">
        <v>643</v>
      </c>
      <c r="C52" s="178" t="s">
        <v>644</v>
      </c>
      <c r="D52" s="163" t="s">
        <v>234</v>
      </c>
      <c r="E52" s="164">
        <v>4.3624999999999998</v>
      </c>
      <c r="F52" s="165"/>
      <c r="G52" s="166">
        <f>ROUND(E52*F52,2)</f>
        <v>0</v>
      </c>
      <c r="H52" s="165"/>
      <c r="I52" s="166">
        <f>ROUND(E52*H52,2)</f>
        <v>0</v>
      </c>
      <c r="J52" s="165"/>
      <c r="K52" s="166">
        <f>ROUND(E52*J52,2)</f>
        <v>0</v>
      </c>
      <c r="L52" s="166">
        <v>21</v>
      </c>
      <c r="M52" s="166">
        <f>G52*(1+L52/100)</f>
        <v>0</v>
      </c>
      <c r="N52" s="166">
        <v>0</v>
      </c>
      <c r="O52" s="166">
        <f>ROUND(E52*N52,2)</f>
        <v>0</v>
      </c>
      <c r="P52" s="166">
        <v>0</v>
      </c>
      <c r="Q52" s="166">
        <f>ROUND(E52*P52,2)</f>
        <v>0</v>
      </c>
      <c r="R52" s="166"/>
      <c r="S52" s="166" t="s">
        <v>374</v>
      </c>
      <c r="T52" s="167" t="s">
        <v>171</v>
      </c>
      <c r="U52" s="153">
        <v>0</v>
      </c>
      <c r="V52" s="153">
        <f>ROUND(E52*U52,2)</f>
        <v>0</v>
      </c>
      <c r="W52" s="153"/>
      <c r="X52" s="153" t="s">
        <v>284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285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51"/>
      <c r="B53" s="152"/>
      <c r="C53" s="187" t="s">
        <v>645</v>
      </c>
      <c r="D53" s="183"/>
      <c r="E53" s="184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44"/>
      <c r="Z53" s="144"/>
      <c r="AA53" s="144"/>
      <c r="AB53" s="144"/>
      <c r="AC53" s="144"/>
      <c r="AD53" s="144"/>
      <c r="AE53" s="144"/>
      <c r="AF53" s="144"/>
      <c r="AG53" s="144" t="s">
        <v>242</v>
      </c>
      <c r="AH53" s="144">
        <v>0</v>
      </c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51"/>
      <c r="B54" s="152"/>
      <c r="C54" s="187" t="s">
        <v>646</v>
      </c>
      <c r="D54" s="183"/>
      <c r="E54" s="184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44"/>
      <c r="Z54" s="144"/>
      <c r="AA54" s="144"/>
      <c r="AB54" s="144"/>
      <c r="AC54" s="144"/>
      <c r="AD54" s="144"/>
      <c r="AE54" s="144"/>
      <c r="AF54" s="144"/>
      <c r="AG54" s="144" t="s">
        <v>242</v>
      </c>
      <c r="AH54" s="144">
        <v>0</v>
      </c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51"/>
      <c r="B55" s="152"/>
      <c r="C55" s="187" t="s">
        <v>806</v>
      </c>
      <c r="D55" s="183"/>
      <c r="E55" s="184">
        <v>4.3624999999999998</v>
      </c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44"/>
      <c r="Z55" s="144"/>
      <c r="AA55" s="144"/>
      <c r="AB55" s="144"/>
      <c r="AC55" s="144"/>
      <c r="AD55" s="144"/>
      <c r="AE55" s="144"/>
      <c r="AF55" s="144"/>
      <c r="AG55" s="144" t="s">
        <v>242</v>
      </c>
      <c r="AH55" s="144">
        <v>0</v>
      </c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69">
        <v>26</v>
      </c>
      <c r="B56" s="170" t="s">
        <v>807</v>
      </c>
      <c r="C56" s="179" t="s">
        <v>808</v>
      </c>
      <c r="D56" s="171" t="s">
        <v>367</v>
      </c>
      <c r="E56" s="172">
        <v>11.7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4"/>
      <c r="S56" s="174" t="s">
        <v>374</v>
      </c>
      <c r="T56" s="175" t="s">
        <v>171</v>
      </c>
      <c r="U56" s="153">
        <v>0</v>
      </c>
      <c r="V56" s="153">
        <f>ROUND(E56*U56,2)</f>
        <v>0</v>
      </c>
      <c r="W56" s="153"/>
      <c r="X56" s="153" t="s">
        <v>237</v>
      </c>
      <c r="Y56" s="144"/>
      <c r="Z56" s="144"/>
      <c r="AA56" s="144"/>
      <c r="AB56" s="144"/>
      <c r="AC56" s="144"/>
      <c r="AD56" s="144"/>
      <c r="AE56" s="144"/>
      <c r="AF56" s="144"/>
      <c r="AG56" s="144" t="s">
        <v>238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69">
        <v>27</v>
      </c>
      <c r="B57" s="170" t="s">
        <v>650</v>
      </c>
      <c r="C57" s="179" t="s">
        <v>651</v>
      </c>
      <c r="D57" s="171" t="s">
        <v>367</v>
      </c>
      <c r="E57" s="172">
        <v>11.7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4"/>
      <c r="S57" s="174" t="s">
        <v>374</v>
      </c>
      <c r="T57" s="175" t="s">
        <v>171</v>
      </c>
      <c r="U57" s="153">
        <v>0</v>
      </c>
      <c r="V57" s="153">
        <f>ROUND(E57*U57,2)</f>
        <v>0</v>
      </c>
      <c r="W57" s="153"/>
      <c r="X57" s="153" t="s">
        <v>284</v>
      </c>
      <c r="Y57" s="144"/>
      <c r="Z57" s="144"/>
      <c r="AA57" s="144"/>
      <c r="AB57" s="144"/>
      <c r="AC57" s="144"/>
      <c r="AD57" s="144"/>
      <c r="AE57" s="144"/>
      <c r="AF57" s="144"/>
      <c r="AG57" s="144" t="s">
        <v>285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69">
        <v>28</v>
      </c>
      <c r="B58" s="170" t="s">
        <v>809</v>
      </c>
      <c r="C58" s="179" t="s">
        <v>810</v>
      </c>
      <c r="D58" s="171" t="s">
        <v>367</v>
      </c>
      <c r="E58" s="172">
        <v>11.7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4"/>
      <c r="S58" s="174" t="s">
        <v>374</v>
      </c>
      <c r="T58" s="175" t="s">
        <v>171</v>
      </c>
      <c r="U58" s="153">
        <v>0</v>
      </c>
      <c r="V58" s="153">
        <f>ROUND(E58*U58,2)</f>
        <v>0</v>
      </c>
      <c r="W58" s="153"/>
      <c r="X58" s="153" t="s">
        <v>284</v>
      </c>
      <c r="Y58" s="144"/>
      <c r="Z58" s="144"/>
      <c r="AA58" s="144"/>
      <c r="AB58" s="144"/>
      <c r="AC58" s="144"/>
      <c r="AD58" s="144"/>
      <c r="AE58" s="144"/>
      <c r="AF58" s="144"/>
      <c r="AG58" s="144" t="s">
        <v>285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t="25.5" x14ac:dyDescent="0.2">
      <c r="A59" s="155" t="s">
        <v>165</v>
      </c>
      <c r="B59" s="156" t="s">
        <v>120</v>
      </c>
      <c r="C59" s="177" t="s">
        <v>121</v>
      </c>
      <c r="D59" s="157"/>
      <c r="E59" s="158"/>
      <c r="F59" s="159"/>
      <c r="G59" s="159">
        <f>SUMIF(AG60:AG77,"&lt;&gt;NOR",G60:G77)</f>
        <v>0</v>
      </c>
      <c r="H59" s="159"/>
      <c r="I59" s="159">
        <f>SUM(I60:I77)</f>
        <v>0</v>
      </c>
      <c r="J59" s="159"/>
      <c r="K59" s="159">
        <f>SUM(K60:K77)</f>
        <v>0</v>
      </c>
      <c r="L59" s="159"/>
      <c r="M59" s="159">
        <f>SUM(M60:M77)</f>
        <v>0</v>
      </c>
      <c r="N59" s="159"/>
      <c r="O59" s="159">
        <f>SUM(O60:O77)</f>
        <v>0</v>
      </c>
      <c r="P59" s="159"/>
      <c r="Q59" s="159">
        <f>SUM(Q60:Q77)</f>
        <v>0</v>
      </c>
      <c r="R59" s="159"/>
      <c r="S59" s="159"/>
      <c r="T59" s="160"/>
      <c r="U59" s="154"/>
      <c r="V59" s="154">
        <f>SUM(V60:V77)</f>
        <v>2.46</v>
      </c>
      <c r="W59" s="154"/>
      <c r="X59" s="154"/>
      <c r="AG59" t="s">
        <v>166</v>
      </c>
    </row>
    <row r="60" spans="1:60" outlineLevel="1" x14ac:dyDescent="0.2">
      <c r="A60" s="169">
        <v>29</v>
      </c>
      <c r="B60" s="170" t="s">
        <v>701</v>
      </c>
      <c r="C60" s="179" t="s">
        <v>702</v>
      </c>
      <c r="D60" s="171" t="s">
        <v>367</v>
      </c>
      <c r="E60" s="172">
        <v>15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4"/>
      <c r="S60" s="174" t="s">
        <v>374</v>
      </c>
      <c r="T60" s="175" t="s">
        <v>171</v>
      </c>
      <c r="U60" s="153">
        <v>0</v>
      </c>
      <c r="V60" s="153">
        <f>ROUND(E60*U60,2)</f>
        <v>0</v>
      </c>
      <c r="W60" s="153"/>
      <c r="X60" s="153" t="s">
        <v>237</v>
      </c>
      <c r="Y60" s="144"/>
      <c r="Z60" s="144"/>
      <c r="AA60" s="144"/>
      <c r="AB60" s="144"/>
      <c r="AC60" s="144"/>
      <c r="AD60" s="144"/>
      <c r="AE60" s="144"/>
      <c r="AF60" s="144"/>
      <c r="AG60" s="144" t="s">
        <v>238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">
      <c r="A61" s="161">
        <v>30</v>
      </c>
      <c r="B61" s="162" t="s">
        <v>703</v>
      </c>
      <c r="C61" s="178" t="s">
        <v>704</v>
      </c>
      <c r="D61" s="163" t="s">
        <v>367</v>
      </c>
      <c r="E61" s="164">
        <v>15</v>
      </c>
      <c r="F61" s="165"/>
      <c r="G61" s="166">
        <f>ROUND(E61*F61,2)</f>
        <v>0</v>
      </c>
      <c r="H61" s="165"/>
      <c r="I61" s="166">
        <f>ROUND(E61*H61,2)</f>
        <v>0</v>
      </c>
      <c r="J61" s="165"/>
      <c r="K61" s="166">
        <f>ROUND(E61*J61,2)</f>
        <v>0</v>
      </c>
      <c r="L61" s="166">
        <v>21</v>
      </c>
      <c r="M61" s="166">
        <f>G61*(1+L61/100)</f>
        <v>0</v>
      </c>
      <c r="N61" s="166">
        <v>0</v>
      </c>
      <c r="O61" s="166">
        <f>ROUND(E61*N61,2)</f>
        <v>0</v>
      </c>
      <c r="P61" s="166">
        <v>0</v>
      </c>
      <c r="Q61" s="166">
        <f>ROUND(E61*P61,2)</f>
        <v>0</v>
      </c>
      <c r="R61" s="166" t="s">
        <v>256</v>
      </c>
      <c r="S61" s="166" t="s">
        <v>170</v>
      </c>
      <c r="T61" s="167" t="s">
        <v>171</v>
      </c>
      <c r="U61" s="153">
        <v>0.16200000000000001</v>
      </c>
      <c r="V61" s="153">
        <f>ROUND(E61*U61,2)</f>
        <v>2.4300000000000002</v>
      </c>
      <c r="W61" s="153"/>
      <c r="X61" s="153" t="s">
        <v>237</v>
      </c>
      <c r="Y61" s="144"/>
      <c r="Z61" s="144"/>
      <c r="AA61" s="144"/>
      <c r="AB61" s="144"/>
      <c r="AC61" s="144"/>
      <c r="AD61" s="144"/>
      <c r="AE61" s="144"/>
      <c r="AF61" s="144"/>
      <c r="AG61" s="144" t="s">
        <v>368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">
      <c r="A62" s="151"/>
      <c r="B62" s="152"/>
      <c r="C62" s="272" t="s">
        <v>569</v>
      </c>
      <c r="D62" s="273"/>
      <c r="E62" s="273"/>
      <c r="F62" s="273"/>
      <c r="G62" s="27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44"/>
      <c r="Z62" s="144"/>
      <c r="AA62" s="144"/>
      <c r="AB62" s="144"/>
      <c r="AC62" s="144"/>
      <c r="AD62" s="144"/>
      <c r="AE62" s="144"/>
      <c r="AF62" s="144"/>
      <c r="AG62" s="144" t="s">
        <v>240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1" x14ac:dyDescent="0.2">
      <c r="A63" s="161">
        <v>31</v>
      </c>
      <c r="B63" s="162" t="s">
        <v>643</v>
      </c>
      <c r="C63" s="178" t="s">
        <v>644</v>
      </c>
      <c r="D63" s="163" t="s">
        <v>234</v>
      </c>
      <c r="E63" s="164">
        <v>0.9375</v>
      </c>
      <c r="F63" s="165"/>
      <c r="G63" s="166">
        <f>ROUND(E63*F63,2)</f>
        <v>0</v>
      </c>
      <c r="H63" s="165"/>
      <c r="I63" s="166">
        <f>ROUND(E63*H63,2)</f>
        <v>0</v>
      </c>
      <c r="J63" s="165"/>
      <c r="K63" s="166">
        <f>ROUND(E63*J63,2)</f>
        <v>0</v>
      </c>
      <c r="L63" s="166">
        <v>21</v>
      </c>
      <c r="M63" s="166">
        <f>G63*(1+L63/100)</f>
        <v>0</v>
      </c>
      <c r="N63" s="166">
        <v>0</v>
      </c>
      <c r="O63" s="166">
        <f>ROUND(E63*N63,2)</f>
        <v>0</v>
      </c>
      <c r="P63" s="166">
        <v>0</v>
      </c>
      <c r="Q63" s="166">
        <f>ROUND(E63*P63,2)</f>
        <v>0</v>
      </c>
      <c r="R63" s="166"/>
      <c r="S63" s="166" t="s">
        <v>374</v>
      </c>
      <c r="T63" s="167" t="s">
        <v>171</v>
      </c>
      <c r="U63" s="153">
        <v>0</v>
      </c>
      <c r="V63" s="153">
        <f>ROUND(E63*U63,2)</f>
        <v>0</v>
      </c>
      <c r="W63" s="153"/>
      <c r="X63" s="153" t="s">
        <v>284</v>
      </c>
      <c r="Y63" s="144"/>
      <c r="Z63" s="144"/>
      <c r="AA63" s="144"/>
      <c r="AB63" s="144"/>
      <c r="AC63" s="144"/>
      <c r="AD63" s="144"/>
      <c r="AE63" s="144"/>
      <c r="AF63" s="144"/>
      <c r="AG63" s="144" t="s">
        <v>285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">
      <c r="A64" s="151"/>
      <c r="B64" s="152"/>
      <c r="C64" s="187" t="s">
        <v>710</v>
      </c>
      <c r="D64" s="183"/>
      <c r="E64" s="184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44"/>
      <c r="Z64" s="144"/>
      <c r="AA64" s="144"/>
      <c r="AB64" s="144"/>
      <c r="AC64" s="144"/>
      <c r="AD64" s="144"/>
      <c r="AE64" s="144"/>
      <c r="AF64" s="144"/>
      <c r="AG64" s="144" t="s">
        <v>242</v>
      </c>
      <c r="AH64" s="144">
        <v>0</v>
      </c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151"/>
      <c r="B65" s="152"/>
      <c r="C65" s="187" t="s">
        <v>811</v>
      </c>
      <c r="D65" s="183"/>
      <c r="E65" s="184">
        <v>0.9375</v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44"/>
      <c r="Z65" s="144"/>
      <c r="AA65" s="144"/>
      <c r="AB65" s="144"/>
      <c r="AC65" s="144"/>
      <c r="AD65" s="144"/>
      <c r="AE65" s="144"/>
      <c r="AF65" s="144"/>
      <c r="AG65" s="144" t="s">
        <v>242</v>
      </c>
      <c r="AH65" s="144">
        <v>0</v>
      </c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ht="22.5" outlineLevel="1" x14ac:dyDescent="0.2">
      <c r="A66" s="161">
        <v>32</v>
      </c>
      <c r="B66" s="162" t="s">
        <v>621</v>
      </c>
      <c r="C66" s="178" t="s">
        <v>622</v>
      </c>
      <c r="D66" s="163" t="s">
        <v>274</v>
      </c>
      <c r="E66" s="164">
        <v>2.9999999999999997E-4</v>
      </c>
      <c r="F66" s="165"/>
      <c r="G66" s="166">
        <f>ROUND(E66*F66,2)</f>
        <v>0</v>
      </c>
      <c r="H66" s="165"/>
      <c r="I66" s="166">
        <f>ROUND(E66*H66,2)</f>
        <v>0</v>
      </c>
      <c r="J66" s="165"/>
      <c r="K66" s="166">
        <f>ROUND(E66*J66,2)</f>
        <v>0</v>
      </c>
      <c r="L66" s="166">
        <v>21</v>
      </c>
      <c r="M66" s="166">
        <f>G66*(1+L66/100)</f>
        <v>0</v>
      </c>
      <c r="N66" s="166">
        <v>0</v>
      </c>
      <c r="O66" s="166">
        <f>ROUND(E66*N66,2)</f>
        <v>0</v>
      </c>
      <c r="P66" s="166">
        <v>0</v>
      </c>
      <c r="Q66" s="166">
        <f>ROUND(E66*P66,2)</f>
        <v>0</v>
      </c>
      <c r="R66" s="166" t="s">
        <v>256</v>
      </c>
      <c r="S66" s="166" t="s">
        <v>170</v>
      </c>
      <c r="T66" s="167" t="s">
        <v>171</v>
      </c>
      <c r="U66" s="153">
        <v>94.286000000000001</v>
      </c>
      <c r="V66" s="153">
        <f>ROUND(E66*U66,2)</f>
        <v>0.03</v>
      </c>
      <c r="W66" s="153"/>
      <c r="X66" s="153" t="s">
        <v>237</v>
      </c>
      <c r="Y66" s="144"/>
      <c r="Z66" s="144"/>
      <c r="AA66" s="144"/>
      <c r="AB66" s="144"/>
      <c r="AC66" s="144"/>
      <c r="AD66" s="144"/>
      <c r="AE66" s="144"/>
      <c r="AF66" s="144"/>
      <c r="AG66" s="144" t="s">
        <v>368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51"/>
      <c r="B67" s="152"/>
      <c r="C67" s="272" t="s">
        <v>518</v>
      </c>
      <c r="D67" s="273"/>
      <c r="E67" s="273"/>
      <c r="F67" s="273"/>
      <c r="G67" s="27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44"/>
      <c r="Z67" s="144"/>
      <c r="AA67" s="144"/>
      <c r="AB67" s="144"/>
      <c r="AC67" s="144"/>
      <c r="AD67" s="144"/>
      <c r="AE67" s="144"/>
      <c r="AF67" s="144"/>
      <c r="AG67" s="144" t="s">
        <v>240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51"/>
      <c r="B68" s="152"/>
      <c r="C68" s="187" t="s">
        <v>723</v>
      </c>
      <c r="D68" s="183"/>
      <c r="E68" s="184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44"/>
      <c r="Z68" s="144"/>
      <c r="AA68" s="144"/>
      <c r="AB68" s="144"/>
      <c r="AC68" s="144"/>
      <c r="AD68" s="144"/>
      <c r="AE68" s="144"/>
      <c r="AF68" s="144"/>
      <c r="AG68" s="144" t="s">
        <v>242</v>
      </c>
      <c r="AH68" s="144">
        <v>0</v>
      </c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51"/>
      <c r="B69" s="152"/>
      <c r="C69" s="187" t="s">
        <v>812</v>
      </c>
      <c r="D69" s="183"/>
      <c r="E69" s="184">
        <v>2.9999999999999997E-4</v>
      </c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44"/>
      <c r="Z69" s="144"/>
      <c r="AA69" s="144"/>
      <c r="AB69" s="144"/>
      <c r="AC69" s="144"/>
      <c r="AD69" s="144"/>
      <c r="AE69" s="144"/>
      <c r="AF69" s="144"/>
      <c r="AG69" s="144" t="s">
        <v>242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">
      <c r="A70" s="161">
        <v>33</v>
      </c>
      <c r="B70" s="162" t="s">
        <v>804</v>
      </c>
      <c r="C70" s="178" t="s">
        <v>919</v>
      </c>
      <c r="D70" s="163" t="s">
        <v>521</v>
      </c>
      <c r="E70" s="164">
        <v>0.3</v>
      </c>
      <c r="F70" s="165"/>
      <c r="G70" s="166">
        <f>ROUND(E70*F70,2)</f>
        <v>0</v>
      </c>
      <c r="H70" s="165"/>
      <c r="I70" s="166">
        <f>ROUND(E70*H70,2)</f>
        <v>0</v>
      </c>
      <c r="J70" s="165"/>
      <c r="K70" s="166">
        <f>ROUND(E70*J70,2)</f>
        <v>0</v>
      </c>
      <c r="L70" s="166">
        <v>21</v>
      </c>
      <c r="M70" s="166">
        <f>G70*(1+L70/100)</f>
        <v>0</v>
      </c>
      <c r="N70" s="166">
        <v>0</v>
      </c>
      <c r="O70" s="166">
        <f>ROUND(E70*N70,2)</f>
        <v>0</v>
      </c>
      <c r="P70" s="166">
        <v>0</v>
      </c>
      <c r="Q70" s="166">
        <f>ROUND(E70*P70,2)</f>
        <v>0</v>
      </c>
      <c r="R70" s="166"/>
      <c r="S70" s="166" t="s">
        <v>374</v>
      </c>
      <c r="T70" s="167" t="s">
        <v>171</v>
      </c>
      <c r="U70" s="153">
        <v>0</v>
      </c>
      <c r="V70" s="153">
        <f>ROUND(E70*U70,2)</f>
        <v>0</v>
      </c>
      <c r="W70" s="153"/>
      <c r="X70" s="153" t="s">
        <v>284</v>
      </c>
      <c r="Y70" s="144"/>
      <c r="Z70" s="144"/>
      <c r="AA70" s="144"/>
      <c r="AB70" s="144"/>
      <c r="AC70" s="144"/>
      <c r="AD70" s="144"/>
      <c r="AE70" s="144"/>
      <c r="AF70" s="144"/>
      <c r="AG70" s="144" t="s">
        <v>285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">
      <c r="A71" s="151"/>
      <c r="B71" s="152"/>
      <c r="C71" s="187" t="s">
        <v>723</v>
      </c>
      <c r="D71" s="183"/>
      <c r="E71" s="184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44"/>
      <c r="Z71" s="144"/>
      <c r="AA71" s="144"/>
      <c r="AB71" s="144"/>
      <c r="AC71" s="144"/>
      <c r="AD71" s="144"/>
      <c r="AE71" s="144"/>
      <c r="AF71" s="144"/>
      <c r="AG71" s="144" t="s">
        <v>242</v>
      </c>
      <c r="AH71" s="144">
        <v>0</v>
      </c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1" x14ac:dyDescent="0.2">
      <c r="A72" s="151"/>
      <c r="B72" s="152"/>
      <c r="C72" s="187" t="s">
        <v>813</v>
      </c>
      <c r="D72" s="183"/>
      <c r="E72" s="184">
        <v>0.3</v>
      </c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44"/>
      <c r="Z72" s="144"/>
      <c r="AA72" s="144"/>
      <c r="AB72" s="144"/>
      <c r="AC72" s="144"/>
      <c r="AD72" s="144"/>
      <c r="AE72" s="144"/>
      <c r="AF72" s="144"/>
      <c r="AG72" s="144" t="s">
        <v>242</v>
      </c>
      <c r="AH72" s="144">
        <v>0</v>
      </c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61">
        <v>34</v>
      </c>
      <c r="B73" s="162" t="s">
        <v>727</v>
      </c>
      <c r="C73" s="178" t="s">
        <v>728</v>
      </c>
      <c r="D73" s="163" t="s">
        <v>234</v>
      </c>
      <c r="E73" s="164">
        <v>0.75</v>
      </c>
      <c r="F73" s="165"/>
      <c r="G73" s="166">
        <f>ROUND(E73*F73,2)</f>
        <v>0</v>
      </c>
      <c r="H73" s="165"/>
      <c r="I73" s="166">
        <f>ROUND(E73*H73,2)</f>
        <v>0</v>
      </c>
      <c r="J73" s="165"/>
      <c r="K73" s="166">
        <f>ROUND(E73*J73,2)</f>
        <v>0</v>
      </c>
      <c r="L73" s="166">
        <v>21</v>
      </c>
      <c r="M73" s="166">
        <f>G73*(1+L73/100)</f>
        <v>0</v>
      </c>
      <c r="N73" s="166">
        <v>0</v>
      </c>
      <c r="O73" s="166">
        <f>ROUND(E73*N73,2)</f>
        <v>0</v>
      </c>
      <c r="P73" s="166">
        <v>0</v>
      </c>
      <c r="Q73" s="166">
        <f>ROUND(E73*P73,2)</f>
        <v>0</v>
      </c>
      <c r="R73" s="166"/>
      <c r="S73" s="166" t="s">
        <v>374</v>
      </c>
      <c r="T73" s="167" t="s">
        <v>171</v>
      </c>
      <c r="U73" s="153">
        <v>0</v>
      </c>
      <c r="V73" s="153">
        <f>ROUND(E73*U73,2)</f>
        <v>0</v>
      </c>
      <c r="W73" s="153"/>
      <c r="X73" s="153" t="s">
        <v>237</v>
      </c>
      <c r="Y73" s="144"/>
      <c r="Z73" s="144"/>
      <c r="AA73" s="144"/>
      <c r="AB73" s="144"/>
      <c r="AC73" s="144"/>
      <c r="AD73" s="144"/>
      <c r="AE73" s="144"/>
      <c r="AF73" s="144"/>
      <c r="AG73" s="144" t="s">
        <v>238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51"/>
      <c r="B74" s="152"/>
      <c r="C74" s="187" t="s">
        <v>729</v>
      </c>
      <c r="D74" s="183"/>
      <c r="E74" s="184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44"/>
      <c r="Z74" s="144"/>
      <c r="AA74" s="144"/>
      <c r="AB74" s="144"/>
      <c r="AC74" s="144"/>
      <c r="AD74" s="144"/>
      <c r="AE74" s="144"/>
      <c r="AF74" s="144"/>
      <c r="AG74" s="144" t="s">
        <v>242</v>
      </c>
      <c r="AH74" s="144">
        <v>0</v>
      </c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51"/>
      <c r="B75" s="152"/>
      <c r="C75" s="187" t="s">
        <v>814</v>
      </c>
      <c r="D75" s="183"/>
      <c r="E75" s="184">
        <v>0.75</v>
      </c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44"/>
      <c r="Z75" s="144"/>
      <c r="AA75" s="144"/>
      <c r="AB75" s="144"/>
      <c r="AC75" s="144"/>
      <c r="AD75" s="144"/>
      <c r="AE75" s="144"/>
      <c r="AF75" s="144"/>
      <c r="AG75" s="144" t="s">
        <v>242</v>
      </c>
      <c r="AH75" s="144">
        <v>0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">
      <c r="A76" s="169">
        <v>35</v>
      </c>
      <c r="B76" s="170" t="s">
        <v>637</v>
      </c>
      <c r="C76" s="179" t="s">
        <v>638</v>
      </c>
      <c r="D76" s="171" t="s">
        <v>234</v>
      </c>
      <c r="E76" s="172">
        <v>0.75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4"/>
      <c r="S76" s="174" t="s">
        <v>374</v>
      </c>
      <c r="T76" s="175" t="s">
        <v>171</v>
      </c>
      <c r="U76" s="153">
        <v>0</v>
      </c>
      <c r="V76" s="153">
        <f>ROUND(E76*U76,2)</f>
        <v>0</v>
      </c>
      <c r="W76" s="153"/>
      <c r="X76" s="153" t="s">
        <v>284</v>
      </c>
      <c r="Y76" s="144"/>
      <c r="Z76" s="144"/>
      <c r="AA76" s="144"/>
      <c r="AB76" s="144"/>
      <c r="AC76" s="144"/>
      <c r="AD76" s="144"/>
      <c r="AE76" s="144"/>
      <c r="AF76" s="144"/>
      <c r="AG76" s="144" t="s">
        <v>285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169">
        <v>36</v>
      </c>
      <c r="B77" s="170" t="s">
        <v>641</v>
      </c>
      <c r="C77" s="179" t="s">
        <v>642</v>
      </c>
      <c r="D77" s="171" t="s">
        <v>234</v>
      </c>
      <c r="E77" s="172">
        <v>0.75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4"/>
      <c r="S77" s="174" t="s">
        <v>374</v>
      </c>
      <c r="T77" s="175" t="s">
        <v>171</v>
      </c>
      <c r="U77" s="153">
        <v>0</v>
      </c>
      <c r="V77" s="153">
        <f>ROUND(E77*U77,2)</f>
        <v>0</v>
      </c>
      <c r="W77" s="153"/>
      <c r="X77" s="153" t="s">
        <v>237</v>
      </c>
      <c r="Y77" s="144"/>
      <c r="Z77" s="144"/>
      <c r="AA77" s="144"/>
      <c r="AB77" s="144"/>
      <c r="AC77" s="144"/>
      <c r="AD77" s="144"/>
      <c r="AE77" s="144"/>
      <c r="AF77" s="144"/>
      <c r="AG77" s="144" t="s">
        <v>238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ht="25.5" x14ac:dyDescent="0.2">
      <c r="A78" s="155" t="s">
        <v>165</v>
      </c>
      <c r="B78" s="156" t="s">
        <v>122</v>
      </c>
      <c r="C78" s="177" t="s">
        <v>123</v>
      </c>
      <c r="D78" s="157"/>
      <c r="E78" s="158"/>
      <c r="F78" s="159"/>
      <c r="G78" s="159">
        <f>SUMIF(AG79:AG96,"&lt;&gt;NOR",G79:G96)</f>
        <v>0</v>
      </c>
      <c r="H78" s="159"/>
      <c r="I78" s="159">
        <f>SUM(I79:I96)</f>
        <v>0</v>
      </c>
      <c r="J78" s="159"/>
      <c r="K78" s="159">
        <f>SUM(K79:K96)</f>
        <v>0</v>
      </c>
      <c r="L78" s="159"/>
      <c r="M78" s="159">
        <f>SUM(M79:M96)</f>
        <v>0</v>
      </c>
      <c r="N78" s="159"/>
      <c r="O78" s="159">
        <f>SUM(O79:O96)</f>
        <v>0</v>
      </c>
      <c r="P78" s="159"/>
      <c r="Q78" s="159">
        <f>SUM(Q79:Q96)</f>
        <v>0</v>
      </c>
      <c r="R78" s="159"/>
      <c r="S78" s="159"/>
      <c r="T78" s="160"/>
      <c r="U78" s="154"/>
      <c r="V78" s="154">
        <f>SUM(V79:V96)</f>
        <v>19.130000000000003</v>
      </c>
      <c r="W78" s="154"/>
      <c r="X78" s="154"/>
      <c r="AG78" t="s">
        <v>166</v>
      </c>
    </row>
    <row r="79" spans="1:60" outlineLevel="1" x14ac:dyDescent="0.2">
      <c r="A79" s="161">
        <v>37</v>
      </c>
      <c r="B79" s="162" t="s">
        <v>559</v>
      </c>
      <c r="C79" s="178" t="s">
        <v>560</v>
      </c>
      <c r="D79" s="163" t="s">
        <v>367</v>
      </c>
      <c r="E79" s="164">
        <v>37</v>
      </c>
      <c r="F79" s="165"/>
      <c r="G79" s="166">
        <f>ROUND(E79*F79,2)</f>
        <v>0</v>
      </c>
      <c r="H79" s="165"/>
      <c r="I79" s="166">
        <f>ROUND(E79*H79,2)</f>
        <v>0</v>
      </c>
      <c r="J79" s="165"/>
      <c r="K79" s="166">
        <f>ROUND(E79*J79,2)</f>
        <v>0</v>
      </c>
      <c r="L79" s="166">
        <v>21</v>
      </c>
      <c r="M79" s="166">
        <f>G79*(1+L79/100)</f>
        <v>0</v>
      </c>
      <c r="N79" s="166">
        <v>0</v>
      </c>
      <c r="O79" s="166">
        <f>ROUND(E79*N79,2)</f>
        <v>0</v>
      </c>
      <c r="P79" s="166">
        <v>0</v>
      </c>
      <c r="Q79" s="166">
        <f>ROUND(E79*P79,2)</f>
        <v>0</v>
      </c>
      <c r="R79" s="166" t="s">
        <v>256</v>
      </c>
      <c r="S79" s="166" t="s">
        <v>170</v>
      </c>
      <c r="T79" s="167" t="s">
        <v>171</v>
      </c>
      <c r="U79" s="153">
        <v>0.121</v>
      </c>
      <c r="V79" s="153">
        <f>ROUND(E79*U79,2)</f>
        <v>4.4800000000000004</v>
      </c>
      <c r="W79" s="153"/>
      <c r="X79" s="153" t="s">
        <v>237</v>
      </c>
      <c r="Y79" s="144"/>
      <c r="Z79" s="144"/>
      <c r="AA79" s="144"/>
      <c r="AB79" s="144"/>
      <c r="AC79" s="144"/>
      <c r="AD79" s="144"/>
      <c r="AE79" s="144"/>
      <c r="AF79" s="144"/>
      <c r="AG79" s="144" t="s">
        <v>368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ht="22.5" outlineLevel="1" x14ac:dyDescent="0.2">
      <c r="A80" s="151"/>
      <c r="B80" s="152"/>
      <c r="C80" s="272" t="s">
        <v>561</v>
      </c>
      <c r="D80" s="273"/>
      <c r="E80" s="273"/>
      <c r="F80" s="273"/>
      <c r="G80" s="27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44"/>
      <c r="Z80" s="144"/>
      <c r="AA80" s="144"/>
      <c r="AB80" s="144"/>
      <c r="AC80" s="144"/>
      <c r="AD80" s="144"/>
      <c r="AE80" s="144"/>
      <c r="AF80" s="144"/>
      <c r="AG80" s="144" t="s">
        <v>240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68" t="str">
        <f>C80</f>
        <v>pro vysazování rostlin v hornině 1 až 4 bez výměny půdy, s případným naložením přebytečných výkopků na dopravní prostředek, s odvozem na vzdálenost do 20 km a se složením,</v>
      </c>
      <c r="BB80" s="144"/>
      <c r="BC80" s="144"/>
      <c r="BD80" s="144"/>
      <c r="BE80" s="144"/>
      <c r="BF80" s="144"/>
      <c r="BG80" s="144"/>
      <c r="BH80" s="144"/>
    </row>
    <row r="81" spans="1:60" outlineLevel="1" x14ac:dyDescent="0.2">
      <c r="A81" s="161">
        <v>38</v>
      </c>
      <c r="B81" s="162" t="s">
        <v>567</v>
      </c>
      <c r="C81" s="178" t="s">
        <v>568</v>
      </c>
      <c r="D81" s="163" t="s">
        <v>367</v>
      </c>
      <c r="E81" s="164">
        <v>37</v>
      </c>
      <c r="F81" s="165"/>
      <c r="G81" s="166">
        <f>ROUND(E81*F81,2)</f>
        <v>0</v>
      </c>
      <c r="H81" s="165"/>
      <c r="I81" s="166">
        <f>ROUND(E81*H81,2)</f>
        <v>0</v>
      </c>
      <c r="J81" s="165"/>
      <c r="K81" s="166">
        <f>ROUND(E81*J81,2)</f>
        <v>0</v>
      </c>
      <c r="L81" s="166">
        <v>21</v>
      </c>
      <c r="M81" s="166">
        <f>G81*(1+L81/100)</f>
        <v>0</v>
      </c>
      <c r="N81" s="166">
        <v>0</v>
      </c>
      <c r="O81" s="166">
        <f>ROUND(E81*N81,2)</f>
        <v>0</v>
      </c>
      <c r="P81" s="166">
        <v>0</v>
      </c>
      <c r="Q81" s="166">
        <f>ROUND(E81*P81,2)</f>
        <v>0</v>
      </c>
      <c r="R81" s="166" t="s">
        <v>256</v>
      </c>
      <c r="S81" s="166" t="s">
        <v>170</v>
      </c>
      <c r="T81" s="167" t="s">
        <v>171</v>
      </c>
      <c r="U81" s="153">
        <v>0.39600000000000002</v>
      </c>
      <c r="V81" s="153">
        <f>ROUND(E81*U81,2)</f>
        <v>14.65</v>
      </c>
      <c r="W81" s="153"/>
      <c r="X81" s="153" t="s">
        <v>237</v>
      </c>
      <c r="Y81" s="144"/>
      <c r="Z81" s="144"/>
      <c r="AA81" s="144"/>
      <c r="AB81" s="144"/>
      <c r="AC81" s="144"/>
      <c r="AD81" s="144"/>
      <c r="AE81" s="144"/>
      <c r="AF81" s="144"/>
      <c r="AG81" s="144" t="s">
        <v>368</v>
      </c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1" x14ac:dyDescent="0.2">
      <c r="A82" s="151"/>
      <c r="B82" s="152"/>
      <c r="C82" s="272" t="s">
        <v>569</v>
      </c>
      <c r="D82" s="273"/>
      <c r="E82" s="273"/>
      <c r="F82" s="273"/>
      <c r="G82" s="27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44"/>
      <c r="Z82" s="144"/>
      <c r="AA82" s="144"/>
      <c r="AB82" s="144"/>
      <c r="AC82" s="144"/>
      <c r="AD82" s="144"/>
      <c r="AE82" s="144"/>
      <c r="AF82" s="144"/>
      <c r="AG82" s="144" t="s">
        <v>240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ht="22.5" outlineLevel="1" x14ac:dyDescent="0.2">
      <c r="A83" s="169">
        <v>39</v>
      </c>
      <c r="B83" s="170" t="s">
        <v>576</v>
      </c>
      <c r="C83" s="179" t="s">
        <v>577</v>
      </c>
      <c r="D83" s="171" t="s">
        <v>367</v>
      </c>
      <c r="E83" s="172">
        <v>37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4"/>
      <c r="S83" s="174" t="s">
        <v>374</v>
      </c>
      <c r="T83" s="175" t="s">
        <v>171</v>
      </c>
      <c r="U83" s="153">
        <v>0</v>
      </c>
      <c r="V83" s="153">
        <f>ROUND(E83*U83,2)</f>
        <v>0</v>
      </c>
      <c r="W83" s="153"/>
      <c r="X83" s="153" t="s">
        <v>237</v>
      </c>
      <c r="Y83" s="144"/>
      <c r="Z83" s="144"/>
      <c r="AA83" s="144"/>
      <c r="AB83" s="144"/>
      <c r="AC83" s="144"/>
      <c r="AD83" s="144"/>
      <c r="AE83" s="144"/>
      <c r="AF83" s="144"/>
      <c r="AG83" s="144" t="s">
        <v>368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ht="22.5" outlineLevel="1" x14ac:dyDescent="0.2">
      <c r="A84" s="169">
        <v>40</v>
      </c>
      <c r="B84" s="170" t="s">
        <v>584</v>
      </c>
      <c r="C84" s="179" t="s">
        <v>585</v>
      </c>
      <c r="D84" s="171" t="s">
        <v>367</v>
      </c>
      <c r="E84" s="172">
        <v>37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4"/>
      <c r="S84" s="174" t="s">
        <v>374</v>
      </c>
      <c r="T84" s="175" t="s">
        <v>171</v>
      </c>
      <c r="U84" s="153">
        <v>0</v>
      </c>
      <c r="V84" s="153">
        <f>ROUND(E84*U84,2)</f>
        <v>0</v>
      </c>
      <c r="W84" s="153"/>
      <c r="X84" s="153" t="s">
        <v>284</v>
      </c>
      <c r="Y84" s="144"/>
      <c r="Z84" s="144"/>
      <c r="AA84" s="144"/>
      <c r="AB84" s="144"/>
      <c r="AC84" s="144"/>
      <c r="AD84" s="144"/>
      <c r="AE84" s="144"/>
      <c r="AF84" s="144"/>
      <c r="AG84" s="144" t="s">
        <v>285</v>
      </c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2">
      <c r="A85" s="161">
        <v>41</v>
      </c>
      <c r="B85" s="162" t="s">
        <v>596</v>
      </c>
      <c r="C85" s="178" t="s">
        <v>597</v>
      </c>
      <c r="D85" s="163" t="s">
        <v>308</v>
      </c>
      <c r="E85" s="164">
        <v>37</v>
      </c>
      <c r="F85" s="165"/>
      <c r="G85" s="166">
        <f>ROUND(E85*F85,2)</f>
        <v>0</v>
      </c>
      <c r="H85" s="165"/>
      <c r="I85" s="166">
        <f>ROUND(E85*H85,2)</f>
        <v>0</v>
      </c>
      <c r="J85" s="165"/>
      <c r="K85" s="166">
        <f>ROUND(E85*J85,2)</f>
        <v>0</v>
      </c>
      <c r="L85" s="166">
        <v>21</v>
      </c>
      <c r="M85" s="166">
        <f>G85*(1+L85/100)</f>
        <v>0</v>
      </c>
      <c r="N85" s="166">
        <v>0</v>
      </c>
      <c r="O85" s="166">
        <f>ROUND(E85*N85,2)</f>
        <v>0</v>
      </c>
      <c r="P85" s="166">
        <v>0</v>
      </c>
      <c r="Q85" s="166">
        <f>ROUND(E85*P85,2)</f>
        <v>0</v>
      </c>
      <c r="R85" s="166"/>
      <c r="S85" s="166" t="s">
        <v>374</v>
      </c>
      <c r="T85" s="167" t="s">
        <v>171</v>
      </c>
      <c r="U85" s="153">
        <v>0</v>
      </c>
      <c r="V85" s="153">
        <f>ROUND(E85*U85,2)</f>
        <v>0</v>
      </c>
      <c r="W85" s="153"/>
      <c r="X85" s="153" t="s">
        <v>284</v>
      </c>
      <c r="Y85" s="144"/>
      <c r="Z85" s="144"/>
      <c r="AA85" s="144"/>
      <c r="AB85" s="144"/>
      <c r="AC85" s="144"/>
      <c r="AD85" s="144"/>
      <c r="AE85" s="144"/>
      <c r="AF85" s="144"/>
      <c r="AG85" s="144" t="s">
        <v>285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">
      <c r="A86" s="151"/>
      <c r="B86" s="152"/>
      <c r="C86" s="261" t="s">
        <v>598</v>
      </c>
      <c r="D86" s="262"/>
      <c r="E86" s="262"/>
      <c r="F86" s="262"/>
      <c r="G86" s="262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44"/>
      <c r="Z86" s="144"/>
      <c r="AA86" s="144"/>
      <c r="AB86" s="144"/>
      <c r="AC86" s="144"/>
      <c r="AD86" s="144"/>
      <c r="AE86" s="144"/>
      <c r="AF86" s="144"/>
      <c r="AG86" s="144" t="s">
        <v>175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ht="22.5" outlineLevel="1" x14ac:dyDescent="0.2">
      <c r="A87" s="169">
        <v>42</v>
      </c>
      <c r="B87" s="170" t="s">
        <v>815</v>
      </c>
      <c r="C87" s="179" t="s">
        <v>816</v>
      </c>
      <c r="D87" s="171" t="s">
        <v>367</v>
      </c>
      <c r="E87" s="172">
        <v>37</v>
      </c>
      <c r="F87" s="173"/>
      <c r="G87" s="174">
        <f>ROUND(E87*F87,2)</f>
        <v>0</v>
      </c>
      <c r="H87" s="173"/>
      <c r="I87" s="174">
        <f>ROUND(E87*H87,2)</f>
        <v>0</v>
      </c>
      <c r="J87" s="173"/>
      <c r="K87" s="174">
        <f>ROUND(E87*J87,2)</f>
        <v>0</v>
      </c>
      <c r="L87" s="174">
        <v>21</v>
      </c>
      <c r="M87" s="174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4"/>
      <c r="S87" s="174" t="s">
        <v>374</v>
      </c>
      <c r="T87" s="175" t="s">
        <v>171</v>
      </c>
      <c r="U87" s="153">
        <v>0</v>
      </c>
      <c r="V87" s="153">
        <f>ROUND(E87*U87,2)</f>
        <v>0</v>
      </c>
      <c r="W87" s="153"/>
      <c r="X87" s="153" t="s">
        <v>284</v>
      </c>
      <c r="Y87" s="144"/>
      <c r="Z87" s="144"/>
      <c r="AA87" s="144"/>
      <c r="AB87" s="144"/>
      <c r="AC87" s="144"/>
      <c r="AD87" s="144"/>
      <c r="AE87" s="144"/>
      <c r="AF87" s="144"/>
      <c r="AG87" s="144" t="s">
        <v>285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ht="33.75" outlineLevel="1" x14ac:dyDescent="0.2">
      <c r="A88" s="169">
        <v>43</v>
      </c>
      <c r="B88" s="170" t="s">
        <v>817</v>
      </c>
      <c r="C88" s="179" t="s">
        <v>818</v>
      </c>
      <c r="D88" s="171" t="s">
        <v>367</v>
      </c>
      <c r="E88" s="172">
        <v>37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4"/>
      <c r="S88" s="174" t="s">
        <v>374</v>
      </c>
      <c r="T88" s="175" t="s">
        <v>171</v>
      </c>
      <c r="U88" s="153">
        <v>0</v>
      </c>
      <c r="V88" s="153">
        <f>ROUND(E88*U88,2)</f>
        <v>0</v>
      </c>
      <c r="W88" s="153"/>
      <c r="X88" s="153" t="s">
        <v>237</v>
      </c>
      <c r="Y88" s="144"/>
      <c r="Z88" s="144"/>
      <c r="AA88" s="144"/>
      <c r="AB88" s="144"/>
      <c r="AC88" s="144"/>
      <c r="AD88" s="144"/>
      <c r="AE88" s="144"/>
      <c r="AF88" s="144"/>
      <c r="AG88" s="144" t="s">
        <v>238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1" x14ac:dyDescent="0.2">
      <c r="A89" s="161">
        <v>44</v>
      </c>
      <c r="B89" s="162" t="s">
        <v>804</v>
      </c>
      <c r="C89" s="178" t="s">
        <v>919</v>
      </c>
      <c r="D89" s="163" t="s">
        <v>521</v>
      </c>
      <c r="E89" s="164">
        <v>0.37</v>
      </c>
      <c r="F89" s="165"/>
      <c r="G89" s="166">
        <f>ROUND(E89*F89,2)</f>
        <v>0</v>
      </c>
      <c r="H89" s="165"/>
      <c r="I89" s="166">
        <f>ROUND(E89*H89,2)</f>
        <v>0</v>
      </c>
      <c r="J89" s="165"/>
      <c r="K89" s="166">
        <f>ROUND(E89*J89,2)</f>
        <v>0</v>
      </c>
      <c r="L89" s="166">
        <v>21</v>
      </c>
      <c r="M89" s="166">
        <f>G89*(1+L89/100)</f>
        <v>0</v>
      </c>
      <c r="N89" s="166">
        <v>0</v>
      </c>
      <c r="O89" s="166">
        <f>ROUND(E89*N89,2)</f>
        <v>0</v>
      </c>
      <c r="P89" s="166">
        <v>0</v>
      </c>
      <c r="Q89" s="166">
        <f>ROUND(E89*P89,2)</f>
        <v>0</v>
      </c>
      <c r="R89" s="166"/>
      <c r="S89" s="166" t="s">
        <v>374</v>
      </c>
      <c r="T89" s="167" t="s">
        <v>171</v>
      </c>
      <c r="U89" s="153">
        <v>0</v>
      </c>
      <c r="V89" s="153">
        <f>ROUND(E89*U89,2)</f>
        <v>0</v>
      </c>
      <c r="W89" s="153"/>
      <c r="X89" s="153" t="s">
        <v>284</v>
      </c>
      <c r="Y89" s="144"/>
      <c r="Z89" s="144"/>
      <c r="AA89" s="144"/>
      <c r="AB89" s="144"/>
      <c r="AC89" s="144"/>
      <c r="AD89" s="144"/>
      <c r="AE89" s="144"/>
      <c r="AF89" s="144"/>
      <c r="AG89" s="144" t="s">
        <v>285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">
      <c r="A90" s="151"/>
      <c r="B90" s="152"/>
      <c r="C90" s="187" t="s">
        <v>629</v>
      </c>
      <c r="D90" s="183"/>
      <c r="E90" s="184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44"/>
      <c r="Z90" s="144"/>
      <c r="AA90" s="144"/>
      <c r="AB90" s="144"/>
      <c r="AC90" s="144"/>
      <c r="AD90" s="144"/>
      <c r="AE90" s="144"/>
      <c r="AF90" s="144"/>
      <c r="AG90" s="144" t="s">
        <v>242</v>
      </c>
      <c r="AH90" s="144">
        <v>0</v>
      </c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51"/>
      <c r="B91" s="152"/>
      <c r="C91" s="187" t="s">
        <v>819</v>
      </c>
      <c r="D91" s="183"/>
      <c r="E91" s="184">
        <v>0.37</v>
      </c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44"/>
      <c r="Z91" s="144"/>
      <c r="AA91" s="144"/>
      <c r="AB91" s="144"/>
      <c r="AC91" s="144"/>
      <c r="AD91" s="144"/>
      <c r="AE91" s="144"/>
      <c r="AF91" s="144"/>
      <c r="AG91" s="144" t="s">
        <v>242</v>
      </c>
      <c r="AH91" s="144">
        <v>0</v>
      </c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">
      <c r="A92" s="161">
        <v>45</v>
      </c>
      <c r="B92" s="162" t="s">
        <v>632</v>
      </c>
      <c r="C92" s="178" t="s">
        <v>633</v>
      </c>
      <c r="D92" s="163" t="s">
        <v>234</v>
      </c>
      <c r="E92" s="164">
        <v>1.85</v>
      </c>
      <c r="F92" s="165"/>
      <c r="G92" s="166">
        <f>ROUND(E92*F92,2)</f>
        <v>0</v>
      </c>
      <c r="H92" s="165"/>
      <c r="I92" s="166">
        <f>ROUND(E92*H92,2)</f>
        <v>0</v>
      </c>
      <c r="J92" s="165"/>
      <c r="K92" s="166">
        <f>ROUND(E92*J92,2)</f>
        <v>0</v>
      </c>
      <c r="L92" s="166">
        <v>21</v>
      </c>
      <c r="M92" s="166">
        <f>G92*(1+L92/100)</f>
        <v>0</v>
      </c>
      <c r="N92" s="166">
        <v>0</v>
      </c>
      <c r="O92" s="166">
        <f>ROUND(E92*N92,2)</f>
        <v>0</v>
      </c>
      <c r="P92" s="166">
        <v>0</v>
      </c>
      <c r="Q92" s="166">
        <f>ROUND(E92*P92,2)</f>
        <v>0</v>
      </c>
      <c r="R92" s="166"/>
      <c r="S92" s="166" t="s">
        <v>374</v>
      </c>
      <c r="T92" s="167" t="s">
        <v>171</v>
      </c>
      <c r="U92" s="153">
        <v>0</v>
      </c>
      <c r="V92" s="153">
        <f>ROUND(E92*U92,2)</f>
        <v>0</v>
      </c>
      <c r="W92" s="153"/>
      <c r="X92" s="153" t="s">
        <v>237</v>
      </c>
      <c r="Y92" s="144"/>
      <c r="Z92" s="144"/>
      <c r="AA92" s="144"/>
      <c r="AB92" s="144"/>
      <c r="AC92" s="144"/>
      <c r="AD92" s="144"/>
      <c r="AE92" s="144"/>
      <c r="AF92" s="144"/>
      <c r="AG92" s="144" t="s">
        <v>238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1" x14ac:dyDescent="0.2">
      <c r="A93" s="151"/>
      <c r="B93" s="152"/>
      <c r="C93" s="187" t="s">
        <v>634</v>
      </c>
      <c r="D93" s="183"/>
      <c r="E93" s="184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44"/>
      <c r="Z93" s="144"/>
      <c r="AA93" s="144"/>
      <c r="AB93" s="144"/>
      <c r="AC93" s="144"/>
      <c r="AD93" s="144"/>
      <c r="AE93" s="144"/>
      <c r="AF93" s="144"/>
      <c r="AG93" s="144" t="s">
        <v>242</v>
      </c>
      <c r="AH93" s="144">
        <v>0</v>
      </c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1" x14ac:dyDescent="0.2">
      <c r="A94" s="151"/>
      <c r="B94" s="152"/>
      <c r="C94" s="187" t="s">
        <v>820</v>
      </c>
      <c r="D94" s="183"/>
      <c r="E94" s="184">
        <v>1.85</v>
      </c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44"/>
      <c r="Z94" s="144"/>
      <c r="AA94" s="144"/>
      <c r="AB94" s="144"/>
      <c r="AC94" s="144"/>
      <c r="AD94" s="144"/>
      <c r="AE94" s="144"/>
      <c r="AF94" s="144"/>
      <c r="AG94" s="144" t="s">
        <v>242</v>
      </c>
      <c r="AH94" s="144">
        <v>0</v>
      </c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69">
        <v>46</v>
      </c>
      <c r="B95" s="170" t="s">
        <v>637</v>
      </c>
      <c r="C95" s="179" t="s">
        <v>638</v>
      </c>
      <c r="D95" s="171" t="s">
        <v>234</v>
      </c>
      <c r="E95" s="172">
        <v>1.85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4">
        <v>0</v>
      </c>
      <c r="O95" s="174">
        <f>ROUND(E95*N95,2)</f>
        <v>0</v>
      </c>
      <c r="P95" s="174">
        <v>0</v>
      </c>
      <c r="Q95" s="174">
        <f>ROUND(E95*P95,2)</f>
        <v>0</v>
      </c>
      <c r="R95" s="174"/>
      <c r="S95" s="174" t="s">
        <v>374</v>
      </c>
      <c r="T95" s="175" t="s">
        <v>171</v>
      </c>
      <c r="U95" s="153">
        <v>0</v>
      </c>
      <c r="V95" s="153">
        <f>ROUND(E95*U95,2)</f>
        <v>0</v>
      </c>
      <c r="W95" s="153"/>
      <c r="X95" s="153" t="s">
        <v>284</v>
      </c>
      <c r="Y95" s="144"/>
      <c r="Z95" s="144"/>
      <c r="AA95" s="144"/>
      <c r="AB95" s="144"/>
      <c r="AC95" s="144"/>
      <c r="AD95" s="144"/>
      <c r="AE95" s="144"/>
      <c r="AF95" s="144"/>
      <c r="AG95" s="144" t="s">
        <v>285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69">
        <v>47</v>
      </c>
      <c r="B96" s="170" t="s">
        <v>821</v>
      </c>
      <c r="C96" s="179" t="s">
        <v>822</v>
      </c>
      <c r="D96" s="171" t="s">
        <v>367</v>
      </c>
      <c r="E96" s="172">
        <v>37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4">
        <v>0</v>
      </c>
      <c r="O96" s="174">
        <f>ROUND(E96*N96,2)</f>
        <v>0</v>
      </c>
      <c r="P96" s="174">
        <v>0</v>
      </c>
      <c r="Q96" s="174">
        <f>ROUND(E96*P96,2)</f>
        <v>0</v>
      </c>
      <c r="R96" s="174"/>
      <c r="S96" s="174" t="s">
        <v>374</v>
      </c>
      <c r="T96" s="175" t="s">
        <v>171</v>
      </c>
      <c r="U96" s="153">
        <v>0</v>
      </c>
      <c r="V96" s="153">
        <f>ROUND(E96*U96,2)</f>
        <v>0</v>
      </c>
      <c r="W96" s="153"/>
      <c r="X96" s="153" t="s">
        <v>284</v>
      </c>
      <c r="Y96" s="144"/>
      <c r="Z96" s="144"/>
      <c r="AA96" s="144"/>
      <c r="AB96" s="144"/>
      <c r="AC96" s="144"/>
      <c r="AD96" s="144"/>
      <c r="AE96" s="144"/>
      <c r="AF96" s="144"/>
      <c r="AG96" s="144" t="s">
        <v>285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x14ac:dyDescent="0.2">
      <c r="A97" s="155" t="s">
        <v>165</v>
      </c>
      <c r="B97" s="156" t="s">
        <v>124</v>
      </c>
      <c r="C97" s="177" t="s">
        <v>125</v>
      </c>
      <c r="D97" s="157"/>
      <c r="E97" s="158"/>
      <c r="F97" s="159"/>
      <c r="G97" s="159">
        <f>SUMIF(AG98:AG125,"&lt;&gt;NOR",G98:G125)</f>
        <v>0</v>
      </c>
      <c r="H97" s="159"/>
      <c r="I97" s="159">
        <f>SUM(I98:I125)</f>
        <v>0</v>
      </c>
      <c r="J97" s="159"/>
      <c r="K97" s="159">
        <f>SUM(K98:K125)</f>
        <v>0</v>
      </c>
      <c r="L97" s="159"/>
      <c r="M97" s="159">
        <f>SUM(M98:M125)</f>
        <v>0</v>
      </c>
      <c r="N97" s="159"/>
      <c r="O97" s="159">
        <f>SUM(O98:O125)</f>
        <v>0</v>
      </c>
      <c r="P97" s="159"/>
      <c r="Q97" s="159">
        <f>SUM(Q98:Q125)</f>
        <v>0</v>
      </c>
      <c r="R97" s="159"/>
      <c r="S97" s="159"/>
      <c r="T97" s="160"/>
      <c r="U97" s="154"/>
      <c r="V97" s="154">
        <f>SUM(V98:V125)</f>
        <v>112.1</v>
      </c>
      <c r="W97" s="154"/>
      <c r="X97" s="154"/>
      <c r="AG97" t="s">
        <v>166</v>
      </c>
    </row>
    <row r="98" spans="1:60" outlineLevel="1" x14ac:dyDescent="0.2">
      <c r="A98" s="169">
        <v>48</v>
      </c>
      <c r="B98" s="170" t="s">
        <v>823</v>
      </c>
      <c r="C98" s="179" t="s">
        <v>824</v>
      </c>
      <c r="D98" s="171" t="s">
        <v>367</v>
      </c>
      <c r="E98" s="172">
        <v>185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4"/>
      <c r="S98" s="174" t="s">
        <v>374</v>
      </c>
      <c r="T98" s="175" t="s">
        <v>171</v>
      </c>
      <c r="U98" s="153">
        <v>0</v>
      </c>
      <c r="V98" s="153">
        <f>ROUND(E98*U98,2)</f>
        <v>0</v>
      </c>
      <c r="W98" s="153"/>
      <c r="X98" s="153" t="s">
        <v>237</v>
      </c>
      <c r="Y98" s="144"/>
      <c r="Z98" s="144"/>
      <c r="AA98" s="144"/>
      <c r="AB98" s="144"/>
      <c r="AC98" s="144"/>
      <c r="AD98" s="144"/>
      <c r="AE98" s="144"/>
      <c r="AF98" s="144"/>
      <c r="AG98" s="144" t="s">
        <v>238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1" x14ac:dyDescent="0.2">
      <c r="A99" s="169">
        <v>49</v>
      </c>
      <c r="B99" s="170" t="s">
        <v>825</v>
      </c>
      <c r="C99" s="179" t="s">
        <v>826</v>
      </c>
      <c r="D99" s="171" t="s">
        <v>367</v>
      </c>
      <c r="E99" s="172">
        <v>117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74">
        <v>0</v>
      </c>
      <c r="O99" s="174">
        <f>ROUND(E99*N99,2)</f>
        <v>0</v>
      </c>
      <c r="P99" s="174">
        <v>0</v>
      </c>
      <c r="Q99" s="174">
        <f>ROUND(E99*P99,2)</f>
        <v>0</v>
      </c>
      <c r="R99" s="174"/>
      <c r="S99" s="174" t="s">
        <v>374</v>
      </c>
      <c r="T99" s="175" t="s">
        <v>171</v>
      </c>
      <c r="U99" s="153">
        <v>0</v>
      </c>
      <c r="V99" s="153">
        <f>ROUND(E99*U99,2)</f>
        <v>0</v>
      </c>
      <c r="W99" s="153"/>
      <c r="X99" s="153" t="s">
        <v>237</v>
      </c>
      <c r="Y99" s="144"/>
      <c r="Z99" s="144"/>
      <c r="AA99" s="144"/>
      <c r="AB99" s="144"/>
      <c r="AC99" s="144"/>
      <c r="AD99" s="144"/>
      <c r="AE99" s="144"/>
      <c r="AF99" s="144"/>
      <c r="AG99" s="144" t="s">
        <v>238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69">
        <v>50</v>
      </c>
      <c r="B100" s="170" t="s">
        <v>827</v>
      </c>
      <c r="C100" s="179" t="s">
        <v>828</v>
      </c>
      <c r="D100" s="171" t="s">
        <v>367</v>
      </c>
      <c r="E100" s="172">
        <v>351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4"/>
      <c r="S100" s="174" t="s">
        <v>374</v>
      </c>
      <c r="T100" s="175" t="s">
        <v>171</v>
      </c>
      <c r="U100" s="153">
        <v>0</v>
      </c>
      <c r="V100" s="153">
        <f>ROUND(E100*U100,2)</f>
        <v>0</v>
      </c>
      <c r="W100" s="153"/>
      <c r="X100" s="153" t="s">
        <v>237</v>
      </c>
      <c r="Y100" s="144"/>
      <c r="Z100" s="144"/>
      <c r="AA100" s="144"/>
      <c r="AB100" s="144"/>
      <c r="AC100" s="144"/>
      <c r="AD100" s="144"/>
      <c r="AE100" s="144"/>
      <c r="AF100" s="144"/>
      <c r="AG100" s="144" t="s">
        <v>238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169">
        <v>51</v>
      </c>
      <c r="B101" s="170" t="s">
        <v>829</v>
      </c>
      <c r="C101" s="179" t="s">
        <v>830</v>
      </c>
      <c r="D101" s="171" t="s">
        <v>367</v>
      </c>
      <c r="E101" s="172">
        <v>35.1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4">
        <v>0</v>
      </c>
      <c r="O101" s="174">
        <f>ROUND(E101*N101,2)</f>
        <v>0</v>
      </c>
      <c r="P101" s="174">
        <v>0</v>
      </c>
      <c r="Q101" s="174">
        <f>ROUND(E101*P101,2)</f>
        <v>0</v>
      </c>
      <c r="R101" s="174"/>
      <c r="S101" s="174" t="s">
        <v>374</v>
      </c>
      <c r="T101" s="175" t="s">
        <v>171</v>
      </c>
      <c r="U101" s="153">
        <v>0</v>
      </c>
      <c r="V101" s="153">
        <f>ROUND(E101*U101,2)</f>
        <v>0</v>
      </c>
      <c r="W101" s="153"/>
      <c r="X101" s="153" t="s">
        <v>237</v>
      </c>
      <c r="Y101" s="144"/>
      <c r="Z101" s="144"/>
      <c r="AA101" s="144"/>
      <c r="AB101" s="144"/>
      <c r="AC101" s="144"/>
      <c r="AD101" s="144"/>
      <c r="AE101" s="144"/>
      <c r="AF101" s="144"/>
      <c r="AG101" s="144" t="s">
        <v>238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1" x14ac:dyDescent="0.2">
      <c r="A102" s="161">
        <v>52</v>
      </c>
      <c r="B102" s="162" t="s">
        <v>831</v>
      </c>
      <c r="C102" s="178" t="s">
        <v>832</v>
      </c>
      <c r="D102" s="163" t="s">
        <v>367</v>
      </c>
      <c r="E102" s="164">
        <v>351</v>
      </c>
      <c r="F102" s="165"/>
      <c r="G102" s="166">
        <f>ROUND(E102*F102,2)</f>
        <v>0</v>
      </c>
      <c r="H102" s="165"/>
      <c r="I102" s="166">
        <f>ROUND(E102*H102,2)</f>
        <v>0</v>
      </c>
      <c r="J102" s="165"/>
      <c r="K102" s="166">
        <f>ROUND(E102*J102,2)</f>
        <v>0</v>
      </c>
      <c r="L102" s="166">
        <v>21</v>
      </c>
      <c r="M102" s="166">
        <f>G102*(1+L102/100)</f>
        <v>0</v>
      </c>
      <c r="N102" s="166">
        <v>0</v>
      </c>
      <c r="O102" s="166">
        <f>ROUND(E102*N102,2)</f>
        <v>0</v>
      </c>
      <c r="P102" s="166">
        <v>0</v>
      </c>
      <c r="Q102" s="166">
        <f>ROUND(E102*P102,2)</f>
        <v>0</v>
      </c>
      <c r="R102" s="166" t="s">
        <v>256</v>
      </c>
      <c r="S102" s="166" t="s">
        <v>170</v>
      </c>
      <c r="T102" s="167" t="s">
        <v>171</v>
      </c>
      <c r="U102" s="153">
        <v>0.158</v>
      </c>
      <c r="V102" s="153">
        <f>ROUND(E102*U102,2)</f>
        <v>55.46</v>
      </c>
      <c r="W102" s="153"/>
      <c r="X102" s="153" t="s">
        <v>237</v>
      </c>
      <c r="Y102" s="144"/>
      <c r="Z102" s="144"/>
      <c r="AA102" s="144"/>
      <c r="AB102" s="144"/>
      <c r="AC102" s="144"/>
      <c r="AD102" s="144"/>
      <c r="AE102" s="144"/>
      <c r="AF102" s="144"/>
      <c r="AG102" s="144" t="s">
        <v>368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2">
      <c r="A103" s="151"/>
      <c r="B103" s="152"/>
      <c r="C103" s="272" t="s">
        <v>833</v>
      </c>
      <c r="D103" s="273"/>
      <c r="E103" s="273"/>
      <c r="F103" s="273"/>
      <c r="G103" s="27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44"/>
      <c r="Z103" s="144"/>
      <c r="AA103" s="144"/>
      <c r="AB103" s="144"/>
      <c r="AC103" s="144"/>
      <c r="AD103" s="144"/>
      <c r="AE103" s="144"/>
      <c r="AF103" s="144"/>
      <c r="AG103" s="144" t="s">
        <v>240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69">
        <v>53</v>
      </c>
      <c r="B104" s="170" t="s">
        <v>834</v>
      </c>
      <c r="C104" s="179" t="s">
        <v>835</v>
      </c>
      <c r="D104" s="171" t="s">
        <v>367</v>
      </c>
      <c r="E104" s="172">
        <v>34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4"/>
      <c r="S104" s="174" t="s">
        <v>374</v>
      </c>
      <c r="T104" s="175" t="s">
        <v>171</v>
      </c>
      <c r="U104" s="153">
        <v>0</v>
      </c>
      <c r="V104" s="153">
        <f>ROUND(E104*U104,2)</f>
        <v>0</v>
      </c>
      <c r="W104" s="153"/>
      <c r="X104" s="153" t="s">
        <v>237</v>
      </c>
      <c r="Y104" s="144"/>
      <c r="Z104" s="144"/>
      <c r="AA104" s="144"/>
      <c r="AB104" s="144"/>
      <c r="AC104" s="144"/>
      <c r="AD104" s="144"/>
      <c r="AE104" s="144"/>
      <c r="AF104" s="144"/>
      <c r="AG104" s="144" t="s">
        <v>368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1" x14ac:dyDescent="0.2">
      <c r="A105" s="169">
        <v>54</v>
      </c>
      <c r="B105" s="170" t="s">
        <v>836</v>
      </c>
      <c r="C105" s="179" t="s">
        <v>837</v>
      </c>
      <c r="D105" s="171" t="s">
        <v>367</v>
      </c>
      <c r="E105" s="172">
        <v>83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4"/>
      <c r="S105" s="174" t="s">
        <v>374</v>
      </c>
      <c r="T105" s="175" t="s">
        <v>171</v>
      </c>
      <c r="U105" s="153">
        <v>0</v>
      </c>
      <c r="V105" s="153">
        <f>ROUND(E105*U105,2)</f>
        <v>0</v>
      </c>
      <c r="W105" s="153"/>
      <c r="X105" s="153" t="s">
        <v>237</v>
      </c>
      <c r="Y105" s="144"/>
      <c r="Z105" s="144"/>
      <c r="AA105" s="144"/>
      <c r="AB105" s="144"/>
      <c r="AC105" s="144"/>
      <c r="AD105" s="144"/>
      <c r="AE105" s="144"/>
      <c r="AF105" s="144"/>
      <c r="AG105" s="144" t="s">
        <v>368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ht="22.5" outlineLevel="1" x14ac:dyDescent="0.2">
      <c r="A106" s="169">
        <v>55</v>
      </c>
      <c r="B106" s="170" t="s">
        <v>838</v>
      </c>
      <c r="C106" s="179" t="s">
        <v>839</v>
      </c>
      <c r="D106" s="171" t="s">
        <v>367</v>
      </c>
      <c r="E106" s="172">
        <v>78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4">
        <v>0</v>
      </c>
      <c r="O106" s="174">
        <f>ROUND(E106*N106,2)</f>
        <v>0</v>
      </c>
      <c r="P106" s="174">
        <v>0</v>
      </c>
      <c r="Q106" s="174">
        <f>ROUND(E106*P106,2)</f>
        <v>0</v>
      </c>
      <c r="R106" s="174"/>
      <c r="S106" s="174" t="s">
        <v>374</v>
      </c>
      <c r="T106" s="175" t="s">
        <v>171</v>
      </c>
      <c r="U106" s="153">
        <v>0</v>
      </c>
      <c r="V106" s="153">
        <f>ROUND(E106*U106,2)</f>
        <v>0</v>
      </c>
      <c r="W106" s="153"/>
      <c r="X106" s="153" t="s">
        <v>237</v>
      </c>
      <c r="Y106" s="144"/>
      <c r="Z106" s="144"/>
      <c r="AA106" s="144"/>
      <c r="AB106" s="144"/>
      <c r="AC106" s="144"/>
      <c r="AD106" s="144"/>
      <c r="AE106" s="144"/>
      <c r="AF106" s="144"/>
      <c r="AG106" s="144" t="s">
        <v>238</v>
      </c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 x14ac:dyDescent="0.2">
      <c r="A107" s="169">
        <v>56</v>
      </c>
      <c r="B107" s="170" t="s">
        <v>840</v>
      </c>
      <c r="C107" s="179" t="s">
        <v>841</v>
      </c>
      <c r="D107" s="171" t="s">
        <v>367</v>
      </c>
      <c r="E107" s="172">
        <v>900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4"/>
      <c r="S107" s="174" t="s">
        <v>374</v>
      </c>
      <c r="T107" s="175" t="s">
        <v>171</v>
      </c>
      <c r="U107" s="153">
        <v>0</v>
      </c>
      <c r="V107" s="153">
        <f>ROUND(E107*U107,2)</f>
        <v>0</v>
      </c>
      <c r="W107" s="153"/>
      <c r="X107" s="153" t="s">
        <v>237</v>
      </c>
      <c r="Y107" s="144"/>
      <c r="Z107" s="144"/>
      <c r="AA107" s="144"/>
      <c r="AB107" s="144"/>
      <c r="AC107" s="144"/>
      <c r="AD107" s="144"/>
      <c r="AE107" s="144"/>
      <c r="AF107" s="144"/>
      <c r="AG107" s="144" t="s">
        <v>238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1" x14ac:dyDescent="0.2">
      <c r="A108" s="161">
        <v>57</v>
      </c>
      <c r="B108" s="162" t="s">
        <v>842</v>
      </c>
      <c r="C108" s="178" t="s">
        <v>843</v>
      </c>
      <c r="D108" s="163" t="s">
        <v>234</v>
      </c>
      <c r="E108" s="164">
        <v>8.5500000000000007</v>
      </c>
      <c r="F108" s="165"/>
      <c r="G108" s="166">
        <f>ROUND(E108*F108,2)</f>
        <v>0</v>
      </c>
      <c r="H108" s="165"/>
      <c r="I108" s="166">
        <f>ROUND(E108*H108,2)</f>
        <v>0</v>
      </c>
      <c r="J108" s="165"/>
      <c r="K108" s="166">
        <f>ROUND(E108*J108,2)</f>
        <v>0</v>
      </c>
      <c r="L108" s="166">
        <v>21</v>
      </c>
      <c r="M108" s="166">
        <f>G108*(1+L108/100)</f>
        <v>0</v>
      </c>
      <c r="N108" s="166">
        <v>0</v>
      </c>
      <c r="O108" s="166">
        <f>ROUND(E108*N108,2)</f>
        <v>0</v>
      </c>
      <c r="P108" s="166">
        <v>0</v>
      </c>
      <c r="Q108" s="166">
        <f>ROUND(E108*P108,2)</f>
        <v>0</v>
      </c>
      <c r="R108" s="166"/>
      <c r="S108" s="166" t="s">
        <v>374</v>
      </c>
      <c r="T108" s="167" t="s">
        <v>171</v>
      </c>
      <c r="U108" s="153">
        <v>0</v>
      </c>
      <c r="V108" s="153">
        <f>ROUND(E108*U108,2)</f>
        <v>0</v>
      </c>
      <c r="W108" s="153"/>
      <c r="X108" s="153" t="s">
        <v>237</v>
      </c>
      <c r="Y108" s="144"/>
      <c r="Z108" s="144"/>
      <c r="AA108" s="144"/>
      <c r="AB108" s="144"/>
      <c r="AC108" s="144"/>
      <c r="AD108" s="144"/>
      <c r="AE108" s="144"/>
      <c r="AF108" s="144"/>
      <c r="AG108" s="144" t="s">
        <v>238</v>
      </c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1" x14ac:dyDescent="0.2">
      <c r="A109" s="151"/>
      <c r="B109" s="152"/>
      <c r="C109" s="187" t="s">
        <v>844</v>
      </c>
      <c r="D109" s="183"/>
      <c r="E109" s="184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44"/>
      <c r="Z109" s="144"/>
      <c r="AA109" s="144"/>
      <c r="AB109" s="144"/>
      <c r="AC109" s="144"/>
      <c r="AD109" s="144"/>
      <c r="AE109" s="144"/>
      <c r="AF109" s="144"/>
      <c r="AG109" s="144" t="s">
        <v>242</v>
      </c>
      <c r="AH109" s="144">
        <v>0</v>
      </c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1" x14ac:dyDescent="0.2">
      <c r="A110" s="151"/>
      <c r="B110" s="152"/>
      <c r="C110" s="187" t="s">
        <v>845</v>
      </c>
      <c r="D110" s="183"/>
      <c r="E110" s="184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44"/>
      <c r="Z110" s="144"/>
      <c r="AA110" s="144"/>
      <c r="AB110" s="144"/>
      <c r="AC110" s="144"/>
      <c r="AD110" s="144"/>
      <c r="AE110" s="144"/>
      <c r="AF110" s="144"/>
      <c r="AG110" s="144" t="s">
        <v>242</v>
      </c>
      <c r="AH110" s="144">
        <v>0</v>
      </c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2">
      <c r="A111" s="151"/>
      <c r="B111" s="152"/>
      <c r="C111" s="187" t="s">
        <v>846</v>
      </c>
      <c r="D111" s="183"/>
      <c r="E111" s="184">
        <v>8.5500000000000007</v>
      </c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44"/>
      <c r="Z111" s="144"/>
      <c r="AA111" s="144"/>
      <c r="AB111" s="144"/>
      <c r="AC111" s="144"/>
      <c r="AD111" s="144"/>
      <c r="AE111" s="144"/>
      <c r="AF111" s="144"/>
      <c r="AG111" s="144" t="s">
        <v>242</v>
      </c>
      <c r="AH111" s="144">
        <v>0</v>
      </c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69">
        <v>58</v>
      </c>
      <c r="B112" s="170" t="s">
        <v>637</v>
      </c>
      <c r="C112" s="179" t="s">
        <v>638</v>
      </c>
      <c r="D112" s="171" t="s">
        <v>234</v>
      </c>
      <c r="E112" s="172">
        <v>8.5500000000000007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4">
        <v>0</v>
      </c>
      <c r="O112" s="174">
        <f>ROUND(E112*N112,2)</f>
        <v>0</v>
      </c>
      <c r="P112" s="174">
        <v>0</v>
      </c>
      <c r="Q112" s="174">
        <f>ROUND(E112*P112,2)</f>
        <v>0</v>
      </c>
      <c r="R112" s="174"/>
      <c r="S112" s="174" t="s">
        <v>374</v>
      </c>
      <c r="T112" s="175" t="s">
        <v>171</v>
      </c>
      <c r="U112" s="153">
        <v>0</v>
      </c>
      <c r="V112" s="153">
        <f>ROUND(E112*U112,2)</f>
        <v>0</v>
      </c>
      <c r="W112" s="153"/>
      <c r="X112" s="153" t="s">
        <v>284</v>
      </c>
      <c r="Y112" s="144"/>
      <c r="Z112" s="144"/>
      <c r="AA112" s="144"/>
      <c r="AB112" s="144"/>
      <c r="AC112" s="144"/>
      <c r="AD112" s="144"/>
      <c r="AE112" s="144"/>
      <c r="AF112" s="144"/>
      <c r="AG112" s="144" t="s">
        <v>285</v>
      </c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1" x14ac:dyDescent="0.2">
      <c r="A113" s="169">
        <v>59</v>
      </c>
      <c r="B113" s="170" t="s">
        <v>641</v>
      </c>
      <c r="C113" s="179" t="s">
        <v>642</v>
      </c>
      <c r="D113" s="171" t="s">
        <v>234</v>
      </c>
      <c r="E113" s="172">
        <v>8.5500000000000007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4">
        <v>0</v>
      </c>
      <c r="O113" s="174">
        <f>ROUND(E113*N113,2)</f>
        <v>0</v>
      </c>
      <c r="P113" s="174">
        <v>0</v>
      </c>
      <c r="Q113" s="174">
        <f>ROUND(E113*P113,2)</f>
        <v>0</v>
      </c>
      <c r="R113" s="174"/>
      <c r="S113" s="174" t="s">
        <v>374</v>
      </c>
      <c r="T113" s="175" t="s">
        <v>171</v>
      </c>
      <c r="U113" s="153">
        <v>0</v>
      </c>
      <c r="V113" s="153">
        <f>ROUND(E113*U113,2)</f>
        <v>0</v>
      </c>
      <c r="W113" s="153"/>
      <c r="X113" s="153" t="s">
        <v>237</v>
      </c>
      <c r="Y113" s="144"/>
      <c r="Z113" s="144"/>
      <c r="AA113" s="144"/>
      <c r="AB113" s="144"/>
      <c r="AC113" s="144"/>
      <c r="AD113" s="144"/>
      <c r="AE113" s="144"/>
      <c r="AF113" s="144"/>
      <c r="AG113" s="144" t="s">
        <v>238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1" x14ac:dyDescent="0.2">
      <c r="A114" s="161">
        <v>60</v>
      </c>
      <c r="B114" s="162" t="s">
        <v>847</v>
      </c>
      <c r="C114" s="178" t="s">
        <v>848</v>
      </c>
      <c r="D114" s="163" t="s">
        <v>255</v>
      </c>
      <c r="E114" s="164">
        <v>354</v>
      </c>
      <c r="F114" s="165"/>
      <c r="G114" s="166">
        <f>ROUND(E114*F114,2)</f>
        <v>0</v>
      </c>
      <c r="H114" s="165"/>
      <c r="I114" s="166">
        <f>ROUND(E114*H114,2)</f>
        <v>0</v>
      </c>
      <c r="J114" s="165"/>
      <c r="K114" s="166">
        <f>ROUND(E114*J114,2)</f>
        <v>0</v>
      </c>
      <c r="L114" s="166">
        <v>21</v>
      </c>
      <c r="M114" s="166">
        <f>G114*(1+L114/100)</f>
        <v>0</v>
      </c>
      <c r="N114" s="166">
        <v>0</v>
      </c>
      <c r="O114" s="166">
        <f>ROUND(E114*N114,2)</f>
        <v>0</v>
      </c>
      <c r="P114" s="166">
        <v>0</v>
      </c>
      <c r="Q114" s="166">
        <f>ROUND(E114*P114,2)</f>
        <v>0</v>
      </c>
      <c r="R114" s="166" t="s">
        <v>256</v>
      </c>
      <c r="S114" s="166" t="s">
        <v>170</v>
      </c>
      <c r="T114" s="167" t="s">
        <v>171</v>
      </c>
      <c r="U114" s="153">
        <v>0.16</v>
      </c>
      <c r="V114" s="153">
        <f>ROUND(E114*U114,2)</f>
        <v>56.64</v>
      </c>
      <c r="W114" s="153"/>
      <c r="X114" s="153" t="s">
        <v>237</v>
      </c>
      <c r="Y114" s="144"/>
      <c r="Z114" s="144"/>
      <c r="AA114" s="144"/>
      <c r="AB114" s="144"/>
      <c r="AC114" s="144"/>
      <c r="AD114" s="144"/>
      <c r="AE114" s="144"/>
      <c r="AF114" s="144"/>
      <c r="AG114" s="144" t="s">
        <v>368</v>
      </c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2">
      <c r="A115" s="151"/>
      <c r="B115" s="152"/>
      <c r="C115" s="272" t="s">
        <v>849</v>
      </c>
      <c r="D115" s="273"/>
      <c r="E115" s="273"/>
      <c r="F115" s="273"/>
      <c r="G115" s="27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44"/>
      <c r="Z115" s="144"/>
      <c r="AA115" s="144"/>
      <c r="AB115" s="144"/>
      <c r="AC115" s="144"/>
      <c r="AD115" s="144"/>
      <c r="AE115" s="144"/>
      <c r="AF115" s="144"/>
      <c r="AG115" s="144" t="s">
        <v>240</v>
      </c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68" t="str">
        <f>C115</f>
        <v>vysazených rostlin s případným naložením odpadu na dopravní prostředek, s odvezením do 20 km a se složením,</v>
      </c>
      <c r="BB115" s="144"/>
      <c r="BC115" s="144"/>
      <c r="BD115" s="144"/>
      <c r="BE115" s="144"/>
      <c r="BF115" s="144"/>
      <c r="BG115" s="144"/>
      <c r="BH115" s="144"/>
    </row>
    <row r="116" spans="1:60" outlineLevel="1" x14ac:dyDescent="0.2">
      <c r="A116" s="151"/>
      <c r="B116" s="152"/>
      <c r="C116" s="187" t="s">
        <v>850</v>
      </c>
      <c r="D116" s="183"/>
      <c r="E116" s="184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44"/>
      <c r="Z116" s="144"/>
      <c r="AA116" s="144"/>
      <c r="AB116" s="144"/>
      <c r="AC116" s="144"/>
      <c r="AD116" s="144"/>
      <c r="AE116" s="144"/>
      <c r="AF116" s="144"/>
      <c r="AG116" s="144" t="s">
        <v>242</v>
      </c>
      <c r="AH116" s="144">
        <v>0</v>
      </c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1" x14ac:dyDescent="0.2">
      <c r="A117" s="151"/>
      <c r="B117" s="152"/>
      <c r="C117" s="187" t="s">
        <v>851</v>
      </c>
      <c r="D117" s="183"/>
      <c r="E117" s="184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44"/>
      <c r="Z117" s="144"/>
      <c r="AA117" s="144"/>
      <c r="AB117" s="144"/>
      <c r="AC117" s="144"/>
      <c r="AD117" s="144"/>
      <c r="AE117" s="144"/>
      <c r="AF117" s="144"/>
      <c r="AG117" s="144" t="s">
        <v>242</v>
      </c>
      <c r="AH117" s="144">
        <v>0</v>
      </c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151"/>
      <c r="B118" s="152"/>
      <c r="C118" s="187" t="s">
        <v>852</v>
      </c>
      <c r="D118" s="183"/>
      <c r="E118" s="184">
        <v>354</v>
      </c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44"/>
      <c r="Z118" s="144"/>
      <c r="AA118" s="144"/>
      <c r="AB118" s="144"/>
      <c r="AC118" s="144"/>
      <c r="AD118" s="144"/>
      <c r="AE118" s="144"/>
      <c r="AF118" s="144"/>
      <c r="AG118" s="144" t="s">
        <v>242</v>
      </c>
      <c r="AH118" s="144">
        <v>0</v>
      </c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169">
        <v>61</v>
      </c>
      <c r="B119" s="170" t="s">
        <v>853</v>
      </c>
      <c r="C119" s="179" t="s">
        <v>854</v>
      </c>
      <c r="D119" s="171" t="s">
        <v>234</v>
      </c>
      <c r="E119" s="172">
        <v>35.4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4">
        <v>0</v>
      </c>
      <c r="O119" s="174">
        <f>ROUND(E119*N119,2)</f>
        <v>0</v>
      </c>
      <c r="P119" s="174">
        <v>0</v>
      </c>
      <c r="Q119" s="174">
        <f>ROUND(E119*P119,2)</f>
        <v>0</v>
      </c>
      <c r="R119" s="174"/>
      <c r="S119" s="174" t="s">
        <v>374</v>
      </c>
      <c r="T119" s="175" t="s">
        <v>171</v>
      </c>
      <c r="U119" s="153">
        <v>0</v>
      </c>
      <c r="V119" s="153">
        <f>ROUND(E119*U119,2)</f>
        <v>0</v>
      </c>
      <c r="W119" s="153"/>
      <c r="X119" s="153" t="s">
        <v>284</v>
      </c>
      <c r="Y119" s="144"/>
      <c r="Z119" s="144"/>
      <c r="AA119" s="144"/>
      <c r="AB119" s="144"/>
      <c r="AC119" s="144"/>
      <c r="AD119" s="144"/>
      <c r="AE119" s="144"/>
      <c r="AF119" s="144"/>
      <c r="AG119" s="144" t="s">
        <v>285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161">
        <v>62</v>
      </c>
      <c r="B120" s="162" t="s">
        <v>855</v>
      </c>
      <c r="C120" s="178" t="s">
        <v>856</v>
      </c>
      <c r="D120" s="163" t="s">
        <v>274</v>
      </c>
      <c r="E120" s="164">
        <v>4.4999999999999997E-3</v>
      </c>
      <c r="F120" s="165"/>
      <c r="G120" s="166">
        <f>ROUND(E120*F120,2)</f>
        <v>0</v>
      </c>
      <c r="H120" s="165"/>
      <c r="I120" s="166">
        <f>ROUND(E120*H120,2)</f>
        <v>0</v>
      </c>
      <c r="J120" s="165"/>
      <c r="K120" s="166">
        <f>ROUND(E120*J120,2)</f>
        <v>0</v>
      </c>
      <c r="L120" s="166">
        <v>21</v>
      </c>
      <c r="M120" s="166">
        <f>G120*(1+L120/100)</f>
        <v>0</v>
      </c>
      <c r="N120" s="166">
        <v>0</v>
      </c>
      <c r="O120" s="166">
        <f>ROUND(E120*N120,2)</f>
        <v>0</v>
      </c>
      <c r="P120" s="166">
        <v>0</v>
      </c>
      <c r="Q120" s="166">
        <f>ROUND(E120*P120,2)</f>
        <v>0</v>
      </c>
      <c r="R120" s="166"/>
      <c r="S120" s="166" t="s">
        <v>374</v>
      </c>
      <c r="T120" s="167" t="s">
        <v>171</v>
      </c>
      <c r="U120" s="153">
        <v>0</v>
      </c>
      <c r="V120" s="153">
        <f>ROUND(E120*U120,2)</f>
        <v>0</v>
      </c>
      <c r="W120" s="153"/>
      <c r="X120" s="153" t="s">
        <v>237</v>
      </c>
      <c r="Y120" s="144"/>
      <c r="Z120" s="144"/>
      <c r="AA120" s="144"/>
      <c r="AB120" s="144"/>
      <c r="AC120" s="144"/>
      <c r="AD120" s="144"/>
      <c r="AE120" s="144"/>
      <c r="AF120" s="144"/>
      <c r="AG120" s="144" t="s">
        <v>238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1" x14ac:dyDescent="0.2">
      <c r="A121" s="151"/>
      <c r="B121" s="152"/>
      <c r="C121" s="187" t="s">
        <v>857</v>
      </c>
      <c r="D121" s="183"/>
      <c r="E121" s="184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44"/>
      <c r="Z121" s="144"/>
      <c r="AA121" s="144"/>
      <c r="AB121" s="144"/>
      <c r="AC121" s="144"/>
      <c r="AD121" s="144"/>
      <c r="AE121" s="144"/>
      <c r="AF121" s="144"/>
      <c r="AG121" s="144" t="s">
        <v>242</v>
      </c>
      <c r="AH121" s="144">
        <v>0</v>
      </c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outlineLevel="1" x14ac:dyDescent="0.2">
      <c r="A122" s="151"/>
      <c r="B122" s="152"/>
      <c r="C122" s="187" t="s">
        <v>858</v>
      </c>
      <c r="D122" s="183"/>
      <c r="E122" s="184">
        <v>4.4999999999999997E-3</v>
      </c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44"/>
      <c r="Z122" s="144"/>
      <c r="AA122" s="144"/>
      <c r="AB122" s="144"/>
      <c r="AC122" s="144"/>
      <c r="AD122" s="144"/>
      <c r="AE122" s="144"/>
      <c r="AF122" s="144"/>
      <c r="AG122" s="144" t="s">
        <v>242</v>
      </c>
      <c r="AH122" s="144">
        <v>0</v>
      </c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1" x14ac:dyDescent="0.2">
      <c r="A123" s="169">
        <v>63</v>
      </c>
      <c r="B123" s="170" t="s">
        <v>859</v>
      </c>
      <c r="C123" s="179" t="s">
        <v>921</v>
      </c>
      <c r="D123" s="171" t="s">
        <v>521</v>
      </c>
      <c r="E123" s="172">
        <v>4.5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4"/>
      <c r="S123" s="174" t="s">
        <v>374</v>
      </c>
      <c r="T123" s="175" t="s">
        <v>171</v>
      </c>
      <c r="U123" s="153">
        <v>0</v>
      </c>
      <c r="V123" s="153">
        <f>ROUND(E123*U123,2)</f>
        <v>0</v>
      </c>
      <c r="W123" s="153"/>
      <c r="X123" s="153" t="s">
        <v>284</v>
      </c>
      <c r="Y123" s="144"/>
      <c r="Z123" s="144"/>
      <c r="AA123" s="144"/>
      <c r="AB123" s="144"/>
      <c r="AC123" s="144"/>
      <c r="AD123" s="144"/>
      <c r="AE123" s="144"/>
      <c r="AF123" s="144"/>
      <c r="AG123" s="144" t="s">
        <v>285</v>
      </c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ht="33.75" outlineLevel="1" x14ac:dyDescent="0.2">
      <c r="A124" s="161">
        <v>64</v>
      </c>
      <c r="B124" s="162" t="s">
        <v>860</v>
      </c>
      <c r="C124" s="178" t="s">
        <v>861</v>
      </c>
      <c r="D124" s="163" t="s">
        <v>255</v>
      </c>
      <c r="E124" s="164">
        <v>450</v>
      </c>
      <c r="F124" s="165"/>
      <c r="G124" s="166">
        <f>ROUND(E124*F124,2)</f>
        <v>0</v>
      </c>
      <c r="H124" s="165"/>
      <c r="I124" s="166">
        <f>ROUND(E124*H124,2)</f>
        <v>0</v>
      </c>
      <c r="J124" s="165"/>
      <c r="K124" s="166">
        <f>ROUND(E124*J124,2)</f>
        <v>0</v>
      </c>
      <c r="L124" s="166">
        <v>21</v>
      </c>
      <c r="M124" s="166">
        <f>G124*(1+L124/100)</f>
        <v>0</v>
      </c>
      <c r="N124" s="166">
        <v>0</v>
      </c>
      <c r="O124" s="166">
        <f>ROUND(E124*N124,2)</f>
        <v>0</v>
      </c>
      <c r="P124" s="166">
        <v>0</v>
      </c>
      <c r="Q124" s="166">
        <f>ROUND(E124*P124,2)</f>
        <v>0</v>
      </c>
      <c r="R124" s="166"/>
      <c r="S124" s="166" t="s">
        <v>374</v>
      </c>
      <c r="T124" s="167" t="s">
        <v>171</v>
      </c>
      <c r="U124" s="153">
        <v>0</v>
      </c>
      <c r="V124" s="153">
        <f>ROUND(E124*U124,2)</f>
        <v>0</v>
      </c>
      <c r="W124" s="153"/>
      <c r="X124" s="153" t="s">
        <v>237</v>
      </c>
      <c r="Y124" s="144"/>
      <c r="Z124" s="144"/>
      <c r="AA124" s="144"/>
      <c r="AB124" s="144"/>
      <c r="AC124" s="144"/>
      <c r="AD124" s="144"/>
      <c r="AE124" s="144"/>
      <c r="AF124" s="144"/>
      <c r="AG124" s="144" t="s">
        <v>238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1" x14ac:dyDescent="0.2">
      <c r="A125" s="151"/>
      <c r="B125" s="152"/>
      <c r="C125" s="261" t="s">
        <v>862</v>
      </c>
      <c r="D125" s="262"/>
      <c r="E125" s="262"/>
      <c r="F125" s="262"/>
      <c r="G125" s="262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44"/>
      <c r="Z125" s="144"/>
      <c r="AA125" s="144"/>
      <c r="AB125" s="144"/>
      <c r="AC125" s="144"/>
      <c r="AD125" s="144"/>
      <c r="AE125" s="144"/>
      <c r="AF125" s="144"/>
      <c r="AG125" s="144" t="s">
        <v>175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68" t="str">
        <f>C125</f>
        <v>poškozených částí dřeviny s příp. Složením odpadu na hromady, naložením na dopr. Prostředek a odvozem do 20 km a složením</v>
      </c>
      <c r="BB125" s="144"/>
      <c r="BC125" s="144"/>
      <c r="BD125" s="144"/>
      <c r="BE125" s="144"/>
      <c r="BF125" s="144"/>
      <c r="BG125" s="144"/>
      <c r="BH125" s="144"/>
    </row>
    <row r="126" spans="1:60" x14ac:dyDescent="0.2">
      <c r="A126" s="155" t="s">
        <v>165</v>
      </c>
      <c r="B126" s="156" t="s">
        <v>126</v>
      </c>
      <c r="C126" s="177" t="s">
        <v>127</v>
      </c>
      <c r="D126" s="157"/>
      <c r="E126" s="158"/>
      <c r="F126" s="159"/>
      <c r="G126" s="159">
        <f>SUMIF(AG127:AG130,"&lt;&gt;NOR",G127:G130)</f>
        <v>0</v>
      </c>
      <c r="H126" s="159"/>
      <c r="I126" s="159">
        <f>SUM(I127:I130)</f>
        <v>0</v>
      </c>
      <c r="J126" s="159"/>
      <c r="K126" s="159">
        <f>SUM(K127:K130)</f>
        <v>0</v>
      </c>
      <c r="L126" s="159"/>
      <c r="M126" s="159">
        <f>SUM(M127:M130)</f>
        <v>0</v>
      </c>
      <c r="N126" s="159"/>
      <c r="O126" s="159">
        <f>SUM(O127:O130)</f>
        <v>0</v>
      </c>
      <c r="P126" s="159"/>
      <c r="Q126" s="159">
        <f>SUM(Q127:Q130)</f>
        <v>0</v>
      </c>
      <c r="R126" s="159"/>
      <c r="S126" s="159"/>
      <c r="T126" s="160"/>
      <c r="U126" s="154"/>
      <c r="V126" s="154">
        <f>SUM(V127:V130)</f>
        <v>132.65</v>
      </c>
      <c r="W126" s="154"/>
      <c r="X126" s="154"/>
      <c r="AG126" t="s">
        <v>166</v>
      </c>
    </row>
    <row r="127" spans="1:60" ht="22.5" outlineLevel="1" x14ac:dyDescent="0.2">
      <c r="A127" s="169">
        <v>65</v>
      </c>
      <c r="B127" s="170" t="s">
        <v>863</v>
      </c>
      <c r="C127" s="179" t="s">
        <v>864</v>
      </c>
      <c r="D127" s="171" t="s">
        <v>367</v>
      </c>
      <c r="E127" s="172">
        <v>555</v>
      </c>
      <c r="F127" s="173"/>
      <c r="G127" s="174">
        <f>ROUND(E127*F127,2)</f>
        <v>0</v>
      </c>
      <c r="H127" s="173"/>
      <c r="I127" s="174">
        <f>ROUND(E127*H127,2)</f>
        <v>0</v>
      </c>
      <c r="J127" s="173"/>
      <c r="K127" s="174">
        <f>ROUND(E127*J127,2)</f>
        <v>0</v>
      </c>
      <c r="L127" s="174">
        <v>21</v>
      </c>
      <c r="M127" s="174">
        <f>G127*(1+L127/100)</f>
        <v>0</v>
      </c>
      <c r="N127" s="174">
        <v>0</v>
      </c>
      <c r="O127" s="174">
        <f>ROUND(E127*N127,2)</f>
        <v>0</v>
      </c>
      <c r="P127" s="174">
        <v>0</v>
      </c>
      <c r="Q127" s="174">
        <f>ROUND(E127*P127,2)</f>
        <v>0</v>
      </c>
      <c r="R127" s="174"/>
      <c r="S127" s="174" t="s">
        <v>374</v>
      </c>
      <c r="T127" s="175" t="s">
        <v>171</v>
      </c>
      <c r="U127" s="153">
        <v>0</v>
      </c>
      <c r="V127" s="153">
        <f>ROUND(E127*U127,2)</f>
        <v>0</v>
      </c>
      <c r="W127" s="153"/>
      <c r="X127" s="153" t="s">
        <v>237</v>
      </c>
      <c r="Y127" s="144"/>
      <c r="Z127" s="144"/>
      <c r="AA127" s="144"/>
      <c r="AB127" s="144"/>
      <c r="AC127" s="144"/>
      <c r="AD127" s="144"/>
      <c r="AE127" s="144"/>
      <c r="AF127" s="144"/>
      <c r="AG127" s="144" t="s">
        <v>368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2">
      <c r="A128" s="169">
        <v>66</v>
      </c>
      <c r="B128" s="170" t="s">
        <v>865</v>
      </c>
      <c r="C128" s="179" t="s">
        <v>866</v>
      </c>
      <c r="D128" s="171" t="s">
        <v>367</v>
      </c>
      <c r="E128" s="172">
        <v>185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4"/>
      <c r="S128" s="174" t="s">
        <v>374</v>
      </c>
      <c r="T128" s="175" t="s">
        <v>171</v>
      </c>
      <c r="U128" s="153">
        <v>0</v>
      </c>
      <c r="V128" s="153">
        <f>ROUND(E128*U128,2)</f>
        <v>0</v>
      </c>
      <c r="W128" s="153"/>
      <c r="X128" s="153" t="s">
        <v>237</v>
      </c>
      <c r="Y128" s="144"/>
      <c r="Z128" s="144"/>
      <c r="AA128" s="144"/>
      <c r="AB128" s="144"/>
      <c r="AC128" s="144"/>
      <c r="AD128" s="144"/>
      <c r="AE128" s="144"/>
      <c r="AF128" s="144"/>
      <c r="AG128" s="144" t="s">
        <v>368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outlineLevel="1" x14ac:dyDescent="0.2">
      <c r="A129" s="161">
        <v>67</v>
      </c>
      <c r="B129" s="162" t="s">
        <v>867</v>
      </c>
      <c r="C129" s="178" t="s">
        <v>868</v>
      </c>
      <c r="D129" s="163" t="s">
        <v>367</v>
      </c>
      <c r="E129" s="164">
        <v>555</v>
      </c>
      <c r="F129" s="165"/>
      <c r="G129" s="166">
        <f>ROUND(E129*F129,2)</f>
        <v>0</v>
      </c>
      <c r="H129" s="165"/>
      <c r="I129" s="166">
        <f>ROUND(E129*H129,2)</f>
        <v>0</v>
      </c>
      <c r="J129" s="165"/>
      <c r="K129" s="166">
        <f>ROUND(E129*J129,2)</f>
        <v>0</v>
      </c>
      <c r="L129" s="166">
        <v>21</v>
      </c>
      <c r="M129" s="166">
        <f>G129*(1+L129/100)</f>
        <v>0</v>
      </c>
      <c r="N129" s="166">
        <v>0</v>
      </c>
      <c r="O129" s="166">
        <f>ROUND(E129*N129,2)</f>
        <v>0</v>
      </c>
      <c r="P129" s="166">
        <v>0</v>
      </c>
      <c r="Q129" s="166">
        <f>ROUND(E129*P129,2)</f>
        <v>0</v>
      </c>
      <c r="R129" s="166" t="s">
        <v>256</v>
      </c>
      <c r="S129" s="166" t="s">
        <v>170</v>
      </c>
      <c r="T129" s="167" t="s">
        <v>171</v>
      </c>
      <c r="U129" s="153">
        <v>0.23899999999999999</v>
      </c>
      <c r="V129" s="153">
        <f>ROUND(E129*U129,2)</f>
        <v>132.65</v>
      </c>
      <c r="W129" s="153"/>
      <c r="X129" s="153" t="s">
        <v>237</v>
      </c>
      <c r="Y129" s="144"/>
      <c r="Z129" s="144"/>
      <c r="AA129" s="144"/>
      <c r="AB129" s="144"/>
      <c r="AC129" s="144"/>
      <c r="AD129" s="144"/>
      <c r="AE129" s="144"/>
      <c r="AF129" s="144"/>
      <c r="AG129" s="144" t="s">
        <v>368</v>
      </c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ht="22.5" outlineLevel="1" x14ac:dyDescent="0.2">
      <c r="A130" s="151"/>
      <c r="B130" s="152"/>
      <c r="C130" s="272" t="s">
        <v>707</v>
      </c>
      <c r="D130" s="273"/>
      <c r="E130" s="273"/>
      <c r="F130" s="273"/>
      <c r="G130" s="27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44"/>
      <c r="Z130" s="144"/>
      <c r="AA130" s="144"/>
      <c r="AB130" s="144"/>
      <c r="AC130" s="144"/>
      <c r="AD130" s="144"/>
      <c r="AE130" s="144"/>
      <c r="AF130" s="144"/>
      <c r="AG130" s="144" t="s">
        <v>240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68" t="str">
        <f>C130</f>
        <v>t.j. odplevelení s nakypřením nebo vypletí, odstranění poškozených částí dřeviny s případným složením odpadu na hromady, naložením na dopravní prostředek, odvozem do 20 km a se složením,</v>
      </c>
      <c r="BB130" s="144"/>
      <c r="BC130" s="144"/>
      <c r="BD130" s="144"/>
      <c r="BE130" s="144"/>
      <c r="BF130" s="144"/>
      <c r="BG130" s="144"/>
      <c r="BH130" s="144"/>
    </row>
    <row r="131" spans="1:60" x14ac:dyDescent="0.2">
      <c r="A131" s="155" t="s">
        <v>165</v>
      </c>
      <c r="B131" s="156" t="s">
        <v>128</v>
      </c>
      <c r="C131" s="177" t="s">
        <v>129</v>
      </c>
      <c r="D131" s="157"/>
      <c r="E131" s="158"/>
      <c r="F131" s="159"/>
      <c r="G131" s="159">
        <f>SUMIF(AG132:AG136,"&lt;&gt;NOR",G132:G136)</f>
        <v>0</v>
      </c>
      <c r="H131" s="159"/>
      <c r="I131" s="159">
        <f>SUM(I132:I136)</f>
        <v>0</v>
      </c>
      <c r="J131" s="159"/>
      <c r="K131" s="159">
        <f>SUM(K132:K136)</f>
        <v>0</v>
      </c>
      <c r="L131" s="159"/>
      <c r="M131" s="159">
        <f>SUM(M132:M136)</f>
        <v>0</v>
      </c>
      <c r="N131" s="159"/>
      <c r="O131" s="159">
        <f>SUM(O132:O136)</f>
        <v>0</v>
      </c>
      <c r="P131" s="159"/>
      <c r="Q131" s="159">
        <f>SUM(Q132:Q136)</f>
        <v>0</v>
      </c>
      <c r="R131" s="159"/>
      <c r="S131" s="159"/>
      <c r="T131" s="160"/>
      <c r="U131" s="154"/>
      <c r="V131" s="154">
        <f>SUM(V132:V136)</f>
        <v>0</v>
      </c>
      <c r="W131" s="154"/>
      <c r="X131" s="154"/>
      <c r="AG131" t="s">
        <v>166</v>
      </c>
    </row>
    <row r="132" spans="1:60" outlineLevel="1" x14ac:dyDescent="0.2">
      <c r="A132" s="161">
        <v>68</v>
      </c>
      <c r="B132" s="162" t="s">
        <v>869</v>
      </c>
      <c r="C132" s="178" t="s">
        <v>870</v>
      </c>
      <c r="D132" s="163" t="s">
        <v>255</v>
      </c>
      <c r="E132" s="164">
        <v>25104</v>
      </c>
      <c r="F132" s="165"/>
      <c r="G132" s="166">
        <f>ROUND(E132*F132,2)</f>
        <v>0</v>
      </c>
      <c r="H132" s="165"/>
      <c r="I132" s="166">
        <f>ROUND(E132*H132,2)</f>
        <v>0</v>
      </c>
      <c r="J132" s="165"/>
      <c r="K132" s="166">
        <f>ROUND(E132*J132,2)</f>
        <v>0</v>
      </c>
      <c r="L132" s="166">
        <v>21</v>
      </c>
      <c r="M132" s="166">
        <f>G132*(1+L132/100)</f>
        <v>0</v>
      </c>
      <c r="N132" s="166">
        <v>0</v>
      </c>
      <c r="O132" s="166">
        <f>ROUND(E132*N132,2)</f>
        <v>0</v>
      </c>
      <c r="P132" s="166">
        <v>0</v>
      </c>
      <c r="Q132" s="166">
        <f>ROUND(E132*P132,2)</f>
        <v>0</v>
      </c>
      <c r="R132" s="166"/>
      <c r="S132" s="166" t="s">
        <v>374</v>
      </c>
      <c r="T132" s="167" t="s">
        <v>171</v>
      </c>
      <c r="U132" s="153">
        <v>0</v>
      </c>
      <c r="V132" s="153">
        <f>ROUND(E132*U132,2)</f>
        <v>0</v>
      </c>
      <c r="W132" s="153"/>
      <c r="X132" s="153" t="s">
        <v>237</v>
      </c>
      <c r="Y132" s="144"/>
      <c r="Z132" s="144"/>
      <c r="AA132" s="144"/>
      <c r="AB132" s="144"/>
      <c r="AC132" s="144"/>
      <c r="AD132" s="144"/>
      <c r="AE132" s="144"/>
      <c r="AF132" s="144"/>
      <c r="AG132" s="144" t="s">
        <v>238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outlineLevel="1" x14ac:dyDescent="0.2">
      <c r="A133" s="151"/>
      <c r="B133" s="152"/>
      <c r="C133" s="187" t="s">
        <v>871</v>
      </c>
      <c r="D133" s="183"/>
      <c r="E133" s="184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44"/>
      <c r="Z133" s="144"/>
      <c r="AA133" s="144"/>
      <c r="AB133" s="144"/>
      <c r="AC133" s="144"/>
      <c r="AD133" s="144"/>
      <c r="AE133" s="144"/>
      <c r="AF133" s="144"/>
      <c r="AG133" s="144" t="s">
        <v>242</v>
      </c>
      <c r="AH133" s="144">
        <v>0</v>
      </c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outlineLevel="1" x14ac:dyDescent="0.2">
      <c r="A134" s="151"/>
      <c r="B134" s="152"/>
      <c r="C134" s="187" t="s">
        <v>872</v>
      </c>
      <c r="D134" s="183"/>
      <c r="E134" s="184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44"/>
      <c r="Z134" s="144"/>
      <c r="AA134" s="144"/>
      <c r="AB134" s="144"/>
      <c r="AC134" s="144"/>
      <c r="AD134" s="144"/>
      <c r="AE134" s="144"/>
      <c r="AF134" s="144"/>
      <c r="AG134" s="144" t="s">
        <v>242</v>
      </c>
      <c r="AH134" s="144">
        <v>0</v>
      </c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outlineLevel="1" x14ac:dyDescent="0.2">
      <c r="A135" s="151"/>
      <c r="B135" s="152"/>
      <c r="C135" s="187" t="s">
        <v>873</v>
      </c>
      <c r="D135" s="183"/>
      <c r="E135" s="184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44"/>
      <c r="Z135" s="144"/>
      <c r="AA135" s="144"/>
      <c r="AB135" s="144"/>
      <c r="AC135" s="144"/>
      <c r="AD135" s="144"/>
      <c r="AE135" s="144"/>
      <c r="AF135" s="144"/>
      <c r="AG135" s="144" t="s">
        <v>242</v>
      </c>
      <c r="AH135" s="144">
        <v>0</v>
      </c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outlineLevel="1" x14ac:dyDescent="0.2">
      <c r="A136" s="151"/>
      <c r="B136" s="152"/>
      <c r="C136" s="187" t="s">
        <v>874</v>
      </c>
      <c r="D136" s="183"/>
      <c r="E136" s="184">
        <v>25104</v>
      </c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44"/>
      <c r="Z136" s="144"/>
      <c r="AA136" s="144"/>
      <c r="AB136" s="144"/>
      <c r="AC136" s="144"/>
      <c r="AD136" s="144"/>
      <c r="AE136" s="144"/>
      <c r="AF136" s="144"/>
      <c r="AG136" s="144" t="s">
        <v>242</v>
      </c>
      <c r="AH136" s="144">
        <v>0</v>
      </c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ht="25.5" x14ac:dyDescent="0.2">
      <c r="A137" s="155" t="s">
        <v>165</v>
      </c>
      <c r="B137" s="156" t="s">
        <v>130</v>
      </c>
      <c r="C137" s="177" t="s">
        <v>131</v>
      </c>
      <c r="D137" s="157"/>
      <c r="E137" s="158"/>
      <c r="F137" s="159"/>
      <c r="G137" s="159">
        <f>SUMIF(AG138:AG142,"&lt;&gt;NOR",G138:G142)</f>
        <v>0</v>
      </c>
      <c r="H137" s="159"/>
      <c r="I137" s="159">
        <f>SUM(I138:I142)</f>
        <v>0</v>
      </c>
      <c r="J137" s="159"/>
      <c r="K137" s="159">
        <f>SUM(K138:K142)</f>
        <v>0</v>
      </c>
      <c r="L137" s="159"/>
      <c r="M137" s="159">
        <f>SUM(M138:M142)</f>
        <v>0</v>
      </c>
      <c r="N137" s="159"/>
      <c r="O137" s="159">
        <f>SUM(O138:O142)</f>
        <v>0</v>
      </c>
      <c r="P137" s="159"/>
      <c r="Q137" s="159">
        <f>SUM(Q138:Q142)</f>
        <v>0</v>
      </c>
      <c r="R137" s="159"/>
      <c r="S137" s="159"/>
      <c r="T137" s="160"/>
      <c r="U137" s="154"/>
      <c r="V137" s="154">
        <f>SUM(V138:V142)</f>
        <v>5.95</v>
      </c>
      <c r="W137" s="154"/>
      <c r="X137" s="154"/>
      <c r="AG137" t="s">
        <v>166</v>
      </c>
    </row>
    <row r="138" spans="1:60" ht="22.5" outlineLevel="1" x14ac:dyDescent="0.2">
      <c r="A138" s="169">
        <v>69</v>
      </c>
      <c r="B138" s="170" t="s">
        <v>875</v>
      </c>
      <c r="C138" s="179" t="s">
        <v>876</v>
      </c>
      <c r="D138" s="171" t="s">
        <v>255</v>
      </c>
      <c r="E138" s="172">
        <v>40392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4"/>
      <c r="S138" s="174" t="s">
        <v>374</v>
      </c>
      <c r="T138" s="175" t="s">
        <v>171</v>
      </c>
      <c r="U138" s="153">
        <v>0</v>
      </c>
      <c r="V138" s="153">
        <f>ROUND(E138*U138,2)</f>
        <v>0</v>
      </c>
      <c r="W138" s="153"/>
      <c r="X138" s="153" t="s">
        <v>237</v>
      </c>
      <c r="Y138" s="144"/>
      <c r="Z138" s="144"/>
      <c r="AA138" s="144"/>
      <c r="AB138" s="144"/>
      <c r="AC138" s="144"/>
      <c r="AD138" s="144"/>
      <c r="AE138" s="144"/>
      <c r="AF138" s="144"/>
      <c r="AG138" s="144" t="s">
        <v>238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ht="22.5" outlineLevel="1" x14ac:dyDescent="0.2">
      <c r="A139" s="169">
        <v>70</v>
      </c>
      <c r="B139" s="170" t="s">
        <v>877</v>
      </c>
      <c r="C139" s="179" t="s">
        <v>878</v>
      </c>
      <c r="D139" s="171" t="s">
        <v>255</v>
      </c>
      <c r="E139" s="172">
        <v>20196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4"/>
      <c r="S139" s="174" t="s">
        <v>374</v>
      </c>
      <c r="T139" s="175" t="s">
        <v>171</v>
      </c>
      <c r="U139" s="153">
        <v>0</v>
      </c>
      <c r="V139" s="153">
        <f>ROUND(E139*U139,2)</f>
        <v>0</v>
      </c>
      <c r="W139" s="153"/>
      <c r="X139" s="153" t="s">
        <v>237</v>
      </c>
      <c r="Y139" s="144"/>
      <c r="Z139" s="144"/>
      <c r="AA139" s="144"/>
      <c r="AB139" s="144"/>
      <c r="AC139" s="144"/>
      <c r="AD139" s="144"/>
      <c r="AE139" s="144"/>
      <c r="AF139" s="144"/>
      <c r="AG139" s="144" t="s">
        <v>368</v>
      </c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ht="33.75" outlineLevel="1" x14ac:dyDescent="0.2">
      <c r="A140" s="161">
        <v>71</v>
      </c>
      <c r="B140" s="162" t="s">
        <v>879</v>
      </c>
      <c r="C140" s="178" t="s">
        <v>880</v>
      </c>
      <c r="D140" s="163" t="s">
        <v>255</v>
      </c>
      <c r="E140" s="164">
        <v>630</v>
      </c>
      <c r="F140" s="165"/>
      <c r="G140" s="166">
        <f>ROUND(E140*F140,2)</f>
        <v>0</v>
      </c>
      <c r="H140" s="165"/>
      <c r="I140" s="166">
        <f>ROUND(E140*H140,2)</f>
        <v>0</v>
      </c>
      <c r="J140" s="165"/>
      <c r="K140" s="166">
        <f>ROUND(E140*J140,2)</f>
        <v>0</v>
      </c>
      <c r="L140" s="166">
        <v>21</v>
      </c>
      <c r="M140" s="166">
        <f>G140*(1+L140/100)</f>
        <v>0</v>
      </c>
      <c r="N140" s="166">
        <v>0</v>
      </c>
      <c r="O140" s="166">
        <f>ROUND(E140*N140,2)</f>
        <v>0</v>
      </c>
      <c r="P140" s="166">
        <v>0</v>
      </c>
      <c r="Q140" s="166">
        <f>ROUND(E140*P140,2)</f>
        <v>0</v>
      </c>
      <c r="R140" s="166"/>
      <c r="S140" s="166" t="s">
        <v>374</v>
      </c>
      <c r="T140" s="167" t="s">
        <v>171</v>
      </c>
      <c r="U140" s="153">
        <v>0</v>
      </c>
      <c r="V140" s="153">
        <f>ROUND(E140*U140,2)</f>
        <v>0</v>
      </c>
      <c r="W140" s="153"/>
      <c r="X140" s="153" t="s">
        <v>237</v>
      </c>
      <c r="Y140" s="144"/>
      <c r="Z140" s="144"/>
      <c r="AA140" s="144"/>
      <c r="AB140" s="144"/>
      <c r="AC140" s="144"/>
      <c r="AD140" s="144"/>
      <c r="AE140" s="144"/>
      <c r="AF140" s="144"/>
      <c r="AG140" s="144" t="s">
        <v>238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outlineLevel="1" x14ac:dyDescent="0.2">
      <c r="A141" s="151"/>
      <c r="B141" s="152"/>
      <c r="C141" s="261" t="s">
        <v>881</v>
      </c>
      <c r="D141" s="262"/>
      <c r="E141" s="262"/>
      <c r="F141" s="262"/>
      <c r="G141" s="262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44"/>
      <c r="Z141" s="144"/>
      <c r="AA141" s="144"/>
      <c r="AB141" s="144"/>
      <c r="AC141" s="144"/>
      <c r="AD141" s="144"/>
      <c r="AE141" s="144"/>
      <c r="AF141" s="144"/>
      <c r="AG141" s="144" t="s">
        <v>175</v>
      </c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ht="22.5" outlineLevel="1" x14ac:dyDescent="0.2">
      <c r="A142" s="161">
        <v>72</v>
      </c>
      <c r="B142" s="162" t="s">
        <v>525</v>
      </c>
      <c r="C142" s="178" t="s">
        <v>526</v>
      </c>
      <c r="D142" s="163" t="s">
        <v>274</v>
      </c>
      <c r="E142" s="164">
        <v>3.09</v>
      </c>
      <c r="F142" s="165"/>
      <c r="G142" s="166">
        <f>ROUND(E142*F142,2)</f>
        <v>0</v>
      </c>
      <c r="H142" s="165"/>
      <c r="I142" s="166">
        <f>ROUND(E142*H142,2)</f>
        <v>0</v>
      </c>
      <c r="J142" s="165"/>
      <c r="K142" s="166">
        <f>ROUND(E142*J142,2)</f>
        <v>0</v>
      </c>
      <c r="L142" s="166">
        <v>21</v>
      </c>
      <c r="M142" s="166">
        <f>G142*(1+L142/100)</f>
        <v>0</v>
      </c>
      <c r="N142" s="166">
        <v>0</v>
      </c>
      <c r="O142" s="166">
        <f>ROUND(E142*N142,2)</f>
        <v>0</v>
      </c>
      <c r="P142" s="166">
        <v>0</v>
      </c>
      <c r="Q142" s="166">
        <f>ROUND(E142*P142,2)</f>
        <v>0</v>
      </c>
      <c r="R142" s="166" t="s">
        <v>256</v>
      </c>
      <c r="S142" s="166" t="s">
        <v>170</v>
      </c>
      <c r="T142" s="167" t="s">
        <v>171</v>
      </c>
      <c r="U142" s="153">
        <v>1.925</v>
      </c>
      <c r="V142" s="153">
        <f>ROUND(E142*U142,2)</f>
        <v>5.95</v>
      </c>
      <c r="W142" s="153"/>
      <c r="X142" s="153" t="s">
        <v>237</v>
      </c>
      <c r="Y142" s="144"/>
      <c r="Z142" s="144"/>
      <c r="AA142" s="144"/>
      <c r="AB142" s="144"/>
      <c r="AC142" s="144"/>
      <c r="AD142" s="144"/>
      <c r="AE142" s="144"/>
      <c r="AF142" s="144"/>
      <c r="AG142" s="144" t="s">
        <v>238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x14ac:dyDescent="0.2">
      <c r="A143" s="3"/>
      <c r="B143" s="4"/>
      <c r="C143" s="180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v>15</v>
      </c>
      <c r="AF143">
        <v>21</v>
      </c>
      <c r="AG143" t="s">
        <v>152</v>
      </c>
    </row>
    <row r="144" spans="1:60" x14ac:dyDescent="0.2">
      <c r="A144" s="147"/>
      <c r="B144" s="148" t="s">
        <v>29</v>
      </c>
      <c r="C144" s="181"/>
      <c r="D144" s="149"/>
      <c r="E144" s="150"/>
      <c r="F144" s="150"/>
      <c r="G144" s="176">
        <f>G8+G59+G78+G97+G126+G131+G137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f>SUMIF(L7:L142,AE143,G7:G142)</f>
        <v>0</v>
      </c>
      <c r="AF144">
        <f>SUMIF(L7:L142,AF143,G7:G142)</f>
        <v>0</v>
      </c>
      <c r="AG144" t="s">
        <v>228</v>
      </c>
    </row>
    <row r="145" spans="3:33" x14ac:dyDescent="0.2">
      <c r="C145" s="182"/>
      <c r="D145" s="10"/>
      <c r="AG145" t="s">
        <v>230</v>
      </c>
    </row>
    <row r="146" spans="3:33" x14ac:dyDescent="0.2">
      <c r="D146" s="10"/>
    </row>
    <row r="147" spans="3:33" x14ac:dyDescent="0.2">
      <c r="D147" s="10"/>
    </row>
    <row r="148" spans="3:33" x14ac:dyDescent="0.2">
      <c r="D148" s="10"/>
    </row>
    <row r="149" spans="3:33" x14ac:dyDescent="0.2">
      <c r="D149" s="10"/>
    </row>
    <row r="150" spans="3:33" x14ac:dyDescent="0.2">
      <c r="D150" s="10"/>
    </row>
    <row r="151" spans="3:33" x14ac:dyDescent="0.2">
      <c r="D151" s="10"/>
    </row>
    <row r="152" spans="3:33" x14ac:dyDescent="0.2">
      <c r="D152" s="10"/>
    </row>
    <row r="153" spans="3:33" x14ac:dyDescent="0.2">
      <c r="D153" s="10"/>
    </row>
    <row r="154" spans="3:33" x14ac:dyDescent="0.2">
      <c r="D154" s="10"/>
    </row>
    <row r="155" spans="3:33" x14ac:dyDescent="0.2">
      <c r="D155" s="10"/>
    </row>
    <row r="156" spans="3:33" x14ac:dyDescent="0.2">
      <c r="D156" s="10"/>
    </row>
    <row r="157" spans="3:33" x14ac:dyDescent="0.2">
      <c r="D157" s="10"/>
    </row>
    <row r="158" spans="3:33" x14ac:dyDescent="0.2">
      <c r="D158" s="10"/>
    </row>
    <row r="159" spans="3:33" x14ac:dyDescent="0.2">
      <c r="D159" s="10"/>
    </row>
    <row r="160" spans="3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5AEfFpU2D9AyU6Cjk/DWWS1u0vM4jjVSYpYv1zcxrG8v5lYH5dzryOz4XeJeE6q226TyYp2rG4uRDp1qkEIiA==" saltValue="5Zm9wc4Mtm8CJujSXZ8D3A==" spinCount="100000" sheet="1" objects="1" scenarios="1"/>
  <mergeCells count="25">
    <mergeCell ref="C141:G141"/>
    <mergeCell ref="C82:G82"/>
    <mergeCell ref="C86:G86"/>
    <mergeCell ref="C103:G103"/>
    <mergeCell ref="C115:G115"/>
    <mergeCell ref="C125:G125"/>
    <mergeCell ref="C130:G130"/>
    <mergeCell ref="C80:G80"/>
    <mergeCell ref="C14:G14"/>
    <mergeCell ref="C16:G16"/>
    <mergeCell ref="C22:G22"/>
    <mergeCell ref="C23:G23"/>
    <mergeCell ref="C25:G25"/>
    <mergeCell ref="C26:G26"/>
    <mergeCell ref="C28:G28"/>
    <mergeCell ref="C34:G34"/>
    <mergeCell ref="C39:G39"/>
    <mergeCell ref="C62:G62"/>
    <mergeCell ref="C67:G67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6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231</v>
      </c>
      <c r="B1" s="263"/>
      <c r="C1" s="263"/>
      <c r="D1" s="263"/>
      <c r="E1" s="263"/>
      <c r="F1" s="263"/>
      <c r="G1" s="263"/>
      <c r="AG1" t="s">
        <v>139</v>
      </c>
    </row>
    <row r="2" spans="1:60" ht="24.95" customHeight="1" x14ac:dyDescent="0.2">
      <c r="A2" s="136" t="s">
        <v>7</v>
      </c>
      <c r="B2" s="48" t="s">
        <v>42</v>
      </c>
      <c r="C2" s="264" t="s">
        <v>43</v>
      </c>
      <c r="D2" s="265"/>
      <c r="E2" s="265"/>
      <c r="F2" s="265"/>
      <c r="G2" s="266"/>
      <c r="AG2" t="s">
        <v>140</v>
      </c>
    </row>
    <row r="3" spans="1:60" ht="24.95" customHeight="1" x14ac:dyDescent="0.2">
      <c r="A3" s="136" t="s">
        <v>8</v>
      </c>
      <c r="B3" s="48" t="s">
        <v>66</v>
      </c>
      <c r="C3" s="264" t="s">
        <v>67</v>
      </c>
      <c r="D3" s="265"/>
      <c r="E3" s="265"/>
      <c r="F3" s="265"/>
      <c r="G3" s="266"/>
      <c r="AC3" s="118" t="s">
        <v>140</v>
      </c>
      <c r="AG3" t="s">
        <v>142</v>
      </c>
    </row>
    <row r="4" spans="1:60" ht="24.95" customHeight="1" x14ac:dyDescent="0.2">
      <c r="A4" s="137" t="s">
        <v>9</v>
      </c>
      <c r="B4" s="138" t="s">
        <v>74</v>
      </c>
      <c r="C4" s="267" t="s">
        <v>75</v>
      </c>
      <c r="D4" s="268"/>
      <c r="E4" s="268"/>
      <c r="F4" s="268"/>
      <c r="G4" s="269"/>
      <c r="AG4" t="s">
        <v>143</v>
      </c>
    </row>
    <row r="5" spans="1:60" x14ac:dyDescent="0.2">
      <c r="D5" s="10"/>
    </row>
    <row r="6" spans="1:60" ht="38.25" x14ac:dyDescent="0.2">
      <c r="A6" s="140" t="s">
        <v>144</v>
      </c>
      <c r="B6" s="142" t="s">
        <v>145</v>
      </c>
      <c r="C6" s="142" t="s">
        <v>146</v>
      </c>
      <c r="D6" s="141" t="s">
        <v>147</v>
      </c>
      <c r="E6" s="140" t="s">
        <v>148</v>
      </c>
      <c r="F6" s="139" t="s">
        <v>149</v>
      </c>
      <c r="G6" s="140" t="s">
        <v>29</v>
      </c>
      <c r="H6" s="143" t="s">
        <v>30</v>
      </c>
      <c r="I6" s="143" t="s">
        <v>150</v>
      </c>
      <c r="J6" s="143" t="s">
        <v>31</v>
      </c>
      <c r="K6" s="143" t="s">
        <v>151</v>
      </c>
      <c r="L6" s="143" t="s">
        <v>152</v>
      </c>
      <c r="M6" s="143" t="s">
        <v>153</v>
      </c>
      <c r="N6" s="143" t="s">
        <v>154</v>
      </c>
      <c r="O6" s="143" t="s">
        <v>155</v>
      </c>
      <c r="P6" s="143" t="s">
        <v>156</v>
      </c>
      <c r="Q6" s="143" t="s">
        <v>157</v>
      </c>
      <c r="R6" s="143" t="s">
        <v>158</v>
      </c>
      <c r="S6" s="143" t="s">
        <v>159</v>
      </c>
      <c r="T6" s="143" t="s">
        <v>160</v>
      </c>
      <c r="U6" s="143" t="s">
        <v>161</v>
      </c>
      <c r="V6" s="143" t="s">
        <v>162</v>
      </c>
      <c r="W6" s="143" t="s">
        <v>163</v>
      </c>
      <c r="X6" s="143" t="s">
        <v>164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165</v>
      </c>
      <c r="B8" s="156" t="s">
        <v>86</v>
      </c>
      <c r="C8" s="177" t="s">
        <v>87</v>
      </c>
      <c r="D8" s="157"/>
      <c r="E8" s="158"/>
      <c r="F8" s="159"/>
      <c r="G8" s="159">
        <f>SUMIF(AG9:AG10,"&lt;&gt;NOR",G9:G10)</f>
        <v>0</v>
      </c>
      <c r="H8" s="159"/>
      <c r="I8" s="159">
        <f>SUM(I9:I10)</f>
        <v>0</v>
      </c>
      <c r="J8" s="159"/>
      <c r="K8" s="159">
        <f>SUM(K9:K10)</f>
        <v>0</v>
      </c>
      <c r="L8" s="159"/>
      <c r="M8" s="159">
        <f>SUM(M9:M10)</f>
        <v>0</v>
      </c>
      <c r="N8" s="159"/>
      <c r="O8" s="159">
        <f>SUM(O9:O10)</f>
        <v>0</v>
      </c>
      <c r="P8" s="159"/>
      <c r="Q8" s="159">
        <f>SUM(Q9:Q10)</f>
        <v>0</v>
      </c>
      <c r="R8" s="159"/>
      <c r="S8" s="159"/>
      <c r="T8" s="160"/>
      <c r="U8" s="154"/>
      <c r="V8" s="154">
        <f>SUM(V9:V10)</f>
        <v>0</v>
      </c>
      <c r="W8" s="154"/>
      <c r="X8" s="154"/>
      <c r="AG8" t="s">
        <v>166</v>
      </c>
    </row>
    <row r="9" spans="1:60" ht="56.25" outlineLevel="1" x14ac:dyDescent="0.2">
      <c r="A9" s="161">
        <v>1</v>
      </c>
      <c r="B9" s="162" t="s">
        <v>882</v>
      </c>
      <c r="C9" s="200" t="s">
        <v>911</v>
      </c>
      <c r="D9" s="198" t="s">
        <v>912</v>
      </c>
      <c r="E9" s="199">
        <v>1</v>
      </c>
      <c r="F9" s="202"/>
      <c r="G9" s="201">
        <f>ROUND(E9*F9,2)</f>
        <v>0</v>
      </c>
      <c r="H9" s="202"/>
      <c r="I9" s="201">
        <f>ROUND(E9*H9,2)</f>
        <v>0</v>
      </c>
      <c r="J9" s="202"/>
      <c r="K9" s="201">
        <f>ROUND(E9*J9,2)</f>
        <v>0</v>
      </c>
      <c r="L9" s="201">
        <v>21</v>
      </c>
      <c r="M9" s="201">
        <f>G9*(1+L9/100)</f>
        <v>0</v>
      </c>
      <c r="N9" s="201">
        <v>0</v>
      </c>
      <c r="O9" s="201">
        <f>ROUND(E9*N9,2)</f>
        <v>0</v>
      </c>
      <c r="P9" s="201">
        <v>0</v>
      </c>
      <c r="Q9" s="201">
        <f>ROUND(E9*P9,2)</f>
        <v>0</v>
      </c>
      <c r="R9" s="201"/>
      <c r="S9" s="201" t="s">
        <v>374</v>
      </c>
      <c r="T9" s="167" t="s">
        <v>408</v>
      </c>
      <c r="U9" s="153">
        <v>0</v>
      </c>
      <c r="V9" s="153">
        <f>ROUND(E9*U9,2)</f>
        <v>0</v>
      </c>
      <c r="W9" s="153"/>
      <c r="X9" s="153" t="s">
        <v>237</v>
      </c>
      <c r="Y9" s="144"/>
      <c r="Z9" s="144"/>
      <c r="AA9" s="144"/>
      <c r="AB9" s="144"/>
      <c r="AC9" s="144"/>
      <c r="AD9" s="144"/>
      <c r="AE9" s="144"/>
      <c r="AF9" s="144"/>
      <c r="AG9" s="144" t="s">
        <v>238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51"/>
      <c r="B10" s="152"/>
      <c r="C10" s="187" t="s">
        <v>926</v>
      </c>
      <c r="D10" s="183"/>
      <c r="E10" s="18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242</v>
      </c>
      <c r="AH10" s="144">
        <v>0</v>
      </c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x14ac:dyDescent="0.2">
      <c r="A11" s="3"/>
      <c r="B11" s="4"/>
      <c r="C11" s="180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152</v>
      </c>
    </row>
    <row r="12" spans="1:60" x14ac:dyDescent="0.2">
      <c r="A12" s="147"/>
      <c r="B12" s="148" t="s">
        <v>29</v>
      </c>
      <c r="C12" s="181"/>
      <c r="D12" s="149"/>
      <c r="E12" s="150"/>
      <c r="F12" s="150"/>
      <c r="G12" s="176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228</v>
      </c>
    </row>
    <row r="13" spans="1:60" x14ac:dyDescent="0.2">
      <c r="C13" s="182"/>
      <c r="D13" s="10"/>
      <c r="AG13" t="s">
        <v>230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h4bdaeK6vDFtAcUEzrYgQZcqNud0z86qiBgshl4PcAE1SL5S2KPC1rhW9Nv0yZLnPekLHGev6+VhP26CYhWIg==" saltValue="YVSbLlT/3H6A+Ml3VQBGe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2" sqref="F22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231</v>
      </c>
      <c r="B1" s="263"/>
      <c r="C1" s="263"/>
      <c r="D1" s="263"/>
      <c r="E1" s="263"/>
      <c r="F1" s="263"/>
      <c r="G1" s="263"/>
      <c r="AG1" t="s">
        <v>139</v>
      </c>
    </row>
    <row r="2" spans="1:60" ht="24.95" customHeight="1" x14ac:dyDescent="0.2">
      <c r="A2" s="136" t="s">
        <v>7</v>
      </c>
      <c r="B2" s="48" t="s">
        <v>42</v>
      </c>
      <c r="C2" s="264" t="s">
        <v>43</v>
      </c>
      <c r="D2" s="265"/>
      <c r="E2" s="265"/>
      <c r="F2" s="265"/>
      <c r="G2" s="266"/>
      <c r="AG2" t="s">
        <v>140</v>
      </c>
    </row>
    <row r="3" spans="1:60" ht="24.95" customHeight="1" x14ac:dyDescent="0.2">
      <c r="A3" s="136" t="s">
        <v>8</v>
      </c>
      <c r="B3" s="48" t="s">
        <v>76</v>
      </c>
      <c r="C3" s="264" t="s">
        <v>77</v>
      </c>
      <c r="D3" s="265"/>
      <c r="E3" s="265"/>
      <c r="F3" s="265"/>
      <c r="G3" s="266"/>
      <c r="AC3" s="118" t="s">
        <v>140</v>
      </c>
      <c r="AG3" t="s">
        <v>142</v>
      </c>
    </row>
    <row r="4" spans="1:60" ht="24.95" customHeight="1" x14ac:dyDescent="0.2">
      <c r="A4" s="137" t="s">
        <v>9</v>
      </c>
      <c r="B4" s="138" t="s">
        <v>78</v>
      </c>
      <c r="C4" s="267" t="s">
        <v>79</v>
      </c>
      <c r="D4" s="268"/>
      <c r="E4" s="268"/>
      <c r="F4" s="268"/>
      <c r="G4" s="269"/>
      <c r="AG4" t="s">
        <v>143</v>
      </c>
    </row>
    <row r="5" spans="1:60" x14ac:dyDescent="0.2">
      <c r="D5" s="10"/>
    </row>
    <row r="6" spans="1:60" ht="38.25" x14ac:dyDescent="0.2">
      <c r="A6" s="140" t="s">
        <v>144</v>
      </c>
      <c r="B6" s="142" t="s">
        <v>145</v>
      </c>
      <c r="C6" s="142" t="s">
        <v>146</v>
      </c>
      <c r="D6" s="141" t="s">
        <v>147</v>
      </c>
      <c r="E6" s="140" t="s">
        <v>148</v>
      </c>
      <c r="F6" s="139" t="s">
        <v>149</v>
      </c>
      <c r="G6" s="140" t="s">
        <v>29</v>
      </c>
      <c r="H6" s="143" t="s">
        <v>30</v>
      </c>
      <c r="I6" s="143" t="s">
        <v>150</v>
      </c>
      <c r="J6" s="143" t="s">
        <v>31</v>
      </c>
      <c r="K6" s="143" t="s">
        <v>151</v>
      </c>
      <c r="L6" s="143" t="s">
        <v>152</v>
      </c>
      <c r="M6" s="143" t="s">
        <v>153</v>
      </c>
      <c r="N6" s="143" t="s">
        <v>154</v>
      </c>
      <c r="O6" s="143" t="s">
        <v>155</v>
      </c>
      <c r="P6" s="143" t="s">
        <v>156</v>
      </c>
      <c r="Q6" s="143" t="s">
        <v>157</v>
      </c>
      <c r="R6" s="143" t="s">
        <v>158</v>
      </c>
      <c r="S6" s="143" t="s">
        <v>159</v>
      </c>
      <c r="T6" s="143" t="s">
        <v>160</v>
      </c>
      <c r="U6" s="143" t="s">
        <v>161</v>
      </c>
      <c r="V6" s="143" t="s">
        <v>162</v>
      </c>
      <c r="W6" s="143" t="s">
        <v>163</v>
      </c>
      <c r="X6" s="143" t="s">
        <v>164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165</v>
      </c>
      <c r="B8" s="156" t="s">
        <v>132</v>
      </c>
      <c r="C8" s="177" t="s">
        <v>133</v>
      </c>
      <c r="D8" s="157"/>
      <c r="E8" s="158"/>
      <c r="F8" s="159"/>
      <c r="G8" s="159">
        <f>SUMIF(AG9:AG22,"&lt;&gt;NOR",G9:G22)</f>
        <v>0</v>
      </c>
      <c r="H8" s="159"/>
      <c r="I8" s="159">
        <f>SUM(I9:I22)</f>
        <v>0</v>
      </c>
      <c r="J8" s="159"/>
      <c r="K8" s="159">
        <f>SUM(K9:K22)</f>
        <v>0</v>
      </c>
      <c r="L8" s="159"/>
      <c r="M8" s="159">
        <f>SUM(M9:M22)</f>
        <v>0</v>
      </c>
      <c r="N8" s="159"/>
      <c r="O8" s="159">
        <f>SUM(O9:O22)</f>
        <v>0</v>
      </c>
      <c r="P8" s="159"/>
      <c r="Q8" s="159">
        <f>SUM(Q9:Q22)</f>
        <v>0</v>
      </c>
      <c r="R8" s="159"/>
      <c r="S8" s="159"/>
      <c r="T8" s="160"/>
      <c r="U8" s="154"/>
      <c r="V8" s="154">
        <f>SUM(V9:V22)</f>
        <v>0</v>
      </c>
      <c r="W8" s="154"/>
      <c r="X8" s="154"/>
      <c r="AG8" t="s">
        <v>166</v>
      </c>
    </row>
    <row r="9" spans="1:60" outlineLevel="1" x14ac:dyDescent="0.2">
      <c r="A9" s="169">
        <v>1</v>
      </c>
      <c r="B9" s="170" t="s">
        <v>884</v>
      </c>
      <c r="C9" s="179" t="s">
        <v>885</v>
      </c>
      <c r="D9" s="171" t="s">
        <v>886</v>
      </c>
      <c r="E9" s="172">
        <v>23</v>
      </c>
      <c r="F9" s="173"/>
      <c r="G9" s="174">
        <f t="shared" ref="G9:G18" si="0">ROUND(E9*F9,2)</f>
        <v>0</v>
      </c>
      <c r="H9" s="173"/>
      <c r="I9" s="174">
        <f t="shared" ref="I9:I18" si="1">ROUND(E9*H9,2)</f>
        <v>0</v>
      </c>
      <c r="J9" s="173"/>
      <c r="K9" s="174">
        <f t="shared" ref="K9:K18" si="2">ROUND(E9*J9,2)</f>
        <v>0</v>
      </c>
      <c r="L9" s="174">
        <v>21</v>
      </c>
      <c r="M9" s="174">
        <f t="shared" ref="M9:M18" si="3">G9*(1+L9/100)</f>
        <v>0</v>
      </c>
      <c r="N9" s="174">
        <v>0</v>
      </c>
      <c r="O9" s="174">
        <f t="shared" ref="O9:O18" si="4">ROUND(E9*N9,2)</f>
        <v>0</v>
      </c>
      <c r="P9" s="174">
        <v>0</v>
      </c>
      <c r="Q9" s="174">
        <f t="shared" ref="Q9:Q18" si="5">ROUND(E9*P9,2)</f>
        <v>0</v>
      </c>
      <c r="R9" s="174"/>
      <c r="S9" s="174" t="s">
        <v>374</v>
      </c>
      <c r="T9" s="175" t="s">
        <v>408</v>
      </c>
      <c r="U9" s="153">
        <v>0</v>
      </c>
      <c r="V9" s="153">
        <f t="shared" ref="V9:V18" si="6">ROUND(E9*U9,2)</f>
        <v>0</v>
      </c>
      <c r="W9" s="153"/>
      <c r="X9" s="153" t="s">
        <v>237</v>
      </c>
      <c r="Y9" s="144"/>
      <c r="Z9" s="144"/>
      <c r="AA9" s="144"/>
      <c r="AB9" s="144"/>
      <c r="AC9" s="144"/>
      <c r="AD9" s="144"/>
      <c r="AE9" s="144"/>
      <c r="AF9" s="144"/>
      <c r="AG9" s="144" t="s">
        <v>238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69">
        <v>2</v>
      </c>
      <c r="B10" s="170" t="s">
        <v>887</v>
      </c>
      <c r="C10" s="179" t="s">
        <v>888</v>
      </c>
      <c r="D10" s="171" t="s">
        <v>886</v>
      </c>
      <c r="E10" s="172">
        <v>1</v>
      </c>
      <c r="F10" s="173"/>
      <c r="G10" s="174">
        <f t="shared" si="0"/>
        <v>0</v>
      </c>
      <c r="H10" s="173"/>
      <c r="I10" s="174">
        <f t="shared" si="1"/>
        <v>0</v>
      </c>
      <c r="J10" s="173"/>
      <c r="K10" s="174">
        <f t="shared" si="2"/>
        <v>0</v>
      </c>
      <c r="L10" s="174">
        <v>21</v>
      </c>
      <c r="M10" s="174">
        <f t="shared" si="3"/>
        <v>0</v>
      </c>
      <c r="N10" s="174">
        <v>0</v>
      </c>
      <c r="O10" s="174">
        <f t="shared" si="4"/>
        <v>0</v>
      </c>
      <c r="P10" s="174">
        <v>0</v>
      </c>
      <c r="Q10" s="174">
        <f t="shared" si="5"/>
        <v>0</v>
      </c>
      <c r="R10" s="174"/>
      <c r="S10" s="174" t="s">
        <v>374</v>
      </c>
      <c r="T10" s="175" t="s">
        <v>171</v>
      </c>
      <c r="U10" s="153">
        <v>0</v>
      </c>
      <c r="V10" s="153">
        <f t="shared" si="6"/>
        <v>0</v>
      </c>
      <c r="W10" s="153"/>
      <c r="X10" s="153" t="s">
        <v>237</v>
      </c>
      <c r="Y10" s="144"/>
      <c r="Z10" s="144"/>
      <c r="AA10" s="144"/>
      <c r="AB10" s="144"/>
      <c r="AC10" s="144"/>
      <c r="AD10" s="144"/>
      <c r="AE10" s="144"/>
      <c r="AF10" s="144"/>
      <c r="AG10" s="144" t="s">
        <v>238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69">
        <v>3</v>
      </c>
      <c r="B11" s="170" t="s">
        <v>889</v>
      </c>
      <c r="C11" s="179" t="s">
        <v>890</v>
      </c>
      <c r="D11" s="171" t="s">
        <v>886</v>
      </c>
      <c r="E11" s="172">
        <v>7</v>
      </c>
      <c r="F11" s="173"/>
      <c r="G11" s="174">
        <f t="shared" si="0"/>
        <v>0</v>
      </c>
      <c r="H11" s="173"/>
      <c r="I11" s="174">
        <f t="shared" si="1"/>
        <v>0</v>
      </c>
      <c r="J11" s="173"/>
      <c r="K11" s="174">
        <f t="shared" si="2"/>
        <v>0</v>
      </c>
      <c r="L11" s="174">
        <v>21</v>
      </c>
      <c r="M11" s="174">
        <f t="shared" si="3"/>
        <v>0</v>
      </c>
      <c r="N11" s="174">
        <v>0</v>
      </c>
      <c r="O11" s="174">
        <f t="shared" si="4"/>
        <v>0</v>
      </c>
      <c r="P11" s="174">
        <v>0</v>
      </c>
      <c r="Q11" s="174">
        <f t="shared" si="5"/>
        <v>0</v>
      </c>
      <c r="R11" s="174"/>
      <c r="S11" s="174" t="s">
        <v>374</v>
      </c>
      <c r="T11" s="175" t="s">
        <v>408</v>
      </c>
      <c r="U11" s="153">
        <v>0</v>
      </c>
      <c r="V11" s="153">
        <f t="shared" si="6"/>
        <v>0</v>
      </c>
      <c r="W11" s="153"/>
      <c r="X11" s="153" t="s">
        <v>237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238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69">
        <v>4</v>
      </c>
      <c r="B12" s="170" t="s">
        <v>891</v>
      </c>
      <c r="C12" s="179" t="s">
        <v>892</v>
      </c>
      <c r="D12" s="171" t="s">
        <v>886</v>
      </c>
      <c r="E12" s="172">
        <v>1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21</v>
      </c>
      <c r="M12" s="174">
        <f t="shared" si="3"/>
        <v>0</v>
      </c>
      <c r="N12" s="174">
        <v>0</v>
      </c>
      <c r="O12" s="174">
        <f t="shared" si="4"/>
        <v>0</v>
      </c>
      <c r="P12" s="174">
        <v>0</v>
      </c>
      <c r="Q12" s="174">
        <f t="shared" si="5"/>
        <v>0</v>
      </c>
      <c r="R12" s="174"/>
      <c r="S12" s="174" t="s">
        <v>374</v>
      </c>
      <c r="T12" s="175" t="s">
        <v>408</v>
      </c>
      <c r="U12" s="153">
        <v>0</v>
      </c>
      <c r="V12" s="153">
        <f t="shared" si="6"/>
        <v>0</v>
      </c>
      <c r="W12" s="153"/>
      <c r="X12" s="153" t="s">
        <v>237</v>
      </c>
      <c r="Y12" s="144"/>
      <c r="Z12" s="144"/>
      <c r="AA12" s="144"/>
      <c r="AB12" s="144"/>
      <c r="AC12" s="144"/>
      <c r="AD12" s="144"/>
      <c r="AE12" s="144"/>
      <c r="AF12" s="144"/>
      <c r="AG12" s="144" t="s">
        <v>238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69">
        <v>5</v>
      </c>
      <c r="B13" s="170" t="s">
        <v>893</v>
      </c>
      <c r="C13" s="179" t="s">
        <v>894</v>
      </c>
      <c r="D13" s="171" t="s">
        <v>886</v>
      </c>
      <c r="E13" s="172">
        <v>1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74">
        <v>0</v>
      </c>
      <c r="O13" s="174">
        <f t="shared" si="4"/>
        <v>0</v>
      </c>
      <c r="P13" s="174">
        <v>0</v>
      </c>
      <c r="Q13" s="174">
        <f t="shared" si="5"/>
        <v>0</v>
      </c>
      <c r="R13" s="174"/>
      <c r="S13" s="174" t="s">
        <v>374</v>
      </c>
      <c r="T13" s="175" t="s">
        <v>408</v>
      </c>
      <c r="U13" s="153">
        <v>0</v>
      </c>
      <c r="V13" s="153">
        <f t="shared" si="6"/>
        <v>0</v>
      </c>
      <c r="W13" s="153"/>
      <c r="X13" s="153" t="s">
        <v>237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238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69">
        <v>6</v>
      </c>
      <c r="B14" s="170" t="s">
        <v>895</v>
      </c>
      <c r="C14" s="179" t="s">
        <v>896</v>
      </c>
      <c r="D14" s="171" t="s">
        <v>886</v>
      </c>
      <c r="E14" s="172">
        <v>1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74">
        <v>0</v>
      </c>
      <c r="O14" s="174">
        <f t="shared" si="4"/>
        <v>0</v>
      </c>
      <c r="P14" s="174">
        <v>0</v>
      </c>
      <c r="Q14" s="174">
        <f t="shared" si="5"/>
        <v>0</v>
      </c>
      <c r="R14" s="174"/>
      <c r="S14" s="174" t="s">
        <v>374</v>
      </c>
      <c r="T14" s="175" t="s">
        <v>408</v>
      </c>
      <c r="U14" s="153">
        <v>0</v>
      </c>
      <c r="V14" s="153">
        <f t="shared" si="6"/>
        <v>0</v>
      </c>
      <c r="W14" s="153"/>
      <c r="X14" s="153" t="s">
        <v>237</v>
      </c>
      <c r="Y14" s="144"/>
      <c r="Z14" s="144"/>
      <c r="AA14" s="144"/>
      <c r="AB14" s="144"/>
      <c r="AC14" s="144"/>
      <c r="AD14" s="144"/>
      <c r="AE14" s="144"/>
      <c r="AF14" s="144"/>
      <c r="AG14" s="144" t="s">
        <v>238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69">
        <v>7</v>
      </c>
      <c r="B15" s="170" t="s">
        <v>897</v>
      </c>
      <c r="C15" s="179" t="s">
        <v>898</v>
      </c>
      <c r="D15" s="171" t="s">
        <v>886</v>
      </c>
      <c r="E15" s="172">
        <v>1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74">
        <v>0</v>
      </c>
      <c r="O15" s="174">
        <f t="shared" si="4"/>
        <v>0</v>
      </c>
      <c r="P15" s="174">
        <v>0</v>
      </c>
      <c r="Q15" s="174">
        <f t="shared" si="5"/>
        <v>0</v>
      </c>
      <c r="R15" s="174"/>
      <c r="S15" s="174" t="s">
        <v>374</v>
      </c>
      <c r="T15" s="175" t="s">
        <v>408</v>
      </c>
      <c r="U15" s="153">
        <v>0</v>
      </c>
      <c r="V15" s="153">
        <f t="shared" si="6"/>
        <v>0</v>
      </c>
      <c r="W15" s="153"/>
      <c r="X15" s="153" t="s">
        <v>237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238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69">
        <v>8</v>
      </c>
      <c r="B16" s="170" t="s">
        <v>899</v>
      </c>
      <c r="C16" s="179" t="s">
        <v>900</v>
      </c>
      <c r="D16" s="171" t="s">
        <v>886</v>
      </c>
      <c r="E16" s="172">
        <v>1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74">
        <v>0</v>
      </c>
      <c r="O16" s="174">
        <f t="shared" si="4"/>
        <v>0</v>
      </c>
      <c r="P16" s="174">
        <v>0</v>
      </c>
      <c r="Q16" s="174">
        <f t="shared" si="5"/>
        <v>0</v>
      </c>
      <c r="R16" s="174"/>
      <c r="S16" s="174" t="s">
        <v>374</v>
      </c>
      <c r="T16" s="175" t="s">
        <v>408</v>
      </c>
      <c r="U16" s="153">
        <v>0</v>
      </c>
      <c r="V16" s="153">
        <f t="shared" si="6"/>
        <v>0</v>
      </c>
      <c r="W16" s="153"/>
      <c r="X16" s="153" t="s">
        <v>237</v>
      </c>
      <c r="Y16" s="144"/>
      <c r="Z16" s="144"/>
      <c r="AA16" s="144"/>
      <c r="AB16" s="144"/>
      <c r="AC16" s="144"/>
      <c r="AD16" s="144"/>
      <c r="AE16" s="144"/>
      <c r="AF16" s="144"/>
      <c r="AG16" s="144" t="s">
        <v>238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69">
        <v>9</v>
      </c>
      <c r="B17" s="170" t="s">
        <v>901</v>
      </c>
      <c r="C17" s="179" t="s">
        <v>902</v>
      </c>
      <c r="D17" s="171" t="s">
        <v>886</v>
      </c>
      <c r="E17" s="172">
        <v>1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74">
        <v>0</v>
      </c>
      <c r="O17" s="174">
        <f t="shared" si="4"/>
        <v>0</v>
      </c>
      <c r="P17" s="174">
        <v>0</v>
      </c>
      <c r="Q17" s="174">
        <f t="shared" si="5"/>
        <v>0</v>
      </c>
      <c r="R17" s="174"/>
      <c r="S17" s="174" t="s">
        <v>374</v>
      </c>
      <c r="T17" s="175" t="s">
        <v>408</v>
      </c>
      <c r="U17" s="153">
        <v>0</v>
      </c>
      <c r="V17" s="153">
        <f t="shared" si="6"/>
        <v>0</v>
      </c>
      <c r="W17" s="153"/>
      <c r="X17" s="153" t="s">
        <v>237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238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61">
        <v>10</v>
      </c>
      <c r="B18" s="162" t="s">
        <v>903</v>
      </c>
      <c r="C18" s="178" t="s">
        <v>904</v>
      </c>
      <c r="D18" s="163" t="s">
        <v>883</v>
      </c>
      <c r="E18" s="164">
        <v>98.8</v>
      </c>
      <c r="F18" s="165"/>
      <c r="G18" s="166">
        <f t="shared" si="0"/>
        <v>0</v>
      </c>
      <c r="H18" s="165"/>
      <c r="I18" s="166">
        <f t="shared" si="1"/>
        <v>0</v>
      </c>
      <c r="J18" s="165"/>
      <c r="K18" s="166">
        <f t="shared" si="2"/>
        <v>0</v>
      </c>
      <c r="L18" s="166">
        <v>21</v>
      </c>
      <c r="M18" s="166">
        <f t="shared" si="3"/>
        <v>0</v>
      </c>
      <c r="N18" s="166">
        <v>0</v>
      </c>
      <c r="O18" s="166">
        <f t="shared" si="4"/>
        <v>0</v>
      </c>
      <c r="P18" s="166">
        <v>0</v>
      </c>
      <c r="Q18" s="166">
        <f t="shared" si="5"/>
        <v>0</v>
      </c>
      <c r="R18" s="166"/>
      <c r="S18" s="166" t="s">
        <v>374</v>
      </c>
      <c r="T18" s="167" t="s">
        <v>408</v>
      </c>
      <c r="U18" s="153">
        <v>0</v>
      </c>
      <c r="V18" s="153">
        <f t="shared" si="6"/>
        <v>0</v>
      </c>
      <c r="W18" s="153"/>
      <c r="X18" s="153" t="s">
        <v>237</v>
      </c>
      <c r="Y18" s="144"/>
      <c r="Z18" s="144"/>
      <c r="AA18" s="144"/>
      <c r="AB18" s="144"/>
      <c r="AC18" s="144"/>
      <c r="AD18" s="144"/>
      <c r="AE18" s="144"/>
      <c r="AF18" s="144"/>
      <c r="AG18" s="144" t="s">
        <v>238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51"/>
      <c r="B19" s="152"/>
      <c r="C19" s="187" t="s">
        <v>905</v>
      </c>
      <c r="D19" s="183"/>
      <c r="E19" s="184">
        <v>32.799999999999997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44"/>
      <c r="Z19" s="144"/>
      <c r="AA19" s="144"/>
      <c r="AB19" s="144"/>
      <c r="AC19" s="144"/>
      <c r="AD19" s="144"/>
      <c r="AE19" s="144"/>
      <c r="AF19" s="144"/>
      <c r="AG19" s="144" t="s">
        <v>242</v>
      </c>
      <c r="AH19" s="144">
        <v>0</v>
      </c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51"/>
      <c r="B20" s="152"/>
      <c r="C20" s="187" t="s">
        <v>906</v>
      </c>
      <c r="D20" s="183"/>
      <c r="E20" s="184">
        <v>48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242</v>
      </c>
      <c r="AH20" s="144">
        <v>0</v>
      </c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51"/>
      <c r="B21" s="152"/>
      <c r="C21" s="187" t="s">
        <v>907</v>
      </c>
      <c r="D21" s="183"/>
      <c r="E21" s="184">
        <v>18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44"/>
      <c r="Z21" s="144"/>
      <c r="AA21" s="144"/>
      <c r="AB21" s="144"/>
      <c r="AC21" s="144"/>
      <c r="AD21" s="144"/>
      <c r="AE21" s="144"/>
      <c r="AF21" s="144"/>
      <c r="AG21" s="144" t="s">
        <v>242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61">
        <v>11</v>
      </c>
      <c r="B22" s="162" t="s">
        <v>908</v>
      </c>
      <c r="C22" s="178" t="s">
        <v>909</v>
      </c>
      <c r="D22" s="163" t="s">
        <v>910</v>
      </c>
      <c r="E22" s="164">
        <v>1</v>
      </c>
      <c r="F22" s="165"/>
      <c r="G22" s="166">
        <f>ROUND(E22*F22,2)</f>
        <v>0</v>
      </c>
      <c r="H22" s="165"/>
      <c r="I22" s="166">
        <f>ROUND(E22*H22,2)</f>
        <v>0</v>
      </c>
      <c r="J22" s="165"/>
      <c r="K22" s="166">
        <f>ROUND(E22*J22,2)</f>
        <v>0</v>
      </c>
      <c r="L22" s="166">
        <v>21</v>
      </c>
      <c r="M22" s="166">
        <f>G22*(1+L22/100)</f>
        <v>0</v>
      </c>
      <c r="N22" s="166">
        <v>0</v>
      </c>
      <c r="O22" s="166">
        <f>ROUND(E22*N22,2)</f>
        <v>0</v>
      </c>
      <c r="P22" s="166">
        <v>0</v>
      </c>
      <c r="Q22" s="166">
        <f>ROUND(E22*P22,2)</f>
        <v>0</v>
      </c>
      <c r="R22" s="166"/>
      <c r="S22" s="166" t="s">
        <v>374</v>
      </c>
      <c r="T22" s="167" t="s">
        <v>408</v>
      </c>
      <c r="U22" s="153">
        <v>0</v>
      </c>
      <c r="V22" s="153">
        <f>ROUND(E22*U22,2)</f>
        <v>0</v>
      </c>
      <c r="W22" s="153"/>
      <c r="X22" s="153" t="s">
        <v>237</v>
      </c>
      <c r="Y22" s="144"/>
      <c r="Z22" s="144"/>
      <c r="AA22" s="144"/>
      <c r="AB22" s="144"/>
      <c r="AC22" s="144"/>
      <c r="AD22" s="144"/>
      <c r="AE22" s="144"/>
      <c r="AF22" s="144"/>
      <c r="AG22" s="144" t="s">
        <v>238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x14ac:dyDescent="0.2">
      <c r="A23" s="3"/>
      <c r="B23" s="4"/>
      <c r="C23" s="18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152</v>
      </c>
    </row>
    <row r="24" spans="1:60" x14ac:dyDescent="0.2">
      <c r="A24" s="147"/>
      <c r="B24" s="148" t="s">
        <v>29</v>
      </c>
      <c r="C24" s="181"/>
      <c r="D24" s="149"/>
      <c r="E24" s="150"/>
      <c r="F24" s="150"/>
      <c r="G24" s="176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228</v>
      </c>
    </row>
    <row r="25" spans="1:60" x14ac:dyDescent="0.2">
      <c r="C25" s="182"/>
      <c r="D25" s="10"/>
      <c r="AG25" t="s">
        <v>230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VON VON Naklady</vt:lpstr>
      <vt:lpstr>SO 01 100 Pol</vt:lpstr>
      <vt:lpstr>SO 01 150 Pol</vt:lpstr>
      <vt:lpstr>SO 06 601 Pol</vt:lpstr>
      <vt:lpstr>SO 06 602 Pol</vt:lpstr>
      <vt:lpstr>SO 06 611 Pol</vt:lpstr>
      <vt:lpstr>SO 06 620 Pol</vt:lpstr>
      <vt:lpstr>SO 07 700-1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01 100 Pol'!Názvy_tisku</vt:lpstr>
      <vt:lpstr>'SO 01 150 Pol'!Názvy_tisku</vt:lpstr>
      <vt:lpstr>'SO 06 601 Pol'!Názvy_tisku</vt:lpstr>
      <vt:lpstr>'SO 06 602 Pol'!Názvy_tisku</vt:lpstr>
      <vt:lpstr>'SO 06 611 Pol'!Názvy_tisku</vt:lpstr>
      <vt:lpstr>'SO 06 620 Pol'!Názvy_tisku</vt:lpstr>
      <vt:lpstr>'SO 07 700-1 Pol'!Názvy_tisku</vt:lpstr>
      <vt:lpstr>'VON VON Naklady'!Názvy_tisku</vt:lpstr>
      <vt:lpstr>oadresa</vt:lpstr>
      <vt:lpstr>Stavba!Objednatel</vt:lpstr>
      <vt:lpstr>Stavba!Objekt</vt:lpstr>
      <vt:lpstr>'SO 01 100 Pol'!Oblast_tisku</vt:lpstr>
      <vt:lpstr>'SO 01 150 Pol'!Oblast_tisku</vt:lpstr>
      <vt:lpstr>'SO 06 601 Pol'!Oblast_tisku</vt:lpstr>
      <vt:lpstr>'SO 06 602 Pol'!Oblast_tisku</vt:lpstr>
      <vt:lpstr>'SO 06 611 Pol'!Oblast_tisku</vt:lpstr>
      <vt:lpstr>'SO 06 620 Pol'!Oblast_tisku</vt:lpstr>
      <vt:lpstr>'SO 07 700-1 Pol'!Oblast_tisku</vt:lpstr>
      <vt:lpstr>Stavba!Oblast_tisku</vt:lpstr>
      <vt:lpstr>'VON VON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Moláková Markéta, Ing.</cp:lastModifiedBy>
  <cp:lastPrinted>2019-03-19T12:27:02Z</cp:lastPrinted>
  <dcterms:created xsi:type="dcterms:W3CDTF">2009-04-08T07:15:50Z</dcterms:created>
  <dcterms:modified xsi:type="dcterms:W3CDTF">2021-04-19T14:49:51Z</dcterms:modified>
</cp:coreProperties>
</file>