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O:\Investice\Investiční akce\akce 2021\Hriště_Pocoucov\Zadávací_řízení_2021\01_ZD\PD_vc_soupisu_praci\"/>
    </mc:Choice>
  </mc:AlternateContent>
  <bookViews>
    <workbookView xWindow="0" yWindow="0" windowWidth="28800" windowHeight="11700" firstSheet="1" activeTab="8"/>
  </bookViews>
  <sheets>
    <sheet name="Pokyny pro vyplnění" sheetId="11" state="hidden" r:id="rId1"/>
    <sheet name="Pokyny pro vyplnění " sheetId="14" r:id="rId2"/>
    <sheet name="Souhrn" sheetId="1" r:id="rId3"/>
    <sheet name="Vedlejší a ost. náklady" sheetId="15" r:id="rId4"/>
    <sheet name="VzorPolozky" sheetId="10" state="hidden" r:id="rId5"/>
    <sheet name="SO 01 titulka" sheetId="16" r:id="rId6"/>
    <sheet name="SO 01 položky" sheetId="17" r:id="rId7"/>
    <sheet name="SO 02 titulka" sheetId="18" r:id="rId8"/>
    <sheet name="SO 02 položky" sheetId="19" r:id="rId9"/>
  </sheets>
  <externalReferences>
    <externalReference r:id="rId10"/>
  </externalReferences>
  <definedNames>
    <definedName name="CelkemDPHVypocet" localSheetId="2">Souhrn!$H$38</definedName>
    <definedName name="CenaCelkem">Souhrn!$G$24</definedName>
    <definedName name="CenaCelkemBezDPH">Souhrn!$G$23</definedName>
    <definedName name="CenaCelkemVypocet" localSheetId="2">Souhrn!$I$38</definedName>
    <definedName name="cisloobjektu">Souhrn!$D$3</definedName>
    <definedName name="CisloRozpoctu">'[1]Krycí list'!$C$2</definedName>
    <definedName name="CisloStavby" localSheetId="2">Souhrn!$D$2</definedName>
    <definedName name="cislostavby">'[1]Krycí list'!$A$7</definedName>
    <definedName name="CisloStavebnihoRozpoctu">Souhrn!$D$4</definedName>
    <definedName name="dadresa">Souhrn!$D$12:$G$12</definedName>
    <definedName name="DIČ" localSheetId="2">Souhrn!$I$12</definedName>
    <definedName name="dmisto">Souhrn!$E$13:$G$13</definedName>
    <definedName name="DPHSni">Souhrn!$G$19</definedName>
    <definedName name="DPHZakl">Souhrn!$G$21</definedName>
    <definedName name="dpsc" localSheetId="2">Souhrn!$D$13</definedName>
    <definedName name="IČO" localSheetId="2">Souhrn!$I$11</definedName>
    <definedName name="Mena">Souhrn!$J$24</definedName>
    <definedName name="MistoStavby">Souhrn!$D$4</definedName>
    <definedName name="nazevobjektu">Souhrn!$E$3</definedName>
    <definedName name="NazevRozpoctu">'[1]Krycí list'!$D$2</definedName>
    <definedName name="NazevStavby" localSheetId="2">Souhrn!$E$2</definedName>
    <definedName name="nazevstavby">'[1]Krycí list'!$C$7</definedName>
    <definedName name="NazevStavebnihoRozpoctu">Souhrn!$E$4</definedName>
    <definedName name="_xlnm.Print_Titles" localSheetId="6">'SO 01 položky'!$7:$7</definedName>
    <definedName name="_xlnm.Print_Titles" localSheetId="8">'SO 02 položky'!$7:$7</definedName>
    <definedName name="oadresa">Souhrn!$D$6</definedName>
    <definedName name="Objednatel" localSheetId="2">Souhrn!$D$5</definedName>
    <definedName name="Objekt" localSheetId="2">Souhrn!#REF!</definedName>
    <definedName name="_xlnm.Print_Area" localSheetId="2">Souhrn!$A$1:$J$50</definedName>
    <definedName name="odic" localSheetId="2">Souhrn!$I$6</definedName>
    <definedName name="oico" localSheetId="2">Souhrn!$I$5</definedName>
    <definedName name="omisto" localSheetId="2">Souhrn!$E$7</definedName>
    <definedName name="onazev" localSheetId="2">Souhrn!$D$6</definedName>
    <definedName name="opsc" localSheetId="2">Souhrn!$D$7</definedName>
    <definedName name="padresa">Souhrn!$D$9</definedName>
    <definedName name="pdic">Souhrn!$I$9</definedName>
    <definedName name="pico">Souhrn!$I$8</definedName>
    <definedName name="pmisto">Souhrn!$E$10</definedName>
    <definedName name="PocetMJ">#REF!</definedName>
    <definedName name="PoptavkaID">Souhrn!$A$1</definedName>
    <definedName name="pPSC">Souhrn!$D$10</definedName>
    <definedName name="Projektant">Souhrn!$D$8</definedName>
    <definedName name="SazbaDPH1" localSheetId="2">Souhrn!$E$18</definedName>
    <definedName name="SazbaDPH1">'[1]Krycí list'!$C$30</definedName>
    <definedName name="SazbaDPH2" localSheetId="2">Souhrn!$E$20</definedName>
    <definedName name="SazbaDPH2">'[1]Krycí list'!$C$32</definedName>
    <definedName name="SloupecCC">#REF!</definedName>
    <definedName name="SloupecCisloPol">#REF!</definedName>
    <definedName name="SloupecJC">#REF!</definedName>
    <definedName name="SloupecMJ">#REF!</definedName>
    <definedName name="SloupecMnozstvi">#REF!</definedName>
    <definedName name="SloupecNazPol">#REF!</definedName>
    <definedName name="SloupecPC">#REF!</definedName>
    <definedName name="Vypracoval">Souhrn!$D$14</definedName>
    <definedName name="Z_B7E7C763_C459_487D_8ABA_5CFDDFBD5A84_.wvu.Cols" localSheetId="2" hidden="1">Souhrn!$A:$A</definedName>
    <definedName name="Z_B7E7C763_C459_487D_8ABA_5CFDDFBD5A84_.wvu.PrintArea" localSheetId="2" hidden="1">Souhrn!$B$1:$J$31</definedName>
    <definedName name="ZakladDPHSni">Souhrn!$G$18</definedName>
    <definedName name="ZakladDPHSniVypocet" localSheetId="2">Souhrn!$F$38</definedName>
    <definedName name="ZakladDPHZakl">Souhrn!$G$20</definedName>
    <definedName name="ZakladDPHZaklVypocet" localSheetId="2">Souhrn!$G$38</definedName>
    <definedName name="ZaObjednatele">Souhrn!$G$29</definedName>
    <definedName name="Zaokrouhleni">Souhrn!$G$22</definedName>
    <definedName name="ZaZhotovitele">Souhrn!$D$29</definedName>
    <definedName name="Zhotovitel">Souhrn!$D$11:$G$11</definedName>
  </definedNames>
  <calcPr calcId="162913"/>
  <customWorkbookViews>
    <customWorkbookView name="Radim" guid="{B7E7C763-C459-487D-8ABA-5CFDDFBD5A84}" maximized="1" xWindow="-8" yWindow="-8" windowWidth="1296" windowHeight="1040" activeSheetId="1"/>
  </customWorkbookViews>
</workbook>
</file>

<file path=xl/calcChain.xml><?xml version="1.0" encoding="utf-8"?>
<calcChain xmlns="http://schemas.openxmlformats.org/spreadsheetml/2006/main">
  <c r="U68" i="19" l="1"/>
  <c r="Q68" i="19"/>
  <c r="O68" i="19"/>
  <c r="K68" i="19"/>
  <c r="I68" i="19"/>
  <c r="G68" i="19"/>
  <c r="M68" i="19" s="1"/>
  <c r="U66" i="19"/>
  <c r="U65" i="19" s="1"/>
  <c r="Q66" i="19"/>
  <c r="O66" i="19"/>
  <c r="K66" i="19"/>
  <c r="K65" i="19" s="1"/>
  <c r="I66" i="19"/>
  <c r="G66" i="19"/>
  <c r="M66" i="19" s="1"/>
  <c r="Q65" i="19"/>
  <c r="O65" i="19"/>
  <c r="I65" i="19"/>
  <c r="G65" i="19"/>
  <c r="H12" i="18" s="1"/>
  <c r="U64" i="19"/>
  <c r="Q64" i="19"/>
  <c r="O64" i="19"/>
  <c r="K64" i="19"/>
  <c r="I64" i="19"/>
  <c r="G64" i="19"/>
  <c r="M64" i="19" s="1"/>
  <c r="U63" i="19"/>
  <c r="Q63" i="19"/>
  <c r="O63" i="19"/>
  <c r="K63" i="19"/>
  <c r="I63" i="19"/>
  <c r="G63" i="19"/>
  <c r="M63" i="19" s="1"/>
  <c r="U61" i="19"/>
  <c r="Q61" i="19"/>
  <c r="O61" i="19"/>
  <c r="K61" i="19"/>
  <c r="I61" i="19"/>
  <c r="G61" i="19"/>
  <c r="M61" i="19" s="1"/>
  <c r="U59" i="19"/>
  <c r="Q59" i="19"/>
  <c r="O59" i="19"/>
  <c r="K59" i="19"/>
  <c r="I59" i="19"/>
  <c r="G59" i="19"/>
  <c r="M59" i="19" s="1"/>
  <c r="U58" i="19"/>
  <c r="Q58" i="19"/>
  <c r="O58" i="19"/>
  <c r="K58" i="19"/>
  <c r="I58" i="19"/>
  <c r="G58" i="19"/>
  <c r="M58" i="19" s="1"/>
  <c r="U57" i="19"/>
  <c r="Q57" i="19"/>
  <c r="O57" i="19"/>
  <c r="K57" i="19"/>
  <c r="I57" i="19"/>
  <c r="G57" i="19"/>
  <c r="M57" i="19" s="1"/>
  <c r="U56" i="19"/>
  <c r="Q56" i="19"/>
  <c r="O56" i="19"/>
  <c r="K56" i="19"/>
  <c r="I56" i="19"/>
  <c r="G56" i="19"/>
  <c r="M56" i="19" s="1"/>
  <c r="U55" i="19"/>
  <c r="Q55" i="19"/>
  <c r="O55" i="19"/>
  <c r="K55" i="19"/>
  <c r="I55" i="19"/>
  <c r="G55" i="19"/>
  <c r="M55" i="19" s="1"/>
  <c r="U54" i="19"/>
  <c r="Q54" i="19"/>
  <c r="O54" i="19"/>
  <c r="K54" i="19"/>
  <c r="I54" i="19"/>
  <c r="G54" i="19"/>
  <c r="M54" i="19" s="1"/>
  <c r="U53" i="19"/>
  <c r="Q53" i="19"/>
  <c r="O53" i="19"/>
  <c r="K53" i="19"/>
  <c r="I53" i="19"/>
  <c r="G53" i="19"/>
  <c r="M53" i="19" s="1"/>
  <c r="U52" i="19"/>
  <c r="Q52" i="19"/>
  <c r="O52" i="19"/>
  <c r="K52" i="19"/>
  <c r="I52" i="19"/>
  <c r="G52" i="19"/>
  <c r="M52" i="19" s="1"/>
  <c r="U51" i="19"/>
  <c r="Q51" i="19"/>
  <c r="O51" i="19"/>
  <c r="K51" i="19"/>
  <c r="I51" i="19"/>
  <c r="G51" i="19"/>
  <c r="M51" i="19" s="1"/>
  <c r="U50" i="19"/>
  <c r="Q50" i="19"/>
  <c r="Q49" i="19" s="1"/>
  <c r="O50" i="19"/>
  <c r="O49" i="19" s="1"/>
  <c r="K50" i="19"/>
  <c r="I50" i="19"/>
  <c r="I49" i="19" s="1"/>
  <c r="G50" i="19"/>
  <c r="G49" i="19" s="1"/>
  <c r="H11" i="18" s="1"/>
  <c r="U49" i="19"/>
  <c r="K49" i="19"/>
  <c r="U44" i="19"/>
  <c r="U43" i="19" s="1"/>
  <c r="Q44" i="19"/>
  <c r="Q43" i="19" s="1"/>
  <c r="O44" i="19"/>
  <c r="K44" i="19"/>
  <c r="K43" i="19" s="1"/>
  <c r="I44" i="19"/>
  <c r="I43" i="19" s="1"/>
  <c r="G44" i="19"/>
  <c r="M44" i="19" s="1"/>
  <c r="M43" i="19" s="1"/>
  <c r="O43" i="19"/>
  <c r="G43" i="19"/>
  <c r="H10" i="18" s="1"/>
  <c r="U36" i="19"/>
  <c r="Q36" i="19"/>
  <c r="O36" i="19"/>
  <c r="K36" i="19"/>
  <c r="I36" i="19"/>
  <c r="G36" i="19"/>
  <c r="M36" i="19" s="1"/>
  <c r="U35" i="19"/>
  <c r="Q35" i="19"/>
  <c r="O35" i="19"/>
  <c r="K35" i="19"/>
  <c r="I35" i="19"/>
  <c r="G35" i="19"/>
  <c r="M35" i="19" s="1"/>
  <c r="U34" i="19"/>
  <c r="Q34" i="19"/>
  <c r="O34" i="19"/>
  <c r="K34" i="19"/>
  <c r="I34" i="19"/>
  <c r="G34" i="19"/>
  <c r="M34" i="19" s="1"/>
  <c r="U33" i="19"/>
  <c r="Q33" i="19"/>
  <c r="O33" i="19"/>
  <c r="K33" i="19"/>
  <c r="I33" i="19"/>
  <c r="G33" i="19"/>
  <c r="M33" i="19" s="1"/>
  <c r="U32" i="19"/>
  <c r="Q32" i="19"/>
  <c r="O32" i="19"/>
  <c r="K32" i="19"/>
  <c r="I32" i="19"/>
  <c r="G32" i="19"/>
  <c r="M32" i="19" s="1"/>
  <c r="U31" i="19"/>
  <c r="Q31" i="19"/>
  <c r="O31" i="19"/>
  <c r="K31" i="19"/>
  <c r="I31" i="19"/>
  <c r="G31" i="19"/>
  <c r="M31" i="19" s="1"/>
  <c r="U30" i="19"/>
  <c r="Q30" i="19"/>
  <c r="O30" i="19"/>
  <c r="K30" i="19"/>
  <c r="I30" i="19"/>
  <c r="G30" i="19"/>
  <c r="M30" i="19" s="1"/>
  <c r="U29" i="19"/>
  <c r="Q29" i="19"/>
  <c r="O29" i="19"/>
  <c r="K29" i="19"/>
  <c r="I29" i="19"/>
  <c r="G29" i="19"/>
  <c r="M29" i="19" s="1"/>
  <c r="U28" i="19"/>
  <c r="Q28" i="19"/>
  <c r="O28" i="19"/>
  <c r="K28" i="19"/>
  <c r="I28" i="19"/>
  <c r="G28" i="19"/>
  <c r="M28" i="19" s="1"/>
  <c r="U27" i="19"/>
  <c r="Q27" i="19"/>
  <c r="O27" i="19"/>
  <c r="K27" i="19"/>
  <c r="I27" i="19"/>
  <c r="G27" i="19"/>
  <c r="M27" i="19" s="1"/>
  <c r="U26" i="19"/>
  <c r="U25" i="19" s="1"/>
  <c r="Q26" i="19"/>
  <c r="Q25" i="19" s="1"/>
  <c r="O26" i="19"/>
  <c r="K26" i="19"/>
  <c r="K25" i="19" s="1"/>
  <c r="I26" i="19"/>
  <c r="I25" i="19" s="1"/>
  <c r="G26" i="19"/>
  <c r="G25" i="19" s="1"/>
  <c r="H9" i="18" s="1"/>
  <c r="O25" i="19"/>
  <c r="U24" i="19"/>
  <c r="Q24" i="19"/>
  <c r="O24" i="19"/>
  <c r="K24" i="19"/>
  <c r="I24" i="19"/>
  <c r="G24" i="19"/>
  <c r="M24" i="19" s="1"/>
  <c r="U21" i="19"/>
  <c r="Q21" i="19"/>
  <c r="O21" i="19"/>
  <c r="K21" i="19"/>
  <c r="I21" i="19"/>
  <c r="G21" i="19"/>
  <c r="M21" i="19" s="1"/>
  <c r="U19" i="19"/>
  <c r="Q19" i="19"/>
  <c r="O19" i="19"/>
  <c r="K19" i="19"/>
  <c r="I19" i="19"/>
  <c r="G19" i="19"/>
  <c r="M19" i="19" s="1"/>
  <c r="U14" i="19"/>
  <c r="Q14" i="19"/>
  <c r="O14" i="19"/>
  <c r="K14" i="19"/>
  <c r="I14" i="19"/>
  <c r="G14" i="19"/>
  <c r="M14" i="19" s="1"/>
  <c r="U9" i="19"/>
  <c r="Q9" i="19"/>
  <c r="Q8" i="19" s="1"/>
  <c r="O9" i="19"/>
  <c r="O8" i="19" s="1"/>
  <c r="K9" i="19"/>
  <c r="I9" i="19"/>
  <c r="I8" i="19" s="1"/>
  <c r="G9" i="19"/>
  <c r="G8" i="19" s="1"/>
  <c r="H8" i="18" s="1"/>
  <c r="U8" i="19"/>
  <c r="K8" i="19"/>
  <c r="M65" i="19" l="1"/>
  <c r="M9" i="19"/>
  <c r="M8" i="19" s="1"/>
  <c r="M26" i="19"/>
  <c r="M50" i="19"/>
  <c r="I13" i="18"/>
  <c r="G37" i="1" s="1"/>
  <c r="M49" i="19"/>
  <c r="M25" i="19"/>
  <c r="U344" i="17" l="1"/>
  <c r="Q344" i="17"/>
  <c r="O344" i="17"/>
  <c r="K344" i="17"/>
  <c r="I344" i="17"/>
  <c r="G344" i="17"/>
  <c r="M344" i="17" s="1"/>
  <c r="U343" i="17"/>
  <c r="Q343" i="17"/>
  <c r="O343" i="17"/>
  <c r="K343" i="17"/>
  <c r="I343" i="17"/>
  <c r="G343" i="17"/>
  <c r="M343" i="17" s="1"/>
  <c r="U342" i="17"/>
  <c r="Q342" i="17"/>
  <c r="O342" i="17"/>
  <c r="K342" i="17"/>
  <c r="I342" i="17"/>
  <c r="G342" i="17"/>
  <c r="M342" i="17" s="1"/>
  <c r="U341" i="17"/>
  <c r="Q341" i="17"/>
  <c r="O341" i="17"/>
  <c r="K341" i="17"/>
  <c r="I341" i="17"/>
  <c r="G341" i="17"/>
  <c r="M341" i="17" s="1"/>
  <c r="U340" i="17"/>
  <c r="Q340" i="17"/>
  <c r="O340" i="17"/>
  <c r="K340" i="17"/>
  <c r="I340" i="17"/>
  <c r="G340" i="17"/>
  <c r="M340" i="17" s="1"/>
  <c r="U339" i="17"/>
  <c r="U338" i="17" s="1"/>
  <c r="Q339" i="17"/>
  <c r="O339" i="17"/>
  <c r="O338" i="17" s="1"/>
  <c r="K339" i="17"/>
  <c r="K338" i="17" s="1"/>
  <c r="I339" i="17"/>
  <c r="G339" i="17"/>
  <c r="Q338" i="17"/>
  <c r="I338" i="17"/>
  <c r="U335" i="17"/>
  <c r="U334" i="17" s="1"/>
  <c r="Q335" i="17"/>
  <c r="Q334" i="17" s="1"/>
  <c r="O335" i="17"/>
  <c r="O334" i="17" s="1"/>
  <c r="K335" i="17"/>
  <c r="K334" i="17" s="1"/>
  <c r="I335" i="17"/>
  <c r="I334" i="17" s="1"/>
  <c r="G335" i="17"/>
  <c r="M335" i="17" s="1"/>
  <c r="M334" i="17" s="1"/>
  <c r="U333" i="17"/>
  <c r="Q333" i="17"/>
  <c r="O333" i="17"/>
  <c r="K333" i="17"/>
  <c r="I333" i="17"/>
  <c r="G333" i="17"/>
  <c r="M333" i="17" s="1"/>
  <c r="U330" i="17"/>
  <c r="Q330" i="17"/>
  <c r="O330" i="17"/>
  <c r="K330" i="17"/>
  <c r="I330" i="17"/>
  <c r="G330" i="17"/>
  <c r="M330" i="17" s="1"/>
  <c r="U328" i="17"/>
  <c r="Q328" i="17"/>
  <c r="O328" i="17"/>
  <c r="K328" i="17"/>
  <c r="I328" i="17"/>
  <c r="G328" i="17"/>
  <c r="M328" i="17" s="1"/>
  <c r="U324" i="17"/>
  <c r="Q324" i="17"/>
  <c r="O324" i="17"/>
  <c r="K324" i="17"/>
  <c r="I324" i="17"/>
  <c r="G324" i="17"/>
  <c r="M324" i="17" s="1"/>
  <c r="U322" i="17"/>
  <c r="U321" i="17" s="1"/>
  <c r="Q322" i="17"/>
  <c r="O322" i="17"/>
  <c r="O321" i="17" s="1"/>
  <c r="K322" i="17"/>
  <c r="K321" i="17" s="1"/>
  <c r="I322" i="17"/>
  <c r="G322" i="17"/>
  <c r="Q321" i="17"/>
  <c r="I321" i="17"/>
  <c r="U320" i="17"/>
  <c r="Q320" i="17"/>
  <c r="O320" i="17"/>
  <c r="K320" i="17"/>
  <c r="I320" i="17"/>
  <c r="G320" i="17"/>
  <c r="M320" i="17" s="1"/>
  <c r="U318" i="17"/>
  <c r="Q318" i="17"/>
  <c r="O318" i="17"/>
  <c r="K318" i="17"/>
  <c r="I318" i="17"/>
  <c r="G318" i="17"/>
  <c r="M318" i="17" s="1"/>
  <c r="U316" i="17"/>
  <c r="U315" i="17" s="1"/>
  <c r="Q316" i="17"/>
  <c r="O316" i="17"/>
  <c r="O315" i="17" s="1"/>
  <c r="K316" i="17"/>
  <c r="K315" i="17" s="1"/>
  <c r="I316" i="17"/>
  <c r="G316" i="17"/>
  <c r="M316" i="17" s="1"/>
  <c r="Q315" i="17"/>
  <c r="I315" i="17"/>
  <c r="U314" i="17"/>
  <c r="Q314" i="17"/>
  <c r="O314" i="17"/>
  <c r="K314" i="17"/>
  <c r="I314" i="17"/>
  <c r="G314" i="17"/>
  <c r="M314" i="17" s="1"/>
  <c r="U311" i="17"/>
  <c r="Q311" i="17"/>
  <c r="O311" i="17"/>
  <c r="K311" i="17"/>
  <c r="I311" i="17"/>
  <c r="G311" i="17"/>
  <c r="M311" i="17" s="1"/>
  <c r="U308" i="17"/>
  <c r="U307" i="17" s="1"/>
  <c r="Q308" i="17"/>
  <c r="O308" i="17"/>
  <c r="O307" i="17" s="1"/>
  <c r="K308" i="17"/>
  <c r="K307" i="17" s="1"/>
  <c r="I308" i="17"/>
  <c r="G308" i="17"/>
  <c r="Q307" i="17"/>
  <c r="I307" i="17"/>
  <c r="U306" i="17"/>
  <c r="Q306" i="17"/>
  <c r="O306" i="17"/>
  <c r="K306" i="17"/>
  <c r="I306" i="17"/>
  <c r="G306" i="17"/>
  <c r="M306" i="17" s="1"/>
  <c r="U305" i="17"/>
  <c r="Q305" i="17"/>
  <c r="O305" i="17"/>
  <c r="K305" i="17"/>
  <c r="I305" i="17"/>
  <c r="G305" i="17"/>
  <c r="M305" i="17" s="1"/>
  <c r="U304" i="17"/>
  <c r="Q304" i="17"/>
  <c r="O304" i="17"/>
  <c r="K304" i="17"/>
  <c r="I304" i="17"/>
  <c r="G304" i="17"/>
  <c r="M304" i="17" s="1"/>
  <c r="U303" i="17"/>
  <c r="U302" i="17" s="1"/>
  <c r="Q303" i="17"/>
  <c r="Q302" i="17" s="1"/>
  <c r="O303" i="17"/>
  <c r="K303" i="17"/>
  <c r="K302" i="17" s="1"/>
  <c r="I303" i="17"/>
  <c r="I302" i="17" s="1"/>
  <c r="G303" i="17"/>
  <c r="O302" i="17"/>
  <c r="U300" i="17"/>
  <c r="Q300" i="17"/>
  <c r="O300" i="17"/>
  <c r="K300" i="17"/>
  <c r="I300" i="17"/>
  <c r="G300" i="17"/>
  <c r="M300" i="17" s="1"/>
  <c r="U298" i="17"/>
  <c r="U297" i="17" s="1"/>
  <c r="Q298" i="17"/>
  <c r="O298" i="17"/>
  <c r="O297" i="17" s="1"/>
  <c r="K298" i="17"/>
  <c r="K297" i="17" s="1"/>
  <c r="I298" i="17"/>
  <c r="G298" i="17"/>
  <c r="Q297" i="17"/>
  <c r="I297" i="17"/>
  <c r="U294" i="17"/>
  <c r="Q294" i="17"/>
  <c r="O294" i="17"/>
  <c r="K294" i="17"/>
  <c r="I294" i="17"/>
  <c r="G294" i="17"/>
  <c r="M294" i="17" s="1"/>
  <c r="U291" i="17"/>
  <c r="Q291" i="17"/>
  <c r="O291" i="17"/>
  <c r="K291" i="17"/>
  <c r="I291" i="17"/>
  <c r="G291" i="17"/>
  <c r="M291" i="17" s="1"/>
  <c r="U289" i="17"/>
  <c r="U288" i="17" s="1"/>
  <c r="Q289" i="17"/>
  <c r="O289" i="17"/>
  <c r="O288" i="17" s="1"/>
  <c r="K289" i="17"/>
  <c r="K288" i="17" s="1"/>
  <c r="I289" i="17"/>
  <c r="G289" i="17"/>
  <c r="Q288" i="17"/>
  <c r="I288" i="17"/>
  <c r="U287" i="17"/>
  <c r="Q287" i="17"/>
  <c r="O287" i="17"/>
  <c r="K287" i="17"/>
  <c r="I287" i="17"/>
  <c r="G287" i="17"/>
  <c r="M287" i="17" s="1"/>
  <c r="U286" i="17"/>
  <c r="Q286" i="17"/>
  <c r="O286" i="17"/>
  <c r="K286" i="17"/>
  <c r="I286" i="17"/>
  <c r="G286" i="17"/>
  <c r="M286" i="17" s="1"/>
  <c r="U285" i="17"/>
  <c r="Q285" i="17"/>
  <c r="O285" i="17"/>
  <c r="K285" i="17"/>
  <c r="I285" i="17"/>
  <c r="G285" i="17"/>
  <c r="M285" i="17" s="1"/>
  <c r="U283" i="17"/>
  <c r="U282" i="17" s="1"/>
  <c r="Q283" i="17"/>
  <c r="Q282" i="17" s="1"/>
  <c r="O283" i="17"/>
  <c r="K283" i="17"/>
  <c r="K282" i="17" s="1"/>
  <c r="I283" i="17"/>
  <c r="I282" i="17" s="1"/>
  <c r="G283" i="17"/>
  <c r="M283" i="17" s="1"/>
  <c r="O282" i="17"/>
  <c r="G282" i="17"/>
  <c r="H13" i="16" s="1"/>
  <c r="U280" i="17"/>
  <c r="Q280" i="17"/>
  <c r="O280" i="17"/>
  <c r="K280" i="17"/>
  <c r="I280" i="17"/>
  <c r="G280" i="17"/>
  <c r="M280" i="17" s="1"/>
  <c r="U278" i="17"/>
  <c r="Q278" i="17"/>
  <c r="O278" i="17"/>
  <c r="K278" i="17"/>
  <c r="I278" i="17"/>
  <c r="G278" i="17"/>
  <c r="M278" i="17" s="1"/>
  <c r="U276" i="17"/>
  <c r="Q276" i="17"/>
  <c r="O276" i="17"/>
  <c r="K276" i="17"/>
  <c r="I276" i="17"/>
  <c r="G276" i="17"/>
  <c r="M276" i="17" s="1"/>
  <c r="U275" i="17"/>
  <c r="Q275" i="17"/>
  <c r="O275" i="17"/>
  <c r="K275" i="17"/>
  <c r="I275" i="17"/>
  <c r="G275" i="17"/>
  <c r="M275" i="17" s="1"/>
  <c r="U273" i="17"/>
  <c r="Q273" i="17"/>
  <c r="O273" i="17"/>
  <c r="K273" i="17"/>
  <c r="I273" i="17"/>
  <c r="G273" i="17"/>
  <c r="M273" i="17" s="1"/>
  <c r="U271" i="17"/>
  <c r="Q271" i="17"/>
  <c r="O271" i="17"/>
  <c r="K271" i="17"/>
  <c r="I271" i="17"/>
  <c r="G271" i="17"/>
  <c r="M271" i="17" s="1"/>
  <c r="U270" i="17"/>
  <c r="Q270" i="17"/>
  <c r="O270" i="17"/>
  <c r="K270" i="17"/>
  <c r="I270" i="17"/>
  <c r="G270" i="17"/>
  <c r="M270" i="17" s="1"/>
  <c r="U269" i="17"/>
  <c r="Q269" i="17"/>
  <c r="O269" i="17"/>
  <c r="K269" i="17"/>
  <c r="I269" i="17"/>
  <c r="G269" i="17"/>
  <c r="M269" i="17" s="1"/>
  <c r="U268" i="17"/>
  <c r="Q268" i="17"/>
  <c r="O268" i="17"/>
  <c r="K268" i="17"/>
  <c r="I268" i="17"/>
  <c r="G268" i="17"/>
  <c r="M268" i="17" s="1"/>
  <c r="U265" i="17"/>
  <c r="Q265" i="17"/>
  <c r="O265" i="17"/>
  <c r="K265" i="17"/>
  <c r="I265" i="17"/>
  <c r="G265" i="17"/>
  <c r="M265" i="17" s="1"/>
  <c r="U263" i="17"/>
  <c r="Q263" i="17"/>
  <c r="O263" i="17"/>
  <c r="K263" i="17"/>
  <c r="I263" i="17"/>
  <c r="G263" i="17"/>
  <c r="M263" i="17" s="1"/>
  <c r="U261" i="17"/>
  <c r="Q261" i="17"/>
  <c r="O261" i="17"/>
  <c r="K261" i="17"/>
  <c r="I261" i="17"/>
  <c r="G261" i="17"/>
  <c r="M261" i="17" s="1"/>
  <c r="U259" i="17"/>
  <c r="Q259" i="17"/>
  <c r="O259" i="17"/>
  <c r="K259" i="17"/>
  <c r="I259" i="17"/>
  <c r="G259" i="17"/>
  <c r="M259" i="17" s="1"/>
  <c r="U257" i="17"/>
  <c r="Q257" i="17"/>
  <c r="O257" i="17"/>
  <c r="K257" i="17"/>
  <c r="I257" i="17"/>
  <c r="G257" i="17"/>
  <c r="M257" i="17" s="1"/>
  <c r="U255" i="17"/>
  <c r="Q255" i="17"/>
  <c r="O255" i="17"/>
  <c r="K255" i="17"/>
  <c r="I255" i="17"/>
  <c r="G255" i="17"/>
  <c r="M255" i="17" s="1"/>
  <c r="U253" i="17"/>
  <c r="Q253" i="17"/>
  <c r="O253" i="17"/>
  <c r="K253" i="17"/>
  <c r="I253" i="17"/>
  <c r="G253" i="17"/>
  <c r="M253" i="17" s="1"/>
  <c r="U251" i="17"/>
  <c r="Q251" i="17"/>
  <c r="O251" i="17"/>
  <c r="K251" i="17"/>
  <c r="I251" i="17"/>
  <c r="G251" i="17"/>
  <c r="M251" i="17" s="1"/>
  <c r="U247" i="17"/>
  <c r="U246" i="17" s="1"/>
  <c r="Q247" i="17"/>
  <c r="O247" i="17"/>
  <c r="O246" i="17" s="1"/>
  <c r="K247" i="17"/>
  <c r="K246" i="17" s="1"/>
  <c r="I247" i="17"/>
  <c r="G247" i="17"/>
  <c r="M247" i="17" s="1"/>
  <c r="Q246" i="17"/>
  <c r="I246" i="17"/>
  <c r="U244" i="17"/>
  <c r="U243" i="17" s="1"/>
  <c r="Q244" i="17"/>
  <c r="Q243" i="17" s="1"/>
  <c r="O244" i="17"/>
  <c r="O243" i="17" s="1"/>
  <c r="K244" i="17"/>
  <c r="K243" i="17" s="1"/>
  <c r="I244" i="17"/>
  <c r="I243" i="17" s="1"/>
  <c r="G244" i="17"/>
  <c r="M244" i="17" s="1"/>
  <c r="M243" i="17" s="1"/>
  <c r="U240" i="17"/>
  <c r="Q240" i="17"/>
  <c r="O240" i="17"/>
  <c r="K240" i="17"/>
  <c r="I240" i="17"/>
  <c r="G240" i="17"/>
  <c r="M240" i="17" s="1"/>
  <c r="U239" i="17"/>
  <c r="Q239" i="17"/>
  <c r="O239" i="17"/>
  <c r="K239" i="17"/>
  <c r="I239" i="17"/>
  <c r="G239" i="17"/>
  <c r="M239" i="17" s="1"/>
  <c r="U237" i="17"/>
  <c r="Q237" i="17"/>
  <c r="O237" i="17"/>
  <c r="K237" i="17"/>
  <c r="I237" i="17"/>
  <c r="G237" i="17"/>
  <c r="M237" i="17" s="1"/>
  <c r="U234" i="17"/>
  <c r="Q234" i="17"/>
  <c r="O234" i="17"/>
  <c r="K234" i="17"/>
  <c r="I234" i="17"/>
  <c r="G234" i="17"/>
  <c r="M234" i="17" s="1"/>
  <c r="U231" i="17"/>
  <c r="Q231" i="17"/>
  <c r="O231" i="17"/>
  <c r="K231" i="17"/>
  <c r="I231" i="17"/>
  <c r="G231" i="17"/>
  <c r="M231" i="17" s="1"/>
  <c r="U228" i="17"/>
  <c r="Q228" i="17"/>
  <c r="O228" i="17"/>
  <c r="K228" i="17"/>
  <c r="I228" i="17"/>
  <c r="G228" i="17"/>
  <c r="M228" i="17" s="1"/>
  <c r="U225" i="17"/>
  <c r="Q225" i="17"/>
  <c r="O225" i="17"/>
  <c r="K225" i="17"/>
  <c r="I225" i="17"/>
  <c r="G225" i="17"/>
  <c r="M225" i="17" s="1"/>
  <c r="U223" i="17"/>
  <c r="Q223" i="17"/>
  <c r="O223" i="17"/>
  <c r="K223" i="17"/>
  <c r="I223" i="17"/>
  <c r="G223" i="17"/>
  <c r="M223" i="17" s="1"/>
  <c r="U221" i="17"/>
  <c r="Q221" i="17"/>
  <c r="O221" i="17"/>
  <c r="K221" i="17"/>
  <c r="I221" i="17"/>
  <c r="G221" i="17"/>
  <c r="M221" i="17" s="1"/>
  <c r="U219" i="17"/>
  <c r="Q219" i="17"/>
  <c r="O219" i="17"/>
  <c r="K219" i="17"/>
  <c r="I219" i="17"/>
  <c r="G219" i="17"/>
  <c r="M219" i="17" s="1"/>
  <c r="U217" i="17"/>
  <c r="Q217" i="17"/>
  <c r="O217" i="17"/>
  <c r="K217" i="17"/>
  <c r="I217" i="17"/>
  <c r="G217" i="17"/>
  <c r="M217" i="17" s="1"/>
  <c r="U216" i="17"/>
  <c r="Q216" i="17"/>
  <c r="O216" i="17"/>
  <c r="K216" i="17"/>
  <c r="I216" i="17"/>
  <c r="G216" i="17"/>
  <c r="M216" i="17" s="1"/>
  <c r="U214" i="17"/>
  <c r="Q214" i="17"/>
  <c r="O214" i="17"/>
  <c r="K214" i="17"/>
  <c r="I214" i="17"/>
  <c r="G214" i="17"/>
  <c r="M214" i="17" s="1"/>
  <c r="U212" i="17"/>
  <c r="Q212" i="17"/>
  <c r="O212" i="17"/>
  <c r="K212" i="17"/>
  <c r="I212" i="17"/>
  <c r="G212" i="17"/>
  <c r="M212" i="17" s="1"/>
  <c r="U210" i="17"/>
  <c r="U209" i="17" s="1"/>
  <c r="Q210" i="17"/>
  <c r="Q209" i="17" s="1"/>
  <c r="O210" i="17"/>
  <c r="O209" i="17" s="1"/>
  <c r="K210" i="17"/>
  <c r="K209" i="17" s="1"/>
  <c r="I210" i="17"/>
  <c r="I209" i="17" s="1"/>
  <c r="G210" i="17"/>
  <c r="M210" i="17" s="1"/>
  <c r="U204" i="17"/>
  <c r="Q204" i="17"/>
  <c r="O204" i="17"/>
  <c r="K204" i="17"/>
  <c r="I204" i="17"/>
  <c r="G204" i="17"/>
  <c r="M204" i="17" s="1"/>
  <c r="U201" i="17"/>
  <c r="Q201" i="17"/>
  <c r="O201" i="17"/>
  <c r="K201" i="17"/>
  <c r="I201" i="17"/>
  <c r="G201" i="17"/>
  <c r="M201" i="17" s="1"/>
  <c r="U200" i="17"/>
  <c r="Q200" i="17"/>
  <c r="O200" i="17"/>
  <c r="K200" i="17"/>
  <c r="I200" i="17"/>
  <c r="G200" i="17"/>
  <c r="M200" i="17" s="1"/>
  <c r="U197" i="17"/>
  <c r="Q197" i="17"/>
  <c r="O197" i="17"/>
  <c r="K197" i="17"/>
  <c r="I197" i="17"/>
  <c r="G197" i="17"/>
  <c r="M197" i="17" s="1"/>
  <c r="U194" i="17"/>
  <c r="Q194" i="17"/>
  <c r="O194" i="17"/>
  <c r="K194" i="17"/>
  <c r="I194" i="17"/>
  <c r="G194" i="17"/>
  <c r="M194" i="17" s="1"/>
  <c r="U192" i="17"/>
  <c r="Q192" i="17"/>
  <c r="O192" i="17"/>
  <c r="K192" i="17"/>
  <c r="I192" i="17"/>
  <c r="G192" i="17"/>
  <c r="M192" i="17" s="1"/>
  <c r="U190" i="17"/>
  <c r="Q190" i="17"/>
  <c r="O190" i="17"/>
  <c r="K190" i="17"/>
  <c r="I190" i="17"/>
  <c r="G190" i="17"/>
  <c r="M190" i="17" s="1"/>
  <c r="U186" i="17"/>
  <c r="Q186" i="17"/>
  <c r="O186" i="17"/>
  <c r="K186" i="17"/>
  <c r="I186" i="17"/>
  <c r="G186" i="17"/>
  <c r="M186" i="17" s="1"/>
  <c r="U185" i="17"/>
  <c r="Q185" i="17"/>
  <c r="O185" i="17"/>
  <c r="K185" i="17"/>
  <c r="I185" i="17"/>
  <c r="G185" i="17"/>
  <c r="M185" i="17" s="1"/>
  <c r="U183" i="17"/>
  <c r="Q183" i="17"/>
  <c r="O183" i="17"/>
  <c r="K183" i="17"/>
  <c r="I183" i="17"/>
  <c r="G183" i="17"/>
  <c r="M183" i="17" s="1"/>
  <c r="U181" i="17"/>
  <c r="Q181" i="17"/>
  <c r="O181" i="17"/>
  <c r="K181" i="17"/>
  <c r="I181" i="17"/>
  <c r="G181" i="17"/>
  <c r="M181" i="17" s="1"/>
  <c r="U179" i="17"/>
  <c r="Q179" i="17"/>
  <c r="O179" i="17"/>
  <c r="K179" i="17"/>
  <c r="I179" i="17"/>
  <c r="G179" i="17"/>
  <c r="M179" i="17" s="1"/>
  <c r="U177" i="17"/>
  <c r="U176" i="17" s="1"/>
  <c r="Q177" i="17"/>
  <c r="O177" i="17"/>
  <c r="O176" i="17" s="1"/>
  <c r="K177" i="17"/>
  <c r="K176" i="17" s="1"/>
  <c r="I177" i="17"/>
  <c r="G177" i="17"/>
  <c r="M177" i="17" s="1"/>
  <c r="Q176" i="17"/>
  <c r="I176" i="17"/>
  <c r="U175" i="17"/>
  <c r="Q175" i="17"/>
  <c r="O175" i="17"/>
  <c r="K175" i="17"/>
  <c r="I175" i="17"/>
  <c r="G175" i="17"/>
  <c r="M175" i="17" s="1"/>
  <c r="U173" i="17"/>
  <c r="Q173" i="17"/>
  <c r="O173" i="17"/>
  <c r="K173" i="17"/>
  <c r="I173" i="17"/>
  <c r="G173" i="17"/>
  <c r="M173" i="17" s="1"/>
  <c r="U172" i="17"/>
  <c r="Q172" i="17"/>
  <c r="O172" i="17"/>
  <c r="K172" i="17"/>
  <c r="I172" i="17"/>
  <c r="G172" i="17"/>
  <c r="M172" i="17" s="1"/>
  <c r="U171" i="17"/>
  <c r="Q171" i="17"/>
  <c r="O171" i="17"/>
  <c r="K171" i="17"/>
  <c r="I171" i="17"/>
  <c r="G171" i="17"/>
  <c r="M171" i="17" s="1"/>
  <c r="U169" i="17"/>
  <c r="Q169" i="17"/>
  <c r="O169" i="17"/>
  <c r="K169" i="17"/>
  <c r="I169" i="17"/>
  <c r="G169" i="17"/>
  <c r="M169" i="17" s="1"/>
  <c r="U168" i="17"/>
  <c r="Q168" i="17"/>
  <c r="O168" i="17"/>
  <c r="K168" i="17"/>
  <c r="I168" i="17"/>
  <c r="G168" i="17"/>
  <c r="M168" i="17" s="1"/>
  <c r="U167" i="17"/>
  <c r="Q167" i="17"/>
  <c r="O167" i="17"/>
  <c r="K167" i="17"/>
  <c r="I167" i="17"/>
  <c r="G167" i="17"/>
  <c r="M167" i="17" s="1"/>
  <c r="U166" i="17"/>
  <c r="Q166" i="17"/>
  <c r="O166" i="17"/>
  <c r="K166" i="17"/>
  <c r="I166" i="17"/>
  <c r="G166" i="17"/>
  <c r="M166" i="17" s="1"/>
  <c r="U164" i="17"/>
  <c r="Q164" i="17"/>
  <c r="O164" i="17"/>
  <c r="K164" i="17"/>
  <c r="I164" i="17"/>
  <c r="G164" i="17"/>
  <c r="M164" i="17" s="1"/>
  <c r="U163" i="17"/>
  <c r="Q163" i="17"/>
  <c r="O163" i="17"/>
  <c r="K163" i="17"/>
  <c r="I163" i="17"/>
  <c r="G163" i="17"/>
  <c r="M163" i="17" s="1"/>
  <c r="U160" i="17"/>
  <c r="Q160" i="17"/>
  <c r="O160" i="17"/>
  <c r="K160" i="17"/>
  <c r="I160" i="17"/>
  <c r="G160" i="17"/>
  <c r="M160" i="17" s="1"/>
  <c r="U157" i="17"/>
  <c r="Q157" i="17"/>
  <c r="O157" i="17"/>
  <c r="K157" i="17"/>
  <c r="I157" i="17"/>
  <c r="G157" i="17"/>
  <c r="M157" i="17" s="1"/>
  <c r="U154" i="17"/>
  <c r="Q154" i="17"/>
  <c r="O154" i="17"/>
  <c r="K154" i="17"/>
  <c r="I154" i="17"/>
  <c r="G154" i="17"/>
  <c r="M154" i="17" s="1"/>
  <c r="U151" i="17"/>
  <c r="Q151" i="17"/>
  <c r="O151" i="17"/>
  <c r="K151" i="17"/>
  <c r="I151" i="17"/>
  <c r="G151" i="17"/>
  <c r="M151" i="17" s="1"/>
  <c r="U148" i="17"/>
  <c r="Q148" i="17"/>
  <c r="O148" i="17"/>
  <c r="K148" i="17"/>
  <c r="I148" i="17"/>
  <c r="G148" i="17"/>
  <c r="M148" i="17" s="1"/>
  <c r="U145" i="17"/>
  <c r="Q145" i="17"/>
  <c r="O145" i="17"/>
  <c r="K145" i="17"/>
  <c r="I145" i="17"/>
  <c r="G145" i="17"/>
  <c r="M145" i="17" s="1"/>
  <c r="U143" i="17"/>
  <c r="Q143" i="17"/>
  <c r="O143" i="17"/>
  <c r="K143" i="17"/>
  <c r="I143" i="17"/>
  <c r="G143" i="17"/>
  <c r="M143" i="17" s="1"/>
  <c r="U141" i="17"/>
  <c r="Q141" i="17"/>
  <c r="O141" i="17"/>
  <c r="K141" i="17"/>
  <c r="I141" i="17"/>
  <c r="G141" i="17"/>
  <c r="M141" i="17" s="1"/>
  <c r="U138" i="17"/>
  <c r="Q138" i="17"/>
  <c r="O138" i="17"/>
  <c r="K138" i="17"/>
  <c r="I138" i="17"/>
  <c r="G138" i="17"/>
  <c r="M138" i="17" s="1"/>
  <c r="U135" i="17"/>
  <c r="Q135" i="17"/>
  <c r="O135" i="17"/>
  <c r="K135" i="17"/>
  <c r="I135" i="17"/>
  <c r="G135" i="17"/>
  <c r="M135" i="17" s="1"/>
  <c r="U133" i="17"/>
  <c r="Q133" i="17"/>
  <c r="O133" i="17"/>
  <c r="K133" i="17"/>
  <c r="I133" i="17"/>
  <c r="G133" i="17"/>
  <c r="M133" i="17" s="1"/>
  <c r="U131" i="17"/>
  <c r="Q131" i="17"/>
  <c r="O131" i="17"/>
  <c r="K131" i="17"/>
  <c r="I131" i="17"/>
  <c r="G131" i="17"/>
  <c r="M131" i="17" s="1"/>
  <c r="U128" i="17"/>
  <c r="Q128" i="17"/>
  <c r="O128" i="17"/>
  <c r="K128" i="17"/>
  <c r="I128" i="17"/>
  <c r="G128" i="17"/>
  <c r="M128" i="17" s="1"/>
  <c r="U125" i="17"/>
  <c r="Q125" i="17"/>
  <c r="O125" i="17"/>
  <c r="K125" i="17"/>
  <c r="I125" i="17"/>
  <c r="G125" i="17"/>
  <c r="M125" i="17" s="1"/>
  <c r="U122" i="17"/>
  <c r="Q122" i="17"/>
  <c r="O122" i="17"/>
  <c r="O8" i="17" s="1"/>
  <c r="K122" i="17"/>
  <c r="I122" i="17"/>
  <c r="G122" i="17"/>
  <c r="M122" i="17" s="1"/>
  <c r="U121" i="17"/>
  <c r="Q121" i="17"/>
  <c r="O121" i="17"/>
  <c r="K121" i="17"/>
  <c r="I121" i="17"/>
  <c r="G121" i="17"/>
  <c r="M121" i="17" s="1"/>
  <c r="U118" i="17"/>
  <c r="Q118" i="17"/>
  <c r="O118" i="17"/>
  <c r="K118" i="17"/>
  <c r="I118" i="17"/>
  <c r="G118" i="17"/>
  <c r="M118" i="17" s="1"/>
  <c r="U115" i="17"/>
  <c r="Q115" i="17"/>
  <c r="O115" i="17"/>
  <c r="K115" i="17"/>
  <c r="I115" i="17"/>
  <c r="G115" i="17"/>
  <c r="M115" i="17" s="1"/>
  <c r="U114" i="17"/>
  <c r="Q114" i="17"/>
  <c r="O114" i="17"/>
  <c r="K114" i="17"/>
  <c r="I114" i="17"/>
  <c r="G114" i="17"/>
  <c r="M114" i="17" s="1"/>
  <c r="U113" i="17"/>
  <c r="Q113" i="17"/>
  <c r="O113" i="17"/>
  <c r="K113" i="17"/>
  <c r="I113" i="17"/>
  <c r="G113" i="17"/>
  <c r="M113" i="17" s="1"/>
  <c r="U112" i="17"/>
  <c r="Q112" i="17"/>
  <c r="O112" i="17"/>
  <c r="K112" i="17"/>
  <c r="I112" i="17"/>
  <c r="G112" i="17"/>
  <c r="M112" i="17" s="1"/>
  <c r="U111" i="17"/>
  <c r="Q111" i="17"/>
  <c r="O111" i="17"/>
  <c r="K111" i="17"/>
  <c r="I111" i="17"/>
  <c r="G111" i="17"/>
  <c r="M111" i="17" s="1"/>
  <c r="U107" i="17"/>
  <c r="Q107" i="17"/>
  <c r="O107" i="17"/>
  <c r="K107" i="17"/>
  <c r="I107" i="17"/>
  <c r="G107" i="17"/>
  <c r="M107" i="17" s="1"/>
  <c r="U106" i="17"/>
  <c r="Q106" i="17"/>
  <c r="O106" i="17"/>
  <c r="K106" i="17"/>
  <c r="I106" i="17"/>
  <c r="G106" i="17"/>
  <c r="M106" i="17" s="1"/>
  <c r="U101" i="17"/>
  <c r="Q101" i="17"/>
  <c r="O101" i="17"/>
  <c r="K101" i="17"/>
  <c r="I101" i="17"/>
  <c r="G101" i="17"/>
  <c r="M101" i="17" s="1"/>
  <c r="U86" i="17"/>
  <c r="Q86" i="17"/>
  <c r="O86" i="17"/>
  <c r="K86" i="17"/>
  <c r="I86" i="17"/>
  <c r="G86" i="17"/>
  <c r="M86" i="17" s="1"/>
  <c r="U80" i="17"/>
  <c r="Q80" i="17"/>
  <c r="O80" i="17"/>
  <c r="K80" i="17"/>
  <c r="I80" i="17"/>
  <c r="G80" i="17"/>
  <c r="M80" i="17" s="1"/>
  <c r="U70" i="17"/>
  <c r="Q70" i="17"/>
  <c r="O70" i="17"/>
  <c r="K70" i="17"/>
  <c r="I70" i="17"/>
  <c r="G70" i="17"/>
  <c r="M70" i="17" s="1"/>
  <c r="U55" i="17"/>
  <c r="Q55" i="17"/>
  <c r="O55" i="17"/>
  <c r="K55" i="17"/>
  <c r="I55" i="17"/>
  <c r="G55" i="17"/>
  <c r="M55" i="17" s="1"/>
  <c r="U48" i="17"/>
  <c r="Q48" i="17"/>
  <c r="O48" i="17"/>
  <c r="K48" i="17"/>
  <c r="I48" i="17"/>
  <c r="G48" i="17"/>
  <c r="M48" i="17" s="1"/>
  <c r="U30" i="17"/>
  <c r="Q30" i="17"/>
  <c r="O30" i="17"/>
  <c r="K30" i="17"/>
  <c r="I30" i="17"/>
  <c r="G30" i="17"/>
  <c r="M30" i="17" s="1"/>
  <c r="U28" i="17"/>
  <c r="Q28" i="17"/>
  <c r="O28" i="17"/>
  <c r="K28" i="17"/>
  <c r="I28" i="17"/>
  <c r="G28" i="17"/>
  <c r="M28" i="17" s="1"/>
  <c r="U26" i="17"/>
  <c r="Q26" i="17"/>
  <c r="O26" i="17"/>
  <c r="K26" i="17"/>
  <c r="I26" i="17"/>
  <c r="G26" i="17"/>
  <c r="M26" i="17" s="1"/>
  <c r="U24" i="17"/>
  <c r="Q24" i="17"/>
  <c r="O24" i="17"/>
  <c r="K24" i="17"/>
  <c r="I24" i="17"/>
  <c r="G24" i="17"/>
  <c r="M24" i="17" s="1"/>
  <c r="U21" i="17"/>
  <c r="Q21" i="17"/>
  <c r="O21" i="17"/>
  <c r="K21" i="17"/>
  <c r="I21" i="17"/>
  <c r="G21" i="17"/>
  <c r="M21" i="17" s="1"/>
  <c r="U19" i="17"/>
  <c r="Q19" i="17"/>
  <c r="O19" i="17"/>
  <c r="K19" i="17"/>
  <c r="I19" i="17"/>
  <c r="G19" i="17"/>
  <c r="M19" i="17" s="1"/>
  <c r="U13" i="17"/>
  <c r="Q13" i="17"/>
  <c r="O13" i="17"/>
  <c r="K13" i="17"/>
  <c r="I13" i="17"/>
  <c r="G13" i="17"/>
  <c r="M13" i="17" s="1"/>
  <c r="U9" i="17"/>
  <c r="U8" i="17" s="1"/>
  <c r="Q9" i="17"/>
  <c r="Q8" i="17" s="1"/>
  <c r="O9" i="17"/>
  <c r="K9" i="17"/>
  <c r="K8" i="17" s="1"/>
  <c r="I9" i="17"/>
  <c r="I8" i="17" s="1"/>
  <c r="G9" i="17"/>
  <c r="M9" i="17" s="1"/>
  <c r="G21" i="15"/>
  <c r="G19" i="15"/>
  <c r="G17" i="15"/>
  <c r="G16" i="15"/>
  <c r="G14" i="15"/>
  <c r="G13" i="15"/>
  <c r="G11" i="15"/>
  <c r="G9" i="15"/>
  <c r="G338" i="17" l="1"/>
  <c r="H21" i="16" s="1"/>
  <c r="M339" i="17"/>
  <c r="M338" i="17" s="1"/>
  <c r="G315" i="17"/>
  <c r="H18" i="16" s="1"/>
  <c r="G307" i="17"/>
  <c r="H17" i="16" s="1"/>
  <c r="G321" i="17"/>
  <c r="H19" i="16" s="1"/>
  <c r="M308" i="17"/>
  <c r="M307" i="17" s="1"/>
  <c r="G302" i="17"/>
  <c r="H16" i="16" s="1"/>
  <c r="M303" i="17"/>
  <c r="M302" i="17" s="1"/>
  <c r="G297" i="17"/>
  <c r="H15" i="16" s="1"/>
  <c r="M298" i="17"/>
  <c r="M297" i="17" s="1"/>
  <c r="G288" i="17"/>
  <c r="H14" i="16" s="1"/>
  <c r="M289" i="17"/>
  <c r="M288" i="17" s="1"/>
  <c r="M282" i="17"/>
  <c r="G176" i="17"/>
  <c r="H9" i="16" s="1"/>
  <c r="M209" i="17"/>
  <c r="G246" i="17"/>
  <c r="H12" i="16" s="1"/>
  <c r="M322" i="17"/>
  <c r="M321" i="17" s="1"/>
  <c r="G8" i="15"/>
  <c r="G35" i="1" s="1"/>
  <c r="M246" i="17"/>
  <c r="G8" i="17"/>
  <c r="H8" i="16" s="1"/>
  <c r="M8" i="17"/>
  <c r="M315" i="17"/>
  <c r="M176" i="17"/>
  <c r="G209" i="17"/>
  <c r="H10" i="16" s="1"/>
  <c r="G243" i="17"/>
  <c r="H11" i="16" s="1"/>
  <c r="G334" i="17"/>
  <c r="H20" i="16" s="1"/>
  <c r="I22" i="16" l="1"/>
  <c r="G36" i="1" s="1"/>
  <c r="G38" i="1" s="1"/>
  <c r="H35" i="1"/>
  <c r="I35" i="1" l="1"/>
  <c r="G34" i="1" l="1"/>
  <c r="H37" i="1" l="1"/>
  <c r="I37" i="1" s="1"/>
  <c r="J23" i="1"/>
  <c r="J21" i="1"/>
  <c r="J18" i="1"/>
  <c r="J19" i="1"/>
  <c r="J20" i="1"/>
  <c r="E19" i="1"/>
  <c r="E21" i="1"/>
  <c r="E16" i="1" l="1"/>
  <c r="G20" i="1" s="1"/>
  <c r="G21" i="1" s="1"/>
  <c r="G24" i="1" s="1"/>
  <c r="H36" i="1"/>
  <c r="H38" i="1" s="1"/>
  <c r="I36" i="1" l="1"/>
  <c r="I38" i="1" l="1"/>
  <c r="J35" i="1" s="1"/>
  <c r="J37" i="1" l="1"/>
  <c r="J36" i="1"/>
  <c r="J38" i="1" l="1"/>
</calcChain>
</file>

<file path=xl/comments1.xml><?xml version="1.0" encoding="utf-8"?>
<comments xmlns="http://schemas.openxmlformats.org/spreadsheetml/2006/main">
  <authors>
    <author>David</author>
    <author>Radim Štěpánek</author>
    <author>Pavel Veternik</author>
  </authors>
  <commentList>
    <comment ref="E11" authorId="0" shapeId="0">
      <text>
        <r>
          <rPr>
            <sz val="9"/>
            <color indexed="81"/>
            <rFont val="Tahoma"/>
            <family val="2"/>
            <charset val="238"/>
          </rPr>
          <t>název</t>
        </r>
      </text>
    </comment>
    <comment ref="I11" authorId="1" shapeId="0">
      <text>
        <r>
          <rPr>
            <sz val="9"/>
            <color indexed="81"/>
            <rFont val="Tahoma"/>
            <family val="2"/>
            <charset val="238"/>
          </rPr>
          <t>IČO</t>
        </r>
      </text>
    </comment>
    <comment ref="E12" authorId="0" shapeId="0">
      <text>
        <r>
          <rPr>
            <sz val="9"/>
            <color indexed="81"/>
            <rFont val="Tahoma"/>
            <family val="2"/>
            <charset val="238"/>
          </rPr>
          <t>ulice</t>
        </r>
      </text>
    </comment>
    <comment ref="I12" authorId="1" shapeId="0">
      <text>
        <r>
          <rPr>
            <sz val="9"/>
            <color indexed="81"/>
            <rFont val="Tahoma"/>
            <family val="2"/>
            <charset val="238"/>
          </rPr>
          <t>DIČ</t>
        </r>
      </text>
    </comment>
    <comment ref="D13" authorId="1" shapeId="0">
      <text>
        <r>
          <rPr>
            <sz val="9"/>
            <color indexed="81"/>
            <rFont val="Tahoma"/>
            <family val="2"/>
            <charset val="238"/>
          </rPr>
          <t>PSČ</t>
        </r>
      </text>
    </comment>
    <comment ref="E13" authorId="2" shapeId="0">
      <text>
        <r>
          <rPr>
            <sz val="9"/>
            <color indexed="81"/>
            <rFont val="Tahoma"/>
            <family val="2"/>
            <charset val="238"/>
          </rPr>
          <t>Místo</t>
        </r>
      </text>
    </comment>
  </commentList>
</comments>
</file>

<file path=xl/sharedStrings.xml><?xml version="1.0" encoding="utf-8"?>
<sst xmlns="http://schemas.openxmlformats.org/spreadsheetml/2006/main" count="998" uniqueCount="607">
  <si>
    <t>%</t>
  </si>
  <si>
    <t>Cena celkem</t>
  </si>
  <si>
    <t>Za zhotovitele</t>
  </si>
  <si>
    <t>Za objednatele</t>
  </si>
  <si>
    <t>Název</t>
  </si>
  <si>
    <t xml:space="preserve">Položkový rozpočet </t>
  </si>
  <si>
    <t>S:</t>
  </si>
  <si>
    <t>O:</t>
  </si>
  <si>
    <t>R:</t>
  </si>
  <si>
    <t>dne</t>
  </si>
  <si>
    <t>v</t>
  </si>
  <si>
    <t>Základ pro sníženou DPH</t>
  </si>
  <si>
    <t xml:space="preserve">Snížená DPH </t>
  </si>
  <si>
    <t>Základ pro základní DPH</t>
  </si>
  <si>
    <t xml:space="preserve">Základní DPH </t>
  </si>
  <si>
    <t>Rekapitulace dílčích částí</t>
  </si>
  <si>
    <t>Číslo</t>
  </si>
  <si>
    <t>DPH celkem</t>
  </si>
  <si>
    <t>Zhotovitel:</t>
  </si>
  <si>
    <t>Projektant:</t>
  </si>
  <si>
    <t>Vypracoval:</t>
  </si>
  <si>
    <t>Objednatel:</t>
  </si>
  <si>
    <t>Stavba:</t>
  </si>
  <si>
    <t>Cena celkem bez DPH</t>
  </si>
  <si>
    <t>Celkem</t>
  </si>
  <si>
    <t>Dodávka</t>
  </si>
  <si>
    <t>Montáž</t>
  </si>
  <si>
    <t>Rekapitulace daní</t>
  </si>
  <si>
    <t>DIČ:</t>
  </si>
  <si>
    <t>Cena celkem s DPH</t>
  </si>
  <si>
    <t>#RTSROZP#</t>
  </si>
  <si>
    <t>Pokyny pro vyplnění</t>
  </si>
  <si>
    <t>Ve všech listech tohoto souboru můžete měnit pouze buňky s modrým pozadím. Jedná se o tyto údaje : 
- údaje o firmě
- jednotkové ceny položek zadané na maximálně dvě desetinná místa</t>
  </si>
  <si>
    <t>IČO:</t>
  </si>
  <si>
    <t>Celkem za stavbu</t>
  </si>
  <si>
    <t>CZK</t>
  </si>
  <si>
    <t>P.č.</t>
  </si>
  <si>
    <t>Číslo položky</t>
  </si>
  <si>
    <t>Název položky</t>
  </si>
  <si>
    <t>MJ</t>
  </si>
  <si>
    <t>množství</t>
  </si>
  <si>
    <t>cena / MJ</t>
  </si>
  <si>
    <t>Dodávka celk.</t>
  </si>
  <si>
    <t>Montáž celk.</t>
  </si>
  <si>
    <t>DPH</t>
  </si>
  <si>
    <t>cena s DPH</t>
  </si>
  <si>
    <t>hmotnost / MJ</t>
  </si>
  <si>
    <t>hmotnost celk.(t)</t>
  </si>
  <si>
    <t>dem. hmotnost / MJ</t>
  </si>
  <si>
    <t>dem. hmotnost celk.(t)</t>
  </si>
  <si>
    <t>Ceník</t>
  </si>
  <si>
    <t>Nhod / MJ</t>
  </si>
  <si>
    <t>Nhod celk.</t>
  </si>
  <si>
    <t>Díl:</t>
  </si>
  <si>
    <t>Město Třebíč</t>
  </si>
  <si>
    <t>Karlovo nám. 104/55</t>
  </si>
  <si>
    <t>Třebíč-Vnitřní Město</t>
  </si>
  <si>
    <t>CZ00290629</t>
  </si>
  <si>
    <t>SO 01</t>
  </si>
  <si>
    <t>Zpevněné plochy</t>
  </si>
  <si>
    <t>SO 02</t>
  </si>
  <si>
    <t>1</t>
  </si>
  <si>
    <t>Nakládání s dešťovými vodami</t>
  </si>
  <si>
    <t>Souhrnný výkaz výměr</t>
  </si>
  <si>
    <t>Víceúčelové hřiště Třebíč - Pocoucov, aktualizace k III 2021</t>
  </si>
  <si>
    <t>Vedlejší náklady</t>
  </si>
  <si>
    <t>Víceúčelové hřiště Pocoucov, aktualizace k III 2021</t>
  </si>
  <si>
    <t>Vedlejší a ost. náklady</t>
  </si>
  <si>
    <t>VN</t>
  </si>
  <si>
    <t>005111021R</t>
  </si>
  <si>
    <t>Vytyčení inženýrských sítí</t>
  </si>
  <si>
    <t>Soubor</t>
  </si>
  <si>
    <t>Zaměření a vytýčení stávajících inženýrských sítí v místě stavby z hlediska jejich ochrany při provádění stavby.</t>
  </si>
  <si>
    <t>005124010R</t>
  </si>
  <si>
    <t>Koordinační činnost</t>
  </si>
  <si>
    <t>Koordinace stavebních a technologických dodávek stavby.</t>
  </si>
  <si>
    <t>005121010R</t>
  </si>
  <si>
    <t>Vybudování zařízení staveniště</t>
  </si>
  <si>
    <t>005121020R</t>
  </si>
  <si>
    <t xml:space="preserve">Provoz zařízení staveniště </t>
  </si>
  <si>
    <t>Náklady spojené s provozem staveniště, které vzniknou dodavateli podle podmínek smlouvy.</t>
  </si>
  <si>
    <t>005121030R</t>
  </si>
  <si>
    <t>Odstranění zařízení staveniště</t>
  </si>
  <si>
    <t>005211030R</t>
  </si>
  <si>
    <t xml:space="preserve">Dočasná dopravní opatření </t>
  </si>
  <si>
    <t>Náklady na vyhotovení návrhu dočasného dopravního značení, jeho projednání s dotčenými orgány a organizacemi, dodání dopravních značek, jejich rozmístění a přemísťování a jejich údržba v průběhu výstavby včetně následného odstranění po ukončení stavebních prací.</t>
  </si>
  <si>
    <t>005241010R</t>
  </si>
  <si>
    <t xml:space="preserve">Dokumentace skutečného provedení </t>
  </si>
  <si>
    <t>Náklady na vyhotovení dokumentace skutečného provedení stavby a její předání objednateli v požadované formě a požadovaném počtu.</t>
  </si>
  <si>
    <t>005241020R</t>
  </si>
  <si>
    <t xml:space="preserve">Geodetické zaměření skutečného provedení  </t>
  </si>
  <si>
    <t>Náklady na provedení skutečného zaměření stavby v rozsahu nezbytném pro zápis změny do katastru nemovitostí.</t>
  </si>
  <si>
    <t>Součástí zaměření bude zaměření nových IS, ploch a vybavení, vč.dodávní akceptačního protokolu.</t>
  </si>
  <si>
    <t>SO 01 Zpevněné plochy</t>
  </si>
  <si>
    <t>Rekapitulace dílů</t>
  </si>
  <si>
    <t>Typ dílu</t>
  </si>
  <si>
    <t>Zemní práce</t>
  </si>
  <si>
    <t>HSV</t>
  </si>
  <si>
    <t>2</t>
  </si>
  <si>
    <t>Základy,zvláštní zakládání</t>
  </si>
  <si>
    <t>3</t>
  </si>
  <si>
    <t>Svislé a kompletní konstrukce</t>
  </si>
  <si>
    <t>4</t>
  </si>
  <si>
    <t>Vodorovné konstrukce</t>
  </si>
  <si>
    <t>5</t>
  </si>
  <si>
    <t>Komunikace</t>
  </si>
  <si>
    <t>8</t>
  </si>
  <si>
    <t>Trubní vedení</t>
  </si>
  <si>
    <t>91</t>
  </si>
  <si>
    <t>Doplňující práce na komunikaci</t>
  </si>
  <si>
    <t>93</t>
  </si>
  <si>
    <t>Dokončovací práce inž.staveb</t>
  </si>
  <si>
    <t>99</t>
  </si>
  <si>
    <t>Staveništní přesun hmot</t>
  </si>
  <si>
    <t>711</t>
  </si>
  <si>
    <t>Izolace proti vodě</t>
  </si>
  <si>
    <t>PSV</t>
  </si>
  <si>
    <t>766</t>
  </si>
  <si>
    <t>Konstrukce truhlářské</t>
  </si>
  <si>
    <t>767</t>
  </si>
  <si>
    <t>Konstrukce zámečnické</t>
  </si>
  <si>
    <t>783</t>
  </si>
  <si>
    <t>Nátěry</t>
  </si>
  <si>
    <t>M23</t>
  </si>
  <si>
    <t>Montáže potrubí</t>
  </si>
  <si>
    <t>MON</t>
  </si>
  <si>
    <t xml:space="preserve">Nedílnou součástí tohoto výkazu výměr je projektová dokumentace. Nelze provést cenovou nabídku bez </t>
  </si>
  <si>
    <t>porovnání s projektovou dokumentací.</t>
  </si>
  <si>
    <t>k.ú Pocoucov, p.č. 348, 46, 1807</t>
  </si>
  <si>
    <t>C:</t>
  </si>
  <si>
    <t>Cen. soustava</t>
  </si>
  <si>
    <t>122201102R00</t>
  </si>
  <si>
    <t>Odkopávky nezapažené v hor. 3 do 1000 m3</t>
  </si>
  <si>
    <t>m3</t>
  </si>
  <si>
    <t>skrývka v tl. 150mm:1871*0,15</t>
  </si>
  <si>
    <t>dlážděné plochy:96,7*0,14</t>
  </si>
  <si>
    <t>výkopy pro opěrné stěny a plochu hřiště:27+13,5+7,5+15,5+12,5+13+10+10,4+25,3</t>
  </si>
  <si>
    <t>131201110R00</t>
  </si>
  <si>
    <t>Hloubení nezapaž. jam hor.3 do 50 m3, STROJNĚ</t>
  </si>
  <si>
    <t>sloupy oplocení hřiště:13*pi*0,2^2*1,2</t>
  </si>
  <si>
    <t>patky vybavení hřiště:0,6*0,6*0,5*2</t>
  </si>
  <si>
    <t>patky pro doplnění oplocení areálu:12*pi*0,125^2*0,8</t>
  </si>
  <si>
    <t>dren. potrubí op. stěn mimo hřiště:2,5*0,6*1</t>
  </si>
  <si>
    <t>vsak pro drenáž u op. stěn:1*1*1,5</t>
  </si>
  <si>
    <t>131201201R00</t>
  </si>
  <si>
    <t>Hloubení zapažených jam v hor.3 do 100 m3</t>
  </si>
  <si>
    <t>vodovod:5*1,3*0,8</t>
  </si>
  <si>
    <t>130001101R00</t>
  </si>
  <si>
    <t>Příplatek za ztížené hloubení v blízkosti vedení</t>
  </si>
  <si>
    <t>ruční výkop v blízkosti potrubí vodovodu</t>
  </si>
  <si>
    <t>119001411R00</t>
  </si>
  <si>
    <t>Dočasné zajištění beton.a plast. potrubí do DN 200</t>
  </si>
  <si>
    <t>m</t>
  </si>
  <si>
    <t>zajištění vodovodního potrubí</t>
  </si>
  <si>
    <t>151101101R00</t>
  </si>
  <si>
    <t>Pažení a rozepření stěn rýh - příložné - hl.do 2 m</t>
  </si>
  <si>
    <t>m2</t>
  </si>
  <si>
    <t>vodovod:5*1,3*2</t>
  </si>
  <si>
    <t>151101111R00</t>
  </si>
  <si>
    <t>Odstranění pažení stěn rýh - příložné - hl. do 2 m</t>
  </si>
  <si>
    <t>167101102R00</t>
  </si>
  <si>
    <t>Nakládání výkopku z hor.1-4 v množství nad 100 m3</t>
  </si>
  <si>
    <t>Začátek provozního součtu</t>
  </si>
  <si>
    <t xml:space="preserve">  Zpětný dovoz násypů a zásypů:</t>
  </si>
  <si>
    <t>Konec provozního součtu</t>
  </si>
  <si>
    <t>násypy v ploše hřiště:3,5+8,5+20+19,5+39+49,5+58+47+25,3</t>
  </si>
  <si>
    <t>zásypy kolem obrubníků:56,2*0,1</t>
  </si>
  <si>
    <t>zásyp vod. potrubí:5*0,6*0,8</t>
  </si>
  <si>
    <t>zásyp vsaku dren. op. stěny:1*1*0,3</t>
  </si>
  <si>
    <t>navrácení ornice:888,1*0,15</t>
  </si>
  <si>
    <t>162401102R00</t>
  </si>
  <si>
    <t>Vodorovné přemístění výkopku z hor.1-4 do 2000 m</t>
  </si>
  <si>
    <t>odvoz násypů a zásypů na dočasnou skládku do vzd. 1 km a dovoz zpět</t>
  </si>
  <si>
    <t>162701105R00</t>
  </si>
  <si>
    <t>Vodorovné přemístění výkopku z hor.1-4 do 10000 m</t>
  </si>
  <si>
    <t>násypy v ploše hřiště:-(3,5+8,5+20+19,5+39+49,5+58+47+25,3)</t>
  </si>
  <si>
    <t>zásypy kolem obrubníků:-(56,2*0,1)</t>
  </si>
  <si>
    <t>zásyp vod. potrubí:-(5*0,6*0,8)</t>
  </si>
  <si>
    <t>zásyp vsaku dren. op. stěny:-(1*1*0,3)</t>
  </si>
  <si>
    <t>navrácení ornice:-(888,1*0,15)</t>
  </si>
  <si>
    <t>171201201R00</t>
  </si>
  <si>
    <t>Uložení sypaniny na skl.-sypanina na výšku přes 2m</t>
  </si>
  <si>
    <t>skrývka v tl. 150mm:1871,0*0,15</t>
  </si>
  <si>
    <t>174101103R00</t>
  </si>
  <si>
    <t>Zásyp zářezů se šikmými stěnami se zhutněním</t>
  </si>
  <si>
    <t>násypy hutnit po 200 mm</t>
  </si>
  <si>
    <t>199000002R00</t>
  </si>
  <si>
    <t>Poplatek za skládku horniny 1- 4</t>
  </si>
  <si>
    <t>181101102R00</t>
  </si>
  <si>
    <t>Úprava pláně v zářezech v hor. 1-4, se zhutněním</t>
  </si>
  <si>
    <t>požadovaná únosnost Edef,2 dle PD</t>
  </si>
  <si>
    <t>dlážděné plochy:81,9*1,05</t>
  </si>
  <si>
    <t>hřiště:833,7*1,05</t>
  </si>
  <si>
    <t>opěrné stěny:95,1*1,25*1,05</t>
  </si>
  <si>
    <t>183101221R00</t>
  </si>
  <si>
    <t>Hloub. jamek s výměnou 50% půdy do 1 m3 sv.1:5</t>
  </si>
  <si>
    <t>kus</t>
  </si>
  <si>
    <t>10371500R</t>
  </si>
  <si>
    <t>Substrát zahradnický</t>
  </si>
  <si>
    <t>Zahradnický substrát – 50% výměna půdy ve výsadbové jámě.</t>
  </si>
  <si>
    <t>(0,3 m3/ks), zahradní zemina s obsahem kompostu a písku</t>
  </si>
  <si>
    <t>stromy:5*0,3</t>
  </si>
  <si>
    <t>184102116R00</t>
  </si>
  <si>
    <t>Výsadba dřevin s balem D do 80 cm, v rovině</t>
  </si>
  <si>
    <t>184 10 001</t>
  </si>
  <si>
    <t>Sophora japonica, vk 3xp, ok 16-18, dtbal, vč. dopravy</t>
  </si>
  <si>
    <t>184 10 002</t>
  </si>
  <si>
    <t>Acer platanoides, vk 3xp, ok 16-18, dtbal, vč. dopravy</t>
  </si>
  <si>
    <t>184 10 003</t>
  </si>
  <si>
    <t>Acer rubrum "Red sunset", vk 3xp, ok 16-18, dtbal, vč. dopravy</t>
  </si>
  <si>
    <t>185802114R00</t>
  </si>
  <si>
    <t>Hnojení umělým hnojivem k rostlinám v rovině</t>
  </si>
  <si>
    <t>t</t>
  </si>
  <si>
    <t>stromy:10*10*5*0,00001</t>
  </si>
  <si>
    <t>živý plot:3*10*48*0,00001</t>
  </si>
  <si>
    <t>185 001</t>
  </si>
  <si>
    <t>Tabletové hnojivo, pomalu rozpustné</t>
  </si>
  <si>
    <t>Kg</t>
  </si>
  <si>
    <t>stromy (10tbl./ks):10*10*5*0,001</t>
  </si>
  <si>
    <t>živý plot (3tbl./ks):3*10*48*0,001</t>
  </si>
  <si>
    <t>184202112R00</t>
  </si>
  <si>
    <t>Ukotvení dřeviny kůly D do 10 cm, dl. do 3 m</t>
  </si>
  <si>
    <t>184 001</t>
  </si>
  <si>
    <t>Kůl s korunkou a špicí</t>
  </si>
  <si>
    <t>ks</t>
  </si>
  <si>
    <t>průměr 6 cm, délka 300cm, 3ks/strom</t>
  </si>
  <si>
    <t>5*3</t>
  </si>
  <si>
    <t>184 002</t>
  </si>
  <si>
    <t>Příčka z půlené frézované kulatiny</t>
  </si>
  <si>
    <t>pr. 6cm, délka 60cm, 3ks/1strom</t>
  </si>
  <si>
    <t>184 003</t>
  </si>
  <si>
    <t>Stromový úvazek PE</t>
  </si>
  <si>
    <t xml:space="preserve"> (2m/ks)</t>
  </si>
  <si>
    <t>5*2</t>
  </si>
  <si>
    <t>184501111R00</t>
  </si>
  <si>
    <t>Zhotovení obalu kmene, 1vrstva, v rovině</t>
  </si>
  <si>
    <t>5*0,5*1,8</t>
  </si>
  <si>
    <t>184 004</t>
  </si>
  <si>
    <t>Rákosová rohož na obalení kmene</t>
  </si>
  <si>
    <t>184921093R00</t>
  </si>
  <si>
    <t>Mulčování rostlin tl. do 0,1 m rovina</t>
  </si>
  <si>
    <t>stromy (průměr mulč. mísy 0,8 m):5*pi*0,4^2</t>
  </si>
  <si>
    <t>živé ploty:35</t>
  </si>
  <si>
    <t>10391100R</t>
  </si>
  <si>
    <t>Kůra mulčovací</t>
  </si>
  <si>
    <t>stromy (průměr mulč. mísy 0,8 m):5*pi*0,4^2*0,1</t>
  </si>
  <si>
    <t>živé ploty:35*0,1</t>
  </si>
  <si>
    <t>185804311R00</t>
  </si>
  <si>
    <t>Zalití rostlin vodou plochy do 20 m2</t>
  </si>
  <si>
    <t>75 l/strom:5*75*0,001</t>
  </si>
  <si>
    <t>184806111R00</t>
  </si>
  <si>
    <t>Řez průklestem netrnitých stromů D koruny do 2 m</t>
  </si>
  <si>
    <t>výchovný řez po výsadbě</t>
  </si>
  <si>
    <t>183402111R00</t>
  </si>
  <si>
    <t>Rozrušení půdy do 15 cm v rovině/svah 1:5</t>
  </si>
  <si>
    <t>živé ploty:30</t>
  </si>
  <si>
    <t>zatravěné plochy:1260,4</t>
  </si>
  <si>
    <t>183403114R00</t>
  </si>
  <si>
    <t>Obdělání půdy kultivátorováním v rovině</t>
  </si>
  <si>
    <t>181301112R00</t>
  </si>
  <si>
    <t>Rozprostření ornice, rovina, tl.10-15 cm,nad 500m2</t>
  </si>
  <si>
    <t>zatravěné plochy:888,1</t>
  </si>
  <si>
    <t>183403153R00</t>
  </si>
  <si>
    <t>Obdělání půdy hrabáním, v rovině</t>
  </si>
  <si>
    <t>184802111R00</t>
  </si>
  <si>
    <t>Chem. odplevelení před založ. postřikem, v rovině</t>
  </si>
  <si>
    <t>25234000.AR</t>
  </si>
  <si>
    <t>Herbicid totální bal. po 1 litru</t>
  </si>
  <si>
    <t>l</t>
  </si>
  <si>
    <t>živé ploty:30*0,0005</t>
  </si>
  <si>
    <t>zatravěné plochy:1260,4*0,0005</t>
  </si>
  <si>
    <t>183101211R00</t>
  </si>
  <si>
    <t>Hloub. jamek s výměnou 50% půdy do 0,01 m3, 1:5</t>
  </si>
  <si>
    <t>Substrát zahradnický, tl. 100 mm</t>
  </si>
  <si>
    <t>184102111R00</t>
  </si>
  <si>
    <t>Výsadba dřevin s balem D do 20 cm, v rovině</t>
  </si>
  <si>
    <t>184 10 004</t>
  </si>
  <si>
    <t>Thuja occidentalis 'Smaragd', v. 40-60 cm, kontej</t>
  </si>
  <si>
    <t>184 10 005</t>
  </si>
  <si>
    <t>Larix decidua, v. 40-60 cm, kontejner</t>
  </si>
  <si>
    <t>185804312R00</t>
  </si>
  <si>
    <t>Zalití rostlin vodou plochy nad 20 m2</t>
  </si>
  <si>
    <t>10l/sazenice:48*10*0,001</t>
  </si>
  <si>
    <t>184806151R00</t>
  </si>
  <si>
    <t>Řez keřů po výsadbě</t>
  </si>
  <si>
    <t>180400020RA0</t>
  </si>
  <si>
    <t>Založení trávníku parkového, rovina, dodání osiva</t>
  </si>
  <si>
    <t>175101101RT2</t>
  </si>
  <si>
    <t>Obsyp potrubí bez prohození sypaniny, s dodáním štěrkopísku frakce 0 - 22 mm</t>
  </si>
  <si>
    <t>vodovod:4,5*0,8*0,31</t>
  </si>
  <si>
    <t>998231311R00</t>
  </si>
  <si>
    <t>Přesun hmot pro sadovnické a krajin. úpravy do 5km</t>
  </si>
  <si>
    <t>275313511R00</t>
  </si>
  <si>
    <t>Beton základových patek prostý C 12/15</t>
  </si>
  <si>
    <t>podbetonávka základu op. stěny:11,4</t>
  </si>
  <si>
    <t>273351215R00</t>
  </si>
  <si>
    <t>Bednění stěn základových desek - zřízení</t>
  </si>
  <si>
    <t>základ op. stěny ze strany hřiště:37,8</t>
  </si>
  <si>
    <t>273351216R00</t>
  </si>
  <si>
    <t>Bednění stěn základových desek - odstranění</t>
  </si>
  <si>
    <t>273361921RT9</t>
  </si>
  <si>
    <t>Výztuž základových desek ze svařovaných sítí, průměr drátu  8,0, oka 150/150 mm KY50</t>
  </si>
  <si>
    <t>1 717,20*0,001</t>
  </si>
  <si>
    <t>273321411R00</t>
  </si>
  <si>
    <t>Železobeton základových desek, C25/30 - XC2 - CI 0,2 - Dmax 16mm - S3</t>
  </si>
  <si>
    <t>275352111R00</t>
  </si>
  <si>
    <t>Bednění stěn základových patek zabudované</t>
  </si>
  <si>
    <t>pomocí PVC DN 160 a 200mm</t>
  </si>
  <si>
    <t>patky pouzder (tenis):2*pi*0,2*0,6</t>
  </si>
  <si>
    <t>oplocení hřiště:53*pi*0,16*1</t>
  </si>
  <si>
    <t>28611156.AR</t>
  </si>
  <si>
    <t>Trubka kanalizační SN 4 PVC 200x4,9x1000 mm</t>
  </si>
  <si>
    <t>patky pouzder (tenis):2</t>
  </si>
  <si>
    <t>28611151.AR</t>
  </si>
  <si>
    <t>Trubka kanalizační SN 4 PVC 150x4,0x1000 mm</t>
  </si>
  <si>
    <t>oplocení hřiště:53</t>
  </si>
  <si>
    <t>212971110R00</t>
  </si>
  <si>
    <t>Opláštění trativodů z geotext., do sklonu 1:2,5</t>
  </si>
  <si>
    <t>dr. potrubí u základu op. stěny:1*90</t>
  </si>
  <si>
    <t>výkop pro vsakování dren. potrubí:1*1*6</t>
  </si>
  <si>
    <t>69366074R</t>
  </si>
  <si>
    <t>geotextílie 200 g/m2 do š. 8,8 m</t>
  </si>
  <si>
    <t>dr. potrubí u základu op. stěny:1*90*1,05</t>
  </si>
  <si>
    <t>výkop pro vsakování dren. potrubí:1*1*6*1,05</t>
  </si>
  <si>
    <t>212755114R00</t>
  </si>
  <si>
    <t>Trativody z drenážních trubek DN 10 cm bez lože</t>
  </si>
  <si>
    <t>212561111RK1</t>
  </si>
  <si>
    <t>Výplň odvodňov. trativodů kam. hrubě drcen. 16 mm, kraj Jihomoravský</t>
  </si>
  <si>
    <t>lože, obsyp a zásyp dr. potrubí op. zdi:0,1*90</t>
  </si>
  <si>
    <t>výkop pro vsakování dren. potrubí:1*1*1</t>
  </si>
  <si>
    <t>275313611R00</t>
  </si>
  <si>
    <t>Beton základových patek prostý C 16/20</t>
  </si>
  <si>
    <t>patky pouzder tenis:2*0,6*0,6*0,6</t>
  </si>
  <si>
    <t>oplocení hřiště (patky):13*pi*0,2^2*1</t>
  </si>
  <si>
    <t>sloupky oplocení areálu:7*pi*0,125^2*0,7</t>
  </si>
  <si>
    <t>vzpěry oplocení:5*0,4*0,025*0,5</t>
  </si>
  <si>
    <t>311351805R00</t>
  </si>
  <si>
    <t>Bednění nadzákl.zdí,pohled.hl.,oboustranné-zřízení</t>
  </si>
  <si>
    <t>opěrné stěny:267,4</t>
  </si>
  <si>
    <t>311351806R00</t>
  </si>
  <si>
    <t>Bednění nadzákl.zdí,pohled.hl.,oboustr.-odstranění</t>
  </si>
  <si>
    <t>311361721R00</t>
  </si>
  <si>
    <t>Výztuž nadzákladových zdí z ocel B500B</t>
  </si>
  <si>
    <t>opěrné stěny:2612,65*0,001</t>
  </si>
  <si>
    <t>311321825R00</t>
  </si>
  <si>
    <t>Železobeton nadzákladových zdí pohledový C 25/30</t>
  </si>
  <si>
    <t>771578014RT2</t>
  </si>
  <si>
    <t>Spára dilatační těsněná PE provazcem a silikonem</t>
  </si>
  <si>
    <t>dil. spáry op. stěn:6,5</t>
  </si>
  <si>
    <t>338171113R00</t>
  </si>
  <si>
    <t>Osazení sloupků plot.ocel.do 2 m,do šachet, zabet</t>
  </si>
  <si>
    <t>sloupky oplocení hřiště:9</t>
  </si>
  <si>
    <t>338001</t>
  </si>
  <si>
    <t>Osazení sloupků plot.ocel.do 4 m,do šachet, zabet</t>
  </si>
  <si>
    <t>sloupky oplocení hřiště:15</t>
  </si>
  <si>
    <t>338002</t>
  </si>
  <si>
    <t>Osazení sloupků plot.ocel.do 6 m,do šachet, zabet</t>
  </si>
  <si>
    <t>sloupky oplocení hřiště:29</t>
  </si>
  <si>
    <t>14125330R</t>
  </si>
  <si>
    <t>Trubky bezešvé hladké jakost 11353.1  D 76x4,0 mm</t>
  </si>
  <si>
    <t>po navaření plechu pro kotvení mantinelu a navaření ok pro kotvení sítě pozinkovat</t>
  </si>
  <si>
    <t>sloupky oplocení hřiště:131,54*1,05</t>
  </si>
  <si>
    <t>14125400R</t>
  </si>
  <si>
    <t>Trubky bezešvé hladké jakost 11353.1  D 89x5,0 mm</t>
  </si>
  <si>
    <t>sloupky oplocení hřiště:57,315*1,05</t>
  </si>
  <si>
    <t>14115367R</t>
  </si>
  <si>
    <t>Trubky bezešvé hladké jakost 11353.1  D 50x4,0 mm</t>
  </si>
  <si>
    <t>po navaření úchytů ke sloupkům a navaření ok pro kotvení sítě pozinkovat</t>
  </si>
  <si>
    <t>vzpěry oplocení hřiště:42,65*1,05</t>
  </si>
  <si>
    <t>338171123R00</t>
  </si>
  <si>
    <t>Osazení sloupků plot.ocel.do 2,6m,do šachet, zabet</t>
  </si>
  <si>
    <t>sloupky oplocení areálu:7</t>
  </si>
  <si>
    <t>vzpěry:5</t>
  </si>
  <si>
    <t>5534622129R</t>
  </si>
  <si>
    <t>Sloupek plotový 48/2500 mm, pozink. + vypalovaný polyester, zelený</t>
  </si>
  <si>
    <t>sloupek oplocení areálu:7</t>
  </si>
  <si>
    <t>553462095R</t>
  </si>
  <si>
    <t>Vzpěra d 38 mm, výška 200 cm, pozinkovaná ocel + PVC, 1 ks hlava, hákový šroub</t>
  </si>
  <si>
    <t>15696010R</t>
  </si>
  <si>
    <t>Drát vázací ocel. pozink., D 2,2 mm</t>
  </si>
  <si>
    <t>kg</t>
  </si>
  <si>
    <t>střední vázací drát v oplocení areálu</t>
  </si>
  <si>
    <t>12*0,05</t>
  </si>
  <si>
    <t>451573111R00</t>
  </si>
  <si>
    <t>Lože pod potrubí ze štěrkopísku do 63 mm</t>
  </si>
  <si>
    <t>vodovod:4,5*0,8*0,1</t>
  </si>
  <si>
    <t>564762111R00</t>
  </si>
  <si>
    <t>Podklad z kam.drceného 32-63 s výplň.kamen. 20 cm</t>
  </si>
  <si>
    <t>hřiště:833,7</t>
  </si>
  <si>
    <t>žlab:0,135*36,7</t>
  </si>
  <si>
    <t>obruby:31,2*0,10</t>
  </si>
  <si>
    <t>564831111RT2</t>
  </si>
  <si>
    <t>Podklad ze štěrkodrti po zhutnění tloušťky 10 cm, štěrkodrť frakce 0-32 mm</t>
  </si>
  <si>
    <t>564861111RT2</t>
  </si>
  <si>
    <t>Podklad ze štěrkodrti po zhutnění tloušťky 20 cm, štěrkodrť frakce 0-32 mm</t>
  </si>
  <si>
    <t>dlážděné plochy pochozí:81,9</t>
  </si>
  <si>
    <t>576411115R00</t>
  </si>
  <si>
    <t>Koberec asfaltový drenážní PA 8, do 3 m, tl. 40 mm</t>
  </si>
  <si>
    <t>576411317R00</t>
  </si>
  <si>
    <t>Koberec asfaltový drenážní PA 16,do 3 m, tl. 50 mm</t>
  </si>
  <si>
    <t>596215020R00</t>
  </si>
  <si>
    <t>Kladení zámkové dlažby tl. 6 cm do drtě tl. 3 cm</t>
  </si>
  <si>
    <t>nově zp. plochy:81,9</t>
  </si>
  <si>
    <t>59245110R</t>
  </si>
  <si>
    <t>Dlažba sklad. 20x10x6 cm přírodní</t>
  </si>
  <si>
    <t>nově zp. plochy:81,9*1,05</t>
  </si>
  <si>
    <t>589001</t>
  </si>
  <si>
    <t>Kryt sport.ploch,koberec pro sport. účely, zelený</t>
  </si>
  <si>
    <t>D+M koberce pro sportovní účely vč. vsypu z křemičitého písku, výšky vlasu 18 mm, gramáž minimálně 1560 g/m2, koberec vyrobený vpichováním jehlou s impregnovanou podložkou, ne všívaný, celoplošně propustný cca 5200 mm / hodinu z UV stabilního PP. Technický popis v technické zprávě SO 01.</t>
  </si>
  <si>
    <t>589002</t>
  </si>
  <si>
    <t>Lajnování sport.ploch vlepením,koberec,š.5cm, vřezané bílé a červené lajny</t>
  </si>
  <si>
    <t>bílé:205,5</t>
  </si>
  <si>
    <t>červené:147</t>
  </si>
  <si>
    <t>589006</t>
  </si>
  <si>
    <t>Doprava, ubytování pracovníků, režie, subdodavatele sportovních povrchů</t>
  </si>
  <si>
    <t>589007</t>
  </si>
  <si>
    <t>Hutnící zkoušky zemní pláně</t>
  </si>
  <si>
    <t>597101112RT1</t>
  </si>
  <si>
    <t>Montáž odvodňovacího žlabu - polymerbeton B 125, včetně betonového lože C 12/15, zatížení B 125 kN</t>
  </si>
  <si>
    <t>597092111RS1</t>
  </si>
  <si>
    <t>Žlab odvodňovací V 100 S,dl.1000 mm, B125, šířka 135 mm, stavební výška 150 mm</t>
  </si>
  <si>
    <t>žlaby bez spádu dna s pozinkovanou ochranou hranou žlabu, bezpečnostní drážka pro vodotěsné utěsnění spojů</t>
  </si>
  <si>
    <t>597092112RS1</t>
  </si>
  <si>
    <t>Žlab odvodňovací V 100 S,dl. 500 mm,B125, šířka 135 mm, stavební výška 150 mm</t>
  </si>
  <si>
    <t>597103111RT1</t>
  </si>
  <si>
    <t>Montáž vpusti pro žlaby polymerbetonové A 15,C 250, včetně obetonování C 12/15, zatížení A 15-C 250 kN</t>
  </si>
  <si>
    <t>597092122RS1</t>
  </si>
  <si>
    <t>Žlabová vpust V100 S,DN 150,dl.500 mm,B125, šířka 135 mm, stavební výška 450 mm</t>
  </si>
  <si>
    <t>s pozinkovanou ochranou hranou žlabu, bezpečnostní drážka pro vodotěsné utěsnění spojů, vč. kalového koše a integrovaného těsnění pro napojení potrubí DN160</t>
  </si>
  <si>
    <t>597092142RS3</t>
  </si>
  <si>
    <t>Krycí rošt, zatížení B125, dl.1000 mm, mřížkový, pozink. ocel</t>
  </si>
  <si>
    <t>průřez vtoku min  800 cm2/m, rošt aretován bezšroubovou aretací</t>
  </si>
  <si>
    <t>597092152RS3</t>
  </si>
  <si>
    <t>Krycí rošt, zatížení B 125,dl.500 mm, mřížkový, pozink. ocel</t>
  </si>
  <si>
    <t>894432112R00</t>
  </si>
  <si>
    <t>Osazení plastové šachty revizní prům.400 mm</t>
  </si>
  <si>
    <t>rev. šachta na drenáži op. stěny</t>
  </si>
  <si>
    <t>28697190R</t>
  </si>
  <si>
    <t>Dno šachetní PP DN 400/110 mm přímé, RŠ DN400</t>
  </si>
  <si>
    <t>2869714900R</t>
  </si>
  <si>
    <t>Roura šachtová korugovaná 400/1000 mm, RŠ DN400</t>
  </si>
  <si>
    <t>286971631R</t>
  </si>
  <si>
    <t>Poklop plastový A15</t>
  </si>
  <si>
    <t>916561111RT7</t>
  </si>
  <si>
    <t>Osazení záhon.obrubníků do lože z C 12/15 s opěrou, včetně obrubníku 100/5/20 cm</t>
  </si>
  <si>
    <t>88,5*1,05</t>
  </si>
  <si>
    <t>564231111R00</t>
  </si>
  <si>
    <t>Podklad ze štěrkopísku po zhutnění tloušťky 10 cm</t>
  </si>
  <si>
    <t>lože pro přídlažbu kladenou kolem op. stěny</t>
  </si>
  <si>
    <t>0,35*123,1</t>
  </si>
  <si>
    <t>917001</t>
  </si>
  <si>
    <t>Osazení betonové prefa přídlažby do lože z drc, kam 4/8 včetně dodávky silniční přídlažby</t>
  </si>
  <si>
    <t>bet. přídlažba šedá 50/25/8</t>
  </si>
  <si>
    <t>123,1*1,02</t>
  </si>
  <si>
    <t>930 007</t>
  </si>
  <si>
    <t>D+M pouzdra pro kotvení sloupků na tenis, sloupky, tenisová sít</t>
  </si>
  <si>
    <t>Souprava bude obsahovat - 2 ks ocelových sloupků - povrchová úprava ZN, napínací mechanismus uvnitř sloupku, klika, 2 ks zemních pouzder, 2 ks víčka na pouzdra. Průměr sloupků 102 mm, výška sloupku je 109 cm nad povrchem a kladka (kolečko) pro napnutí sítě ve výšce 107 cm. Napínací klika upevněna ke sloupku (nelze jednoduše odcizit) a lze ji uschovat uvnitř sloupku, vedle napínacího mechanismu. Dodání vč. sítě z polypropylénu, síla 3 mm, PES páska, nánosované lanko, rozm. sítě 12,8 x 1,08 m - délka 13,5 m.</t>
  </si>
  <si>
    <t>930 008</t>
  </si>
  <si>
    <t xml:space="preserve"> branka pro malou kopanou vč. sítě</t>
  </si>
  <si>
    <t>Hlavní rám branky je celý svařen z hliníkového profilu 80x80 mm. Síťové podpěry jsou vyrobeny z galvanizované oceli. Síť je připevněna přes síťové podpěry. Horní hloubka branky 80 cm, dolní hloubka 100 cm. Šířka branky 300 cm, výška 200 cm. Součástí dodávky bude bezuzlová síť pro fotbalovou branku z vysokopevnostního polypropylenu,  O4 mm, zelená barva. Branka bude certifikována TÜV dle EN 749. Branky budou vybaveny technologií integrovaných úchytů sítě. Branky budou pevně kotveny chem. kotvami do podkladních vrstev hřiště přes spodní rám branky.</t>
  </si>
  <si>
    <t>998227111R00</t>
  </si>
  <si>
    <t>Přesun hmot,umělé sportovní povrchy,kryt z dílců</t>
  </si>
  <si>
    <t>998223011R00</t>
  </si>
  <si>
    <t>Přesun hmot, pozemní komunikace, kryt dlážděný</t>
  </si>
  <si>
    <t>998225111R00</t>
  </si>
  <si>
    <t>Přesun hmot, pozemní komunikace, kryt živičný</t>
  </si>
  <si>
    <t>998012021R00</t>
  </si>
  <si>
    <t>Přesun hmot pro budovy monolitické výšky do 6 m</t>
  </si>
  <si>
    <t>711823121R00</t>
  </si>
  <si>
    <t>Montáž nopové fólie svisle</t>
  </si>
  <si>
    <t>líc op. stěny:109</t>
  </si>
  <si>
    <t>rub op. stěny:175</t>
  </si>
  <si>
    <t>28323117R</t>
  </si>
  <si>
    <t>Fólie nopová tl. 0,6 mm š. 2000 mm</t>
  </si>
  <si>
    <t>líc op. stěny:109*1,1</t>
  </si>
  <si>
    <t>rub op. stěny:175*1,1</t>
  </si>
  <si>
    <t>998711101R00</t>
  </si>
  <si>
    <t>Přesun hmot pro izolace proti vodě, výšky do 6 m</t>
  </si>
  <si>
    <t>766417111R00</t>
  </si>
  <si>
    <t>Podkladový rošt pod obložení stěn</t>
  </si>
  <si>
    <t>momtáž mantinelu oplocení hřiště</t>
  </si>
  <si>
    <t>60512601R</t>
  </si>
  <si>
    <t>Prkno, fošna SM/JD hoblované, sražené hrany</t>
  </si>
  <si>
    <t>mantinel:4,71*1,05</t>
  </si>
  <si>
    <t>998766101R00</t>
  </si>
  <si>
    <t>Přesun hmot pro truhlářské konstr., výšky do 6 m</t>
  </si>
  <si>
    <t>767911140R00</t>
  </si>
  <si>
    <t>Montáž oplocení z pletiva v.do 4,0 m,napínací drát</t>
  </si>
  <si>
    <t>záchytná síť:42+37+45</t>
  </si>
  <si>
    <t>767 001</t>
  </si>
  <si>
    <t>Síť ochranná, PP, oko max 45x45 mm, šnůra min.3 mm, bezuzlová, zelená barva</t>
  </si>
  <si>
    <t>výška 2,5 m:2,5*42*1,1</t>
  </si>
  <si>
    <t>výška 3 m:3*37*1,1</t>
  </si>
  <si>
    <t>výška 4 m:4*45*1,1</t>
  </si>
  <si>
    <t>767995104R00</t>
  </si>
  <si>
    <t>Výroba a montáž kov. atypických konstr. do 50 kg</t>
  </si>
  <si>
    <t>oplocení hřiště vč. vstupních branek:(2393,3)*1,05</t>
  </si>
  <si>
    <t>767911130RT1</t>
  </si>
  <si>
    <t>Montáž oplocení z pletiva v.do 2,0 m,napínací drát, vč. dodávky pletiva, napínacího drátu a napínáku</t>
  </si>
  <si>
    <t>poplastované pletivo výšky 1 800 mm s oky max. 45 x 45 mm, průměr drátu 2,5 mm</t>
  </si>
  <si>
    <t>doplnění oplocení areálu:11,1*1,1</t>
  </si>
  <si>
    <t>998767101R00</t>
  </si>
  <si>
    <t>Přesun hmot pro zámečnické konstr., výšky do 6 m</t>
  </si>
  <si>
    <t>783626020R00</t>
  </si>
  <si>
    <t>Nátěr syntetický truhlářských výrobků 2x lakování</t>
  </si>
  <si>
    <t>vč. dodání lazury - kompletní ochrana dřeva proti houbám, proti zamodrání, proti dřevokaznému hmyzu</t>
  </si>
  <si>
    <t>dřevěné mantinely:735*(0,14*2+0,04*2)</t>
  </si>
  <si>
    <t>230191027R00</t>
  </si>
  <si>
    <t>Uložení chráničky ve výkopu PE 160x6,2 mm</t>
  </si>
  <si>
    <t>230194005R00</t>
  </si>
  <si>
    <t>Utěsnění chráničky manžetou DN 150</t>
  </si>
  <si>
    <t>230195010R00</t>
  </si>
  <si>
    <t>Montáž distanční objímky celistvých d 150-171 mm</t>
  </si>
  <si>
    <t>460 51-0322.R00</t>
  </si>
  <si>
    <t>Chránička dělená, DN 160 mm, modrá</t>
  </si>
  <si>
    <t>460490012R00</t>
  </si>
  <si>
    <t>Fólie výstražná z PVC, šířka 33 cm</t>
  </si>
  <si>
    <t>673909991034R</t>
  </si>
  <si>
    <t>Fólie výstražná šířka 34 cm modrá síťovina</t>
  </si>
  <si>
    <t>SO 02 Nakládání s dešťovými vodami</t>
  </si>
  <si>
    <t>Vsakování a drenáže</t>
  </si>
  <si>
    <t>M46</t>
  </si>
  <si>
    <t>Zemní práce při montážích</t>
  </si>
  <si>
    <t xml:space="preserve">Popis rozpočtu:  - </t>
  </si>
  <si>
    <t>1) Na potrubí dešťové kanalizace je započítáno 10% délky jako přirážka na tvarovky.</t>
  </si>
  <si>
    <t xml:space="preserve">2) Nedílnou součástí tohoto výkazu výměr (rozpočtu) je projektová dokumentace!!! </t>
  </si>
  <si>
    <t>Nelze provést cenovou nabídku bez porovnání s projektovou dokumentací.</t>
  </si>
  <si>
    <t>132301111R00</t>
  </si>
  <si>
    <t>Hloubení rýh š.do 60 cm v hor.4 do 100 m3,STROJNĚ</t>
  </si>
  <si>
    <t>116,8*0,4*0,4</t>
  </si>
  <si>
    <t>71,9*0,4*0,4</t>
  </si>
  <si>
    <t>32,8*0,8*0,4</t>
  </si>
  <si>
    <t>7,6*1,2*0,4</t>
  </si>
  <si>
    <t>133301102R00</t>
  </si>
  <si>
    <t>Hloubení šachet v hor.4 nad 100 m3</t>
  </si>
  <si>
    <t>9,2*4,4*1,4</t>
  </si>
  <si>
    <t>1,2*1,2*1,7</t>
  </si>
  <si>
    <t>1,2*1,2*1,45</t>
  </si>
  <si>
    <t>0,8*0,8*0,8</t>
  </si>
  <si>
    <t>174101101R00</t>
  </si>
  <si>
    <t>Zásyp jam, rýh, šachet se zhutněním</t>
  </si>
  <si>
    <t>(44,336+61,72)-(5,656+6,4352+4,048)-(9,0*4,2*0,6)-(1,66+1,23+0,07)</t>
  </si>
  <si>
    <t>175200022RA0</t>
  </si>
  <si>
    <t>Obsyp objektu štěrkopískem</t>
  </si>
  <si>
    <t>9,2*4,4*0,1</t>
  </si>
  <si>
    <t>(9,2+9,2+4,2+4,2)*0,6*0,1</t>
  </si>
  <si>
    <t>213151111R00</t>
  </si>
  <si>
    <t>Montáž vsakovacího bloku nebo tunelu do V 450 l</t>
  </si>
  <si>
    <t>vlastní</t>
  </si>
  <si>
    <t>Vsak. plastový voštinový blok 600x600x600</t>
  </si>
  <si>
    <t>Vsak. plastový kontrolní blok 600x600x600</t>
  </si>
  <si>
    <t>Vsak. plastový kontrolní blok 600x600x600, s připojením DN250</t>
  </si>
  <si>
    <t>Typ. plastová šachta průměr 1085mm, výška 1550mm, (před vsakem)</t>
  </si>
  <si>
    <t>Typ. plastová šachta průměr 1085mm, výška 1300mm, (za vsakem)</t>
  </si>
  <si>
    <t>Filtr na dešťovou vodu DN200, do šachty</t>
  </si>
  <si>
    <t>212750010RAA</t>
  </si>
  <si>
    <t>Trativody z drenážních trubek, lože štěrkopís.,obsyp kamenivem,světlost trub 8 cm</t>
  </si>
  <si>
    <t>212750010RAD</t>
  </si>
  <si>
    <t>Trativody z drenážních trubek, lože štěrkopís.,obsyp kamenivem,světlost trub 16cm</t>
  </si>
  <si>
    <t>213151121R00</t>
  </si>
  <si>
    <t>Montáž geotextílie</t>
  </si>
  <si>
    <t>Geotextilie 220g/m2</t>
  </si>
  <si>
    <t>116,8*1,6</t>
  </si>
  <si>
    <t>71,9*1,6</t>
  </si>
  <si>
    <t>2*9,0*4,2</t>
  </si>
  <si>
    <t>2*0,6*9,0</t>
  </si>
  <si>
    <t>2*0,6*4,2</t>
  </si>
  <si>
    <t>(186,88+115,04+75,6+10,8+5,04)*0,2</t>
  </si>
  <si>
    <t>451572111R00</t>
  </si>
  <si>
    <t>Lože pod potrubí z kameniva těženého 0 - 4 mm</t>
  </si>
  <si>
    <t>32,8*0,4*0,36</t>
  </si>
  <si>
    <t>7,6*0,4*0,40</t>
  </si>
  <si>
    <t>2*1,2*1,2*0,15</t>
  </si>
  <si>
    <t>0,8*0,8*0,10</t>
  </si>
  <si>
    <t>28697121.AR</t>
  </si>
  <si>
    <t>Dno šachtové 600/200 mm typ X pro potrubí KG</t>
  </si>
  <si>
    <t>28697166R</t>
  </si>
  <si>
    <t>Adaptér teleskopický PP 600</t>
  </si>
  <si>
    <t>28697153R</t>
  </si>
  <si>
    <t>Roura šachtová korugovaná  bez hrdla 600/1000 mm</t>
  </si>
  <si>
    <t>28697161R</t>
  </si>
  <si>
    <t>Těsnění pro šachtové dno DN=600 mm</t>
  </si>
  <si>
    <t xml:space="preserve">Poklop B125, litinový, s odvětráním </t>
  </si>
  <si>
    <t>894431112R00</t>
  </si>
  <si>
    <t>Osazení plastové šachty z dílů prům.600 mm</t>
  </si>
  <si>
    <t>894431111R00</t>
  </si>
  <si>
    <t>Osazení plastové šachty z dílů prům.1000 mm</t>
  </si>
  <si>
    <t>899311111R00</t>
  </si>
  <si>
    <t>Osazení poklopů litinových s rámem do 50 kg</t>
  </si>
  <si>
    <t>28611141.AR</t>
  </si>
  <si>
    <t>Trubka kanalizační KGEM SN 4 PVC 110x3,2x1000 mm</t>
  </si>
  <si>
    <t>28611260.AR</t>
  </si>
  <si>
    <t>Trubka kanalizační KGEM SN 8 PVC 160x4,7x1000</t>
  </si>
  <si>
    <t>32,8*1,1</t>
  </si>
  <si>
    <t>28611263.AR</t>
  </si>
  <si>
    <t>Trubka kanalizační KGEM SN 8 PVC 200x5,9x1000</t>
  </si>
  <si>
    <t>7,6*1,1</t>
  </si>
  <si>
    <t>871313121R00</t>
  </si>
  <si>
    <t>Montáž trub z plastu, gumový kroužek, DN 150</t>
  </si>
  <si>
    <t>871353121R00</t>
  </si>
  <si>
    <t>Montáž trub z plastu, gumový kroužek, DN 200</t>
  </si>
  <si>
    <t>460600001RT8</t>
  </si>
  <si>
    <t>Naložení a odvoz zeminy, odvoz na vzdálenost 10000 m</t>
  </si>
  <si>
    <t>(44,336+61,72-64,2768)*1,3</t>
  </si>
  <si>
    <t>460650015RT1</t>
  </si>
  <si>
    <t>Podkladová vrstva ze štěrkopísku, rozprostření a zhutnění</t>
  </si>
  <si>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</sst>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000"/>
  </numFmts>
  <fonts count="19" x14ac:knownFonts="1">
    <font>
      <sz val="10"/>
      <name val="Arial CE"/>
      <charset val="238"/>
    </font>
    <font>
      <sz val="10"/>
      <name val="Arial CE"/>
      <family val="2"/>
      <charset val="238"/>
    </font>
    <font>
      <b/>
      <sz val="14"/>
      <name val="Arial CE"/>
      <family val="2"/>
      <charset val="238"/>
    </font>
    <font>
      <sz val="9"/>
      <name val="Arial CE"/>
      <family val="2"/>
      <charset val="238"/>
    </font>
    <font>
      <b/>
      <sz val="12"/>
      <name val="Arial CE"/>
      <family val="2"/>
      <charset val="238"/>
    </font>
    <font>
      <b/>
      <sz val="10"/>
      <name val="Arial CE"/>
      <family val="2"/>
      <charset val="238"/>
    </font>
    <font>
      <b/>
      <sz val="12"/>
      <name val="Arial CE"/>
      <charset val="238"/>
    </font>
    <font>
      <sz val="9"/>
      <name val="Arial CE"/>
      <charset val="238"/>
    </font>
    <font>
      <b/>
      <sz val="10"/>
      <name val="Arial CE"/>
      <charset val="238"/>
    </font>
    <font>
      <sz val="12"/>
      <name val="Arial CE"/>
      <charset val="238"/>
    </font>
    <font>
      <sz val="7"/>
      <name val="Arial CE"/>
      <charset val="238"/>
    </font>
    <font>
      <b/>
      <sz val="11"/>
      <name val="Arial CE"/>
      <charset val="238"/>
    </font>
    <font>
      <b/>
      <sz val="13"/>
      <name val="Arial CE"/>
      <charset val="238"/>
    </font>
    <font>
      <sz val="9"/>
      <color indexed="81"/>
      <name val="Tahoma"/>
      <family val="2"/>
      <charset val="238"/>
    </font>
    <font>
      <b/>
      <sz val="9"/>
      <name val="Arial CE"/>
      <charset val="238"/>
    </font>
    <font>
      <sz val="8"/>
      <name val="Arial CE"/>
      <charset val="238"/>
    </font>
    <font>
      <sz val="8"/>
      <color indexed="17"/>
      <name val="Arial CE"/>
      <charset val="238"/>
    </font>
    <font>
      <sz val="8"/>
      <color indexed="12"/>
      <name val="Arial CE"/>
      <charset val="238"/>
    </font>
    <font>
      <sz val="8"/>
      <color indexed="21"/>
      <name val="Arial CE"/>
      <charset val="238"/>
    </font>
  </fonts>
  <fills count="9">
    <fill>
      <patternFill patternType="none"/>
    </fill>
    <fill>
      <patternFill patternType="gray125"/>
    </fill>
    <fill>
      <patternFill patternType="solid">
        <fgColor indexed="9"/>
        <bgColor indexed="64"/>
      </patternFill>
    </fill>
    <fill>
      <patternFill patternType="solid">
        <fgColor rgb="FFD6E1EE"/>
        <bgColor indexed="64"/>
      </patternFill>
    </fill>
    <fill>
      <patternFill patternType="solid">
        <fgColor rgb="FFDBDBDB"/>
        <bgColor indexed="64"/>
      </patternFill>
    </fill>
    <fill>
      <patternFill patternType="solid">
        <fgColor theme="0" tint="-0.249977111117893"/>
        <bgColor indexed="64"/>
      </patternFill>
    </fill>
    <fill>
      <patternFill patternType="solid">
        <fgColor rgb="FFC0C0C0"/>
        <bgColor indexed="64"/>
      </patternFill>
    </fill>
    <fill>
      <patternFill patternType="solid">
        <fgColor rgb="FF99CCFF"/>
        <bgColor indexed="64"/>
      </patternFill>
    </fill>
    <fill>
      <patternFill patternType="solid">
        <fgColor rgb="FFFFFFCC"/>
        <bgColor indexed="64"/>
      </patternFill>
    </fill>
  </fills>
  <borders count="39">
    <border>
      <left/>
      <right/>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bottom style="thin">
        <color indexed="64"/>
      </bottom>
      <diagonal/>
    </border>
    <border>
      <left/>
      <right/>
      <top style="medium">
        <color indexed="64"/>
      </top>
      <bottom style="medium">
        <color indexed="64"/>
      </bottom>
      <diagonal/>
    </border>
    <border>
      <left/>
      <right style="medium">
        <color indexed="64"/>
      </right>
      <top/>
      <bottom style="thin">
        <color indexed="64"/>
      </bottom>
      <diagonal/>
    </border>
    <border>
      <left style="medium">
        <color indexed="64"/>
      </left>
      <right/>
      <top/>
      <bottom style="thin">
        <color indexed="64"/>
      </bottom>
      <diagonal/>
    </border>
    <border>
      <left style="thin">
        <color indexed="64"/>
      </left>
      <right/>
      <top/>
      <bottom style="thin">
        <color indexed="64"/>
      </bottom>
      <diagonal/>
    </border>
    <border>
      <left style="medium">
        <color indexed="64"/>
      </left>
      <right/>
      <top style="medium">
        <color indexed="64"/>
      </top>
      <bottom style="medium">
        <color indexed="64"/>
      </bottom>
      <diagonal/>
    </border>
    <border>
      <left/>
      <right/>
      <top style="thin">
        <color indexed="64"/>
      </top>
      <bottom style="thin">
        <color indexed="64"/>
      </bottom>
      <diagonal/>
    </border>
    <border>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top style="medium">
        <color indexed="64"/>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bottom/>
      <diagonal/>
    </border>
    <border>
      <left style="thin">
        <color indexed="64"/>
      </left>
      <right/>
      <top style="thin">
        <color indexed="64"/>
      </top>
      <bottom/>
      <diagonal/>
    </border>
    <border>
      <left style="thin">
        <color indexed="64"/>
      </left>
      <right style="thin">
        <color indexed="64"/>
      </right>
      <top style="thin">
        <color indexed="64"/>
      </top>
      <bottom style="thin">
        <color auto="1"/>
      </bottom>
      <diagonal/>
    </border>
    <border>
      <left style="thin">
        <color indexed="64"/>
      </left>
      <right style="thin">
        <color indexed="64"/>
      </right>
      <top style="thin">
        <color auto="1"/>
      </top>
      <bottom style="thin">
        <color auto="1"/>
      </bottom>
      <diagonal/>
    </border>
    <border>
      <left style="thin">
        <color indexed="64"/>
      </left>
      <right/>
      <top style="thin">
        <color auto="1"/>
      </top>
      <bottom style="thin">
        <color indexed="64"/>
      </bottom>
      <diagonal/>
    </border>
    <border>
      <left/>
      <right/>
      <top style="thin">
        <color auto="1"/>
      </top>
      <bottom style="thin">
        <color indexed="64"/>
      </bottom>
      <diagonal/>
    </border>
    <border>
      <left/>
      <right style="thin">
        <color indexed="64"/>
      </right>
      <top style="thin">
        <color auto="1"/>
      </top>
      <bottom style="thin">
        <color indexed="64"/>
      </bottom>
      <diagonal/>
    </border>
    <border>
      <left style="thin">
        <color indexed="64"/>
      </left>
      <right style="thin">
        <color indexed="64"/>
      </right>
      <top style="thin">
        <color auto="1"/>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s>
  <cellStyleXfs count="2">
    <xf numFmtId="0" fontId="0" fillId="0" borderId="0"/>
    <xf numFmtId="0" fontId="1" fillId="0" borderId="0"/>
  </cellStyleXfs>
  <cellXfs count="283">
    <xf numFmtId="0" fontId="0" fillId="0" borderId="0" xfId="0"/>
    <xf numFmtId="0" fontId="0" fillId="0" borderId="0" xfId="0" applyAlignment="1"/>
    <xf numFmtId="14" fontId="3" fillId="0" borderId="0" xfId="0" applyNumberFormat="1" applyFont="1" applyAlignment="1">
      <alignment horizontal="left"/>
    </xf>
    <xf numFmtId="0" fontId="0" fillId="0" borderId="1" xfId="0" applyBorder="1"/>
    <xf numFmtId="0" fontId="0" fillId="0" borderId="0" xfId="0" applyBorder="1"/>
    <xf numFmtId="0" fontId="0" fillId="0" borderId="0" xfId="0" applyAlignment="1">
      <alignment vertical="top"/>
    </xf>
    <xf numFmtId="49" fontId="0" fillId="0" borderId="0" xfId="0" applyNumberFormat="1" applyAlignment="1">
      <alignment vertical="top"/>
    </xf>
    <xf numFmtId="49" fontId="0" fillId="0" borderId="0" xfId="0" applyNumberFormat="1" applyAlignment="1">
      <alignment vertical="top" wrapText="1"/>
    </xf>
    <xf numFmtId="0" fontId="0" fillId="0" borderId="0" xfId="0" applyAlignment="1">
      <alignment horizontal="center" vertical="top"/>
    </xf>
    <xf numFmtId="0" fontId="0" fillId="0" borderId="0" xfId="0" applyAlignment="1">
      <alignment vertical="top" wrapText="1"/>
    </xf>
    <xf numFmtId="0" fontId="0" fillId="0" borderId="2" xfId="0" applyBorder="1" applyAlignment="1"/>
    <xf numFmtId="0" fontId="0" fillId="0" borderId="2" xfId="0" applyBorder="1" applyAlignment="1">
      <alignment horizontal="right"/>
    </xf>
    <xf numFmtId="0" fontId="0" fillId="0" borderId="0" xfId="0" applyBorder="1" applyAlignment="1">
      <alignment horizontal="center"/>
    </xf>
    <xf numFmtId="0" fontId="0" fillId="0" borderId="3" xfId="0" applyBorder="1"/>
    <xf numFmtId="0" fontId="0" fillId="0" borderId="4" xfId="0" applyBorder="1"/>
    <xf numFmtId="0" fontId="0" fillId="0" borderId="4" xfId="0" applyBorder="1" applyAlignment="1"/>
    <xf numFmtId="0" fontId="0" fillId="0" borderId="5" xfId="0" applyBorder="1" applyAlignment="1">
      <alignment horizontal="right"/>
    </xf>
    <xf numFmtId="0" fontId="0" fillId="0" borderId="6" xfId="0" applyBorder="1"/>
    <xf numFmtId="0" fontId="0" fillId="0" borderId="0" xfId="0" applyBorder="1" applyAlignment="1">
      <alignment horizontal="center" vertical="center"/>
    </xf>
    <xf numFmtId="0" fontId="0" fillId="0" borderId="0" xfId="0" applyBorder="1" applyAlignment="1">
      <alignment horizontal="left" vertical="center"/>
    </xf>
    <xf numFmtId="4" fontId="0" fillId="0" borderId="0" xfId="0" applyNumberFormat="1" applyBorder="1" applyAlignment="1">
      <alignment horizontal="left" vertical="center"/>
    </xf>
    <xf numFmtId="0" fontId="0" fillId="0" borderId="6" xfId="0" applyBorder="1" applyAlignment="1">
      <alignment horizontal="left" vertical="center"/>
    </xf>
    <xf numFmtId="1" fontId="0" fillId="0" borderId="0" xfId="0" applyNumberFormat="1" applyBorder="1" applyAlignment="1">
      <alignment horizontal="left" vertical="center"/>
    </xf>
    <xf numFmtId="0" fontId="0" fillId="0" borderId="1" xfId="0" applyBorder="1" applyAlignment="1">
      <alignment horizontal="right"/>
    </xf>
    <xf numFmtId="0" fontId="8" fillId="0" borderId="0" xfId="0" applyFont="1" applyBorder="1" applyAlignment="1">
      <alignment vertical="center"/>
    </xf>
    <xf numFmtId="0" fontId="8" fillId="0" borderId="6" xfId="0" applyFont="1" applyBorder="1" applyAlignment="1">
      <alignment horizontal="right" vertical="center"/>
    </xf>
    <xf numFmtId="0" fontId="0" fillId="0" borderId="0" xfId="0" applyFont="1" applyBorder="1" applyAlignment="1">
      <alignment horizontal="right" vertical="center"/>
    </xf>
    <xf numFmtId="0" fontId="0" fillId="0" borderId="6" xfId="0" applyFont="1" applyBorder="1" applyAlignment="1">
      <alignment horizontal="right" vertical="center"/>
    </xf>
    <xf numFmtId="0" fontId="8" fillId="0" borderId="1" xfId="0" applyFont="1" applyBorder="1"/>
    <xf numFmtId="0" fontId="8" fillId="0" borderId="0" xfId="0" applyFont="1" applyBorder="1"/>
    <xf numFmtId="0" fontId="8" fillId="0" borderId="0" xfId="0" applyFont="1" applyBorder="1" applyAlignment="1">
      <alignment horizontal="left" vertical="center"/>
    </xf>
    <xf numFmtId="0" fontId="8" fillId="0" borderId="6" xfId="0" applyFont="1" applyBorder="1" applyAlignment="1">
      <alignment horizontal="left" vertical="center"/>
    </xf>
    <xf numFmtId="0" fontId="8" fillId="0" borderId="6" xfId="0" applyFont="1" applyBorder="1" applyAlignment="1">
      <alignment vertical="center"/>
    </xf>
    <xf numFmtId="0" fontId="8" fillId="0" borderId="0" xfId="0" applyFont="1" applyFill="1" applyBorder="1" applyAlignment="1">
      <alignment horizontal="left" vertical="center"/>
    </xf>
    <xf numFmtId="0" fontId="0" fillId="0" borderId="6" xfId="0" applyFont="1" applyBorder="1" applyAlignment="1">
      <alignment vertical="center"/>
    </xf>
    <xf numFmtId="0" fontId="8" fillId="0" borderId="0" xfId="0" applyFont="1"/>
    <xf numFmtId="0" fontId="8" fillId="0" borderId="2" xfId="0" applyFont="1" applyBorder="1" applyAlignment="1">
      <alignment horizontal="right"/>
    </xf>
    <xf numFmtId="0" fontId="8" fillId="0" borderId="6" xfId="0" applyFont="1" applyBorder="1" applyAlignment="1">
      <alignment vertical="top"/>
    </xf>
    <xf numFmtId="14" fontId="8" fillId="0" borderId="6" xfId="0" applyNumberFormat="1" applyFont="1" applyBorder="1" applyAlignment="1">
      <alignment horizontal="center" vertical="top"/>
    </xf>
    <xf numFmtId="0" fontId="8" fillId="0" borderId="1" xfId="0" applyFont="1" applyBorder="1" applyAlignment="1">
      <alignment horizontal="left" vertical="center" indent="1"/>
    </xf>
    <xf numFmtId="0" fontId="8" fillId="0" borderId="9" xfId="0" applyFont="1" applyBorder="1" applyAlignment="1">
      <alignment horizontal="left" vertical="center" indent="1"/>
    </xf>
    <xf numFmtId="1" fontId="8" fillId="0" borderId="10" xfId="0" applyNumberFormat="1" applyFont="1" applyBorder="1" applyAlignment="1">
      <alignment horizontal="right" vertical="center"/>
    </xf>
    <xf numFmtId="0" fontId="0" fillId="0" borderId="6" xfId="0" applyBorder="1" applyAlignment="1">
      <alignment horizontal="left" vertical="center" indent="1"/>
    </xf>
    <xf numFmtId="0" fontId="0" fillId="0" borderId="0" xfId="0" applyBorder="1" applyAlignment="1"/>
    <xf numFmtId="0" fontId="8" fillId="0" borderId="6" xfId="0" applyFont="1" applyFill="1" applyBorder="1" applyAlignment="1">
      <alignment horizontal="left" vertical="center"/>
    </xf>
    <xf numFmtId="0" fontId="0" fillId="0" borderId="1" xfId="0" applyFont="1" applyBorder="1" applyAlignment="1">
      <alignment horizontal="left" vertical="center" indent="1"/>
    </xf>
    <xf numFmtId="0" fontId="0" fillId="0" borderId="1" xfId="0" applyBorder="1" applyAlignment="1">
      <alignment horizontal="left" vertical="center" indent="1"/>
    </xf>
    <xf numFmtId="0" fontId="0" fillId="0" borderId="9" xfId="0" applyBorder="1" applyAlignment="1">
      <alignment horizontal="left" vertical="center" indent="1"/>
    </xf>
    <xf numFmtId="0" fontId="8" fillId="0" borderId="12" xfId="0" applyFont="1" applyBorder="1" applyAlignment="1">
      <alignment vertical="center"/>
    </xf>
    <xf numFmtId="0" fontId="0" fillId="0" borderId="8" xfId="0" applyBorder="1" applyAlignment="1"/>
    <xf numFmtId="0" fontId="0" fillId="0" borderId="9" xfId="0" applyBorder="1" applyAlignment="1">
      <alignment horizontal="left" indent="1"/>
    </xf>
    <xf numFmtId="0" fontId="0" fillId="0" borderId="6" xfId="0" applyBorder="1" applyAlignment="1"/>
    <xf numFmtId="0" fontId="0" fillId="0" borderId="6" xfId="0" applyBorder="1" applyAlignment="1">
      <alignment horizontal="right"/>
    </xf>
    <xf numFmtId="0" fontId="0" fillId="0" borderId="6" xfId="0" applyBorder="1" applyAlignment="1">
      <alignment vertical="center"/>
    </xf>
    <xf numFmtId="49" fontId="0" fillId="0" borderId="8" xfId="0" applyNumberFormat="1" applyFont="1" applyBorder="1" applyAlignment="1">
      <alignment horizontal="left" vertical="center"/>
    </xf>
    <xf numFmtId="0" fontId="0" fillId="0" borderId="14" xfId="0" applyBorder="1" applyAlignment="1">
      <alignment horizontal="left" vertical="center" indent="1"/>
    </xf>
    <xf numFmtId="0" fontId="0" fillId="0" borderId="12" xfId="0" applyBorder="1" applyAlignment="1">
      <alignment horizontal="left" vertical="center"/>
    </xf>
    <xf numFmtId="0" fontId="0" fillId="0" borderId="12" xfId="0" applyBorder="1"/>
    <xf numFmtId="1" fontId="8" fillId="0" borderId="15" xfId="0" applyNumberFormat="1" applyFont="1" applyBorder="1" applyAlignment="1">
      <alignment horizontal="right" vertical="center"/>
    </xf>
    <xf numFmtId="0" fontId="0" fillId="0" borderId="12" xfId="0" applyBorder="1" applyAlignment="1">
      <alignment horizontal="left" vertical="center" indent="1"/>
    </xf>
    <xf numFmtId="49" fontId="0" fillId="0" borderId="16" xfId="0" applyNumberFormat="1" applyFont="1" applyBorder="1" applyAlignment="1">
      <alignment horizontal="left" vertical="center"/>
    </xf>
    <xf numFmtId="49" fontId="0" fillId="0" borderId="2" xfId="0" applyNumberFormat="1" applyFont="1" applyBorder="1" applyAlignment="1">
      <alignment horizontal="left" vertical="center"/>
    </xf>
    <xf numFmtId="1" fontId="8" fillId="0" borderId="12" xfId="0" applyNumberFormat="1" applyFont="1" applyBorder="1" applyAlignment="1">
      <alignment horizontal="right" vertical="center"/>
    </xf>
    <xf numFmtId="0" fontId="0" fillId="0" borderId="14" xfId="0" applyBorder="1" applyAlignment="1">
      <alignment horizontal="left" indent="1"/>
    </xf>
    <xf numFmtId="0" fontId="0" fillId="0" borderId="17" xfId="0" applyFont="1" applyBorder="1" applyAlignment="1">
      <alignment horizontal="left" vertical="top" indent="1"/>
    </xf>
    <xf numFmtId="0" fontId="0" fillId="0" borderId="18" xfId="0" applyBorder="1" applyAlignment="1">
      <alignment vertical="top"/>
    </xf>
    <xf numFmtId="0" fontId="8" fillId="0" borderId="18" xfId="0" applyFont="1" applyFill="1" applyBorder="1" applyAlignment="1">
      <alignment horizontal="left" vertical="top"/>
    </xf>
    <xf numFmtId="0" fontId="8" fillId="0" borderId="18" xfId="0" applyFont="1" applyBorder="1" applyAlignment="1">
      <alignment vertical="center"/>
    </xf>
    <xf numFmtId="0" fontId="0" fillId="0" borderId="18" xfId="0" applyFont="1" applyBorder="1" applyAlignment="1">
      <alignment horizontal="right" vertical="center"/>
    </xf>
    <xf numFmtId="0" fontId="0" fillId="0" borderId="19" xfId="0" applyBorder="1" applyAlignment="1"/>
    <xf numFmtId="0" fontId="0" fillId="0" borderId="6" xfId="0" applyBorder="1" applyAlignment="1">
      <alignment horizontal="left"/>
    </xf>
    <xf numFmtId="0" fontId="0" fillId="0" borderId="20" xfId="0" applyBorder="1"/>
    <xf numFmtId="0" fontId="8" fillId="0" borderId="14" xfId="0" applyFont="1" applyBorder="1" applyAlignment="1">
      <alignment horizontal="left" vertical="center" indent="1"/>
    </xf>
    <xf numFmtId="0" fontId="8" fillId="0" borderId="12" xfId="0" applyFont="1" applyBorder="1" applyAlignment="1">
      <alignment horizontal="left" vertical="center"/>
    </xf>
    <xf numFmtId="0" fontId="8" fillId="0" borderId="12" xfId="0" applyFont="1" applyBorder="1"/>
    <xf numFmtId="49" fontId="0" fillId="0" borderId="12" xfId="0" applyNumberFormat="1" applyBorder="1" applyAlignment="1">
      <alignment vertical="center"/>
    </xf>
    <xf numFmtId="0" fontId="0" fillId="0" borderId="21" xfId="0" applyBorder="1" applyAlignment="1">
      <alignment vertical="center"/>
    </xf>
    <xf numFmtId="49" fontId="0" fillId="0" borderId="0" xfId="0" applyNumberFormat="1"/>
    <xf numFmtId="4" fontId="0" fillId="0" borderId="0" xfId="0" applyNumberFormat="1"/>
    <xf numFmtId="4" fontId="0" fillId="0" borderId="0" xfId="0" applyNumberFormat="1" applyAlignment="1"/>
    <xf numFmtId="3" fontId="0" fillId="0" borderId="0" xfId="0" applyNumberFormat="1" applyAlignment="1"/>
    <xf numFmtId="3" fontId="0" fillId="0" borderId="26" xfId="0" applyNumberFormat="1" applyBorder="1"/>
    <xf numFmtId="0" fontId="4" fillId="0" borderId="0" xfId="0" applyFont="1" applyAlignment="1">
      <alignment horizontal="left" vertical="center"/>
    </xf>
    <xf numFmtId="0" fontId="2" fillId="0" borderId="0" xfId="0" applyFont="1" applyAlignment="1">
      <alignment horizontal="center" vertical="center"/>
    </xf>
    <xf numFmtId="0" fontId="2" fillId="0" borderId="0" xfId="0" applyFont="1" applyAlignment="1">
      <alignment horizontal="center" vertical="center" shrinkToFit="1"/>
    </xf>
    <xf numFmtId="3" fontId="10" fillId="4" borderId="28" xfId="0" applyNumberFormat="1" applyFont="1" applyFill="1" applyBorder="1" applyAlignment="1">
      <alignment horizontal="center" vertical="center" wrapText="1" shrinkToFit="1"/>
    </xf>
    <xf numFmtId="3" fontId="7" fillId="4" borderId="28" xfId="0" applyNumberFormat="1" applyFont="1" applyFill="1" applyBorder="1" applyAlignment="1">
      <alignment horizontal="center" vertical="center" wrapText="1" shrinkToFit="1"/>
    </xf>
    <xf numFmtId="3" fontId="7" fillId="4" borderId="28" xfId="0" applyNumberFormat="1" applyFont="1" applyFill="1" applyBorder="1" applyAlignment="1">
      <alignment horizontal="center" vertical="center" wrapText="1"/>
    </xf>
    <xf numFmtId="3" fontId="0" fillId="0" borderId="29" xfId="0" applyNumberFormat="1" applyBorder="1" applyAlignment="1">
      <alignment vertical="center"/>
    </xf>
    <xf numFmtId="0" fontId="4" fillId="3" borderId="11" xfId="0" applyFont="1" applyFill="1" applyBorder="1" applyAlignment="1">
      <alignment horizontal="left" vertical="center" indent="1"/>
    </xf>
    <xf numFmtId="0" fontId="5" fillId="3" borderId="7" xfId="0" applyFont="1" applyFill="1" applyBorder="1" applyAlignment="1">
      <alignment horizontal="left" vertical="center"/>
    </xf>
    <xf numFmtId="0" fontId="0" fillId="3" borderId="7" xfId="0" applyFill="1" applyBorder="1" applyAlignment="1">
      <alignment horizontal="left" vertical="center"/>
    </xf>
    <xf numFmtId="4" fontId="4" fillId="3" borderId="7" xfId="0" applyNumberFormat="1" applyFont="1" applyFill="1" applyBorder="1" applyAlignment="1">
      <alignment horizontal="left" vertical="center"/>
    </xf>
    <xf numFmtId="49" fontId="0" fillId="3" borderId="13" xfId="0" applyNumberFormat="1" applyFill="1" applyBorder="1" applyAlignment="1">
      <alignment horizontal="left" vertical="center"/>
    </xf>
    <xf numFmtId="0" fontId="6" fillId="0" borderId="0" xfId="0" applyFont="1"/>
    <xf numFmtId="0" fontId="14" fillId="0" borderId="26" xfId="0" applyFont="1" applyBorder="1" applyAlignment="1">
      <alignment horizontal="center" vertical="center" wrapText="1"/>
    </xf>
    <xf numFmtId="0" fontId="7" fillId="0" borderId="26" xfId="0" applyFont="1" applyBorder="1" applyAlignment="1">
      <alignment vertical="center"/>
    </xf>
    <xf numFmtId="0" fontId="7" fillId="0" borderId="26" xfId="0" applyFont="1" applyBorder="1"/>
    <xf numFmtId="0" fontId="15" fillId="0" borderId="0" xfId="0" applyFont="1"/>
    <xf numFmtId="49" fontId="0" fillId="0" borderId="0" xfId="0" applyNumberFormat="1" applyAlignment="1">
      <alignment horizontal="left" vertical="top" wrapText="1"/>
    </xf>
    <xf numFmtId="0" fontId="14" fillId="0" borderId="0" xfId="0" applyFont="1" applyFill="1" applyBorder="1" applyAlignment="1">
      <alignment horizontal="center" vertical="center" wrapText="1"/>
    </xf>
    <xf numFmtId="49" fontId="7" fillId="0" borderId="0" xfId="0" applyNumberFormat="1" applyFont="1" applyFill="1" applyBorder="1" applyAlignment="1">
      <alignment vertical="center"/>
    </xf>
    <xf numFmtId="4" fontId="7" fillId="0" borderId="0" xfId="0" applyNumberFormat="1" applyFont="1" applyFill="1" applyBorder="1" applyAlignment="1">
      <alignment horizontal="center" vertical="center"/>
    </xf>
    <xf numFmtId="4" fontId="7" fillId="0" borderId="0" xfId="0" applyNumberFormat="1" applyFont="1" applyFill="1" applyBorder="1" applyAlignment="1">
      <alignment vertical="center"/>
    </xf>
    <xf numFmtId="3" fontId="7" fillId="0" borderId="0" xfId="0" applyNumberFormat="1" applyFont="1" applyFill="1" applyBorder="1" applyAlignment="1">
      <alignment vertical="center"/>
    </xf>
    <xf numFmtId="0" fontId="7" fillId="0" borderId="0" xfId="0" applyFont="1" applyFill="1" applyBorder="1" applyAlignment="1">
      <alignment vertical="center"/>
    </xf>
    <xf numFmtId="4" fontId="0" fillId="0" borderId="29" xfId="0" applyNumberFormat="1" applyBorder="1" applyAlignment="1">
      <alignment vertical="center" shrinkToFit="1"/>
    </xf>
    <xf numFmtId="3" fontId="7" fillId="0" borderId="0" xfId="0" applyNumberFormat="1" applyFont="1" applyFill="1" applyBorder="1" applyAlignment="1">
      <alignment vertical="center" wrapText="1"/>
    </xf>
    <xf numFmtId="3" fontId="10" fillId="0" borderId="0" xfId="0" applyNumberFormat="1" applyFont="1" applyFill="1" applyBorder="1" applyAlignment="1">
      <alignment horizontal="center" vertical="center" wrapText="1" shrinkToFit="1"/>
    </xf>
    <xf numFmtId="3" fontId="7" fillId="0" borderId="0" xfId="0" applyNumberFormat="1" applyFont="1" applyFill="1" applyBorder="1" applyAlignment="1">
      <alignment horizontal="center" vertical="center" wrapText="1" shrinkToFit="1"/>
    </xf>
    <xf numFmtId="3" fontId="7" fillId="0" borderId="0" xfId="0" applyNumberFormat="1" applyFont="1" applyFill="1" applyBorder="1" applyAlignment="1">
      <alignment horizontal="center" vertical="center" wrapText="1"/>
    </xf>
    <xf numFmtId="0" fontId="9" fillId="5" borderId="1" xfId="0" applyFont="1" applyFill="1" applyBorder="1" applyAlignment="1">
      <alignment horizontal="left" vertical="center" indent="1"/>
    </xf>
    <xf numFmtId="0" fontId="0" fillId="5" borderId="0" xfId="0" applyFill="1" applyBorder="1"/>
    <xf numFmtId="49" fontId="6" fillId="5" borderId="0" xfId="0" applyNumberFormat="1" applyFont="1" applyFill="1" applyBorder="1" applyAlignment="1">
      <alignment horizontal="left" vertical="center"/>
    </xf>
    <xf numFmtId="0" fontId="0" fillId="5" borderId="1" xfId="0" applyFont="1" applyFill="1" applyBorder="1" applyAlignment="1">
      <alignment horizontal="left" vertical="center" indent="1"/>
    </xf>
    <xf numFmtId="0" fontId="8" fillId="5" borderId="0" xfId="0" applyFont="1" applyFill="1" applyBorder="1" applyAlignment="1">
      <alignment horizontal="left" vertical="center"/>
    </xf>
    <xf numFmtId="0" fontId="0" fillId="5" borderId="9" xfId="0" applyFont="1" applyFill="1" applyBorder="1" applyAlignment="1">
      <alignment horizontal="left" vertical="center" indent="1"/>
    </xf>
    <xf numFmtId="0" fontId="0" fillId="5" borderId="6" xfId="0" applyFont="1" applyFill="1" applyBorder="1"/>
    <xf numFmtId="0" fontId="8" fillId="5" borderId="6" xfId="0" applyFont="1" applyFill="1" applyBorder="1" applyAlignment="1">
      <alignment horizontal="left" vertical="center"/>
    </xf>
    <xf numFmtId="0" fontId="4" fillId="5" borderId="11" xfId="0" applyFont="1" applyFill="1" applyBorder="1" applyAlignment="1">
      <alignment horizontal="left" vertical="center" indent="1"/>
    </xf>
    <xf numFmtId="0" fontId="0" fillId="5" borderId="7" xfId="0" applyFill="1" applyBorder="1"/>
    <xf numFmtId="49" fontId="8" fillId="5" borderId="13" xfId="0" applyNumberFormat="1" applyFont="1" applyFill="1" applyBorder="1" applyAlignment="1">
      <alignment horizontal="left" vertical="center"/>
    </xf>
    <xf numFmtId="4" fontId="0" fillId="5" borderId="33" xfId="0" applyNumberFormat="1" applyFill="1" applyBorder="1" applyAlignment="1">
      <alignment vertical="center" shrinkToFit="1"/>
    </xf>
    <xf numFmtId="3" fontId="0" fillId="5" borderId="33" xfId="0" applyNumberFormat="1" applyFill="1" applyBorder="1" applyAlignment="1">
      <alignment vertical="center"/>
    </xf>
    <xf numFmtId="49" fontId="8" fillId="0" borderId="18" xfId="0" applyNumberFormat="1" applyFont="1" applyFill="1" applyBorder="1" applyAlignment="1">
      <alignment horizontal="left" vertical="center"/>
    </xf>
    <xf numFmtId="49" fontId="8" fillId="0" borderId="0" xfId="0" applyNumberFormat="1" applyFont="1" applyFill="1" applyBorder="1" applyAlignment="1">
      <alignment horizontal="left" vertical="center"/>
    </xf>
    <xf numFmtId="3" fontId="7" fillId="4" borderId="33" xfId="0" applyNumberFormat="1" applyFont="1" applyFill="1" applyBorder="1" applyAlignment="1">
      <alignment vertical="center"/>
    </xf>
    <xf numFmtId="3" fontId="0" fillId="0" borderId="33" xfId="0" applyNumberFormat="1" applyBorder="1" applyAlignment="1">
      <alignment horizontal="left" vertical="center"/>
    </xf>
    <xf numFmtId="0" fontId="0" fillId="0" borderId="33" xfId="0" applyBorder="1" applyAlignment="1">
      <alignment vertical="center"/>
    </xf>
    <xf numFmtId="49" fontId="0" fillId="0" borderId="31" xfId="0" applyNumberFormat="1" applyBorder="1" applyAlignment="1">
      <alignment vertical="center"/>
    </xf>
    <xf numFmtId="0" fontId="0" fillId="6" borderId="10" xfId="0" applyFill="1" applyBorder="1" applyAlignment="1">
      <alignment vertical="top"/>
    </xf>
    <xf numFmtId="0" fontId="0" fillId="6" borderId="34" xfId="0" applyFill="1" applyBorder="1" applyAlignment="1">
      <alignment horizontal="left" vertical="top" wrapText="1"/>
    </xf>
    <xf numFmtId="0" fontId="0" fillId="6" borderId="34" xfId="0" applyFill="1" applyBorder="1" applyAlignment="1">
      <alignment vertical="top" shrinkToFit="1"/>
    </xf>
    <xf numFmtId="164" fontId="0" fillId="6" borderId="34" xfId="0" applyNumberFormat="1" applyFill="1" applyBorder="1" applyAlignment="1">
      <alignment vertical="top" shrinkToFit="1"/>
    </xf>
    <xf numFmtId="4" fontId="0" fillId="6" borderId="34" xfId="0" applyNumberFormat="1" applyFill="1" applyBorder="1" applyAlignment="1">
      <alignment vertical="top" shrinkToFit="1"/>
    </xf>
    <xf numFmtId="0" fontId="15" fillId="0" borderId="26" xfId="0" applyFont="1" applyBorder="1" applyAlignment="1">
      <alignment vertical="top"/>
    </xf>
    <xf numFmtId="0" fontId="15" fillId="0" borderId="35" xfId="0" applyFont="1" applyBorder="1" applyAlignment="1">
      <alignment horizontal="left" vertical="top" wrapText="1"/>
    </xf>
    <xf numFmtId="0" fontId="15" fillId="0" borderId="35" xfId="0" applyFont="1" applyBorder="1" applyAlignment="1">
      <alignment vertical="top" shrinkToFit="1"/>
    </xf>
    <xf numFmtId="164" fontId="15" fillId="0" borderId="35" xfId="0" applyNumberFormat="1" applyFont="1" applyBorder="1" applyAlignment="1">
      <alignment vertical="top" shrinkToFit="1"/>
    </xf>
    <xf numFmtId="4" fontId="15" fillId="7" borderId="35" xfId="0" applyNumberFormat="1" applyFont="1" applyFill="1" applyBorder="1" applyAlignment="1" applyProtection="1">
      <alignment vertical="top" shrinkToFit="1"/>
      <protection locked="0"/>
    </xf>
    <xf numFmtId="4" fontId="15" fillId="0" borderId="35" xfId="0" applyNumberFormat="1" applyFont="1" applyBorder="1" applyAlignment="1">
      <alignment vertical="top" shrinkToFit="1"/>
    </xf>
    <xf numFmtId="0" fontId="15" fillId="0" borderId="10" xfId="0" applyFont="1" applyBorder="1" applyAlignment="1">
      <alignment vertical="top"/>
    </xf>
    <xf numFmtId="0" fontId="0" fillId="6" borderId="33" xfId="0" applyFill="1" applyBorder="1"/>
    <xf numFmtId="49" fontId="0" fillId="6" borderId="33" xfId="0" applyNumberFormat="1" applyFill="1" applyBorder="1"/>
    <xf numFmtId="0" fontId="14" fillId="6" borderId="27" xfId="0" applyFont="1" applyFill="1" applyBorder="1" applyAlignment="1">
      <alignment horizontal="center" vertical="center" wrapText="1"/>
    </xf>
    <xf numFmtId="0" fontId="14" fillId="6" borderId="18" xfId="0" applyFont="1" applyFill="1" applyBorder="1" applyAlignment="1">
      <alignment horizontal="center" vertical="center" wrapText="1"/>
    </xf>
    <xf numFmtId="0" fontId="14" fillId="6" borderId="38" xfId="0" applyFont="1" applyFill="1" applyBorder="1" applyAlignment="1">
      <alignment horizontal="center" vertical="center" wrapText="1"/>
    </xf>
    <xf numFmtId="49" fontId="7" fillId="0" borderId="27" xfId="0" applyNumberFormat="1" applyFont="1" applyBorder="1" applyAlignment="1">
      <alignment vertical="center"/>
    </xf>
    <xf numFmtId="4" fontId="7" fillId="0" borderId="38" xfId="0" applyNumberFormat="1" applyFont="1" applyBorder="1" applyAlignment="1">
      <alignment horizontal="center" vertical="center"/>
    </xf>
    <xf numFmtId="4" fontId="7" fillId="0" borderId="38" xfId="0" applyNumberFormat="1" applyFont="1" applyBorder="1" applyAlignment="1">
      <alignment vertical="center"/>
    </xf>
    <xf numFmtId="49" fontId="7" fillId="0" borderId="26" xfId="0" applyNumberFormat="1" applyFont="1" applyBorder="1" applyAlignment="1">
      <alignment vertical="center"/>
    </xf>
    <xf numFmtId="4" fontId="7" fillId="0" borderId="35" xfId="0" applyNumberFormat="1" applyFont="1" applyBorder="1" applyAlignment="1">
      <alignment horizontal="center" vertical="center"/>
    </xf>
    <xf numFmtId="4" fontId="7" fillId="0" borderId="35" xfId="0" applyNumberFormat="1" applyFont="1" applyBorder="1" applyAlignment="1">
      <alignment vertical="center"/>
    </xf>
    <xf numFmtId="49" fontId="7" fillId="0" borderId="10" xfId="0" applyNumberFormat="1" applyFont="1" applyBorder="1" applyAlignment="1">
      <alignment vertical="center"/>
    </xf>
    <xf numFmtId="4" fontId="7" fillId="0" borderId="34" xfId="0" applyNumberFormat="1" applyFont="1" applyBorder="1" applyAlignment="1">
      <alignment horizontal="center" vertical="center"/>
    </xf>
    <xf numFmtId="4" fontId="7" fillId="0" borderId="34" xfId="0" applyNumberFormat="1" applyFont="1" applyBorder="1" applyAlignment="1">
      <alignment vertical="center"/>
    </xf>
    <xf numFmtId="0" fontId="7" fillId="8" borderId="10" xfId="0" applyFont="1" applyFill="1" applyBorder="1"/>
    <xf numFmtId="0" fontId="7" fillId="8" borderId="6" xfId="0" applyFont="1" applyFill="1" applyBorder="1"/>
    <xf numFmtId="4" fontId="7" fillId="8" borderId="34" xfId="0" applyNumberFormat="1" applyFont="1" applyFill="1" applyBorder="1" applyAlignment="1">
      <alignment horizontal="center"/>
    </xf>
    <xf numFmtId="4" fontId="7" fillId="8" borderId="34" xfId="0" applyNumberFormat="1" applyFont="1" applyFill="1" applyBorder="1"/>
    <xf numFmtId="49" fontId="0" fillId="6" borderId="31" xfId="0" applyNumberFormat="1" applyFill="1" applyBorder="1"/>
    <xf numFmtId="0" fontId="0" fillId="6" borderId="31" xfId="0" applyFill="1" applyBorder="1"/>
    <xf numFmtId="0" fontId="0" fillId="6" borderId="32" xfId="0" applyFill="1" applyBorder="1"/>
    <xf numFmtId="0" fontId="0" fillId="6" borderId="38" xfId="0" applyFill="1" applyBorder="1"/>
    <xf numFmtId="49" fontId="0" fillId="6" borderId="38" xfId="0" applyNumberFormat="1" applyFill="1" applyBorder="1"/>
    <xf numFmtId="0" fontId="0" fillId="6" borderId="27" xfId="0" applyFill="1" applyBorder="1"/>
    <xf numFmtId="0" fontId="0" fillId="6" borderId="38" xfId="0" applyFill="1" applyBorder="1" applyAlignment="1">
      <alignment wrapText="1"/>
    </xf>
    <xf numFmtId="0" fontId="0" fillId="6" borderId="30" xfId="0" applyFill="1" applyBorder="1" applyAlignment="1">
      <alignment vertical="top"/>
    </xf>
    <xf numFmtId="49" fontId="0" fillId="6" borderId="30" xfId="0" applyNumberFormat="1" applyFill="1" applyBorder="1" applyAlignment="1">
      <alignment vertical="top"/>
    </xf>
    <xf numFmtId="49" fontId="0" fillId="6" borderId="33" xfId="0" applyNumberFormat="1" applyFill="1" applyBorder="1" applyAlignment="1">
      <alignment vertical="top"/>
    </xf>
    <xf numFmtId="0" fontId="0" fillId="6" borderId="33" xfId="0" applyFill="1" applyBorder="1" applyAlignment="1">
      <alignment vertical="top"/>
    </xf>
    <xf numFmtId="164" fontId="0" fillId="6" borderId="33" xfId="0" applyNumberFormat="1" applyFill="1" applyBorder="1" applyAlignment="1">
      <alignment vertical="top"/>
    </xf>
    <xf numFmtId="4" fontId="0" fillId="6" borderId="33" xfId="0" applyNumberFormat="1" applyFill="1" applyBorder="1" applyAlignment="1">
      <alignment vertical="top"/>
    </xf>
    <xf numFmtId="0" fontId="15" fillId="0" borderId="26" xfId="0" applyFont="1" applyBorder="1" applyAlignment="1">
      <alignment vertical="top" shrinkToFit="1"/>
    </xf>
    <xf numFmtId="0" fontId="17" fillId="0" borderId="35" xfId="0" quotePrefix="1" applyFont="1" applyBorder="1" applyAlignment="1">
      <alignment horizontal="left" vertical="top" wrapText="1"/>
    </xf>
    <xf numFmtId="0" fontId="17" fillId="0" borderId="35" xfId="0" applyFont="1" applyBorder="1" applyAlignment="1">
      <alignment vertical="top" wrapText="1" shrinkToFit="1"/>
    </xf>
    <xf numFmtId="164" fontId="17" fillId="0" borderId="35" xfId="0" applyNumberFormat="1" applyFont="1" applyBorder="1" applyAlignment="1">
      <alignment vertical="top" wrapText="1" shrinkToFit="1"/>
    </xf>
    <xf numFmtId="0" fontId="18" fillId="0" borderId="35" xfId="0" applyFont="1" applyBorder="1" applyAlignment="1">
      <alignment horizontal="left" vertical="top" wrapText="1"/>
    </xf>
    <xf numFmtId="0" fontId="18" fillId="0" borderId="35" xfId="0" applyFont="1" applyBorder="1" applyAlignment="1">
      <alignment vertical="top" wrapText="1" shrinkToFit="1"/>
    </xf>
    <xf numFmtId="164" fontId="18" fillId="0" borderId="35" xfId="0" applyNumberFormat="1" applyFont="1" applyBorder="1" applyAlignment="1">
      <alignment vertical="top" wrapText="1" shrinkToFit="1"/>
    </xf>
    <xf numFmtId="0" fontId="18" fillId="0" borderId="35" xfId="0" quotePrefix="1" applyFont="1" applyBorder="1" applyAlignment="1">
      <alignment horizontal="left" vertical="top" wrapText="1"/>
    </xf>
    <xf numFmtId="0" fontId="0" fillId="6" borderId="10" xfId="0" applyFill="1" applyBorder="1" applyAlignment="1">
      <alignment vertical="top" shrinkToFit="1"/>
    </xf>
    <xf numFmtId="4" fontId="7" fillId="8" borderId="33" xfId="0" applyNumberFormat="1" applyFont="1" applyFill="1" applyBorder="1" applyAlignment="1">
      <alignment horizontal="center"/>
    </xf>
    <xf numFmtId="4" fontId="7" fillId="8" borderId="33" xfId="0" applyNumberFormat="1" applyFont="1" applyFill="1" applyBorder="1"/>
    <xf numFmtId="0" fontId="7" fillId="8" borderId="30" xfId="0" applyFont="1" applyFill="1" applyBorder="1"/>
    <xf numFmtId="0" fontId="7" fillId="8" borderId="31" xfId="0" applyFont="1" applyFill="1" applyBorder="1"/>
    <xf numFmtId="0" fontId="15" fillId="0" borderId="27" xfId="0" applyFont="1" applyBorder="1" applyAlignment="1">
      <alignment vertical="top"/>
    </xf>
    <xf numFmtId="0" fontId="15" fillId="0" borderId="38" xfId="0" applyFont="1" applyBorder="1" applyAlignment="1">
      <alignment horizontal="left" vertical="top" wrapText="1"/>
    </xf>
    <xf numFmtId="0" fontId="15" fillId="0" borderId="38" xfId="0" applyFont="1" applyBorder="1" applyAlignment="1">
      <alignment vertical="top" shrinkToFit="1"/>
    </xf>
    <xf numFmtId="164" fontId="15" fillId="0" borderId="38" xfId="0" applyNumberFormat="1" applyFont="1" applyBorder="1" applyAlignment="1">
      <alignment vertical="top" shrinkToFit="1"/>
    </xf>
    <xf numFmtId="4" fontId="15" fillId="7" borderId="38" xfId="0" applyNumberFormat="1" applyFont="1" applyFill="1" applyBorder="1" applyAlignment="1" applyProtection="1">
      <alignment vertical="top" shrinkToFit="1"/>
      <protection locked="0"/>
    </xf>
    <xf numFmtId="4" fontId="15" fillId="0" borderId="38" xfId="0" applyNumberFormat="1" applyFont="1" applyBorder="1" applyAlignment="1">
      <alignment vertical="top" shrinkToFit="1"/>
    </xf>
    <xf numFmtId="0" fontId="15" fillId="0" borderId="34" xfId="0" applyFont="1" applyBorder="1" applyAlignment="1">
      <alignment horizontal="left" vertical="top" wrapText="1"/>
    </xf>
    <xf numFmtId="0" fontId="15" fillId="0" borderId="34" xfId="0" applyFont="1" applyBorder="1" applyAlignment="1">
      <alignment vertical="top" shrinkToFit="1"/>
    </xf>
    <xf numFmtId="164" fontId="15" fillId="0" borderId="34" xfId="0" applyNumberFormat="1" applyFont="1" applyBorder="1" applyAlignment="1">
      <alignment vertical="top" shrinkToFit="1"/>
    </xf>
    <xf numFmtId="4" fontId="15" fillId="7" borderId="34" xfId="0" applyNumberFormat="1" applyFont="1" applyFill="1" applyBorder="1" applyAlignment="1" applyProtection="1">
      <alignment vertical="top" shrinkToFit="1"/>
      <protection locked="0"/>
    </xf>
    <xf numFmtId="4" fontId="15" fillId="0" borderId="34" xfId="0" applyNumberFormat="1" applyFont="1" applyBorder="1" applyAlignment="1">
      <alignment vertical="top" shrinkToFit="1"/>
    </xf>
    <xf numFmtId="4" fontId="7" fillId="8" borderId="10" xfId="0" applyNumberFormat="1" applyFont="1" applyFill="1" applyBorder="1"/>
    <xf numFmtId="4" fontId="7" fillId="8" borderId="30" xfId="0" applyNumberFormat="1" applyFont="1" applyFill="1" applyBorder="1"/>
    <xf numFmtId="4" fontId="7" fillId="8" borderId="32" xfId="0" applyNumberFormat="1" applyFont="1" applyFill="1" applyBorder="1"/>
    <xf numFmtId="0" fontId="0" fillId="6" borderId="32" xfId="0" applyFill="1" applyBorder="1" applyAlignment="1">
      <alignment vertical="top"/>
    </xf>
    <xf numFmtId="0" fontId="15" fillId="0" borderId="36" xfId="0" applyFont="1" applyBorder="1" applyAlignment="1">
      <alignment vertical="top" shrinkToFit="1"/>
    </xf>
    <xf numFmtId="0" fontId="17" fillId="0" borderId="36" xfId="0" applyFont="1" applyBorder="1" applyAlignment="1">
      <alignment vertical="top" wrapText="1" shrinkToFit="1"/>
    </xf>
    <xf numFmtId="0" fontId="0" fillId="6" borderId="37" xfId="0" applyFill="1" applyBorder="1" applyAlignment="1">
      <alignment vertical="top" shrinkToFit="1"/>
    </xf>
    <xf numFmtId="0" fontId="17" fillId="0" borderId="34" xfId="0" quotePrefix="1" applyFont="1" applyBorder="1" applyAlignment="1">
      <alignment horizontal="left" vertical="top" wrapText="1"/>
    </xf>
    <xf numFmtId="0" fontId="17" fillId="0" borderId="37" xfId="0" applyFont="1" applyBorder="1" applyAlignment="1">
      <alignment vertical="top" wrapText="1" shrinkToFit="1"/>
    </xf>
    <xf numFmtId="164" fontId="17" fillId="0" borderId="34" xfId="0" applyNumberFormat="1" applyFont="1" applyBorder="1" applyAlignment="1">
      <alignment vertical="top" wrapText="1" shrinkToFit="1"/>
    </xf>
    <xf numFmtId="0" fontId="15" fillId="0" borderId="10" xfId="0" applyFont="1" applyBorder="1" applyAlignment="1">
      <alignment vertical="top" shrinkToFit="1"/>
    </xf>
    <xf numFmtId="49" fontId="8" fillId="7" borderId="6" xfId="0" applyNumberFormat="1" applyFont="1" applyFill="1" applyBorder="1" applyAlignment="1" applyProtection="1">
      <alignment horizontal="left" vertical="center"/>
      <protection locked="0"/>
    </xf>
    <xf numFmtId="49" fontId="8" fillId="7" borderId="0" xfId="0" applyNumberFormat="1" applyFont="1" applyFill="1" applyBorder="1" applyAlignment="1" applyProtection="1">
      <alignment horizontal="left" vertical="center"/>
      <protection locked="0"/>
    </xf>
    <xf numFmtId="0" fontId="8" fillId="7" borderId="0" xfId="0" applyFont="1" applyFill="1" applyBorder="1" applyAlignment="1" applyProtection="1">
      <alignment horizontal="left" vertical="center"/>
      <protection locked="0"/>
    </xf>
    <xf numFmtId="0" fontId="3" fillId="2" borderId="0" xfId="0" applyFont="1" applyFill="1" applyAlignment="1">
      <alignment horizontal="left" wrapText="1"/>
    </xf>
    <xf numFmtId="3" fontId="0" fillId="0" borderId="31" xfId="0" applyNumberFormat="1" applyBorder="1" applyAlignment="1">
      <alignment vertical="center"/>
    </xf>
    <xf numFmtId="3" fontId="0" fillId="0" borderId="32" xfId="0" applyNumberFormat="1" applyBorder="1" applyAlignment="1">
      <alignment vertical="center"/>
    </xf>
    <xf numFmtId="0" fontId="8" fillId="5" borderId="6" xfId="0" applyFont="1" applyFill="1" applyBorder="1" applyAlignment="1">
      <alignment horizontal="left" vertical="center" wrapText="1"/>
    </xf>
    <xf numFmtId="0" fontId="8" fillId="5" borderId="8" xfId="0" applyFont="1" applyFill="1" applyBorder="1" applyAlignment="1">
      <alignment horizontal="left" vertical="center" wrapText="1"/>
    </xf>
    <xf numFmtId="49" fontId="8" fillId="7" borderId="6" xfId="0" applyNumberFormat="1" applyFont="1" applyFill="1" applyBorder="1" applyAlignment="1" applyProtection="1">
      <alignment horizontal="left" vertical="center"/>
      <protection locked="0"/>
    </xf>
    <xf numFmtId="49" fontId="0" fillId="7" borderId="6" xfId="0" applyNumberFormat="1" applyFill="1" applyBorder="1" applyAlignment="1" applyProtection="1">
      <alignment horizontal="left" vertical="center"/>
      <protection locked="0"/>
    </xf>
    <xf numFmtId="4" fontId="11" fillId="0" borderId="30" xfId="0" applyNumberFormat="1" applyFont="1" applyBorder="1" applyAlignment="1">
      <alignment horizontal="right" vertical="center"/>
    </xf>
    <xf numFmtId="4" fontId="11" fillId="0" borderId="31" xfId="0" applyNumberFormat="1" applyFont="1" applyBorder="1" applyAlignment="1">
      <alignment horizontal="right" vertical="center"/>
    </xf>
    <xf numFmtId="0" fontId="2" fillId="0" borderId="23" xfId="0" applyFont="1" applyBorder="1" applyAlignment="1">
      <alignment horizontal="center" vertical="center"/>
    </xf>
    <xf numFmtId="0" fontId="2" fillId="0" borderId="24" xfId="0" applyFont="1" applyBorder="1" applyAlignment="1">
      <alignment horizontal="center" vertical="center"/>
    </xf>
    <xf numFmtId="0" fontId="2" fillId="0" borderId="25" xfId="0" applyFont="1" applyBorder="1" applyAlignment="1">
      <alignment horizontal="center" vertical="center"/>
    </xf>
    <xf numFmtId="49" fontId="6" fillId="5" borderId="18" xfId="0" applyNumberFormat="1" applyFont="1" applyFill="1" applyBorder="1" applyAlignment="1">
      <alignment horizontal="left" vertical="center" wrapText="1"/>
    </xf>
    <xf numFmtId="0" fontId="0" fillId="5" borderId="18" xfId="0" applyFill="1" applyBorder="1" applyAlignment="1">
      <alignment wrapText="1"/>
    </xf>
    <xf numFmtId="0" fontId="0" fillId="5" borderId="19" xfId="0" applyFill="1" applyBorder="1" applyAlignment="1">
      <alignment wrapText="1"/>
    </xf>
    <xf numFmtId="0" fontId="8" fillId="5" borderId="0" xfId="0" applyFont="1" applyFill="1" applyBorder="1" applyAlignment="1">
      <alignment horizontal="left" vertical="center" wrapText="1"/>
    </xf>
    <xf numFmtId="0" fontId="0" fillId="5" borderId="0" xfId="0" applyFill="1" applyAlignment="1">
      <alignment wrapText="1"/>
    </xf>
    <xf numFmtId="0" fontId="0" fillId="5" borderId="2" xfId="0" applyFill="1" applyBorder="1" applyAlignment="1">
      <alignment wrapText="1"/>
    </xf>
    <xf numFmtId="1" fontId="0" fillId="0" borderId="6" xfId="0" applyNumberFormat="1" applyFont="1" applyBorder="1" applyAlignment="1">
      <alignment horizontal="right" indent="1"/>
    </xf>
    <xf numFmtId="0" fontId="0" fillId="0" borderId="6" xfId="0" applyFont="1" applyBorder="1" applyAlignment="1">
      <alignment horizontal="right" indent="1"/>
    </xf>
    <xf numFmtId="0" fontId="0" fillId="0" borderId="8" xfId="0" applyFont="1" applyBorder="1" applyAlignment="1">
      <alignment horizontal="right" indent="1"/>
    </xf>
    <xf numFmtId="49" fontId="7" fillId="0" borderId="0" xfId="0" applyNumberFormat="1" applyFont="1" applyFill="1" applyBorder="1" applyAlignment="1">
      <alignment vertical="center" wrapText="1"/>
    </xf>
    <xf numFmtId="49" fontId="8" fillId="7" borderId="18" xfId="0" applyNumberFormat="1" applyFont="1" applyFill="1" applyBorder="1" applyAlignment="1" applyProtection="1">
      <alignment horizontal="left" vertical="center"/>
      <protection locked="0"/>
    </xf>
    <xf numFmtId="49" fontId="8" fillId="7" borderId="0" xfId="0" applyNumberFormat="1" applyFont="1" applyFill="1" applyBorder="1" applyAlignment="1" applyProtection="1">
      <alignment horizontal="left" vertical="center"/>
      <protection locked="0"/>
    </xf>
    <xf numFmtId="0" fontId="0" fillId="0" borderId="18" xfId="0" applyBorder="1" applyAlignment="1">
      <alignment horizontal="center"/>
    </xf>
    <xf numFmtId="4" fontId="11" fillId="0" borderId="15" xfId="0" applyNumberFormat="1" applyFont="1" applyBorder="1" applyAlignment="1">
      <alignment horizontal="right" vertical="center"/>
    </xf>
    <xf numFmtId="4" fontId="11" fillId="0" borderId="12" xfId="0" applyNumberFormat="1" applyFont="1" applyBorder="1" applyAlignment="1">
      <alignment horizontal="right" vertical="center"/>
    </xf>
    <xf numFmtId="4" fontId="11" fillId="0" borderId="15" xfId="0" applyNumberFormat="1" applyFont="1" applyBorder="1" applyAlignment="1">
      <alignment vertical="center"/>
    </xf>
    <xf numFmtId="4" fontId="11" fillId="0" borderId="12" xfId="0" applyNumberFormat="1" applyFont="1" applyBorder="1" applyAlignment="1">
      <alignment vertical="center"/>
    </xf>
    <xf numFmtId="4" fontId="12" fillId="5" borderId="7" xfId="0" applyNumberFormat="1" applyFont="1" applyFill="1" applyBorder="1" applyAlignment="1">
      <alignment horizontal="right" vertical="center"/>
    </xf>
    <xf numFmtId="4" fontId="12" fillId="3" borderId="7" xfId="0" applyNumberFormat="1" applyFont="1" applyFill="1" applyBorder="1" applyAlignment="1">
      <alignment horizontal="right" vertical="center"/>
    </xf>
    <xf numFmtId="2" fontId="12" fillId="3" borderId="7" xfId="0" applyNumberFormat="1" applyFont="1" applyFill="1" applyBorder="1" applyAlignment="1">
      <alignment horizontal="right" vertical="center"/>
    </xf>
    <xf numFmtId="0" fontId="8" fillId="0" borderId="6" xfId="0" applyFont="1" applyBorder="1" applyAlignment="1">
      <alignment horizontal="center" vertical="center"/>
    </xf>
    <xf numFmtId="0" fontId="0" fillId="0" borderId="6" xfId="0" applyBorder="1" applyAlignment="1">
      <alignment horizontal="center" vertical="center"/>
    </xf>
    <xf numFmtId="4" fontId="11" fillId="0" borderId="10" xfId="0" applyNumberFormat="1" applyFont="1" applyBorder="1" applyAlignment="1">
      <alignment horizontal="right" vertical="center"/>
    </xf>
    <xf numFmtId="4" fontId="11" fillId="0" borderId="6" xfId="0" applyNumberFormat="1" applyFont="1" applyBorder="1" applyAlignment="1">
      <alignment horizontal="right" vertical="center"/>
    </xf>
    <xf numFmtId="4" fontId="11" fillId="0" borderId="18" xfId="0" applyNumberFormat="1" applyFont="1" applyBorder="1" applyAlignment="1">
      <alignment horizontal="right" vertical="center"/>
    </xf>
    <xf numFmtId="3" fontId="7" fillId="4" borderId="31" xfId="0" applyNumberFormat="1" applyFont="1" applyFill="1" applyBorder="1" applyAlignment="1">
      <alignment vertical="center"/>
    </xf>
    <xf numFmtId="3" fontId="7" fillId="4" borderId="32" xfId="0" applyNumberFormat="1" applyFont="1" applyFill="1" applyBorder="1" applyAlignment="1">
      <alignment vertical="center"/>
    </xf>
    <xf numFmtId="3" fontId="0" fillId="5" borderId="30" xfId="0" applyNumberFormat="1" applyFill="1" applyBorder="1" applyAlignment="1">
      <alignment vertical="center"/>
    </xf>
    <xf numFmtId="3" fontId="0" fillId="5" borderId="31" xfId="0" applyNumberFormat="1" applyFill="1" applyBorder="1" applyAlignment="1">
      <alignment vertical="center"/>
    </xf>
    <xf numFmtId="3" fontId="0" fillId="5" borderId="32" xfId="0" applyNumberFormat="1" applyFill="1" applyBorder="1" applyAlignment="1">
      <alignment vertical="center"/>
    </xf>
    <xf numFmtId="0" fontId="6" fillId="0" borderId="0" xfId="0" applyFont="1" applyAlignment="1">
      <alignment horizontal="center"/>
    </xf>
    <xf numFmtId="49" fontId="0" fillId="0" borderId="31" xfId="0" applyNumberFormat="1" applyBorder="1" applyAlignment="1">
      <alignment vertical="center"/>
    </xf>
    <xf numFmtId="0" fontId="0" fillId="0" borderId="31" xfId="0" applyBorder="1" applyAlignment="1">
      <alignment vertical="center"/>
    </xf>
    <xf numFmtId="0" fontId="0" fillId="0" borderId="32" xfId="0" applyBorder="1" applyAlignment="1">
      <alignment vertical="center"/>
    </xf>
    <xf numFmtId="0" fontId="16" fillId="0" borderId="10" xfId="0" applyFont="1" applyBorder="1" applyAlignment="1">
      <alignment horizontal="left" vertical="top" wrapText="1"/>
    </xf>
    <xf numFmtId="0" fontId="16" fillId="0" borderId="6" xfId="0" applyFont="1" applyBorder="1" applyAlignment="1">
      <alignment vertical="top" wrapText="1" shrinkToFit="1"/>
    </xf>
    <xf numFmtId="164" fontId="16" fillId="0" borderId="6" xfId="0" applyNumberFormat="1" applyFont="1" applyBorder="1" applyAlignment="1">
      <alignment vertical="top" wrapText="1" shrinkToFit="1"/>
    </xf>
    <xf numFmtId="4" fontId="16" fillId="0" borderId="6" xfId="0" applyNumberFormat="1" applyFont="1" applyBorder="1" applyAlignment="1">
      <alignment vertical="top" wrapText="1" shrinkToFit="1"/>
    </xf>
    <xf numFmtId="4" fontId="16" fillId="0" borderId="37" xfId="0" applyNumberFormat="1" applyFont="1" applyBorder="1" applyAlignment="1">
      <alignment vertical="top" wrapText="1" shrinkToFit="1"/>
    </xf>
    <xf numFmtId="0" fontId="16" fillId="0" borderId="26" xfId="0" applyFont="1" applyBorder="1" applyAlignment="1">
      <alignment horizontal="left" vertical="top" wrapText="1"/>
    </xf>
    <xf numFmtId="0" fontId="16" fillId="0" borderId="0" xfId="0" applyFont="1" applyAlignment="1">
      <alignment vertical="top" wrapText="1" shrinkToFit="1"/>
    </xf>
    <xf numFmtId="164" fontId="16" fillId="0" borderId="0" xfId="0" applyNumberFormat="1" applyFont="1" applyAlignment="1">
      <alignment vertical="top" wrapText="1" shrinkToFit="1"/>
    </xf>
    <xf numFmtId="4" fontId="16" fillId="0" borderId="0" xfId="0" applyNumberFormat="1" applyFont="1" applyAlignment="1">
      <alignment vertical="top" wrapText="1" shrinkToFit="1"/>
    </xf>
    <xf numFmtId="4" fontId="16" fillId="0" borderId="36" xfId="0" applyNumberFormat="1" applyFont="1" applyBorder="1" applyAlignment="1">
      <alignment vertical="top" wrapText="1" shrinkToFit="1"/>
    </xf>
    <xf numFmtId="0" fontId="6" fillId="0" borderId="0" xfId="0" applyFont="1" applyAlignment="1">
      <alignment horizontal="center" vertical="top"/>
    </xf>
    <xf numFmtId="0" fontId="6" fillId="0" borderId="0" xfId="0" applyFont="1" applyAlignment="1">
      <alignment horizontal="center" vertical="top" wrapText="1"/>
    </xf>
    <xf numFmtId="49" fontId="0" fillId="0" borderId="12" xfId="0" applyNumberFormat="1" applyBorder="1" applyAlignment="1">
      <alignment vertical="center" shrinkToFit="1"/>
    </xf>
    <xf numFmtId="49" fontId="0" fillId="0" borderId="22" xfId="0" applyNumberFormat="1" applyBorder="1" applyAlignment="1">
      <alignment vertical="center" shrinkToFit="1"/>
    </xf>
    <xf numFmtId="49" fontId="7" fillId="0" borderId="26" xfId="0" applyNumberFormat="1" applyFont="1" applyBorder="1" applyAlignment="1">
      <alignment vertical="center" wrapText="1"/>
    </xf>
    <xf numFmtId="49" fontId="7" fillId="0" borderId="0" xfId="0" applyNumberFormat="1" applyFont="1" applyAlignment="1">
      <alignment vertical="center" wrapText="1"/>
    </xf>
    <xf numFmtId="4" fontId="7" fillId="0" borderId="35" xfId="0" applyNumberFormat="1" applyFont="1" applyBorder="1" applyAlignment="1">
      <alignment vertical="center"/>
    </xf>
    <xf numFmtId="0" fontId="6" fillId="0" borderId="6" xfId="0" applyFont="1" applyBorder="1" applyAlignment="1">
      <alignment horizontal="center"/>
    </xf>
    <xf numFmtId="49" fontId="0" fillId="0" borderId="33" xfId="0" applyNumberFormat="1" applyBorder="1" applyAlignment="1">
      <alignment horizontal="left" vertical="center"/>
    </xf>
    <xf numFmtId="0" fontId="14" fillId="6" borderId="38" xfId="0" applyFont="1" applyFill="1" applyBorder="1" applyAlignment="1">
      <alignment horizontal="center" vertical="center" wrapText="1"/>
    </xf>
    <xf numFmtId="49" fontId="7" fillId="0" borderId="27" xfId="0" applyNumberFormat="1" applyFont="1" applyBorder="1" applyAlignment="1">
      <alignment vertical="center" wrapText="1"/>
    </xf>
    <xf numFmtId="49" fontId="7" fillId="0" borderId="18" xfId="0" applyNumberFormat="1" applyFont="1" applyBorder="1" applyAlignment="1">
      <alignment vertical="center" wrapText="1"/>
    </xf>
    <xf numFmtId="4" fontId="7" fillId="0" borderId="38" xfId="0" applyNumberFormat="1" applyFont="1" applyBorder="1" applyAlignment="1">
      <alignment vertical="center"/>
    </xf>
    <xf numFmtId="49" fontId="7" fillId="0" borderId="10" xfId="0" applyNumberFormat="1" applyFont="1" applyBorder="1" applyAlignment="1">
      <alignment vertical="center" wrapText="1"/>
    </xf>
    <xf numFmtId="49" fontId="7" fillId="0" borderId="6" xfId="0" applyNumberFormat="1" applyFont="1" applyBorder="1" applyAlignment="1">
      <alignment vertical="center" wrapText="1"/>
    </xf>
    <xf numFmtId="0" fontId="0" fillId="0" borderId="0" xfId="0" applyAlignment="1">
      <alignment wrapText="1"/>
    </xf>
  </cellXfs>
  <cellStyles count="2">
    <cellStyle name="Normální" xfId="0" builtinId="0"/>
    <cellStyle name="normální 2" xfId="1"/>
  </cellStyles>
  <dxfs count="0"/>
  <tableStyles count="0" defaultTableStyle="TableStyleMedium9" defaultPivotStyle="PivotStyleLight16"/>
  <colors>
    <mruColors>
      <color rgb="FF99CCFF"/>
      <color rgb="FF1DC4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W:\Preview\INFO\Templates\Rozpocty\Sablon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í list"/>
      <sheetName val="Rekapitulace"/>
      <sheetName val="VzorPolozky"/>
    </sheetNames>
    <sheetDataSet>
      <sheetData sheetId="0"/>
      <sheetData sheetId="1" refreshError="1"/>
      <sheetData sheetId="2" refreshError="1"/>
    </sheetDataSet>
  </externalBook>
</externalLink>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printerSettings" Target="../printerSettings/printerSettings6.bin"/><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1"/>
  <dimension ref="A1:G2"/>
  <sheetViews>
    <sheetView workbookViewId="0">
      <selection activeCell="A2" sqref="A2:G2"/>
    </sheetView>
  </sheetViews>
  <sheetFormatPr defaultRowHeight="12.75" x14ac:dyDescent="0.2"/>
  <sheetData>
    <row r="1" spans="1:7" x14ac:dyDescent="0.2">
      <c r="A1" s="35" t="s">
        <v>31</v>
      </c>
    </row>
    <row r="2" spans="1:7" ht="57.75" customHeight="1" x14ac:dyDescent="0.2">
      <c r="A2" s="211" t="s">
        <v>32</v>
      </c>
      <c r="B2" s="211"/>
      <c r="C2" s="211"/>
      <c r="D2" s="211"/>
      <c r="E2" s="211"/>
      <c r="F2" s="211"/>
      <c r="G2" s="211"/>
    </row>
  </sheetData>
  <mergeCells count="1">
    <mergeCell ref="A2:G2"/>
  </mergeCells>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
  <sheetViews>
    <sheetView workbookViewId="0">
      <selection activeCell="E9" sqref="E9"/>
    </sheetView>
  </sheetViews>
  <sheetFormatPr defaultRowHeight="12.75" x14ac:dyDescent="0.2"/>
  <sheetData>
    <row r="1" spans="1:7" x14ac:dyDescent="0.2">
      <c r="A1" s="35" t="s">
        <v>31</v>
      </c>
    </row>
    <row r="2" spans="1:7" ht="55.5" customHeight="1" x14ac:dyDescent="0.2">
      <c r="A2" s="211" t="s">
        <v>32</v>
      </c>
      <c r="B2" s="211"/>
      <c r="C2" s="211"/>
      <c r="D2" s="211"/>
      <c r="E2" s="211"/>
      <c r="F2" s="211"/>
      <c r="G2" s="211"/>
    </row>
  </sheetData>
  <sheetProtection algorithmName="SHA-512" hashValue="wpcZToCQ/RX2uhcERerzQlqY1I2Nxu/fm3mQLzd+10rZbpkMMlrLXJJgJIlkILVc01Pw6t+AypHnv/rV6n++lw==" saltValue="GXyvgkpf7VvVJKgFxzrwqA==" spinCount="100000" sheet="1" objects="1" scenarios="1"/>
  <mergeCells count="1">
    <mergeCell ref="A2:G2"/>
  </mergeCells>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5112">
    <tabColor rgb="FF66FF66"/>
  </sheetPr>
  <dimension ref="A1:O53"/>
  <sheetViews>
    <sheetView showGridLines="0" topLeftCell="B22" zoomScaleNormal="100" zoomScaleSheetLayoutView="75" workbookViewId="0">
      <selection activeCell="C24" sqref="C24"/>
    </sheetView>
  </sheetViews>
  <sheetFormatPr defaultColWidth="9" defaultRowHeight="12.75" x14ac:dyDescent="0.2"/>
  <cols>
    <col min="1" max="1" width="8.42578125" hidden="1" customWidth="1"/>
    <col min="2" max="2" width="9.140625" customWidth="1"/>
    <col min="3" max="3" width="7.42578125" customWidth="1"/>
    <col min="4" max="4" width="13.42578125" customWidth="1"/>
    <col min="5" max="5" width="12.140625" customWidth="1"/>
    <col min="6" max="6" width="11.42578125" customWidth="1"/>
    <col min="7" max="7" width="12.7109375" style="1" customWidth="1"/>
    <col min="8" max="8" width="12.7109375" customWidth="1"/>
    <col min="9" max="9" width="13" style="1" customWidth="1"/>
    <col min="10" max="10" width="8.7109375" style="1" bestFit="1" customWidth="1"/>
    <col min="11" max="11" width="4.28515625" customWidth="1"/>
    <col min="12" max="15" width="10.7109375" customWidth="1"/>
  </cols>
  <sheetData>
    <row r="1" spans="1:15" ht="33.75" customHeight="1" x14ac:dyDescent="0.2">
      <c r="A1" s="71" t="s">
        <v>30</v>
      </c>
      <c r="B1" s="220" t="s">
        <v>63</v>
      </c>
      <c r="C1" s="221"/>
      <c r="D1" s="221"/>
      <c r="E1" s="221"/>
      <c r="F1" s="221"/>
      <c r="G1" s="221"/>
      <c r="H1" s="221"/>
      <c r="I1" s="221"/>
      <c r="J1" s="222"/>
    </row>
    <row r="2" spans="1:15" ht="36" customHeight="1" x14ac:dyDescent="0.2">
      <c r="A2" s="3"/>
      <c r="B2" s="111" t="s">
        <v>22</v>
      </c>
      <c r="C2" s="112"/>
      <c r="D2" s="113"/>
      <c r="E2" s="223" t="s">
        <v>64</v>
      </c>
      <c r="F2" s="224"/>
      <c r="G2" s="224"/>
      <c r="H2" s="224"/>
      <c r="I2" s="224"/>
      <c r="J2" s="225"/>
      <c r="O2" s="2"/>
    </row>
    <row r="3" spans="1:15" ht="27" hidden="1" customHeight="1" x14ac:dyDescent="0.2">
      <c r="A3" s="3"/>
      <c r="B3" s="114"/>
      <c r="C3" s="112"/>
      <c r="D3" s="115"/>
      <c r="E3" s="226"/>
      <c r="F3" s="227"/>
      <c r="G3" s="227"/>
      <c r="H3" s="227"/>
      <c r="I3" s="227"/>
      <c r="J3" s="228"/>
    </row>
    <row r="4" spans="1:15" ht="23.25" customHeight="1" x14ac:dyDescent="0.2">
      <c r="A4" s="3"/>
      <c r="B4" s="116"/>
      <c r="C4" s="117"/>
      <c r="D4" s="118"/>
      <c r="E4" s="214"/>
      <c r="F4" s="214"/>
      <c r="G4" s="214"/>
      <c r="H4" s="214"/>
      <c r="I4" s="214"/>
      <c r="J4" s="215"/>
    </row>
    <row r="5" spans="1:15" ht="24" customHeight="1" x14ac:dyDescent="0.2">
      <c r="A5" s="3"/>
      <c r="B5" s="45" t="s">
        <v>21</v>
      </c>
      <c r="C5" s="4"/>
      <c r="D5" s="30"/>
      <c r="E5" s="24" t="s">
        <v>54</v>
      </c>
      <c r="F5" s="24"/>
      <c r="G5" s="24"/>
      <c r="H5" s="26" t="s">
        <v>33</v>
      </c>
      <c r="I5" s="30">
        <v>290629</v>
      </c>
      <c r="J5" s="10"/>
    </row>
    <row r="6" spans="1:15" ht="15.75" customHeight="1" x14ac:dyDescent="0.2">
      <c r="A6" s="3"/>
      <c r="B6" s="39"/>
      <c r="C6" s="24"/>
      <c r="D6" s="30"/>
      <c r="E6" s="24" t="s">
        <v>55</v>
      </c>
      <c r="F6" s="24"/>
      <c r="G6" s="24"/>
      <c r="H6" s="26" t="s">
        <v>28</v>
      </c>
      <c r="I6" s="30" t="s">
        <v>57</v>
      </c>
      <c r="J6" s="10"/>
    </row>
    <row r="7" spans="1:15" ht="15.75" customHeight="1" x14ac:dyDescent="0.2">
      <c r="A7" s="3"/>
      <c r="B7" s="40"/>
      <c r="C7" s="25"/>
      <c r="D7" s="31"/>
      <c r="E7" s="32" t="s">
        <v>56</v>
      </c>
      <c r="F7" s="32"/>
      <c r="G7" s="32"/>
      <c r="H7" s="34"/>
      <c r="I7" s="32"/>
      <c r="J7" s="49"/>
    </row>
    <row r="8" spans="1:15" ht="24" hidden="1" customHeight="1" x14ac:dyDescent="0.2">
      <c r="A8" s="3"/>
      <c r="B8" s="45" t="s">
        <v>19</v>
      </c>
      <c r="C8" s="4"/>
      <c r="D8" s="33"/>
      <c r="E8" s="4"/>
      <c r="F8" s="4"/>
      <c r="G8" s="43"/>
      <c r="H8" s="26" t="s">
        <v>33</v>
      </c>
      <c r="I8" s="30"/>
      <c r="J8" s="10"/>
    </row>
    <row r="9" spans="1:15" ht="15.75" hidden="1" customHeight="1" x14ac:dyDescent="0.2">
      <c r="A9" s="3"/>
      <c r="B9" s="3"/>
      <c r="C9" s="4"/>
      <c r="D9" s="33"/>
      <c r="E9" s="4"/>
      <c r="F9" s="4"/>
      <c r="G9" s="43"/>
      <c r="H9" s="26" t="s">
        <v>28</v>
      </c>
      <c r="I9" s="30"/>
      <c r="J9" s="10"/>
    </row>
    <row r="10" spans="1:15" ht="15.75" hidden="1" customHeight="1" x14ac:dyDescent="0.2">
      <c r="A10" s="3"/>
      <c r="B10" s="50"/>
      <c r="C10" s="25"/>
      <c r="D10" s="44"/>
      <c r="E10" s="53"/>
      <c r="F10" s="53"/>
      <c r="G10" s="51"/>
      <c r="H10" s="51"/>
      <c r="I10" s="52"/>
      <c r="J10" s="49"/>
    </row>
    <row r="11" spans="1:15" ht="24" customHeight="1" x14ac:dyDescent="0.2">
      <c r="A11" s="3"/>
      <c r="B11" s="45" t="s">
        <v>18</v>
      </c>
      <c r="C11" s="4"/>
      <c r="D11" s="124"/>
      <c r="E11" s="233"/>
      <c r="F11" s="233"/>
      <c r="G11" s="233"/>
      <c r="H11" s="26" t="s">
        <v>33</v>
      </c>
      <c r="I11" s="209"/>
      <c r="J11" s="10"/>
    </row>
    <row r="12" spans="1:15" ht="15.75" customHeight="1" x14ac:dyDescent="0.2">
      <c r="A12" s="3"/>
      <c r="B12" s="39"/>
      <c r="C12" s="24"/>
      <c r="D12" s="125"/>
      <c r="E12" s="234"/>
      <c r="F12" s="234"/>
      <c r="G12" s="234"/>
      <c r="H12" s="26" t="s">
        <v>28</v>
      </c>
      <c r="I12" s="210"/>
      <c r="J12" s="10"/>
    </row>
    <row r="13" spans="1:15" ht="15.75" customHeight="1" x14ac:dyDescent="0.2">
      <c r="A13" s="3"/>
      <c r="B13" s="40"/>
      <c r="C13" s="25"/>
      <c r="D13" s="208"/>
      <c r="E13" s="216"/>
      <c r="F13" s="217"/>
      <c r="G13" s="217"/>
      <c r="H13" s="27"/>
      <c r="I13" s="32"/>
      <c r="J13" s="49"/>
    </row>
    <row r="14" spans="1:15" ht="24" customHeight="1" x14ac:dyDescent="0.2">
      <c r="A14" s="3"/>
      <c r="B14" s="64" t="s">
        <v>20</v>
      </c>
      <c r="C14" s="65"/>
      <c r="D14" s="66"/>
      <c r="E14" s="67"/>
      <c r="F14" s="67"/>
      <c r="G14" s="67"/>
      <c r="H14" s="68"/>
      <c r="I14" s="67"/>
      <c r="J14" s="69"/>
    </row>
    <row r="15" spans="1:15" ht="32.25" customHeight="1" x14ac:dyDescent="0.2">
      <c r="A15" s="3"/>
      <c r="B15" s="50"/>
      <c r="C15" s="70"/>
      <c r="D15" s="51"/>
      <c r="E15" s="229"/>
      <c r="F15" s="229"/>
      <c r="G15" s="230"/>
      <c r="H15" s="230"/>
      <c r="I15" s="230"/>
      <c r="J15" s="231"/>
    </row>
    <row r="16" spans="1:15" ht="23.25" customHeight="1" x14ac:dyDescent="0.2">
      <c r="A16" s="3"/>
      <c r="B16" s="72" t="s">
        <v>34</v>
      </c>
      <c r="C16" s="73"/>
      <c r="D16" s="74"/>
      <c r="E16" s="218">
        <f>ZakladDPHZaklVypocet</f>
        <v>0</v>
      </c>
      <c r="F16" s="219"/>
      <c r="G16" s="219"/>
      <c r="H16" s="219"/>
      <c r="I16" s="219"/>
      <c r="J16" s="60" t="s">
        <v>35</v>
      </c>
    </row>
    <row r="17" spans="1:10" ht="33" customHeight="1" x14ac:dyDescent="0.2">
      <c r="A17" s="3"/>
      <c r="B17" s="63" t="s">
        <v>27</v>
      </c>
      <c r="C17" s="56"/>
      <c r="D17" s="57"/>
      <c r="E17" s="62"/>
      <c r="F17" s="59"/>
      <c r="G17" s="48"/>
      <c r="H17" s="48"/>
      <c r="I17" s="48"/>
      <c r="J17" s="60"/>
    </row>
    <row r="18" spans="1:10" ht="23.25" customHeight="1" x14ac:dyDescent="0.2">
      <c r="A18" s="3"/>
      <c r="B18" s="55" t="s">
        <v>11</v>
      </c>
      <c r="C18" s="56"/>
      <c r="D18" s="57"/>
      <c r="E18" s="58">
        <v>15</v>
      </c>
      <c r="F18" s="59" t="s">
        <v>0</v>
      </c>
      <c r="G18" s="238">
        <v>0</v>
      </c>
      <c r="H18" s="239"/>
      <c r="I18" s="239"/>
      <c r="J18" s="60" t="str">
        <f t="shared" ref="J18:J23" si="0">Mena</f>
        <v>CZK</v>
      </c>
    </row>
    <row r="19" spans="1:10" ht="23.25" customHeight="1" x14ac:dyDescent="0.2">
      <c r="A19" s="3"/>
      <c r="B19" s="55" t="s">
        <v>12</v>
      </c>
      <c r="C19" s="56"/>
      <c r="D19" s="57"/>
      <c r="E19" s="58">
        <f>SazbaDPH1</f>
        <v>15</v>
      </c>
      <c r="F19" s="59" t="s">
        <v>0</v>
      </c>
      <c r="G19" s="236">
        <v>0</v>
      </c>
      <c r="H19" s="237"/>
      <c r="I19" s="237"/>
      <c r="J19" s="60" t="str">
        <f t="shared" si="0"/>
        <v>CZK</v>
      </c>
    </row>
    <row r="20" spans="1:10" ht="23.25" customHeight="1" x14ac:dyDescent="0.2">
      <c r="A20" s="3"/>
      <c r="B20" s="55" t="s">
        <v>13</v>
      </c>
      <c r="C20" s="56"/>
      <c r="D20" s="57"/>
      <c r="E20" s="58">
        <v>21</v>
      </c>
      <c r="F20" s="59" t="s">
        <v>0</v>
      </c>
      <c r="G20" s="238">
        <f>E16</f>
        <v>0</v>
      </c>
      <c r="H20" s="239"/>
      <c r="I20" s="239"/>
      <c r="J20" s="60" t="str">
        <f t="shared" si="0"/>
        <v>CZK</v>
      </c>
    </row>
    <row r="21" spans="1:10" ht="23.25" customHeight="1" x14ac:dyDescent="0.2">
      <c r="A21" s="3"/>
      <c r="B21" s="47" t="s">
        <v>14</v>
      </c>
      <c r="C21" s="21"/>
      <c r="D21" s="17"/>
      <c r="E21" s="41">
        <f>SazbaDPH2</f>
        <v>21</v>
      </c>
      <c r="F21" s="42" t="s">
        <v>0</v>
      </c>
      <c r="G21" s="245">
        <f>ZakladDPHZakl*0.21</f>
        <v>0</v>
      </c>
      <c r="H21" s="246"/>
      <c r="I21" s="246"/>
      <c r="J21" s="54" t="str">
        <f t="shared" si="0"/>
        <v>CZK</v>
      </c>
    </row>
    <row r="22" spans="1:10" ht="23.25" customHeight="1" thickBot="1" x14ac:dyDescent="0.25">
      <c r="A22" s="3"/>
      <c r="B22" s="46"/>
      <c r="C22" s="19"/>
      <c r="D22" s="22"/>
      <c r="E22" s="19"/>
      <c r="F22" s="20"/>
      <c r="G22" s="247"/>
      <c r="H22" s="247"/>
      <c r="I22" s="247"/>
      <c r="J22" s="61"/>
    </row>
    <row r="23" spans="1:10" ht="27.75" hidden="1" customHeight="1" thickBot="1" x14ac:dyDescent="0.25">
      <c r="A23" s="3"/>
      <c r="B23" s="89" t="s">
        <v>23</v>
      </c>
      <c r="C23" s="90"/>
      <c r="D23" s="90"/>
      <c r="E23" s="91"/>
      <c r="F23" s="92"/>
      <c r="G23" s="241">
        <v>7169012.75</v>
      </c>
      <c r="H23" s="242"/>
      <c r="I23" s="242"/>
      <c r="J23" s="93" t="str">
        <f t="shared" si="0"/>
        <v>CZK</v>
      </c>
    </row>
    <row r="24" spans="1:10" ht="27.75" customHeight="1" thickBot="1" x14ac:dyDescent="0.25">
      <c r="A24" s="3"/>
      <c r="B24" s="119" t="s">
        <v>29</v>
      </c>
      <c r="C24" s="120"/>
      <c r="D24" s="120"/>
      <c r="E24" s="120"/>
      <c r="F24" s="120"/>
      <c r="G24" s="240">
        <f>SUM(G18:I21)</f>
        <v>0</v>
      </c>
      <c r="H24" s="240"/>
      <c r="I24" s="240"/>
      <c r="J24" s="121" t="s">
        <v>35</v>
      </c>
    </row>
    <row r="25" spans="1:10" ht="12.75" customHeight="1" x14ac:dyDescent="0.2">
      <c r="A25" s="3"/>
      <c r="B25" s="3"/>
      <c r="C25" s="4"/>
      <c r="D25" s="4"/>
      <c r="E25" s="4"/>
      <c r="F25" s="4"/>
      <c r="G25" s="43"/>
      <c r="H25" s="4"/>
      <c r="I25" s="43"/>
      <c r="J25" s="11"/>
    </row>
    <row r="26" spans="1:10" ht="30" customHeight="1" x14ac:dyDescent="0.2">
      <c r="A26" s="3"/>
      <c r="B26" s="3"/>
      <c r="C26" s="4"/>
      <c r="D26" s="4"/>
      <c r="E26" s="4"/>
      <c r="F26" s="4"/>
      <c r="G26" s="43"/>
      <c r="H26" s="4"/>
      <c r="I26" s="43"/>
      <c r="J26" s="11"/>
    </row>
    <row r="27" spans="1:10" ht="18.75" customHeight="1" x14ac:dyDescent="0.2">
      <c r="A27" s="3"/>
      <c r="B27" s="23"/>
      <c r="C27" s="18" t="s">
        <v>10</v>
      </c>
      <c r="D27" s="37"/>
      <c r="E27" s="37"/>
      <c r="F27" s="18" t="s">
        <v>9</v>
      </c>
      <c r="G27" s="37"/>
      <c r="H27" s="38"/>
      <c r="I27" s="37"/>
      <c r="J27" s="11"/>
    </row>
    <row r="28" spans="1:10" ht="47.25" customHeight="1" x14ac:dyDescent="0.2">
      <c r="A28" s="3"/>
      <c r="B28" s="3"/>
      <c r="C28" s="4"/>
      <c r="D28" s="4"/>
      <c r="E28" s="4"/>
      <c r="F28" s="4"/>
      <c r="G28" s="43"/>
      <c r="H28" s="4"/>
      <c r="I28" s="43"/>
      <c r="J28" s="11"/>
    </row>
    <row r="29" spans="1:10" s="35" customFormat="1" ht="18.75" customHeight="1" x14ac:dyDescent="0.2">
      <c r="A29" s="28"/>
      <c r="B29" s="28"/>
      <c r="C29" s="29"/>
      <c r="D29" s="243"/>
      <c r="E29" s="244"/>
      <c r="F29" s="29"/>
      <c r="G29" s="243"/>
      <c r="H29" s="244"/>
      <c r="I29" s="244"/>
      <c r="J29" s="36"/>
    </row>
    <row r="30" spans="1:10" ht="12.75" customHeight="1" x14ac:dyDescent="0.2">
      <c r="A30" s="3"/>
      <c r="B30" s="3"/>
      <c r="C30" s="4"/>
      <c r="D30" s="235" t="s">
        <v>2</v>
      </c>
      <c r="E30" s="235"/>
      <c r="F30" s="4"/>
      <c r="G30" s="43"/>
      <c r="H30" s="12" t="s">
        <v>3</v>
      </c>
      <c r="I30" s="43"/>
      <c r="J30" s="11"/>
    </row>
    <row r="31" spans="1:10" ht="13.5" customHeight="1" thickBot="1" x14ac:dyDescent="0.25">
      <c r="A31" s="13"/>
      <c r="B31" s="13"/>
      <c r="C31" s="14"/>
      <c r="D31" s="14"/>
      <c r="E31" s="14"/>
      <c r="F31" s="14"/>
      <c r="G31" s="15"/>
      <c r="H31" s="14"/>
      <c r="I31" s="15"/>
      <c r="J31" s="16"/>
    </row>
    <row r="32" spans="1:10" ht="27" customHeight="1" x14ac:dyDescent="0.2">
      <c r="C32" s="83"/>
      <c r="D32" s="83"/>
      <c r="E32" s="83"/>
      <c r="F32" s="84"/>
      <c r="G32" s="84"/>
      <c r="H32" s="84"/>
      <c r="I32" s="84"/>
      <c r="J32" s="83"/>
    </row>
    <row r="33" spans="1:10" ht="25.5" customHeight="1" x14ac:dyDescent="0.2">
      <c r="A33" s="81"/>
      <c r="B33" s="82" t="s">
        <v>15</v>
      </c>
      <c r="C33" s="104"/>
      <c r="D33" s="107"/>
      <c r="E33" s="107"/>
      <c r="F33" s="108"/>
      <c r="G33" s="108"/>
      <c r="H33" s="109"/>
      <c r="I33" s="109"/>
      <c r="J33" s="110"/>
    </row>
    <row r="34" spans="1:10" ht="25.5" customHeight="1" x14ac:dyDescent="0.2">
      <c r="A34" s="81">
        <v>2</v>
      </c>
      <c r="B34" s="126" t="s">
        <v>16</v>
      </c>
      <c r="C34" s="248" t="s">
        <v>4</v>
      </c>
      <c r="D34" s="248"/>
      <c r="E34" s="248"/>
      <c r="F34" s="249"/>
      <c r="G34" s="85" t="str">
        <f>B20</f>
        <v>Základ pro základní DPH</v>
      </c>
      <c r="H34" s="86" t="s">
        <v>17</v>
      </c>
      <c r="I34" s="86" t="s">
        <v>1</v>
      </c>
      <c r="J34" s="87" t="s">
        <v>0</v>
      </c>
    </row>
    <row r="35" spans="1:10" ht="25.5" customHeight="1" x14ac:dyDescent="0.2">
      <c r="A35" s="81"/>
      <c r="B35" s="127"/>
      <c r="C35" s="212" t="s">
        <v>65</v>
      </c>
      <c r="D35" s="212"/>
      <c r="E35" s="212"/>
      <c r="F35" s="213"/>
      <c r="G35" s="106">
        <f>'Vedlejší a ost. náklady'!G8</f>
        <v>0</v>
      </c>
      <c r="H35" s="106">
        <f>G35*0.21</f>
        <v>0</v>
      </c>
      <c r="I35" s="106">
        <f>SUM(G35:H35)</f>
        <v>0</v>
      </c>
      <c r="J35" s="88" t="str">
        <f>IF(CenaCelkemVypocet=0,"",I35/CenaCelkemVypocet*100)</f>
        <v/>
      </c>
    </row>
    <row r="36" spans="1:10" ht="25.5" customHeight="1" x14ac:dyDescent="0.2">
      <c r="A36" s="81">
        <v>3</v>
      </c>
      <c r="B36" s="127" t="s">
        <v>58</v>
      </c>
      <c r="C36" s="212" t="s">
        <v>59</v>
      </c>
      <c r="D36" s="212"/>
      <c r="E36" s="212"/>
      <c r="F36" s="213"/>
      <c r="G36" s="106">
        <f>'SO 01 titulka'!I22:I22</f>
        <v>0</v>
      </c>
      <c r="H36" s="106">
        <f>G36*0.21</f>
        <v>0</v>
      </c>
      <c r="I36" s="106">
        <f>SUM(G36:H36)</f>
        <v>0</v>
      </c>
      <c r="J36" s="88" t="str">
        <f>IF(CenaCelkemVypocet=0,"",I36/CenaCelkemVypocet*100)</f>
        <v/>
      </c>
    </row>
    <row r="37" spans="1:10" ht="25.5" customHeight="1" x14ac:dyDescent="0.2">
      <c r="A37" s="81">
        <v>3</v>
      </c>
      <c r="B37" s="127" t="s">
        <v>60</v>
      </c>
      <c r="C37" s="212" t="s">
        <v>62</v>
      </c>
      <c r="D37" s="212"/>
      <c r="E37" s="212"/>
      <c r="F37" s="213"/>
      <c r="G37" s="106">
        <f>'SO 02 titulka'!I13</f>
        <v>0</v>
      </c>
      <c r="H37" s="106">
        <f t="shared" ref="H37" si="1">G37*0.21</f>
        <v>0</v>
      </c>
      <c r="I37" s="106">
        <f>SUM(G37:H37)</f>
        <v>0</v>
      </c>
      <c r="J37" s="88" t="str">
        <f t="shared" ref="J37" si="2">IF(CenaCelkemVypocet=0,"",I37/CenaCelkemVypocet*100)</f>
        <v/>
      </c>
    </row>
    <row r="38" spans="1:10" ht="25.5" customHeight="1" x14ac:dyDescent="0.2">
      <c r="A38" s="81">
        <v>3</v>
      </c>
      <c r="B38" s="250" t="s">
        <v>34</v>
      </c>
      <c r="C38" s="251"/>
      <c r="D38" s="251"/>
      <c r="E38" s="251"/>
      <c r="F38" s="252"/>
      <c r="G38" s="122">
        <f>SUM(G35:G37)</f>
        <v>0</v>
      </c>
      <c r="H38" s="122">
        <f>SUM(H35:H37)</f>
        <v>0</v>
      </c>
      <c r="I38" s="122">
        <f>SUM(I35:I37)</f>
        <v>0</v>
      </c>
      <c r="J38" s="123">
        <f>SUM(J35:J37)</f>
        <v>0</v>
      </c>
    </row>
    <row r="39" spans="1:10" ht="25.5" customHeight="1" x14ac:dyDescent="0.2">
      <c r="A39" s="81">
        <v>3</v>
      </c>
      <c r="G39"/>
      <c r="I39"/>
      <c r="J39"/>
    </row>
    <row r="40" spans="1:10" ht="25.5" customHeight="1" x14ac:dyDescent="0.2">
      <c r="A40" s="81">
        <v>3</v>
      </c>
      <c r="G40"/>
      <c r="I40"/>
      <c r="J40"/>
    </row>
    <row r="41" spans="1:10" ht="25.5" customHeight="1" x14ac:dyDescent="0.2">
      <c r="A41" s="81">
        <v>3</v>
      </c>
      <c r="G41"/>
      <c r="I41"/>
      <c r="J41"/>
    </row>
    <row r="42" spans="1:10" ht="25.5" customHeight="1" x14ac:dyDescent="0.2">
      <c r="A42" s="81"/>
      <c r="G42"/>
      <c r="I42"/>
      <c r="J42"/>
    </row>
    <row r="43" spans="1:10" x14ac:dyDescent="0.2">
      <c r="G43"/>
      <c r="I43"/>
      <c r="J43"/>
    </row>
    <row r="44" spans="1:10" x14ac:dyDescent="0.2">
      <c r="G44"/>
      <c r="I44"/>
      <c r="J44"/>
    </row>
    <row r="45" spans="1:10" x14ac:dyDescent="0.2">
      <c r="G45"/>
      <c r="I45"/>
      <c r="J45"/>
    </row>
    <row r="46" spans="1:10" ht="15.75" x14ac:dyDescent="0.25">
      <c r="B46" s="94"/>
    </row>
    <row r="48" spans="1:10" ht="25.5" customHeight="1" x14ac:dyDescent="0.2">
      <c r="A48" s="95"/>
      <c r="B48" s="100"/>
      <c r="C48" s="100"/>
      <c r="D48" s="100"/>
      <c r="E48" s="100"/>
      <c r="F48" s="100"/>
      <c r="G48" s="100"/>
      <c r="H48" s="100"/>
      <c r="I48" s="100"/>
      <c r="J48" s="100"/>
    </row>
    <row r="49" spans="1:10" ht="25.5" customHeight="1" x14ac:dyDescent="0.2">
      <c r="A49" s="96"/>
      <c r="B49" s="101"/>
      <c r="C49" s="232"/>
      <c r="D49" s="232"/>
      <c r="E49" s="232"/>
      <c r="F49" s="102"/>
      <c r="G49" s="103"/>
      <c r="H49" s="103"/>
      <c r="I49" s="103"/>
      <c r="J49" s="104"/>
    </row>
    <row r="50" spans="1:10" ht="25.5" customHeight="1" x14ac:dyDescent="0.2">
      <c r="A50" s="97"/>
      <c r="B50" s="105"/>
      <c r="C50" s="105"/>
      <c r="D50" s="105"/>
      <c r="E50" s="105"/>
      <c r="F50" s="102"/>
      <c r="G50" s="103"/>
      <c r="H50" s="103"/>
      <c r="I50" s="103"/>
      <c r="J50" s="104"/>
    </row>
    <row r="51" spans="1:10" x14ac:dyDescent="0.2">
      <c r="F51" s="78"/>
      <c r="G51" s="79"/>
      <c r="H51" s="78"/>
      <c r="I51" s="79"/>
      <c r="J51" s="80"/>
    </row>
    <row r="52" spans="1:10" x14ac:dyDescent="0.2">
      <c r="F52" s="78"/>
      <c r="G52" s="79"/>
      <c r="H52" s="78"/>
      <c r="I52" s="79"/>
      <c r="J52" s="80"/>
    </row>
    <row r="53" spans="1:10" x14ac:dyDescent="0.2">
      <c r="F53" s="78"/>
      <c r="G53" s="79"/>
      <c r="H53" s="78"/>
      <c r="I53" s="79"/>
      <c r="J53" s="80"/>
    </row>
  </sheetData>
  <sheetProtection algorithmName="SHA-512" hashValue="Y6Rf/0Amv7SiI6EXBHQZA6QvCQG8a2M7S4TXxa0lNqNV9MfXSPmgfod0x7Lt1n2A0EAQ0MSSEMUyNbsm7bmXGA==" saltValue="V+wf5IHLkA70SdER8Q3nrg==" spinCount="100000" sheet="1" objects="1" scenarios="1"/>
  <customSheetViews>
    <customSheetView guid="{B7E7C763-C459-487D-8ABA-5CFDDFBD5A84}" showPageBreaks="1" showGridLines="0" fitToPage="1" printArea="1" hiddenColumns="1" topLeftCell="B1">
      <selection activeCell="L13" sqref="L13"/>
      <pageMargins left="0.39370078740157483" right="0.19685039370078741" top="0.39370078740157483" bottom="0.39370078740157483" header="0" footer="0.19685039370078741"/>
      <pageSetup paperSize="9" scale="98" fitToHeight="9999" orientation="portrait" horizontalDpi="300" verticalDpi="300" r:id="rId1"/>
      <headerFooter alignWithMargins="0">
        <oddFooter>&amp;L&amp;9Zpracováno programem &amp;"Arial CE,tučné"BUILDpower S,  © RTS, a.s.&amp;R&amp;9Stránka &amp;P z &amp;N</oddFooter>
      </headerFooter>
    </customSheetView>
  </customSheetViews>
  <mergeCells count="27">
    <mergeCell ref="C49:E49"/>
    <mergeCell ref="E11:G11"/>
    <mergeCell ref="E12:G12"/>
    <mergeCell ref="D30:E30"/>
    <mergeCell ref="G19:I19"/>
    <mergeCell ref="G18:I18"/>
    <mergeCell ref="G24:I24"/>
    <mergeCell ref="G20:I20"/>
    <mergeCell ref="G23:I23"/>
    <mergeCell ref="D29:E29"/>
    <mergeCell ref="G29:I29"/>
    <mergeCell ref="G21:I21"/>
    <mergeCell ref="G22:I22"/>
    <mergeCell ref="C34:F34"/>
    <mergeCell ref="B38:F38"/>
    <mergeCell ref="C37:F37"/>
    <mergeCell ref="B1:J1"/>
    <mergeCell ref="E2:J2"/>
    <mergeCell ref="E3:J3"/>
    <mergeCell ref="E15:F15"/>
    <mergeCell ref="G15:H15"/>
    <mergeCell ref="I15:J15"/>
    <mergeCell ref="C36:F36"/>
    <mergeCell ref="C35:F35"/>
    <mergeCell ref="E4:J4"/>
    <mergeCell ref="E13:G13"/>
    <mergeCell ref="E16:I16"/>
  </mergeCells>
  <phoneticPr fontId="0" type="noConversion"/>
  <pageMargins left="0.59055118110236227" right="0.19685039370078741" top="0.39370078740157483" bottom="0.39370078740157483" header="0" footer="0.19685039370078741"/>
  <pageSetup paperSize="9" scale="96" fitToHeight="9999" orientation="portrait" r:id="rId2"/>
  <headerFooter alignWithMargins="0"/>
  <rowBreaks count="1" manualBreakCount="1">
    <brk id="31" max="9" man="1"/>
  </rowBreaks>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23"/>
  <sheetViews>
    <sheetView workbookViewId="0">
      <selection activeCell="C17" sqref="C17"/>
    </sheetView>
  </sheetViews>
  <sheetFormatPr defaultRowHeight="12.75" x14ac:dyDescent="0.2"/>
  <cols>
    <col min="1" max="1" width="4.28515625" customWidth="1"/>
    <col min="2" max="2" width="14.42578125" customWidth="1"/>
    <col min="3" max="3" width="38.28515625" customWidth="1"/>
    <col min="4" max="4" width="4.5703125" customWidth="1"/>
    <col min="5" max="5" width="10.5703125" customWidth="1"/>
    <col min="6" max="6" width="9.85546875" customWidth="1"/>
    <col min="7" max="7" width="12.7109375" customWidth="1"/>
  </cols>
  <sheetData>
    <row r="1" spans="1:7" ht="15.75" x14ac:dyDescent="0.25">
      <c r="A1" s="253" t="s">
        <v>5</v>
      </c>
      <c r="B1" s="253"/>
      <c r="C1" s="253"/>
      <c r="D1" s="253"/>
      <c r="E1" s="253"/>
      <c r="F1" s="253"/>
      <c r="G1" s="253"/>
    </row>
    <row r="2" spans="1:7" ht="24.95" customHeight="1" x14ac:dyDescent="0.2">
      <c r="A2" s="128" t="s">
        <v>6</v>
      </c>
      <c r="B2" s="129"/>
      <c r="C2" s="254" t="s">
        <v>66</v>
      </c>
      <c r="D2" s="255"/>
      <c r="E2" s="255"/>
      <c r="F2" s="255"/>
      <c r="G2" s="256"/>
    </row>
    <row r="3" spans="1:7" ht="24.95" customHeight="1" x14ac:dyDescent="0.2">
      <c r="A3" s="128" t="s">
        <v>7</v>
      </c>
      <c r="B3" s="129"/>
      <c r="C3" s="254" t="s">
        <v>67</v>
      </c>
      <c r="D3" s="255"/>
      <c r="E3" s="255"/>
      <c r="F3" s="255"/>
      <c r="G3" s="256"/>
    </row>
    <row r="4" spans="1:7" hidden="1" x14ac:dyDescent="0.2"/>
    <row r="5" spans="1:7" hidden="1" x14ac:dyDescent="0.2"/>
    <row r="7" spans="1:7" ht="24.95" customHeight="1" x14ac:dyDescent="0.2">
      <c r="A7" s="142" t="s">
        <v>36</v>
      </c>
      <c r="B7" s="143" t="s">
        <v>37</v>
      </c>
      <c r="C7" s="143" t="s">
        <v>38</v>
      </c>
      <c r="D7" s="142" t="s">
        <v>39</v>
      </c>
      <c r="E7" s="142" t="s">
        <v>40</v>
      </c>
      <c r="F7" s="142" t="s">
        <v>41</v>
      </c>
      <c r="G7" s="142" t="s">
        <v>24</v>
      </c>
    </row>
    <row r="8" spans="1:7" x14ac:dyDescent="0.2">
      <c r="A8" s="130" t="s">
        <v>53</v>
      </c>
      <c r="B8" s="130" t="s">
        <v>68</v>
      </c>
      <c r="C8" s="131" t="s">
        <v>65</v>
      </c>
      <c r="D8" s="132"/>
      <c r="E8" s="133"/>
      <c r="F8" s="134"/>
      <c r="G8" s="134">
        <f>SUMIF(AE9:AE23,"&lt;&gt;NOR",G9:G23)</f>
        <v>0</v>
      </c>
    </row>
    <row r="9" spans="1:7" x14ac:dyDescent="0.2">
      <c r="A9" s="135">
        <v>127</v>
      </c>
      <c r="B9" s="135" t="s">
        <v>69</v>
      </c>
      <c r="C9" s="136" t="s">
        <v>70</v>
      </c>
      <c r="D9" s="137" t="s">
        <v>71</v>
      </c>
      <c r="E9" s="138">
        <v>1</v>
      </c>
      <c r="F9" s="139"/>
      <c r="G9" s="140">
        <f>ROUND(E9*F9,2)</f>
        <v>0</v>
      </c>
    </row>
    <row r="10" spans="1:7" ht="24" customHeight="1" x14ac:dyDescent="0.2">
      <c r="A10" s="135"/>
      <c r="B10" s="135"/>
      <c r="C10" s="262" t="s">
        <v>72</v>
      </c>
      <c r="D10" s="263"/>
      <c r="E10" s="264"/>
      <c r="F10" s="265"/>
      <c r="G10" s="266"/>
    </row>
    <row r="11" spans="1:7" x14ac:dyDescent="0.2">
      <c r="A11" s="135">
        <v>128</v>
      </c>
      <c r="B11" s="135" t="s">
        <v>73</v>
      </c>
      <c r="C11" s="136" t="s">
        <v>74</v>
      </c>
      <c r="D11" s="137" t="s">
        <v>71</v>
      </c>
      <c r="E11" s="138">
        <v>1</v>
      </c>
      <c r="F11" s="139"/>
      <c r="G11" s="140">
        <f>ROUND(E11*F11,2)</f>
        <v>0</v>
      </c>
    </row>
    <row r="12" spans="1:7" x14ac:dyDescent="0.2">
      <c r="A12" s="135"/>
      <c r="B12" s="135"/>
      <c r="C12" s="262" t="s">
        <v>75</v>
      </c>
      <c r="D12" s="263"/>
      <c r="E12" s="264"/>
      <c r="F12" s="265"/>
      <c r="G12" s="266"/>
    </row>
    <row r="13" spans="1:7" x14ac:dyDescent="0.2">
      <c r="A13" s="135">
        <v>129</v>
      </c>
      <c r="B13" s="135" t="s">
        <v>76</v>
      </c>
      <c r="C13" s="136" t="s">
        <v>77</v>
      </c>
      <c r="D13" s="137" t="s">
        <v>71</v>
      </c>
      <c r="E13" s="138">
        <v>1</v>
      </c>
      <c r="F13" s="139"/>
      <c r="G13" s="140">
        <f>ROUND(E13*F13,2)</f>
        <v>0</v>
      </c>
    </row>
    <row r="14" spans="1:7" x14ac:dyDescent="0.2">
      <c r="A14" s="135">
        <v>130</v>
      </c>
      <c r="B14" s="135" t="s">
        <v>78</v>
      </c>
      <c r="C14" s="136" t="s">
        <v>79</v>
      </c>
      <c r="D14" s="137" t="s">
        <v>71</v>
      </c>
      <c r="E14" s="138">
        <v>1</v>
      </c>
      <c r="F14" s="139"/>
      <c r="G14" s="140">
        <f>ROUND(E14*F14,2)</f>
        <v>0</v>
      </c>
    </row>
    <row r="15" spans="1:7" x14ac:dyDescent="0.2">
      <c r="A15" s="135"/>
      <c r="B15" s="135"/>
      <c r="C15" s="262" t="s">
        <v>80</v>
      </c>
      <c r="D15" s="263"/>
      <c r="E15" s="264"/>
      <c r="F15" s="265"/>
      <c r="G15" s="266"/>
    </row>
    <row r="16" spans="1:7" x14ac:dyDescent="0.2">
      <c r="A16" s="135">
        <v>131</v>
      </c>
      <c r="B16" s="135" t="s">
        <v>81</v>
      </c>
      <c r="C16" s="136" t="s">
        <v>82</v>
      </c>
      <c r="D16" s="137" t="s">
        <v>71</v>
      </c>
      <c r="E16" s="138">
        <v>1</v>
      </c>
      <c r="F16" s="139"/>
      <c r="G16" s="140">
        <f>ROUND(E16*F16,2)</f>
        <v>0</v>
      </c>
    </row>
    <row r="17" spans="1:7" x14ac:dyDescent="0.2">
      <c r="A17" s="135">
        <v>132</v>
      </c>
      <c r="B17" s="135" t="s">
        <v>83</v>
      </c>
      <c r="C17" s="136" t="s">
        <v>84</v>
      </c>
      <c r="D17" s="137" t="s">
        <v>71</v>
      </c>
      <c r="E17" s="138">
        <v>1</v>
      </c>
      <c r="F17" s="139"/>
      <c r="G17" s="140">
        <f>ROUND(E17*F17,2)</f>
        <v>0</v>
      </c>
    </row>
    <row r="18" spans="1:7" ht="34.5" customHeight="1" x14ac:dyDescent="0.2">
      <c r="A18" s="135"/>
      <c r="B18" s="135"/>
      <c r="C18" s="262" t="s">
        <v>85</v>
      </c>
      <c r="D18" s="263"/>
      <c r="E18" s="264"/>
      <c r="F18" s="265"/>
      <c r="G18" s="266"/>
    </row>
    <row r="19" spans="1:7" x14ac:dyDescent="0.2">
      <c r="A19" s="135">
        <v>133</v>
      </c>
      <c r="B19" s="135" t="s">
        <v>86</v>
      </c>
      <c r="C19" s="136" t="s">
        <v>87</v>
      </c>
      <c r="D19" s="137" t="s">
        <v>71</v>
      </c>
      <c r="E19" s="138">
        <v>1</v>
      </c>
      <c r="F19" s="139"/>
      <c r="G19" s="140">
        <f>ROUND(E19*F19,2)</f>
        <v>0</v>
      </c>
    </row>
    <row r="20" spans="1:7" ht="27" customHeight="1" x14ac:dyDescent="0.2">
      <c r="A20" s="135"/>
      <c r="B20" s="135"/>
      <c r="C20" s="262" t="s">
        <v>88</v>
      </c>
      <c r="D20" s="263"/>
      <c r="E20" s="264"/>
      <c r="F20" s="265"/>
      <c r="G20" s="266"/>
    </row>
    <row r="21" spans="1:7" x14ac:dyDescent="0.2">
      <c r="A21" s="135">
        <v>134</v>
      </c>
      <c r="B21" s="135" t="s">
        <v>89</v>
      </c>
      <c r="C21" s="136" t="s">
        <v>90</v>
      </c>
      <c r="D21" s="137" t="s">
        <v>71</v>
      </c>
      <c r="E21" s="138">
        <v>1</v>
      </c>
      <c r="F21" s="139"/>
      <c r="G21" s="140">
        <f>ROUND(E21*F21,2)</f>
        <v>0</v>
      </c>
    </row>
    <row r="22" spans="1:7" x14ac:dyDescent="0.2">
      <c r="A22" s="135"/>
      <c r="B22" s="135"/>
      <c r="C22" s="262" t="s">
        <v>91</v>
      </c>
      <c r="D22" s="263"/>
      <c r="E22" s="264"/>
      <c r="F22" s="265"/>
      <c r="G22" s="266"/>
    </row>
    <row r="23" spans="1:7" x14ac:dyDescent="0.2">
      <c r="A23" s="141"/>
      <c r="B23" s="141"/>
      <c r="C23" s="257" t="s">
        <v>92</v>
      </c>
      <c r="D23" s="258"/>
      <c r="E23" s="259"/>
      <c r="F23" s="260"/>
      <c r="G23" s="261"/>
    </row>
  </sheetData>
  <sheetProtection algorithmName="SHA-512" hashValue="tD5mX25X+3Pp+1R/T+tmfL1IIv3Hqhgy4H885eHe3ld5/9uo1IDyjSOUffduPKFH3OZJlq8Uq5Ye/WDSbRACEg==" saltValue="oIxWf4M1Qi9BHZECvqNRDA==" spinCount="100000" sheet="1" objects="1" scenarios="1"/>
  <mergeCells count="10">
    <mergeCell ref="A1:G1"/>
    <mergeCell ref="C2:G2"/>
    <mergeCell ref="C3:G3"/>
    <mergeCell ref="C23:G23"/>
    <mergeCell ref="C22:G22"/>
    <mergeCell ref="C10:G10"/>
    <mergeCell ref="C12:G12"/>
    <mergeCell ref="C15:G15"/>
    <mergeCell ref="C18:G18"/>
    <mergeCell ref="C20:G20"/>
  </mergeCells>
  <pageMargins left="0.59055118110236227" right="0.39370078740157483" top="0.59055118110236227" bottom="0.59055118110236227" header="0.31496062992125984" footer="0.31496062992125984"/>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4">
    <tabColor rgb="FFFF9966"/>
  </sheetPr>
  <dimension ref="A1:G5"/>
  <sheetViews>
    <sheetView workbookViewId="0">
      <pane ySplit="7" topLeftCell="A8" activePane="bottomLeft" state="frozen"/>
      <selection pane="bottomLeft" activeCell="I8" sqref="I8"/>
    </sheetView>
  </sheetViews>
  <sheetFormatPr defaultRowHeight="12.75" x14ac:dyDescent="0.2"/>
  <cols>
    <col min="1" max="1" width="4.28515625" style="5" customWidth="1"/>
    <col min="2" max="2" width="14.42578125" style="5" customWidth="1"/>
    <col min="3" max="3" width="38.28515625" style="9" customWidth="1"/>
    <col min="4" max="4" width="4.5703125" style="5" customWidth="1"/>
    <col min="5" max="5" width="10.5703125" style="5" customWidth="1"/>
    <col min="6" max="6" width="9.85546875" style="5" customWidth="1"/>
    <col min="7" max="7" width="12.7109375" style="5" customWidth="1"/>
    <col min="8" max="16384" width="9.140625" style="5"/>
  </cols>
  <sheetData>
    <row r="1" spans="1:7" ht="15.75" x14ac:dyDescent="0.2">
      <c r="A1" s="267" t="s">
        <v>5</v>
      </c>
      <c r="B1" s="267"/>
      <c r="C1" s="268"/>
      <c r="D1" s="267"/>
      <c r="E1" s="267"/>
      <c r="F1" s="267"/>
      <c r="G1" s="267"/>
    </row>
    <row r="2" spans="1:7" ht="24.95" customHeight="1" x14ac:dyDescent="0.2">
      <c r="A2" s="76" t="s">
        <v>6</v>
      </c>
      <c r="B2" s="75"/>
      <c r="C2" s="269"/>
      <c r="D2" s="269"/>
      <c r="E2" s="269"/>
      <c r="F2" s="269"/>
      <c r="G2" s="270"/>
    </row>
    <row r="3" spans="1:7" ht="24.95" customHeight="1" x14ac:dyDescent="0.2">
      <c r="A3" s="76" t="s">
        <v>7</v>
      </c>
      <c r="B3" s="75"/>
      <c r="C3" s="269"/>
      <c r="D3" s="269"/>
      <c r="E3" s="269"/>
      <c r="F3" s="269"/>
      <c r="G3" s="270"/>
    </row>
    <row r="4" spans="1:7" ht="24.95" customHeight="1" x14ac:dyDescent="0.2">
      <c r="A4" s="76" t="s">
        <v>8</v>
      </c>
      <c r="B4" s="75"/>
      <c r="C4" s="269"/>
      <c r="D4" s="269"/>
      <c r="E4" s="269"/>
      <c r="F4" s="269"/>
      <c r="G4" s="270"/>
    </row>
    <row r="5" spans="1:7" x14ac:dyDescent="0.2">
      <c r="B5" s="6"/>
      <c r="C5" s="7"/>
      <c r="D5" s="8"/>
    </row>
  </sheetData>
  <customSheetViews>
    <customSheetView guid="{B7E7C763-C459-487D-8ABA-5CFDDFBD5A84}">
      <selection activeCell="E19" sqref="E19"/>
      <pageMargins left="0.59055118110236227" right="0.39370078740157483" top="0.59055118110236227" bottom="0.98425196850393704" header="0.19685039370078741" footer="0.51181102362204722"/>
      <pageSetup paperSize="9" orientation="portrait" r:id="rId1"/>
      <headerFooter alignWithMargins="0">
        <oddFooter>&amp;L&amp;9Zpracováno programem &amp;"Arial CE,Tučné"BUILDpower S,  © RTS, a.s.&amp;R&amp;"Arial,Obyčejné"Strana &amp;P z &amp;N</oddFooter>
      </headerFooter>
    </customSheetView>
  </customSheetViews>
  <mergeCells count="4">
    <mergeCell ref="A1:G1"/>
    <mergeCell ref="C2:G2"/>
    <mergeCell ref="C3:G3"/>
    <mergeCell ref="C4:G4"/>
  </mergeCells>
  <pageMargins left="0.59055118110236227" right="0.39370078740157483" top="0.59055118110236227" bottom="0.98425196850393704" header="0.19685039370078741" footer="0.51181102362204722"/>
  <pageSetup paperSize="9" orientation="portrait" r:id="rId2"/>
  <headerFooter alignWithMargins="0">
    <oddFooter>&amp;L&amp;9Zpracováno programem &amp;"Arial CE,Tučné"BUILDpower S,  © RTS, a.s.&amp;R&amp;"Arial,Obyčejné"Strana &amp;P z &amp;N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5"/>
  <sheetViews>
    <sheetView workbookViewId="0">
      <selection activeCell="B16" sqref="B16:D16"/>
    </sheetView>
  </sheetViews>
  <sheetFormatPr defaultRowHeight="12.75" x14ac:dyDescent="0.2"/>
  <cols>
    <col min="9" max="9" width="15.140625" customWidth="1"/>
  </cols>
  <sheetData>
    <row r="1" spans="1:9" ht="15.75" x14ac:dyDescent="0.25">
      <c r="A1" s="274" t="s">
        <v>5</v>
      </c>
      <c r="B1" s="274"/>
      <c r="C1" s="274"/>
      <c r="D1" s="274"/>
      <c r="E1" s="274"/>
      <c r="F1" s="274"/>
      <c r="G1" s="274"/>
      <c r="H1" s="274"/>
      <c r="I1" s="274"/>
    </row>
    <row r="2" spans="1:9" x14ac:dyDescent="0.2">
      <c r="A2" s="128" t="s">
        <v>6</v>
      </c>
      <c r="B2" s="275" t="s">
        <v>66</v>
      </c>
      <c r="C2" s="275"/>
      <c r="D2" s="275"/>
      <c r="E2" s="275"/>
      <c r="F2" s="275"/>
      <c r="G2" s="275"/>
      <c r="H2" s="275"/>
      <c r="I2" s="275"/>
    </row>
    <row r="3" spans="1:9" x14ac:dyDescent="0.2">
      <c r="A3" s="128" t="s">
        <v>7</v>
      </c>
      <c r="B3" s="275" t="s">
        <v>93</v>
      </c>
      <c r="C3" s="275"/>
      <c r="D3" s="275"/>
      <c r="E3" s="275"/>
      <c r="F3" s="275"/>
      <c r="G3" s="275"/>
      <c r="H3" s="275"/>
      <c r="I3" s="275"/>
    </row>
    <row r="5" spans="1:9" ht="15.75" x14ac:dyDescent="0.25">
      <c r="A5" s="94" t="s">
        <v>94</v>
      </c>
    </row>
    <row r="7" spans="1:9" x14ac:dyDescent="0.2">
      <c r="A7" s="144" t="s">
        <v>16</v>
      </c>
      <c r="B7" s="144" t="s">
        <v>4</v>
      </c>
      <c r="C7" s="145"/>
      <c r="D7" s="145"/>
      <c r="E7" s="146" t="s">
        <v>95</v>
      </c>
      <c r="F7" s="146"/>
      <c r="G7" s="146"/>
      <c r="H7" s="276" t="s">
        <v>24</v>
      </c>
      <c r="I7" s="276"/>
    </row>
    <row r="8" spans="1:9" ht="12.75" customHeight="1" x14ac:dyDescent="0.2">
      <c r="A8" s="147" t="s">
        <v>61</v>
      </c>
      <c r="B8" s="277" t="s">
        <v>96</v>
      </c>
      <c r="C8" s="278"/>
      <c r="D8" s="278"/>
      <c r="E8" s="148" t="s">
        <v>97</v>
      </c>
      <c r="F8" s="149"/>
      <c r="G8" s="149"/>
      <c r="H8" s="279">
        <f>'SO 01 položky'!G8</f>
        <v>0</v>
      </c>
      <c r="I8" s="279"/>
    </row>
    <row r="9" spans="1:9" ht="12.75" customHeight="1" x14ac:dyDescent="0.2">
      <c r="A9" s="150" t="s">
        <v>98</v>
      </c>
      <c r="B9" s="271" t="s">
        <v>99</v>
      </c>
      <c r="C9" s="272"/>
      <c r="D9" s="272"/>
      <c r="E9" s="151" t="s">
        <v>97</v>
      </c>
      <c r="F9" s="152"/>
      <c r="G9" s="152"/>
      <c r="H9" s="273">
        <f>'SO 01 položky'!G176</f>
        <v>0</v>
      </c>
      <c r="I9" s="273"/>
    </row>
    <row r="10" spans="1:9" ht="12.75" customHeight="1" x14ac:dyDescent="0.2">
      <c r="A10" s="150" t="s">
        <v>100</v>
      </c>
      <c r="B10" s="271" t="s">
        <v>101</v>
      </c>
      <c r="C10" s="272"/>
      <c r="D10" s="272"/>
      <c r="E10" s="151" t="s">
        <v>97</v>
      </c>
      <c r="F10" s="152"/>
      <c r="G10" s="152"/>
      <c r="H10" s="273">
        <f>'SO 01 položky'!G209</f>
        <v>0</v>
      </c>
      <c r="I10" s="273"/>
    </row>
    <row r="11" spans="1:9" ht="12.75" customHeight="1" x14ac:dyDescent="0.2">
      <c r="A11" s="150" t="s">
        <v>102</v>
      </c>
      <c r="B11" s="271" t="s">
        <v>103</v>
      </c>
      <c r="C11" s="272"/>
      <c r="D11" s="272"/>
      <c r="E11" s="151" t="s">
        <v>97</v>
      </c>
      <c r="F11" s="152"/>
      <c r="G11" s="152"/>
      <c r="H11" s="273">
        <f>'SO 01 položky'!G243</f>
        <v>0</v>
      </c>
      <c r="I11" s="273"/>
    </row>
    <row r="12" spans="1:9" ht="12.75" customHeight="1" x14ac:dyDescent="0.2">
      <c r="A12" s="150" t="s">
        <v>104</v>
      </c>
      <c r="B12" s="271" t="s">
        <v>105</v>
      </c>
      <c r="C12" s="272"/>
      <c r="D12" s="272"/>
      <c r="E12" s="151" t="s">
        <v>97</v>
      </c>
      <c r="F12" s="152"/>
      <c r="G12" s="152"/>
      <c r="H12" s="273">
        <f>'SO 01 položky'!G246</f>
        <v>0</v>
      </c>
      <c r="I12" s="273"/>
    </row>
    <row r="13" spans="1:9" ht="12.75" customHeight="1" x14ac:dyDescent="0.2">
      <c r="A13" s="150" t="s">
        <v>106</v>
      </c>
      <c r="B13" s="271" t="s">
        <v>107</v>
      </c>
      <c r="C13" s="272"/>
      <c r="D13" s="272"/>
      <c r="E13" s="151" t="s">
        <v>97</v>
      </c>
      <c r="F13" s="152"/>
      <c r="G13" s="152"/>
      <c r="H13" s="273">
        <f>'SO 01 položky'!G282</f>
        <v>0</v>
      </c>
      <c r="I13" s="273"/>
    </row>
    <row r="14" spans="1:9" ht="12.75" customHeight="1" x14ac:dyDescent="0.2">
      <c r="A14" s="150" t="s">
        <v>108</v>
      </c>
      <c r="B14" s="271" t="s">
        <v>109</v>
      </c>
      <c r="C14" s="272"/>
      <c r="D14" s="272"/>
      <c r="E14" s="151" t="s">
        <v>97</v>
      </c>
      <c r="F14" s="152"/>
      <c r="G14" s="152"/>
      <c r="H14" s="273">
        <f>'SO 01 položky'!G288</f>
        <v>0</v>
      </c>
      <c r="I14" s="273"/>
    </row>
    <row r="15" spans="1:9" ht="12.75" customHeight="1" x14ac:dyDescent="0.2">
      <c r="A15" s="150" t="s">
        <v>110</v>
      </c>
      <c r="B15" s="271" t="s">
        <v>111</v>
      </c>
      <c r="C15" s="272"/>
      <c r="D15" s="272"/>
      <c r="E15" s="151" t="s">
        <v>97</v>
      </c>
      <c r="F15" s="152"/>
      <c r="G15" s="152"/>
      <c r="H15" s="273">
        <f>'SO 01 položky'!G297</f>
        <v>0</v>
      </c>
      <c r="I15" s="273"/>
    </row>
    <row r="16" spans="1:9" ht="12.75" customHeight="1" x14ac:dyDescent="0.2">
      <c r="A16" s="150" t="s">
        <v>112</v>
      </c>
      <c r="B16" s="271" t="s">
        <v>113</v>
      </c>
      <c r="C16" s="272"/>
      <c r="D16" s="272"/>
      <c r="E16" s="151" t="s">
        <v>97</v>
      </c>
      <c r="F16" s="152"/>
      <c r="G16" s="152"/>
      <c r="H16" s="273">
        <f>'SO 01 položky'!G302</f>
        <v>0</v>
      </c>
      <c r="I16" s="273"/>
    </row>
    <row r="17" spans="1:9" ht="12.75" customHeight="1" x14ac:dyDescent="0.2">
      <c r="A17" s="150" t="s">
        <v>114</v>
      </c>
      <c r="B17" s="271" t="s">
        <v>115</v>
      </c>
      <c r="C17" s="272"/>
      <c r="D17" s="272"/>
      <c r="E17" s="151" t="s">
        <v>116</v>
      </c>
      <c r="F17" s="152"/>
      <c r="G17" s="152"/>
      <c r="H17" s="273">
        <f>'SO 01 položky'!G307</f>
        <v>0</v>
      </c>
      <c r="I17" s="273"/>
    </row>
    <row r="18" spans="1:9" ht="12.75" customHeight="1" x14ac:dyDescent="0.2">
      <c r="A18" s="150" t="s">
        <v>117</v>
      </c>
      <c r="B18" s="271" t="s">
        <v>118</v>
      </c>
      <c r="C18" s="272"/>
      <c r="D18" s="272"/>
      <c r="E18" s="151" t="s">
        <v>116</v>
      </c>
      <c r="F18" s="152"/>
      <c r="G18" s="152"/>
      <c r="H18" s="273">
        <f>'SO 01 položky'!G315</f>
        <v>0</v>
      </c>
      <c r="I18" s="273"/>
    </row>
    <row r="19" spans="1:9" ht="12.75" customHeight="1" x14ac:dyDescent="0.2">
      <c r="A19" s="150" t="s">
        <v>119</v>
      </c>
      <c r="B19" s="271" t="s">
        <v>120</v>
      </c>
      <c r="C19" s="272"/>
      <c r="D19" s="272"/>
      <c r="E19" s="151" t="s">
        <v>116</v>
      </c>
      <c r="F19" s="152"/>
      <c r="G19" s="152"/>
      <c r="H19" s="273">
        <f>'SO 01 položky'!G321</f>
        <v>0</v>
      </c>
      <c r="I19" s="273"/>
    </row>
    <row r="20" spans="1:9" x14ac:dyDescent="0.2">
      <c r="A20" s="150" t="s">
        <v>121</v>
      </c>
      <c r="B20" s="271" t="s">
        <v>122</v>
      </c>
      <c r="C20" s="272"/>
      <c r="D20" s="272"/>
      <c r="E20" s="151" t="s">
        <v>116</v>
      </c>
      <c r="F20" s="152"/>
      <c r="G20" s="152"/>
      <c r="H20" s="273">
        <f>'SO 01 položky'!G334</f>
        <v>0</v>
      </c>
      <c r="I20" s="273"/>
    </row>
    <row r="21" spans="1:9" ht="12.75" customHeight="1" x14ac:dyDescent="0.2">
      <c r="A21" s="150" t="s">
        <v>123</v>
      </c>
      <c r="B21" s="271" t="s">
        <v>124</v>
      </c>
      <c r="C21" s="272"/>
      <c r="D21" s="272"/>
      <c r="E21" s="151" t="s">
        <v>125</v>
      </c>
      <c r="F21" s="152"/>
      <c r="G21" s="152"/>
      <c r="H21" s="273">
        <f>'SO 01 položky'!G338</f>
        <v>0</v>
      </c>
      <c r="I21" s="273"/>
    </row>
    <row r="22" spans="1:9" x14ac:dyDescent="0.2">
      <c r="A22" s="184" t="s">
        <v>1</v>
      </c>
      <c r="B22" s="184"/>
      <c r="C22" s="185"/>
      <c r="D22" s="185"/>
      <c r="E22" s="182"/>
      <c r="F22" s="183"/>
      <c r="G22" s="198"/>
      <c r="H22" s="198"/>
      <c r="I22" s="199">
        <f>SUM(H8:I21)</f>
        <v>0</v>
      </c>
    </row>
    <row r="23" spans="1:9" x14ac:dyDescent="0.2">
      <c r="E23" s="78"/>
      <c r="F23" s="78"/>
      <c r="G23" s="78"/>
      <c r="H23" s="78"/>
      <c r="I23" s="78"/>
    </row>
    <row r="24" spans="1:9" x14ac:dyDescent="0.2">
      <c r="A24" t="s">
        <v>126</v>
      </c>
      <c r="E24" s="78"/>
      <c r="F24" s="78"/>
      <c r="G24" s="78"/>
      <c r="H24" s="78"/>
      <c r="I24" s="78"/>
    </row>
    <row r="25" spans="1:9" x14ac:dyDescent="0.2">
      <c r="A25" t="s">
        <v>127</v>
      </c>
      <c r="E25" s="78"/>
      <c r="F25" s="78"/>
      <c r="G25" s="78"/>
      <c r="H25" s="78"/>
      <c r="I25" s="78"/>
    </row>
  </sheetData>
  <sheetProtection algorithmName="SHA-512" hashValue="yGMbCm9Kvuuy/KM6A7Y0amlKTf36GGI30XK/N4PTVud6sxAw64yGIkvmt1I4te8ZP0LRlDaeKJETax9z/L0sXg==" saltValue="Df03k65SSnEMD9pOY9PbBw==" spinCount="100000" sheet="1" objects="1" scenarios="1"/>
  <mergeCells count="32">
    <mergeCell ref="A1:I1"/>
    <mergeCell ref="B2:I2"/>
    <mergeCell ref="B3:I3"/>
    <mergeCell ref="H7:I7"/>
    <mergeCell ref="B8:D8"/>
    <mergeCell ref="H8:I8"/>
    <mergeCell ref="B9:D9"/>
    <mergeCell ref="H9:I9"/>
    <mergeCell ref="B10:D10"/>
    <mergeCell ref="H10:I10"/>
    <mergeCell ref="B11:D11"/>
    <mergeCell ref="H11:I11"/>
    <mergeCell ref="B12:D12"/>
    <mergeCell ref="H12:I12"/>
    <mergeCell ref="B13:D13"/>
    <mergeCell ref="H13:I13"/>
    <mergeCell ref="B14:D14"/>
    <mergeCell ref="H14:I14"/>
    <mergeCell ref="B15:D15"/>
    <mergeCell ref="H15:I15"/>
    <mergeCell ref="B16:D16"/>
    <mergeCell ref="H16:I16"/>
    <mergeCell ref="B17:D17"/>
    <mergeCell ref="H17:I17"/>
    <mergeCell ref="B21:D21"/>
    <mergeCell ref="H21:I21"/>
    <mergeCell ref="B18:D18"/>
    <mergeCell ref="H18:I18"/>
    <mergeCell ref="B19:D19"/>
    <mergeCell ref="H19:I19"/>
    <mergeCell ref="B20:D20"/>
    <mergeCell ref="H20:I20"/>
  </mergeCells>
  <pageMargins left="0.59055118110236227" right="0.39370078740157483" top="0.59055118110236227" bottom="0.59055118110236227" header="0.31496062992125984" footer="0.31496062992125984"/>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44"/>
  <sheetViews>
    <sheetView topLeftCell="A306" workbookViewId="0">
      <selection activeCell="C322" sqref="C322"/>
    </sheetView>
  </sheetViews>
  <sheetFormatPr defaultRowHeight="12.75" x14ac:dyDescent="0.2"/>
  <cols>
    <col min="1" max="1" width="4.28515625" customWidth="1"/>
    <col min="2" max="2" width="14.42578125" customWidth="1"/>
    <col min="3" max="3" width="38.28515625" customWidth="1"/>
    <col min="4" max="4" width="4.5703125" customWidth="1"/>
    <col min="5" max="5" width="10.5703125" customWidth="1"/>
    <col min="6" max="6" width="9.85546875" customWidth="1"/>
    <col min="7" max="7" width="12.7109375" customWidth="1"/>
    <col min="8" max="21" width="0" hidden="1" customWidth="1"/>
  </cols>
  <sheetData>
    <row r="1" spans="1:22" ht="15.75" x14ac:dyDescent="0.25">
      <c r="A1" s="253" t="s">
        <v>5</v>
      </c>
      <c r="B1" s="253"/>
      <c r="C1" s="253"/>
      <c r="D1" s="253"/>
      <c r="E1" s="253"/>
      <c r="F1" s="253"/>
      <c r="G1" s="253"/>
    </row>
    <row r="2" spans="1:22" ht="24.95" customHeight="1" x14ac:dyDescent="0.2">
      <c r="A2" s="128" t="s">
        <v>6</v>
      </c>
      <c r="B2" s="129"/>
      <c r="C2" s="254" t="s">
        <v>66</v>
      </c>
      <c r="D2" s="255"/>
      <c r="E2" s="255"/>
      <c r="F2" s="255"/>
      <c r="G2" s="256"/>
    </row>
    <row r="3" spans="1:22" ht="24.95" customHeight="1" x14ac:dyDescent="0.2">
      <c r="A3" s="128" t="s">
        <v>7</v>
      </c>
      <c r="B3" s="129"/>
      <c r="C3" s="254" t="s">
        <v>128</v>
      </c>
      <c r="D3" s="255"/>
      <c r="E3" s="255"/>
      <c r="F3" s="255"/>
      <c r="G3" s="256"/>
    </row>
    <row r="4" spans="1:22" hidden="1" x14ac:dyDescent="0.2">
      <c r="A4" s="128" t="s">
        <v>8</v>
      </c>
      <c r="B4" s="129"/>
      <c r="C4" s="254"/>
      <c r="D4" s="255"/>
      <c r="E4" s="255"/>
      <c r="F4" s="255"/>
      <c r="G4" s="256"/>
    </row>
    <row r="5" spans="1:22" hidden="1" x14ac:dyDescent="0.2">
      <c r="A5" s="142" t="s">
        <v>129</v>
      </c>
      <c r="B5" s="160"/>
      <c r="C5" s="160"/>
      <c r="D5" s="161"/>
      <c r="E5" s="161"/>
      <c r="F5" s="161"/>
      <c r="G5" s="162"/>
    </row>
    <row r="6" spans="1:22" x14ac:dyDescent="0.2">
      <c r="B6" s="77"/>
      <c r="C6" s="77"/>
    </row>
    <row r="7" spans="1:22" ht="24.95" customHeight="1" x14ac:dyDescent="0.2">
      <c r="A7" s="163" t="s">
        <v>36</v>
      </c>
      <c r="B7" s="164" t="s">
        <v>37</v>
      </c>
      <c r="C7" s="164" t="s">
        <v>38</v>
      </c>
      <c r="D7" s="163" t="s">
        <v>39</v>
      </c>
      <c r="E7" s="163" t="s">
        <v>40</v>
      </c>
      <c r="F7" s="165" t="s">
        <v>41</v>
      </c>
      <c r="G7" s="163" t="s">
        <v>24</v>
      </c>
      <c r="H7" s="166" t="s">
        <v>25</v>
      </c>
      <c r="I7" s="166" t="s">
        <v>42</v>
      </c>
      <c r="J7" s="166" t="s">
        <v>26</v>
      </c>
      <c r="K7" s="166" t="s">
        <v>43</v>
      </c>
      <c r="L7" s="166" t="s">
        <v>44</v>
      </c>
      <c r="M7" s="166" t="s">
        <v>45</v>
      </c>
      <c r="N7" s="166" t="s">
        <v>46</v>
      </c>
      <c r="O7" s="166" t="s">
        <v>47</v>
      </c>
      <c r="P7" s="166" t="s">
        <v>48</v>
      </c>
      <c r="Q7" s="166" t="s">
        <v>49</v>
      </c>
      <c r="R7" s="166" t="s">
        <v>50</v>
      </c>
      <c r="S7" s="166" t="s">
        <v>130</v>
      </c>
      <c r="T7" s="166" t="s">
        <v>51</v>
      </c>
      <c r="U7" s="166" t="s">
        <v>52</v>
      </c>
    </row>
    <row r="8" spans="1:22" x14ac:dyDescent="0.2">
      <c r="A8" s="167" t="s">
        <v>53</v>
      </c>
      <c r="B8" s="168" t="s">
        <v>61</v>
      </c>
      <c r="C8" s="169" t="s">
        <v>96</v>
      </c>
      <c r="D8" s="170"/>
      <c r="E8" s="171"/>
      <c r="F8" s="172"/>
      <c r="G8" s="172">
        <f>SUMIF(AE9:AE175,"&lt;&gt;NOR",G9:G175)</f>
        <v>0</v>
      </c>
      <c r="H8" s="172"/>
      <c r="I8" s="172">
        <f>SUM(I9:I175)</f>
        <v>0</v>
      </c>
      <c r="J8" s="172"/>
      <c r="K8" s="172">
        <f>SUM(K9:K175)</f>
        <v>0</v>
      </c>
      <c r="L8" s="172"/>
      <c r="M8" s="172">
        <f>SUM(M9:M175)</f>
        <v>0</v>
      </c>
      <c r="N8" s="170"/>
      <c r="O8" s="170">
        <f>SUM(O9:O175)</f>
        <v>8.0023</v>
      </c>
      <c r="P8" s="170"/>
      <c r="Q8" s="170">
        <f>SUM(Q9:Q175)</f>
        <v>0</v>
      </c>
      <c r="R8" s="170"/>
      <c r="S8" s="170"/>
      <c r="T8" s="167"/>
      <c r="U8" s="170">
        <f>SUM(U9:U175)</f>
        <v>498.3</v>
      </c>
    </row>
    <row r="9" spans="1:22" x14ac:dyDescent="0.2">
      <c r="A9" s="135">
        <v>1</v>
      </c>
      <c r="B9" s="135" t="s">
        <v>131</v>
      </c>
      <c r="C9" s="136" t="s">
        <v>132</v>
      </c>
      <c r="D9" s="137" t="s">
        <v>133</v>
      </c>
      <c r="E9" s="138">
        <v>428.88799999999998</v>
      </c>
      <c r="F9" s="139"/>
      <c r="G9" s="140">
        <f>ROUND(E9*F9,2)</f>
        <v>0</v>
      </c>
      <c r="H9" s="139"/>
      <c r="I9" s="140">
        <f>ROUND(E9*H9,2)</f>
        <v>0</v>
      </c>
      <c r="J9" s="139"/>
      <c r="K9" s="140">
        <f>ROUND(E9*J9,2)</f>
        <v>0</v>
      </c>
      <c r="L9" s="140">
        <v>21</v>
      </c>
      <c r="M9" s="140">
        <f>G9*(1+L9/100)</f>
        <v>0</v>
      </c>
      <c r="N9" s="137">
        <v>0</v>
      </c>
      <c r="O9" s="137">
        <f>ROUND(E9*N9,5)</f>
        <v>0</v>
      </c>
      <c r="P9" s="137">
        <v>0</v>
      </c>
      <c r="Q9" s="137">
        <f>ROUND(E9*P9,5)</f>
        <v>0</v>
      </c>
      <c r="R9" s="137"/>
      <c r="S9" s="137"/>
      <c r="T9" s="173">
        <v>0.187</v>
      </c>
      <c r="U9" s="137">
        <f>ROUND(E9*T9,2)</f>
        <v>80.2</v>
      </c>
      <c r="V9" s="98"/>
    </row>
    <row r="10" spans="1:22" x14ac:dyDescent="0.2">
      <c r="A10" s="135"/>
      <c r="B10" s="135"/>
      <c r="C10" s="174" t="s">
        <v>134</v>
      </c>
      <c r="D10" s="175"/>
      <c r="E10" s="176">
        <v>280.64999999999998</v>
      </c>
      <c r="F10" s="140"/>
      <c r="G10" s="140"/>
      <c r="H10" s="140"/>
      <c r="I10" s="140"/>
      <c r="J10" s="140"/>
      <c r="K10" s="140"/>
      <c r="L10" s="140"/>
      <c r="M10" s="140"/>
      <c r="N10" s="137"/>
      <c r="O10" s="137"/>
      <c r="P10" s="137"/>
      <c r="Q10" s="137"/>
      <c r="R10" s="137"/>
      <c r="S10" s="137"/>
      <c r="T10" s="173"/>
      <c r="U10" s="137"/>
      <c r="V10" s="98"/>
    </row>
    <row r="11" spans="1:22" x14ac:dyDescent="0.2">
      <c r="A11" s="135"/>
      <c r="B11" s="135"/>
      <c r="C11" s="174" t="s">
        <v>135</v>
      </c>
      <c r="D11" s="175"/>
      <c r="E11" s="176">
        <v>13.538</v>
      </c>
      <c r="F11" s="140"/>
      <c r="G11" s="140"/>
      <c r="H11" s="140"/>
      <c r="I11" s="140"/>
      <c r="J11" s="140"/>
      <c r="K11" s="140"/>
      <c r="L11" s="140"/>
      <c r="M11" s="140"/>
      <c r="N11" s="137"/>
      <c r="O11" s="137"/>
      <c r="P11" s="137"/>
      <c r="Q11" s="137"/>
      <c r="R11" s="137"/>
      <c r="S11" s="137"/>
      <c r="T11" s="173"/>
      <c r="U11" s="137"/>
      <c r="V11" s="98"/>
    </row>
    <row r="12" spans="1:22" ht="22.5" x14ac:dyDescent="0.2">
      <c r="A12" s="135"/>
      <c r="B12" s="135"/>
      <c r="C12" s="174" t="s">
        <v>136</v>
      </c>
      <c r="D12" s="175"/>
      <c r="E12" s="176">
        <v>134.69999999999999</v>
      </c>
      <c r="F12" s="140"/>
      <c r="G12" s="140"/>
      <c r="H12" s="140"/>
      <c r="I12" s="140"/>
      <c r="J12" s="140"/>
      <c r="K12" s="140"/>
      <c r="L12" s="140"/>
      <c r="M12" s="140"/>
      <c r="N12" s="137"/>
      <c r="O12" s="137"/>
      <c r="P12" s="137"/>
      <c r="Q12" s="137"/>
      <c r="R12" s="137"/>
      <c r="S12" s="137"/>
      <c r="T12" s="173"/>
      <c r="U12" s="137"/>
      <c r="V12" s="98"/>
    </row>
    <row r="13" spans="1:22" x14ac:dyDescent="0.2">
      <c r="A13" s="135">
        <v>2</v>
      </c>
      <c r="B13" s="135" t="s">
        <v>137</v>
      </c>
      <c r="C13" s="136" t="s">
        <v>138</v>
      </c>
      <c r="D13" s="137" t="s">
        <v>133</v>
      </c>
      <c r="E13" s="138">
        <v>5.7915926724000002</v>
      </c>
      <c r="F13" s="139"/>
      <c r="G13" s="140">
        <f>ROUND(E13*F13,2)</f>
        <v>0</v>
      </c>
      <c r="H13" s="139"/>
      <c r="I13" s="140">
        <f>ROUND(E13*H13,2)</f>
        <v>0</v>
      </c>
      <c r="J13" s="139"/>
      <c r="K13" s="140">
        <f>ROUND(E13*J13,2)</f>
        <v>0</v>
      </c>
      <c r="L13" s="140">
        <v>21</v>
      </c>
      <c r="M13" s="140">
        <f>G13*(1+L13/100)</f>
        <v>0</v>
      </c>
      <c r="N13" s="137">
        <v>0</v>
      </c>
      <c r="O13" s="137">
        <f>ROUND(E13*N13,5)</f>
        <v>0</v>
      </c>
      <c r="P13" s="137">
        <v>0</v>
      </c>
      <c r="Q13" s="137">
        <f>ROUND(E13*P13,5)</f>
        <v>0</v>
      </c>
      <c r="R13" s="137"/>
      <c r="S13" s="137"/>
      <c r="T13" s="173">
        <v>0.26666000000000001</v>
      </c>
      <c r="U13" s="137">
        <f>ROUND(E13*T13,2)</f>
        <v>1.54</v>
      </c>
      <c r="V13" s="98"/>
    </row>
    <row r="14" spans="1:22" x14ac:dyDescent="0.2">
      <c r="A14" s="135"/>
      <c r="B14" s="135"/>
      <c r="C14" s="174" t="s">
        <v>139</v>
      </c>
      <c r="D14" s="175"/>
      <c r="E14" s="176">
        <v>1.9603537823999999</v>
      </c>
      <c r="F14" s="140"/>
      <c r="G14" s="140"/>
      <c r="H14" s="140"/>
      <c r="I14" s="140"/>
      <c r="J14" s="140"/>
      <c r="K14" s="140"/>
      <c r="L14" s="140"/>
      <c r="M14" s="140"/>
      <c r="N14" s="137"/>
      <c r="O14" s="137"/>
      <c r="P14" s="137"/>
      <c r="Q14" s="137"/>
      <c r="R14" s="137"/>
      <c r="S14" s="137"/>
      <c r="T14" s="173"/>
      <c r="U14" s="137"/>
      <c r="V14" s="98"/>
    </row>
    <row r="15" spans="1:22" x14ac:dyDescent="0.2">
      <c r="A15" s="135"/>
      <c r="B15" s="135"/>
      <c r="C15" s="174" t="s">
        <v>140</v>
      </c>
      <c r="D15" s="175"/>
      <c r="E15" s="176">
        <v>0.36</v>
      </c>
      <c r="F15" s="140"/>
      <c r="G15" s="140"/>
      <c r="H15" s="140"/>
      <c r="I15" s="140"/>
      <c r="J15" s="140"/>
      <c r="K15" s="140"/>
      <c r="L15" s="140"/>
      <c r="M15" s="140"/>
      <c r="N15" s="137"/>
      <c r="O15" s="137"/>
      <c r="P15" s="137"/>
      <c r="Q15" s="137"/>
      <c r="R15" s="137"/>
      <c r="S15" s="137"/>
      <c r="T15" s="173"/>
      <c r="U15" s="137"/>
      <c r="V15" s="98"/>
    </row>
    <row r="16" spans="1:22" x14ac:dyDescent="0.2">
      <c r="A16" s="135"/>
      <c r="B16" s="135"/>
      <c r="C16" s="174" t="s">
        <v>141</v>
      </c>
      <c r="D16" s="175"/>
      <c r="E16" s="176">
        <v>0.47123889000000002</v>
      </c>
      <c r="F16" s="140"/>
      <c r="G16" s="140"/>
      <c r="H16" s="140"/>
      <c r="I16" s="140"/>
      <c r="J16" s="140"/>
      <c r="K16" s="140"/>
      <c r="L16" s="140"/>
      <c r="M16" s="140"/>
      <c r="N16" s="137"/>
      <c r="O16" s="137"/>
      <c r="P16" s="137"/>
      <c r="Q16" s="137"/>
      <c r="R16" s="137"/>
      <c r="S16" s="137"/>
      <c r="T16" s="173"/>
      <c r="U16" s="137"/>
      <c r="V16" s="98"/>
    </row>
    <row r="17" spans="1:22" x14ac:dyDescent="0.2">
      <c r="A17" s="135"/>
      <c r="B17" s="135"/>
      <c r="C17" s="174" t="s">
        <v>142</v>
      </c>
      <c r="D17" s="175"/>
      <c r="E17" s="176">
        <v>1.5</v>
      </c>
      <c r="F17" s="140"/>
      <c r="G17" s="140"/>
      <c r="H17" s="140"/>
      <c r="I17" s="140"/>
      <c r="J17" s="140"/>
      <c r="K17" s="140"/>
      <c r="L17" s="140"/>
      <c r="M17" s="140"/>
      <c r="N17" s="137"/>
      <c r="O17" s="137"/>
      <c r="P17" s="137"/>
      <c r="Q17" s="137"/>
      <c r="R17" s="137"/>
      <c r="S17" s="137"/>
      <c r="T17" s="173"/>
      <c r="U17" s="137"/>
      <c r="V17" s="98"/>
    </row>
    <row r="18" spans="1:22" x14ac:dyDescent="0.2">
      <c r="A18" s="135"/>
      <c r="B18" s="135"/>
      <c r="C18" s="174" t="s">
        <v>143</v>
      </c>
      <c r="D18" s="175"/>
      <c r="E18" s="176">
        <v>1.5</v>
      </c>
      <c r="F18" s="140"/>
      <c r="G18" s="140"/>
      <c r="H18" s="140"/>
      <c r="I18" s="140"/>
      <c r="J18" s="140"/>
      <c r="K18" s="140"/>
      <c r="L18" s="140"/>
      <c r="M18" s="140"/>
      <c r="N18" s="137"/>
      <c r="O18" s="137"/>
      <c r="P18" s="137"/>
      <c r="Q18" s="137"/>
      <c r="R18" s="137"/>
      <c r="S18" s="137"/>
      <c r="T18" s="173"/>
      <c r="U18" s="137"/>
      <c r="V18" s="98"/>
    </row>
    <row r="19" spans="1:22" x14ac:dyDescent="0.2">
      <c r="A19" s="135">
        <v>3</v>
      </c>
      <c r="B19" s="135" t="s">
        <v>144</v>
      </c>
      <c r="C19" s="136" t="s">
        <v>145</v>
      </c>
      <c r="D19" s="137" t="s">
        <v>133</v>
      </c>
      <c r="E19" s="138">
        <v>5.2</v>
      </c>
      <c r="F19" s="139"/>
      <c r="G19" s="140">
        <f>ROUND(E19*F19,2)</f>
        <v>0</v>
      </c>
      <c r="H19" s="139"/>
      <c r="I19" s="140">
        <f>ROUND(E19*H19,2)</f>
        <v>0</v>
      </c>
      <c r="J19" s="139"/>
      <c r="K19" s="140">
        <f>ROUND(E19*J19,2)</f>
        <v>0</v>
      </c>
      <c r="L19" s="140">
        <v>21</v>
      </c>
      <c r="M19" s="140">
        <f>G19*(1+L19/100)</f>
        <v>0</v>
      </c>
      <c r="N19" s="137">
        <v>0</v>
      </c>
      <c r="O19" s="137">
        <f>ROUND(E19*N19,5)</f>
        <v>0</v>
      </c>
      <c r="P19" s="137">
        <v>0</v>
      </c>
      <c r="Q19" s="137">
        <f>ROUND(E19*P19,5)</f>
        <v>0</v>
      </c>
      <c r="R19" s="137"/>
      <c r="S19" s="137"/>
      <c r="T19" s="173">
        <v>2.2490000000000001</v>
      </c>
      <c r="U19" s="137">
        <f>ROUND(E19*T19,2)</f>
        <v>11.69</v>
      </c>
      <c r="V19" s="98"/>
    </row>
    <row r="20" spans="1:22" x14ac:dyDescent="0.2">
      <c r="A20" s="135"/>
      <c r="B20" s="135"/>
      <c r="C20" s="174" t="s">
        <v>146</v>
      </c>
      <c r="D20" s="175"/>
      <c r="E20" s="176">
        <v>5.2</v>
      </c>
      <c r="F20" s="140"/>
      <c r="G20" s="140"/>
      <c r="H20" s="140"/>
      <c r="I20" s="140"/>
      <c r="J20" s="140"/>
      <c r="K20" s="140"/>
      <c r="L20" s="140"/>
      <c r="M20" s="140"/>
      <c r="N20" s="137"/>
      <c r="O20" s="137"/>
      <c r="P20" s="137"/>
      <c r="Q20" s="137"/>
      <c r="R20" s="137"/>
      <c r="S20" s="137"/>
      <c r="T20" s="173"/>
      <c r="U20" s="137"/>
      <c r="V20" s="98"/>
    </row>
    <row r="21" spans="1:22" x14ac:dyDescent="0.2">
      <c r="A21" s="135">
        <v>4</v>
      </c>
      <c r="B21" s="135" t="s">
        <v>147</v>
      </c>
      <c r="C21" s="136" t="s">
        <v>148</v>
      </c>
      <c r="D21" s="137" t="s">
        <v>133</v>
      </c>
      <c r="E21" s="138">
        <v>5.2</v>
      </c>
      <c r="F21" s="139"/>
      <c r="G21" s="140">
        <f>ROUND(E21*F21,2)</f>
        <v>0</v>
      </c>
      <c r="H21" s="139"/>
      <c r="I21" s="140">
        <f>ROUND(E21*H21,2)</f>
        <v>0</v>
      </c>
      <c r="J21" s="139"/>
      <c r="K21" s="140">
        <f>ROUND(E21*J21,2)</f>
        <v>0</v>
      </c>
      <c r="L21" s="140">
        <v>21</v>
      </c>
      <c r="M21" s="140">
        <f>G21*(1+L21/100)</f>
        <v>0</v>
      </c>
      <c r="N21" s="137">
        <v>0</v>
      </c>
      <c r="O21" s="137">
        <f>ROUND(E21*N21,5)</f>
        <v>0</v>
      </c>
      <c r="P21" s="137">
        <v>0</v>
      </c>
      <c r="Q21" s="137">
        <f>ROUND(E21*P21,5)</f>
        <v>0</v>
      </c>
      <c r="R21" s="137"/>
      <c r="S21" s="137"/>
      <c r="T21" s="173">
        <v>1.7629999999999999</v>
      </c>
      <c r="U21" s="137">
        <f>ROUND(E21*T21,2)</f>
        <v>9.17</v>
      </c>
      <c r="V21" s="98"/>
    </row>
    <row r="22" spans="1:22" x14ac:dyDescent="0.2">
      <c r="A22" s="135"/>
      <c r="B22" s="135"/>
      <c r="C22" s="262" t="s">
        <v>149</v>
      </c>
      <c r="D22" s="263"/>
      <c r="E22" s="264"/>
      <c r="F22" s="265"/>
      <c r="G22" s="266"/>
      <c r="H22" s="140"/>
      <c r="I22" s="140"/>
      <c r="J22" s="140"/>
      <c r="K22" s="140"/>
      <c r="L22" s="140"/>
      <c r="M22" s="140"/>
      <c r="N22" s="137"/>
      <c r="O22" s="137"/>
      <c r="P22" s="137"/>
      <c r="Q22" s="137"/>
      <c r="R22" s="137"/>
      <c r="S22" s="137"/>
      <c r="T22" s="173"/>
      <c r="U22" s="137"/>
      <c r="V22" s="98"/>
    </row>
    <row r="23" spans="1:22" x14ac:dyDescent="0.2">
      <c r="A23" s="135"/>
      <c r="B23" s="135"/>
      <c r="C23" s="174" t="s">
        <v>146</v>
      </c>
      <c r="D23" s="175"/>
      <c r="E23" s="176">
        <v>5.2</v>
      </c>
      <c r="F23" s="140"/>
      <c r="G23" s="140"/>
      <c r="H23" s="140"/>
      <c r="I23" s="140"/>
      <c r="J23" s="140"/>
      <c r="K23" s="140"/>
      <c r="L23" s="140"/>
      <c r="M23" s="140"/>
      <c r="N23" s="137"/>
      <c r="O23" s="137"/>
      <c r="P23" s="137"/>
      <c r="Q23" s="137"/>
      <c r="R23" s="137"/>
      <c r="S23" s="137"/>
      <c r="T23" s="173"/>
      <c r="U23" s="137"/>
      <c r="V23" s="98"/>
    </row>
    <row r="24" spans="1:22" x14ac:dyDescent="0.2">
      <c r="A24" s="135">
        <v>5</v>
      </c>
      <c r="B24" s="135" t="s">
        <v>150</v>
      </c>
      <c r="C24" s="136" t="s">
        <v>151</v>
      </c>
      <c r="D24" s="137" t="s">
        <v>152</v>
      </c>
      <c r="E24" s="138">
        <v>4.5</v>
      </c>
      <c r="F24" s="139"/>
      <c r="G24" s="140">
        <f>ROUND(E24*F24,2)</f>
        <v>0</v>
      </c>
      <c r="H24" s="139"/>
      <c r="I24" s="140">
        <f>ROUND(E24*H24,2)</f>
        <v>0</v>
      </c>
      <c r="J24" s="139"/>
      <c r="K24" s="140">
        <f>ROUND(E24*J24,2)</f>
        <v>0</v>
      </c>
      <c r="L24" s="140">
        <v>21</v>
      </c>
      <c r="M24" s="140">
        <f>G24*(1+L24/100)</f>
        <v>0</v>
      </c>
      <c r="N24" s="137">
        <v>1.0699999999999999E-2</v>
      </c>
      <c r="O24" s="137">
        <f>ROUND(E24*N24,5)</f>
        <v>4.8149999999999998E-2</v>
      </c>
      <c r="P24" s="137">
        <v>0</v>
      </c>
      <c r="Q24" s="137">
        <f>ROUND(E24*P24,5)</f>
        <v>0</v>
      </c>
      <c r="R24" s="137"/>
      <c r="S24" s="137"/>
      <c r="T24" s="173">
        <v>0.90800000000000003</v>
      </c>
      <c r="U24" s="137">
        <f>ROUND(E24*T24,2)</f>
        <v>4.09</v>
      </c>
      <c r="V24" s="98"/>
    </row>
    <row r="25" spans="1:22" x14ac:dyDescent="0.2">
      <c r="A25" s="135"/>
      <c r="B25" s="135"/>
      <c r="C25" s="262" t="s">
        <v>153</v>
      </c>
      <c r="D25" s="263"/>
      <c r="E25" s="264"/>
      <c r="F25" s="265"/>
      <c r="G25" s="266"/>
      <c r="H25" s="140"/>
      <c r="I25" s="140"/>
      <c r="J25" s="140"/>
      <c r="K25" s="140"/>
      <c r="L25" s="140"/>
      <c r="M25" s="140"/>
      <c r="N25" s="137"/>
      <c r="O25" s="137"/>
      <c r="P25" s="137"/>
      <c r="Q25" s="137"/>
      <c r="R25" s="137"/>
      <c r="S25" s="137"/>
      <c r="T25" s="173"/>
      <c r="U25" s="137"/>
      <c r="V25" s="98"/>
    </row>
    <row r="26" spans="1:22" x14ac:dyDescent="0.2">
      <c r="A26" s="135">
        <v>6</v>
      </c>
      <c r="B26" s="135" t="s">
        <v>154</v>
      </c>
      <c r="C26" s="136" t="s">
        <v>155</v>
      </c>
      <c r="D26" s="137" t="s">
        <v>156</v>
      </c>
      <c r="E26" s="138">
        <v>13</v>
      </c>
      <c r="F26" s="139"/>
      <c r="G26" s="140">
        <f>ROUND(E26*F26,2)</f>
        <v>0</v>
      </c>
      <c r="H26" s="139"/>
      <c r="I26" s="140">
        <f>ROUND(E26*H26,2)</f>
        <v>0</v>
      </c>
      <c r="J26" s="139"/>
      <c r="K26" s="140">
        <f>ROUND(E26*J26,2)</f>
        <v>0</v>
      </c>
      <c r="L26" s="140">
        <v>21</v>
      </c>
      <c r="M26" s="140">
        <f>G26*(1+L26/100)</f>
        <v>0</v>
      </c>
      <c r="N26" s="137">
        <v>9.8999999999999999E-4</v>
      </c>
      <c r="O26" s="137">
        <f>ROUND(E26*N26,5)</f>
        <v>1.2869999999999999E-2</v>
      </c>
      <c r="P26" s="137">
        <v>0</v>
      </c>
      <c r="Q26" s="137">
        <f>ROUND(E26*P26,5)</f>
        <v>0</v>
      </c>
      <c r="R26" s="137"/>
      <c r="S26" s="137"/>
      <c r="T26" s="173">
        <v>0.23599999999999999</v>
      </c>
      <c r="U26" s="137">
        <f>ROUND(E26*T26,2)</f>
        <v>3.07</v>
      </c>
      <c r="V26" s="98"/>
    </row>
    <row r="27" spans="1:22" x14ac:dyDescent="0.2">
      <c r="A27" s="135"/>
      <c r="B27" s="135"/>
      <c r="C27" s="174" t="s">
        <v>157</v>
      </c>
      <c r="D27" s="175"/>
      <c r="E27" s="176">
        <v>13</v>
      </c>
      <c r="F27" s="140"/>
      <c r="G27" s="140"/>
      <c r="H27" s="140"/>
      <c r="I27" s="140"/>
      <c r="J27" s="140"/>
      <c r="K27" s="140"/>
      <c r="L27" s="140"/>
      <c r="M27" s="140"/>
      <c r="N27" s="137"/>
      <c r="O27" s="137"/>
      <c r="P27" s="137"/>
      <c r="Q27" s="137"/>
      <c r="R27" s="137"/>
      <c r="S27" s="137"/>
      <c r="T27" s="173"/>
      <c r="U27" s="137"/>
      <c r="V27" s="98"/>
    </row>
    <row r="28" spans="1:22" x14ac:dyDescent="0.2">
      <c r="A28" s="135">
        <v>7</v>
      </c>
      <c r="B28" s="135" t="s">
        <v>158</v>
      </c>
      <c r="C28" s="136" t="s">
        <v>159</v>
      </c>
      <c r="D28" s="137" t="s">
        <v>156</v>
      </c>
      <c r="E28" s="138">
        <v>13</v>
      </c>
      <c r="F28" s="139"/>
      <c r="G28" s="140">
        <f>ROUND(E28*F28,2)</f>
        <v>0</v>
      </c>
      <c r="H28" s="139"/>
      <c r="I28" s="140">
        <f>ROUND(E28*H28,2)</f>
        <v>0</v>
      </c>
      <c r="J28" s="139"/>
      <c r="K28" s="140">
        <f>ROUND(E28*J28,2)</f>
        <v>0</v>
      </c>
      <c r="L28" s="140">
        <v>21</v>
      </c>
      <c r="M28" s="140">
        <f>G28*(1+L28/100)</f>
        <v>0</v>
      </c>
      <c r="N28" s="137">
        <v>0</v>
      </c>
      <c r="O28" s="137">
        <f>ROUND(E28*N28,5)</f>
        <v>0</v>
      </c>
      <c r="P28" s="137">
        <v>0</v>
      </c>
      <c r="Q28" s="137">
        <f>ROUND(E28*P28,5)</f>
        <v>0</v>
      </c>
      <c r="R28" s="137"/>
      <c r="S28" s="137"/>
      <c r="T28" s="173">
        <v>7.0000000000000007E-2</v>
      </c>
      <c r="U28" s="137">
        <f>ROUND(E28*T28,2)</f>
        <v>0.91</v>
      </c>
      <c r="V28" s="98"/>
    </row>
    <row r="29" spans="1:22" x14ac:dyDescent="0.2">
      <c r="A29" s="135"/>
      <c r="B29" s="135"/>
      <c r="C29" s="174" t="s">
        <v>157</v>
      </c>
      <c r="D29" s="175"/>
      <c r="E29" s="176">
        <v>13</v>
      </c>
      <c r="F29" s="140"/>
      <c r="G29" s="140"/>
      <c r="H29" s="140"/>
      <c r="I29" s="140"/>
      <c r="J29" s="140"/>
      <c r="K29" s="140"/>
      <c r="L29" s="140"/>
      <c r="M29" s="140"/>
      <c r="N29" s="137"/>
      <c r="O29" s="137"/>
      <c r="P29" s="137"/>
      <c r="Q29" s="137"/>
      <c r="R29" s="137"/>
      <c r="S29" s="137"/>
      <c r="T29" s="173"/>
      <c r="U29" s="137"/>
      <c r="V29" s="98"/>
    </row>
    <row r="30" spans="1:22" x14ac:dyDescent="0.2">
      <c r="A30" s="135">
        <v>8</v>
      </c>
      <c r="B30" s="135" t="s">
        <v>160</v>
      </c>
      <c r="C30" s="136" t="s">
        <v>161</v>
      </c>
      <c r="D30" s="137" t="s">
        <v>133</v>
      </c>
      <c r="E30" s="138">
        <v>851.71459267239993</v>
      </c>
      <c r="F30" s="139"/>
      <c r="G30" s="140">
        <f>ROUND(E30*F30,2)</f>
        <v>0</v>
      </c>
      <c r="H30" s="139"/>
      <c r="I30" s="140">
        <f>ROUND(E30*H30,2)</f>
        <v>0</v>
      </c>
      <c r="J30" s="139"/>
      <c r="K30" s="140">
        <f>ROUND(E30*J30,2)</f>
        <v>0</v>
      </c>
      <c r="L30" s="140">
        <v>21</v>
      </c>
      <c r="M30" s="140">
        <f>G30*(1+L30/100)</f>
        <v>0</v>
      </c>
      <c r="N30" s="137">
        <v>0</v>
      </c>
      <c r="O30" s="137">
        <f>ROUND(E30*N30,5)</f>
        <v>0</v>
      </c>
      <c r="P30" s="137">
        <v>0</v>
      </c>
      <c r="Q30" s="137">
        <f>ROUND(E30*P30,5)</f>
        <v>0</v>
      </c>
      <c r="R30" s="137"/>
      <c r="S30" s="137"/>
      <c r="T30" s="173">
        <v>5.2999999999999999E-2</v>
      </c>
      <c r="U30" s="137">
        <f>ROUND(E30*T30,2)</f>
        <v>45.14</v>
      </c>
      <c r="V30" s="98"/>
    </row>
    <row r="31" spans="1:22" x14ac:dyDescent="0.2">
      <c r="A31" s="135"/>
      <c r="B31" s="135"/>
      <c r="C31" s="174" t="s">
        <v>134</v>
      </c>
      <c r="D31" s="175"/>
      <c r="E31" s="176">
        <v>280.64999999999998</v>
      </c>
      <c r="F31" s="140"/>
      <c r="G31" s="140"/>
      <c r="H31" s="140"/>
      <c r="I31" s="140"/>
      <c r="J31" s="140"/>
      <c r="K31" s="140"/>
      <c r="L31" s="140"/>
      <c r="M31" s="140"/>
      <c r="N31" s="137"/>
      <c r="O31" s="137"/>
      <c r="P31" s="137"/>
      <c r="Q31" s="137"/>
      <c r="R31" s="137"/>
      <c r="S31" s="137"/>
      <c r="T31" s="173"/>
      <c r="U31" s="137"/>
      <c r="V31" s="98"/>
    </row>
    <row r="32" spans="1:22" x14ac:dyDescent="0.2">
      <c r="A32" s="135"/>
      <c r="B32" s="135"/>
      <c r="C32" s="174" t="s">
        <v>135</v>
      </c>
      <c r="D32" s="175"/>
      <c r="E32" s="176">
        <v>13.538</v>
      </c>
      <c r="F32" s="140"/>
      <c r="G32" s="140"/>
      <c r="H32" s="140"/>
      <c r="I32" s="140"/>
      <c r="J32" s="140"/>
      <c r="K32" s="140"/>
      <c r="L32" s="140"/>
      <c r="M32" s="140"/>
      <c r="N32" s="137"/>
      <c r="O32" s="137"/>
      <c r="P32" s="137"/>
      <c r="Q32" s="137"/>
      <c r="R32" s="137"/>
      <c r="S32" s="137"/>
      <c r="T32" s="173"/>
      <c r="U32" s="137"/>
      <c r="V32" s="98"/>
    </row>
    <row r="33" spans="1:22" ht="22.5" x14ac:dyDescent="0.2">
      <c r="A33" s="135"/>
      <c r="B33" s="135"/>
      <c r="C33" s="174" t="s">
        <v>136</v>
      </c>
      <c r="D33" s="175"/>
      <c r="E33" s="176">
        <v>134.69999999999999</v>
      </c>
      <c r="F33" s="140"/>
      <c r="G33" s="140"/>
      <c r="H33" s="140"/>
      <c r="I33" s="140"/>
      <c r="J33" s="140"/>
      <c r="K33" s="140"/>
      <c r="L33" s="140"/>
      <c r="M33" s="140"/>
      <c r="N33" s="137"/>
      <c r="O33" s="137"/>
      <c r="P33" s="137"/>
      <c r="Q33" s="137"/>
      <c r="R33" s="137"/>
      <c r="S33" s="137"/>
      <c r="T33" s="173"/>
      <c r="U33" s="137"/>
      <c r="V33" s="98"/>
    </row>
    <row r="34" spans="1:22" x14ac:dyDescent="0.2">
      <c r="A34" s="135"/>
      <c r="B34" s="135"/>
      <c r="C34" s="174" t="s">
        <v>139</v>
      </c>
      <c r="D34" s="175"/>
      <c r="E34" s="176">
        <v>1.9603537823999999</v>
      </c>
      <c r="F34" s="140"/>
      <c r="G34" s="140"/>
      <c r="H34" s="140"/>
      <c r="I34" s="140"/>
      <c r="J34" s="140"/>
      <c r="K34" s="140"/>
      <c r="L34" s="140"/>
      <c r="M34" s="140"/>
      <c r="N34" s="137"/>
      <c r="O34" s="137"/>
      <c r="P34" s="137"/>
      <c r="Q34" s="137"/>
      <c r="R34" s="137"/>
      <c r="S34" s="137"/>
      <c r="T34" s="173"/>
      <c r="U34" s="137"/>
      <c r="V34" s="98"/>
    </row>
    <row r="35" spans="1:22" x14ac:dyDescent="0.2">
      <c r="A35" s="135"/>
      <c r="B35" s="135"/>
      <c r="C35" s="174" t="s">
        <v>140</v>
      </c>
      <c r="D35" s="175"/>
      <c r="E35" s="176">
        <v>0.36</v>
      </c>
      <c r="F35" s="140"/>
      <c r="G35" s="140"/>
      <c r="H35" s="140"/>
      <c r="I35" s="140"/>
      <c r="J35" s="140"/>
      <c r="K35" s="140"/>
      <c r="L35" s="140"/>
      <c r="M35" s="140"/>
      <c r="N35" s="137"/>
      <c r="O35" s="137"/>
      <c r="P35" s="137"/>
      <c r="Q35" s="137"/>
      <c r="R35" s="137"/>
      <c r="S35" s="137"/>
      <c r="T35" s="173"/>
      <c r="U35" s="137"/>
      <c r="V35" s="98"/>
    </row>
    <row r="36" spans="1:22" x14ac:dyDescent="0.2">
      <c r="A36" s="135"/>
      <c r="B36" s="135"/>
      <c r="C36" s="174" t="s">
        <v>141</v>
      </c>
      <c r="D36" s="175"/>
      <c r="E36" s="176">
        <v>0.47123889000000002</v>
      </c>
      <c r="F36" s="140"/>
      <c r="G36" s="140"/>
      <c r="H36" s="140"/>
      <c r="I36" s="140"/>
      <c r="J36" s="140"/>
      <c r="K36" s="140"/>
      <c r="L36" s="140"/>
      <c r="M36" s="140"/>
      <c r="N36" s="137"/>
      <c r="O36" s="137"/>
      <c r="P36" s="137"/>
      <c r="Q36" s="137"/>
      <c r="R36" s="137"/>
      <c r="S36" s="137"/>
      <c r="T36" s="173"/>
      <c r="U36" s="137"/>
      <c r="V36" s="98"/>
    </row>
    <row r="37" spans="1:22" x14ac:dyDescent="0.2">
      <c r="A37" s="135"/>
      <c r="B37" s="135"/>
      <c r="C37" s="174" t="s">
        <v>142</v>
      </c>
      <c r="D37" s="175"/>
      <c r="E37" s="176">
        <v>1.5</v>
      </c>
      <c r="F37" s="140"/>
      <c r="G37" s="140"/>
      <c r="H37" s="140"/>
      <c r="I37" s="140"/>
      <c r="J37" s="140"/>
      <c r="K37" s="140"/>
      <c r="L37" s="140"/>
      <c r="M37" s="140"/>
      <c r="N37" s="137"/>
      <c r="O37" s="137"/>
      <c r="P37" s="137"/>
      <c r="Q37" s="137"/>
      <c r="R37" s="137"/>
      <c r="S37" s="137"/>
      <c r="T37" s="173"/>
      <c r="U37" s="137"/>
      <c r="V37" s="98"/>
    </row>
    <row r="38" spans="1:22" x14ac:dyDescent="0.2">
      <c r="A38" s="135"/>
      <c r="B38" s="135"/>
      <c r="C38" s="174" t="s">
        <v>143</v>
      </c>
      <c r="D38" s="175"/>
      <c r="E38" s="176">
        <v>1.5</v>
      </c>
      <c r="F38" s="140"/>
      <c r="G38" s="140"/>
      <c r="H38" s="140"/>
      <c r="I38" s="140"/>
      <c r="J38" s="140"/>
      <c r="K38" s="140"/>
      <c r="L38" s="140"/>
      <c r="M38" s="140"/>
      <c r="N38" s="137"/>
      <c r="O38" s="137"/>
      <c r="P38" s="137"/>
      <c r="Q38" s="137"/>
      <c r="R38" s="137"/>
      <c r="S38" s="137"/>
      <c r="T38" s="173"/>
      <c r="U38" s="137"/>
      <c r="V38" s="98"/>
    </row>
    <row r="39" spans="1:22" x14ac:dyDescent="0.2">
      <c r="A39" s="135"/>
      <c r="B39" s="135"/>
      <c r="C39" s="174" t="s">
        <v>146</v>
      </c>
      <c r="D39" s="175"/>
      <c r="E39" s="176">
        <v>5.2</v>
      </c>
      <c r="F39" s="140"/>
      <c r="G39" s="140"/>
      <c r="H39" s="140"/>
      <c r="I39" s="140"/>
      <c r="J39" s="140"/>
      <c r="K39" s="140"/>
      <c r="L39" s="140"/>
      <c r="M39" s="140"/>
      <c r="N39" s="137"/>
      <c r="O39" s="137"/>
      <c r="P39" s="137"/>
      <c r="Q39" s="137"/>
      <c r="R39" s="137"/>
      <c r="S39" s="137"/>
      <c r="T39" s="173"/>
      <c r="U39" s="137"/>
      <c r="V39" s="98"/>
    </row>
    <row r="40" spans="1:22" x14ac:dyDescent="0.2">
      <c r="A40" s="135"/>
      <c r="B40" s="135"/>
      <c r="C40" s="177" t="s">
        <v>162</v>
      </c>
      <c r="D40" s="178"/>
      <c r="E40" s="179"/>
      <c r="F40" s="140"/>
      <c r="G40" s="140"/>
      <c r="H40" s="140"/>
      <c r="I40" s="140"/>
      <c r="J40" s="140"/>
      <c r="K40" s="140"/>
      <c r="L40" s="140"/>
      <c r="M40" s="140"/>
      <c r="N40" s="137"/>
      <c r="O40" s="137"/>
      <c r="P40" s="137"/>
      <c r="Q40" s="137"/>
      <c r="R40" s="137"/>
      <c r="S40" s="137"/>
      <c r="T40" s="173"/>
      <c r="U40" s="137"/>
      <c r="V40" s="98"/>
    </row>
    <row r="41" spans="1:22" x14ac:dyDescent="0.2">
      <c r="A41" s="135"/>
      <c r="B41" s="135"/>
      <c r="C41" s="180" t="s">
        <v>163</v>
      </c>
      <c r="D41" s="178"/>
      <c r="E41" s="179"/>
      <c r="F41" s="140"/>
      <c r="G41" s="140"/>
      <c r="H41" s="140"/>
      <c r="I41" s="140"/>
      <c r="J41" s="140"/>
      <c r="K41" s="140"/>
      <c r="L41" s="140"/>
      <c r="M41" s="140"/>
      <c r="N41" s="137"/>
      <c r="O41" s="137"/>
      <c r="P41" s="137"/>
      <c r="Q41" s="137"/>
      <c r="R41" s="137"/>
      <c r="S41" s="137"/>
      <c r="T41" s="173"/>
      <c r="U41" s="137"/>
      <c r="V41" s="98"/>
    </row>
    <row r="42" spans="1:22" x14ac:dyDescent="0.2">
      <c r="A42" s="135"/>
      <c r="B42" s="135"/>
      <c r="C42" s="177" t="s">
        <v>164</v>
      </c>
      <c r="D42" s="178"/>
      <c r="E42" s="179"/>
      <c r="F42" s="140"/>
      <c r="G42" s="140"/>
      <c r="H42" s="140"/>
      <c r="I42" s="140"/>
      <c r="J42" s="140"/>
      <c r="K42" s="140"/>
      <c r="L42" s="140"/>
      <c r="M42" s="140"/>
      <c r="N42" s="137"/>
      <c r="O42" s="137"/>
      <c r="P42" s="137"/>
      <c r="Q42" s="137"/>
      <c r="R42" s="137"/>
      <c r="S42" s="137"/>
      <c r="T42" s="173"/>
      <c r="U42" s="137"/>
      <c r="V42" s="98"/>
    </row>
    <row r="43" spans="1:22" ht="22.5" x14ac:dyDescent="0.2">
      <c r="A43" s="135"/>
      <c r="B43" s="135"/>
      <c r="C43" s="174" t="s">
        <v>165</v>
      </c>
      <c r="D43" s="175"/>
      <c r="E43" s="176">
        <v>270.3</v>
      </c>
      <c r="F43" s="140"/>
      <c r="G43" s="140"/>
      <c r="H43" s="140"/>
      <c r="I43" s="140"/>
      <c r="J43" s="140"/>
      <c r="K43" s="140"/>
      <c r="L43" s="140"/>
      <c r="M43" s="140"/>
      <c r="N43" s="137"/>
      <c r="O43" s="137"/>
      <c r="P43" s="137"/>
      <c r="Q43" s="137"/>
      <c r="R43" s="137"/>
      <c r="S43" s="137"/>
      <c r="T43" s="173"/>
      <c r="U43" s="137"/>
      <c r="V43" s="98"/>
    </row>
    <row r="44" spans="1:22" x14ac:dyDescent="0.2">
      <c r="A44" s="135"/>
      <c r="B44" s="135"/>
      <c r="C44" s="174" t="s">
        <v>166</v>
      </c>
      <c r="D44" s="175"/>
      <c r="E44" s="176">
        <v>5.62</v>
      </c>
      <c r="F44" s="140"/>
      <c r="G44" s="140"/>
      <c r="H44" s="140"/>
      <c r="I44" s="140"/>
      <c r="J44" s="140"/>
      <c r="K44" s="140"/>
      <c r="L44" s="140"/>
      <c r="M44" s="140"/>
      <c r="N44" s="137"/>
      <c r="O44" s="137"/>
      <c r="P44" s="137"/>
      <c r="Q44" s="137"/>
      <c r="R44" s="137"/>
      <c r="S44" s="137"/>
      <c r="T44" s="173"/>
      <c r="U44" s="137"/>
      <c r="V44" s="98"/>
    </row>
    <row r="45" spans="1:22" x14ac:dyDescent="0.2">
      <c r="A45" s="135"/>
      <c r="B45" s="135"/>
      <c r="C45" s="174" t="s">
        <v>167</v>
      </c>
      <c r="D45" s="175"/>
      <c r="E45" s="176">
        <v>2.4</v>
      </c>
      <c r="F45" s="140"/>
      <c r="G45" s="140"/>
      <c r="H45" s="140"/>
      <c r="I45" s="140"/>
      <c r="J45" s="140"/>
      <c r="K45" s="140"/>
      <c r="L45" s="140"/>
      <c r="M45" s="140"/>
      <c r="N45" s="137"/>
      <c r="O45" s="137"/>
      <c r="P45" s="137"/>
      <c r="Q45" s="137"/>
      <c r="R45" s="137"/>
      <c r="S45" s="137"/>
      <c r="T45" s="173"/>
      <c r="U45" s="137"/>
      <c r="V45" s="98"/>
    </row>
    <row r="46" spans="1:22" x14ac:dyDescent="0.2">
      <c r="A46" s="135"/>
      <c r="B46" s="135"/>
      <c r="C46" s="174" t="s">
        <v>168</v>
      </c>
      <c r="D46" s="175"/>
      <c r="E46" s="176">
        <v>0.3</v>
      </c>
      <c r="F46" s="140"/>
      <c r="G46" s="140"/>
      <c r="H46" s="140"/>
      <c r="I46" s="140"/>
      <c r="J46" s="140"/>
      <c r="K46" s="140"/>
      <c r="L46" s="140"/>
      <c r="M46" s="140"/>
      <c r="N46" s="137"/>
      <c r="O46" s="137"/>
      <c r="P46" s="137"/>
      <c r="Q46" s="137"/>
      <c r="R46" s="137"/>
      <c r="S46" s="137"/>
      <c r="T46" s="173"/>
      <c r="U46" s="137"/>
      <c r="V46" s="98"/>
    </row>
    <row r="47" spans="1:22" x14ac:dyDescent="0.2">
      <c r="A47" s="135"/>
      <c r="B47" s="135"/>
      <c r="C47" s="174" t="s">
        <v>169</v>
      </c>
      <c r="D47" s="175"/>
      <c r="E47" s="176">
        <v>133.215</v>
      </c>
      <c r="F47" s="140"/>
      <c r="G47" s="140"/>
      <c r="H47" s="140"/>
      <c r="I47" s="140"/>
      <c r="J47" s="140"/>
      <c r="K47" s="140"/>
      <c r="L47" s="140"/>
      <c r="M47" s="140"/>
      <c r="N47" s="137"/>
      <c r="O47" s="137"/>
      <c r="P47" s="137"/>
      <c r="Q47" s="137"/>
      <c r="R47" s="137"/>
      <c r="S47" s="137"/>
      <c r="T47" s="173"/>
      <c r="U47" s="137"/>
      <c r="V47" s="98"/>
    </row>
    <row r="48" spans="1:22" x14ac:dyDescent="0.2">
      <c r="A48" s="135">
        <v>9</v>
      </c>
      <c r="B48" s="135" t="s">
        <v>170</v>
      </c>
      <c r="C48" s="136" t="s">
        <v>171</v>
      </c>
      <c r="D48" s="137" t="s">
        <v>133</v>
      </c>
      <c r="E48" s="138">
        <v>411.83500000000004</v>
      </c>
      <c r="F48" s="139"/>
      <c r="G48" s="140">
        <f>ROUND(E48*F48,2)</f>
        <v>0</v>
      </c>
      <c r="H48" s="139"/>
      <c r="I48" s="140">
        <f>ROUND(E48*H48,2)</f>
        <v>0</v>
      </c>
      <c r="J48" s="139"/>
      <c r="K48" s="140">
        <f>ROUND(E48*J48,2)</f>
        <v>0</v>
      </c>
      <c r="L48" s="140">
        <v>21</v>
      </c>
      <c r="M48" s="140">
        <f>G48*(1+L48/100)</f>
        <v>0</v>
      </c>
      <c r="N48" s="137">
        <v>0</v>
      </c>
      <c r="O48" s="137">
        <f>ROUND(E48*N48,5)</f>
        <v>0</v>
      </c>
      <c r="P48" s="137">
        <v>0</v>
      </c>
      <c r="Q48" s="137">
        <f>ROUND(E48*P48,5)</f>
        <v>0</v>
      </c>
      <c r="R48" s="137"/>
      <c r="S48" s="137"/>
      <c r="T48" s="173">
        <v>1.0999999999999999E-2</v>
      </c>
      <c r="U48" s="137">
        <f>ROUND(E48*T48,2)</f>
        <v>4.53</v>
      </c>
      <c r="V48" s="98"/>
    </row>
    <row r="49" spans="1:22" x14ac:dyDescent="0.2">
      <c r="A49" s="135"/>
      <c r="B49" s="135"/>
      <c r="C49" s="262" t="s">
        <v>172</v>
      </c>
      <c r="D49" s="263"/>
      <c r="E49" s="264"/>
      <c r="F49" s="265"/>
      <c r="G49" s="266"/>
      <c r="H49" s="140"/>
      <c r="I49" s="140"/>
      <c r="J49" s="140"/>
      <c r="K49" s="140"/>
      <c r="L49" s="140"/>
      <c r="M49" s="140"/>
      <c r="N49" s="137"/>
      <c r="O49" s="137"/>
      <c r="P49" s="137"/>
      <c r="Q49" s="137"/>
      <c r="R49" s="137"/>
      <c r="S49" s="137"/>
      <c r="T49" s="173"/>
      <c r="U49" s="137"/>
      <c r="V49" s="98"/>
    </row>
    <row r="50" spans="1:22" ht="22.5" x14ac:dyDescent="0.2">
      <c r="A50" s="135"/>
      <c r="B50" s="135"/>
      <c r="C50" s="174" t="s">
        <v>165</v>
      </c>
      <c r="D50" s="175"/>
      <c r="E50" s="176">
        <v>270.3</v>
      </c>
      <c r="F50" s="140"/>
      <c r="G50" s="140"/>
      <c r="H50" s="140"/>
      <c r="I50" s="140"/>
      <c r="J50" s="140"/>
      <c r="K50" s="140"/>
      <c r="L50" s="140"/>
      <c r="M50" s="140"/>
      <c r="N50" s="137"/>
      <c r="O50" s="137"/>
      <c r="P50" s="137"/>
      <c r="Q50" s="137"/>
      <c r="R50" s="137"/>
      <c r="S50" s="137"/>
      <c r="T50" s="173"/>
      <c r="U50" s="137"/>
      <c r="V50" s="98"/>
    </row>
    <row r="51" spans="1:22" x14ac:dyDescent="0.2">
      <c r="A51" s="135"/>
      <c r="B51" s="135"/>
      <c r="C51" s="174" t="s">
        <v>166</v>
      </c>
      <c r="D51" s="175"/>
      <c r="E51" s="176">
        <v>5.62</v>
      </c>
      <c r="F51" s="140"/>
      <c r="G51" s="140"/>
      <c r="H51" s="140"/>
      <c r="I51" s="140"/>
      <c r="J51" s="140"/>
      <c r="K51" s="140"/>
      <c r="L51" s="140"/>
      <c r="M51" s="140"/>
      <c r="N51" s="137"/>
      <c r="O51" s="137"/>
      <c r="P51" s="137"/>
      <c r="Q51" s="137"/>
      <c r="R51" s="137"/>
      <c r="S51" s="137"/>
      <c r="T51" s="173"/>
      <c r="U51" s="137"/>
      <c r="V51" s="98"/>
    </row>
    <row r="52" spans="1:22" x14ac:dyDescent="0.2">
      <c r="A52" s="135"/>
      <c r="B52" s="135"/>
      <c r="C52" s="174" t="s">
        <v>167</v>
      </c>
      <c r="D52" s="175"/>
      <c r="E52" s="176">
        <v>2.4</v>
      </c>
      <c r="F52" s="140"/>
      <c r="G52" s="140"/>
      <c r="H52" s="140"/>
      <c r="I52" s="140"/>
      <c r="J52" s="140"/>
      <c r="K52" s="140"/>
      <c r="L52" s="140"/>
      <c r="M52" s="140"/>
      <c r="N52" s="137"/>
      <c r="O52" s="137"/>
      <c r="P52" s="137"/>
      <c r="Q52" s="137"/>
      <c r="R52" s="137"/>
      <c r="S52" s="137"/>
      <c r="T52" s="173"/>
      <c r="U52" s="137"/>
      <c r="V52" s="98"/>
    </row>
    <row r="53" spans="1:22" x14ac:dyDescent="0.2">
      <c r="A53" s="135"/>
      <c r="B53" s="135"/>
      <c r="C53" s="174" t="s">
        <v>168</v>
      </c>
      <c r="D53" s="175"/>
      <c r="E53" s="176">
        <v>0.3</v>
      </c>
      <c r="F53" s="140"/>
      <c r="G53" s="140"/>
      <c r="H53" s="140"/>
      <c r="I53" s="140"/>
      <c r="J53" s="140"/>
      <c r="K53" s="140"/>
      <c r="L53" s="140"/>
      <c r="M53" s="140"/>
      <c r="N53" s="137"/>
      <c r="O53" s="137"/>
      <c r="P53" s="137"/>
      <c r="Q53" s="137"/>
      <c r="R53" s="137"/>
      <c r="S53" s="137"/>
      <c r="T53" s="173"/>
      <c r="U53" s="137"/>
      <c r="V53" s="98"/>
    </row>
    <row r="54" spans="1:22" x14ac:dyDescent="0.2">
      <c r="A54" s="135"/>
      <c r="B54" s="135"/>
      <c r="C54" s="174" t="s">
        <v>169</v>
      </c>
      <c r="D54" s="175"/>
      <c r="E54" s="176">
        <v>133.215</v>
      </c>
      <c r="F54" s="140"/>
      <c r="G54" s="140"/>
      <c r="H54" s="140"/>
      <c r="I54" s="140"/>
      <c r="J54" s="140"/>
      <c r="K54" s="140"/>
      <c r="L54" s="140"/>
      <c r="M54" s="140"/>
      <c r="N54" s="137"/>
      <c r="O54" s="137"/>
      <c r="P54" s="137"/>
      <c r="Q54" s="137"/>
      <c r="R54" s="137"/>
      <c r="S54" s="137"/>
      <c r="T54" s="173"/>
      <c r="U54" s="137"/>
      <c r="V54" s="98"/>
    </row>
    <row r="55" spans="1:22" ht="22.5" x14ac:dyDescent="0.2">
      <c r="A55" s="135">
        <v>10</v>
      </c>
      <c r="B55" s="135" t="s">
        <v>173</v>
      </c>
      <c r="C55" s="136" t="s">
        <v>174</v>
      </c>
      <c r="D55" s="137" t="s">
        <v>133</v>
      </c>
      <c r="E55" s="138">
        <v>28.044592672399915</v>
      </c>
      <c r="F55" s="139"/>
      <c r="G55" s="140">
        <f>ROUND(E55*F55,2)</f>
        <v>0</v>
      </c>
      <c r="H55" s="139"/>
      <c r="I55" s="140">
        <f>ROUND(E55*H55,2)</f>
        <v>0</v>
      </c>
      <c r="J55" s="139"/>
      <c r="K55" s="140">
        <f>ROUND(E55*J55,2)</f>
        <v>0</v>
      </c>
      <c r="L55" s="140">
        <v>21</v>
      </c>
      <c r="M55" s="140">
        <f>G55*(1+L55/100)</f>
        <v>0</v>
      </c>
      <c r="N55" s="137">
        <v>0</v>
      </c>
      <c r="O55" s="137">
        <f>ROUND(E55*N55,5)</f>
        <v>0</v>
      </c>
      <c r="P55" s="137">
        <v>0</v>
      </c>
      <c r="Q55" s="137">
        <f>ROUND(E55*P55,5)</f>
        <v>0</v>
      </c>
      <c r="R55" s="137"/>
      <c r="S55" s="137"/>
      <c r="T55" s="173">
        <v>1.0999999999999999E-2</v>
      </c>
      <c r="U55" s="137">
        <f>ROUND(E55*T55,2)</f>
        <v>0.31</v>
      </c>
      <c r="V55" s="98"/>
    </row>
    <row r="56" spans="1:22" x14ac:dyDescent="0.2">
      <c r="A56" s="135"/>
      <c r="B56" s="135"/>
      <c r="C56" s="174" t="s">
        <v>134</v>
      </c>
      <c r="D56" s="175"/>
      <c r="E56" s="176">
        <v>280.64999999999998</v>
      </c>
      <c r="F56" s="140"/>
      <c r="G56" s="140"/>
      <c r="H56" s="140"/>
      <c r="I56" s="140"/>
      <c r="J56" s="140"/>
      <c r="K56" s="140"/>
      <c r="L56" s="140"/>
      <c r="M56" s="140"/>
      <c r="N56" s="137"/>
      <c r="O56" s="137"/>
      <c r="P56" s="137"/>
      <c r="Q56" s="137"/>
      <c r="R56" s="137"/>
      <c r="S56" s="137"/>
      <c r="T56" s="173"/>
      <c r="U56" s="137"/>
      <c r="V56" s="98"/>
    </row>
    <row r="57" spans="1:22" x14ac:dyDescent="0.2">
      <c r="A57" s="135"/>
      <c r="B57" s="135"/>
      <c r="C57" s="174" t="s">
        <v>135</v>
      </c>
      <c r="D57" s="175"/>
      <c r="E57" s="176">
        <v>13.538</v>
      </c>
      <c r="F57" s="140"/>
      <c r="G57" s="140"/>
      <c r="H57" s="140"/>
      <c r="I57" s="140"/>
      <c r="J57" s="140"/>
      <c r="K57" s="140"/>
      <c r="L57" s="140"/>
      <c r="M57" s="140"/>
      <c r="N57" s="137"/>
      <c r="O57" s="137"/>
      <c r="P57" s="137"/>
      <c r="Q57" s="137"/>
      <c r="R57" s="137"/>
      <c r="S57" s="137"/>
      <c r="T57" s="173"/>
      <c r="U57" s="137"/>
      <c r="V57" s="98"/>
    </row>
    <row r="58" spans="1:22" ht="22.5" x14ac:dyDescent="0.2">
      <c r="A58" s="135"/>
      <c r="B58" s="135"/>
      <c r="C58" s="174" t="s">
        <v>136</v>
      </c>
      <c r="D58" s="175"/>
      <c r="E58" s="176">
        <v>134.69999999999999</v>
      </c>
      <c r="F58" s="140"/>
      <c r="G58" s="140"/>
      <c r="H58" s="140"/>
      <c r="I58" s="140"/>
      <c r="J58" s="140"/>
      <c r="K58" s="140"/>
      <c r="L58" s="140"/>
      <c r="M58" s="140"/>
      <c r="N58" s="137"/>
      <c r="O58" s="137"/>
      <c r="P58" s="137"/>
      <c r="Q58" s="137"/>
      <c r="R58" s="137"/>
      <c r="S58" s="137"/>
      <c r="T58" s="173"/>
      <c r="U58" s="137"/>
      <c r="V58" s="98"/>
    </row>
    <row r="59" spans="1:22" x14ac:dyDescent="0.2">
      <c r="A59" s="135"/>
      <c r="B59" s="135"/>
      <c r="C59" s="174" t="s">
        <v>139</v>
      </c>
      <c r="D59" s="175"/>
      <c r="E59" s="176">
        <v>1.9603537823999999</v>
      </c>
      <c r="F59" s="140"/>
      <c r="G59" s="140"/>
      <c r="H59" s="140"/>
      <c r="I59" s="140"/>
      <c r="J59" s="140"/>
      <c r="K59" s="140"/>
      <c r="L59" s="140"/>
      <c r="M59" s="140"/>
      <c r="N59" s="137"/>
      <c r="O59" s="137"/>
      <c r="P59" s="137"/>
      <c r="Q59" s="137"/>
      <c r="R59" s="137"/>
      <c r="S59" s="137"/>
      <c r="T59" s="173"/>
      <c r="U59" s="137"/>
      <c r="V59" s="98"/>
    </row>
    <row r="60" spans="1:22" x14ac:dyDescent="0.2">
      <c r="A60" s="135"/>
      <c r="B60" s="135"/>
      <c r="C60" s="174" t="s">
        <v>140</v>
      </c>
      <c r="D60" s="175"/>
      <c r="E60" s="176">
        <v>0.36</v>
      </c>
      <c r="F60" s="140"/>
      <c r="G60" s="140"/>
      <c r="H60" s="140"/>
      <c r="I60" s="140"/>
      <c r="J60" s="140"/>
      <c r="K60" s="140"/>
      <c r="L60" s="140"/>
      <c r="M60" s="140"/>
      <c r="N60" s="137"/>
      <c r="O60" s="137"/>
      <c r="P60" s="137"/>
      <c r="Q60" s="137"/>
      <c r="R60" s="137"/>
      <c r="S60" s="137"/>
      <c r="T60" s="173"/>
      <c r="U60" s="137"/>
      <c r="V60" s="98"/>
    </row>
    <row r="61" spans="1:22" x14ac:dyDescent="0.2">
      <c r="A61" s="135"/>
      <c r="B61" s="135"/>
      <c r="C61" s="174" t="s">
        <v>141</v>
      </c>
      <c r="D61" s="175"/>
      <c r="E61" s="176">
        <v>0.47123889000000002</v>
      </c>
      <c r="F61" s="140"/>
      <c r="G61" s="140"/>
      <c r="H61" s="140"/>
      <c r="I61" s="140"/>
      <c r="J61" s="140"/>
      <c r="K61" s="140"/>
      <c r="L61" s="140"/>
      <c r="M61" s="140"/>
      <c r="N61" s="137"/>
      <c r="O61" s="137"/>
      <c r="P61" s="137"/>
      <c r="Q61" s="137"/>
      <c r="R61" s="137"/>
      <c r="S61" s="137"/>
      <c r="T61" s="173"/>
      <c r="U61" s="137"/>
      <c r="V61" s="98"/>
    </row>
    <row r="62" spans="1:22" x14ac:dyDescent="0.2">
      <c r="A62" s="135"/>
      <c r="B62" s="135"/>
      <c r="C62" s="174" t="s">
        <v>142</v>
      </c>
      <c r="D62" s="175"/>
      <c r="E62" s="176">
        <v>1.5</v>
      </c>
      <c r="F62" s="140"/>
      <c r="G62" s="140"/>
      <c r="H62" s="140"/>
      <c r="I62" s="140"/>
      <c r="J62" s="140"/>
      <c r="K62" s="140"/>
      <c r="L62" s="140"/>
      <c r="M62" s="140"/>
      <c r="N62" s="137"/>
      <c r="O62" s="137"/>
      <c r="P62" s="137"/>
      <c r="Q62" s="137"/>
      <c r="R62" s="137"/>
      <c r="S62" s="137"/>
      <c r="T62" s="173"/>
      <c r="U62" s="137"/>
      <c r="V62" s="98"/>
    </row>
    <row r="63" spans="1:22" x14ac:dyDescent="0.2">
      <c r="A63" s="135"/>
      <c r="B63" s="135"/>
      <c r="C63" s="174" t="s">
        <v>143</v>
      </c>
      <c r="D63" s="175"/>
      <c r="E63" s="176">
        <v>1.5</v>
      </c>
      <c r="F63" s="140"/>
      <c r="G63" s="140"/>
      <c r="H63" s="140"/>
      <c r="I63" s="140"/>
      <c r="J63" s="140"/>
      <c r="K63" s="140"/>
      <c r="L63" s="140"/>
      <c r="M63" s="140"/>
      <c r="N63" s="137"/>
      <c r="O63" s="137"/>
      <c r="P63" s="137"/>
      <c r="Q63" s="137"/>
      <c r="R63" s="137"/>
      <c r="S63" s="137"/>
      <c r="T63" s="173"/>
      <c r="U63" s="137"/>
      <c r="V63" s="98"/>
    </row>
    <row r="64" spans="1:22" x14ac:dyDescent="0.2">
      <c r="A64" s="135"/>
      <c r="B64" s="135"/>
      <c r="C64" s="174" t="s">
        <v>146</v>
      </c>
      <c r="D64" s="175"/>
      <c r="E64" s="176">
        <v>5.2</v>
      </c>
      <c r="F64" s="140"/>
      <c r="G64" s="140"/>
      <c r="H64" s="140"/>
      <c r="I64" s="140"/>
      <c r="J64" s="140"/>
      <c r="K64" s="140"/>
      <c r="L64" s="140"/>
      <c r="M64" s="140"/>
      <c r="N64" s="137"/>
      <c r="O64" s="137"/>
      <c r="P64" s="137"/>
      <c r="Q64" s="137"/>
      <c r="R64" s="137"/>
      <c r="S64" s="137"/>
      <c r="T64" s="173"/>
      <c r="U64" s="137"/>
      <c r="V64" s="98"/>
    </row>
    <row r="65" spans="1:22" ht="22.5" x14ac:dyDescent="0.2">
      <c r="A65" s="135"/>
      <c r="B65" s="135"/>
      <c r="C65" s="174" t="s">
        <v>175</v>
      </c>
      <c r="D65" s="175"/>
      <c r="E65" s="176">
        <v>-270.3</v>
      </c>
      <c r="F65" s="140"/>
      <c r="G65" s="140"/>
      <c r="H65" s="140"/>
      <c r="I65" s="140"/>
      <c r="J65" s="140"/>
      <c r="K65" s="140"/>
      <c r="L65" s="140"/>
      <c r="M65" s="140"/>
      <c r="N65" s="137"/>
      <c r="O65" s="137"/>
      <c r="P65" s="137"/>
      <c r="Q65" s="137"/>
      <c r="R65" s="137"/>
      <c r="S65" s="137"/>
      <c r="T65" s="173"/>
      <c r="U65" s="137"/>
      <c r="V65" s="98"/>
    </row>
    <row r="66" spans="1:22" x14ac:dyDescent="0.2">
      <c r="A66" s="135"/>
      <c r="B66" s="135"/>
      <c r="C66" s="174" t="s">
        <v>176</v>
      </c>
      <c r="D66" s="175"/>
      <c r="E66" s="176">
        <v>-5.62</v>
      </c>
      <c r="F66" s="140"/>
      <c r="G66" s="140"/>
      <c r="H66" s="140"/>
      <c r="I66" s="140"/>
      <c r="J66" s="140"/>
      <c r="K66" s="140"/>
      <c r="L66" s="140"/>
      <c r="M66" s="140"/>
      <c r="N66" s="137"/>
      <c r="O66" s="137"/>
      <c r="P66" s="137"/>
      <c r="Q66" s="137"/>
      <c r="R66" s="137"/>
      <c r="S66" s="137"/>
      <c r="T66" s="173"/>
      <c r="U66" s="137"/>
      <c r="V66" s="98"/>
    </row>
    <row r="67" spans="1:22" x14ac:dyDescent="0.2">
      <c r="A67" s="135"/>
      <c r="B67" s="135"/>
      <c r="C67" s="174" t="s">
        <v>177</v>
      </c>
      <c r="D67" s="175"/>
      <c r="E67" s="176">
        <v>-2.4</v>
      </c>
      <c r="F67" s="140"/>
      <c r="G67" s="140"/>
      <c r="H67" s="140"/>
      <c r="I67" s="140"/>
      <c r="J67" s="140"/>
      <c r="K67" s="140"/>
      <c r="L67" s="140"/>
      <c r="M67" s="140"/>
      <c r="N67" s="137"/>
      <c r="O67" s="137"/>
      <c r="P67" s="137"/>
      <c r="Q67" s="137"/>
      <c r="R67" s="137"/>
      <c r="S67" s="137"/>
      <c r="T67" s="173"/>
      <c r="U67" s="137"/>
      <c r="V67" s="98"/>
    </row>
    <row r="68" spans="1:22" x14ac:dyDescent="0.2">
      <c r="A68" s="135"/>
      <c r="B68" s="135"/>
      <c r="C68" s="174" t="s">
        <v>178</v>
      </c>
      <c r="D68" s="175"/>
      <c r="E68" s="176">
        <v>-0.3</v>
      </c>
      <c r="F68" s="140"/>
      <c r="G68" s="140"/>
      <c r="H68" s="140"/>
      <c r="I68" s="140"/>
      <c r="J68" s="140"/>
      <c r="K68" s="140"/>
      <c r="L68" s="140"/>
      <c r="M68" s="140"/>
      <c r="N68" s="137"/>
      <c r="O68" s="137"/>
      <c r="P68" s="137"/>
      <c r="Q68" s="137"/>
      <c r="R68" s="137"/>
      <c r="S68" s="137"/>
      <c r="T68" s="173"/>
      <c r="U68" s="137"/>
      <c r="V68" s="98"/>
    </row>
    <row r="69" spans="1:22" x14ac:dyDescent="0.2">
      <c r="A69" s="135"/>
      <c r="B69" s="135"/>
      <c r="C69" s="174" t="s">
        <v>179</v>
      </c>
      <c r="D69" s="175"/>
      <c r="E69" s="176">
        <v>-133.215</v>
      </c>
      <c r="F69" s="140"/>
      <c r="G69" s="140"/>
      <c r="H69" s="140"/>
      <c r="I69" s="140"/>
      <c r="J69" s="140"/>
      <c r="K69" s="140"/>
      <c r="L69" s="140"/>
      <c r="M69" s="140"/>
      <c r="N69" s="137"/>
      <c r="O69" s="137"/>
      <c r="P69" s="137"/>
      <c r="Q69" s="137"/>
      <c r="R69" s="137"/>
      <c r="S69" s="137"/>
      <c r="T69" s="173"/>
      <c r="U69" s="137"/>
      <c r="V69" s="98"/>
    </row>
    <row r="70" spans="1:22" x14ac:dyDescent="0.2">
      <c r="A70" s="135">
        <v>11</v>
      </c>
      <c r="B70" s="135" t="s">
        <v>180</v>
      </c>
      <c r="C70" s="136" t="s">
        <v>181</v>
      </c>
      <c r="D70" s="137" t="s">
        <v>133</v>
      </c>
      <c r="E70" s="138">
        <v>439.87959267239995</v>
      </c>
      <c r="F70" s="139"/>
      <c r="G70" s="140">
        <f>ROUND(E70*F70,2)</f>
        <v>0</v>
      </c>
      <c r="H70" s="139"/>
      <c r="I70" s="140">
        <f>ROUND(E70*H70,2)</f>
        <v>0</v>
      </c>
      <c r="J70" s="139"/>
      <c r="K70" s="140">
        <f>ROUND(E70*J70,2)</f>
        <v>0</v>
      </c>
      <c r="L70" s="140">
        <v>21</v>
      </c>
      <c r="M70" s="140">
        <f>G70*(1+L70/100)</f>
        <v>0</v>
      </c>
      <c r="N70" s="137">
        <v>0</v>
      </c>
      <c r="O70" s="137">
        <f>ROUND(E70*N70,5)</f>
        <v>0</v>
      </c>
      <c r="P70" s="137">
        <v>0</v>
      </c>
      <c r="Q70" s="137">
        <f>ROUND(E70*P70,5)</f>
        <v>0</v>
      </c>
      <c r="R70" s="137"/>
      <c r="S70" s="137"/>
      <c r="T70" s="173">
        <v>8.9999999999999993E-3</v>
      </c>
      <c r="U70" s="137">
        <f>ROUND(E70*T70,2)</f>
        <v>3.96</v>
      </c>
      <c r="V70" s="98"/>
    </row>
    <row r="71" spans="1:22" x14ac:dyDescent="0.2">
      <c r="A71" s="135"/>
      <c r="B71" s="135"/>
      <c r="C71" s="174" t="s">
        <v>182</v>
      </c>
      <c r="D71" s="175"/>
      <c r="E71" s="176">
        <v>280.64999999999998</v>
      </c>
      <c r="F71" s="140"/>
      <c r="G71" s="140"/>
      <c r="H71" s="140"/>
      <c r="I71" s="140"/>
      <c r="J71" s="140"/>
      <c r="K71" s="140"/>
      <c r="L71" s="140"/>
      <c r="M71" s="140"/>
      <c r="N71" s="137"/>
      <c r="O71" s="137"/>
      <c r="P71" s="137"/>
      <c r="Q71" s="137"/>
      <c r="R71" s="137"/>
      <c r="S71" s="137"/>
      <c r="T71" s="173"/>
      <c r="U71" s="137"/>
      <c r="V71" s="98"/>
    </row>
    <row r="72" spans="1:22" x14ac:dyDescent="0.2">
      <c r="A72" s="135"/>
      <c r="B72" s="135"/>
      <c r="C72" s="174" t="s">
        <v>135</v>
      </c>
      <c r="D72" s="175"/>
      <c r="E72" s="176">
        <v>13.538</v>
      </c>
      <c r="F72" s="140"/>
      <c r="G72" s="140"/>
      <c r="H72" s="140"/>
      <c r="I72" s="140"/>
      <c r="J72" s="140"/>
      <c r="K72" s="140"/>
      <c r="L72" s="140"/>
      <c r="M72" s="140"/>
      <c r="N72" s="137"/>
      <c r="O72" s="137"/>
      <c r="P72" s="137"/>
      <c r="Q72" s="137"/>
      <c r="R72" s="137"/>
      <c r="S72" s="137"/>
      <c r="T72" s="173"/>
      <c r="U72" s="137"/>
      <c r="V72" s="98"/>
    </row>
    <row r="73" spans="1:22" ht="22.5" x14ac:dyDescent="0.2">
      <c r="A73" s="135"/>
      <c r="B73" s="135"/>
      <c r="C73" s="174" t="s">
        <v>136</v>
      </c>
      <c r="D73" s="175"/>
      <c r="E73" s="176">
        <v>134.69999999999999</v>
      </c>
      <c r="F73" s="140"/>
      <c r="G73" s="140"/>
      <c r="H73" s="140"/>
      <c r="I73" s="140"/>
      <c r="J73" s="140"/>
      <c r="K73" s="140"/>
      <c r="L73" s="140"/>
      <c r="M73" s="140"/>
      <c r="N73" s="137"/>
      <c r="O73" s="137"/>
      <c r="P73" s="137"/>
      <c r="Q73" s="137"/>
      <c r="R73" s="137"/>
      <c r="S73" s="137"/>
      <c r="T73" s="173"/>
      <c r="U73" s="137"/>
      <c r="V73" s="98"/>
    </row>
    <row r="74" spans="1:22" x14ac:dyDescent="0.2">
      <c r="A74" s="135"/>
      <c r="B74" s="135"/>
      <c r="C74" s="174" t="s">
        <v>139</v>
      </c>
      <c r="D74" s="175"/>
      <c r="E74" s="176">
        <v>1.9603537823999999</v>
      </c>
      <c r="F74" s="140"/>
      <c r="G74" s="140"/>
      <c r="H74" s="140"/>
      <c r="I74" s="140"/>
      <c r="J74" s="140"/>
      <c r="K74" s="140"/>
      <c r="L74" s="140"/>
      <c r="M74" s="140"/>
      <c r="N74" s="137"/>
      <c r="O74" s="137"/>
      <c r="P74" s="137"/>
      <c r="Q74" s="137"/>
      <c r="R74" s="137"/>
      <c r="S74" s="137"/>
      <c r="T74" s="173"/>
      <c r="U74" s="137"/>
      <c r="V74" s="98"/>
    </row>
    <row r="75" spans="1:22" x14ac:dyDescent="0.2">
      <c r="A75" s="135"/>
      <c r="B75" s="135"/>
      <c r="C75" s="174" t="s">
        <v>140</v>
      </c>
      <c r="D75" s="175"/>
      <c r="E75" s="176">
        <v>0.36</v>
      </c>
      <c r="F75" s="140"/>
      <c r="G75" s="140"/>
      <c r="H75" s="140"/>
      <c r="I75" s="140"/>
      <c r="J75" s="140"/>
      <c r="K75" s="140"/>
      <c r="L75" s="140"/>
      <c r="M75" s="140"/>
      <c r="N75" s="137"/>
      <c r="O75" s="137"/>
      <c r="P75" s="137"/>
      <c r="Q75" s="137"/>
      <c r="R75" s="137"/>
      <c r="S75" s="137"/>
      <c r="T75" s="173"/>
      <c r="U75" s="137"/>
      <c r="V75" s="98"/>
    </row>
    <row r="76" spans="1:22" x14ac:dyDescent="0.2">
      <c r="A76" s="135"/>
      <c r="B76" s="135"/>
      <c r="C76" s="174" t="s">
        <v>141</v>
      </c>
      <c r="D76" s="175"/>
      <c r="E76" s="176">
        <v>0.47123889000000002</v>
      </c>
      <c r="F76" s="140"/>
      <c r="G76" s="140"/>
      <c r="H76" s="140"/>
      <c r="I76" s="140"/>
      <c r="J76" s="140"/>
      <c r="K76" s="140"/>
      <c r="L76" s="140"/>
      <c r="M76" s="140"/>
      <c r="N76" s="137"/>
      <c r="O76" s="137"/>
      <c r="P76" s="137"/>
      <c r="Q76" s="137"/>
      <c r="R76" s="137"/>
      <c r="S76" s="137"/>
      <c r="T76" s="173"/>
      <c r="U76" s="137"/>
      <c r="V76" s="98"/>
    </row>
    <row r="77" spans="1:22" x14ac:dyDescent="0.2">
      <c r="A77" s="135"/>
      <c r="B77" s="135"/>
      <c r="C77" s="174" t="s">
        <v>142</v>
      </c>
      <c r="D77" s="175"/>
      <c r="E77" s="176">
        <v>1.5</v>
      </c>
      <c r="F77" s="140"/>
      <c r="G77" s="140"/>
      <c r="H77" s="140"/>
      <c r="I77" s="140"/>
      <c r="J77" s="140"/>
      <c r="K77" s="140"/>
      <c r="L77" s="140"/>
      <c r="M77" s="140"/>
      <c r="N77" s="137"/>
      <c r="O77" s="137"/>
      <c r="P77" s="137"/>
      <c r="Q77" s="137"/>
      <c r="R77" s="137"/>
      <c r="S77" s="137"/>
      <c r="T77" s="173"/>
      <c r="U77" s="137"/>
      <c r="V77" s="98"/>
    </row>
    <row r="78" spans="1:22" x14ac:dyDescent="0.2">
      <c r="A78" s="135"/>
      <c r="B78" s="135"/>
      <c r="C78" s="174" t="s">
        <v>143</v>
      </c>
      <c r="D78" s="175"/>
      <c r="E78" s="176">
        <v>1.5</v>
      </c>
      <c r="F78" s="140"/>
      <c r="G78" s="140"/>
      <c r="H78" s="140"/>
      <c r="I78" s="140"/>
      <c r="J78" s="140"/>
      <c r="K78" s="140"/>
      <c r="L78" s="140"/>
      <c r="M78" s="140"/>
      <c r="N78" s="137"/>
      <c r="O78" s="137"/>
      <c r="P78" s="137"/>
      <c r="Q78" s="137"/>
      <c r="R78" s="137"/>
      <c r="S78" s="137"/>
      <c r="T78" s="173"/>
      <c r="U78" s="137"/>
      <c r="V78" s="98"/>
    </row>
    <row r="79" spans="1:22" x14ac:dyDescent="0.2">
      <c r="A79" s="135"/>
      <c r="B79" s="135"/>
      <c r="C79" s="174" t="s">
        <v>146</v>
      </c>
      <c r="D79" s="175"/>
      <c r="E79" s="176">
        <v>5.2</v>
      </c>
      <c r="F79" s="140"/>
      <c r="G79" s="140"/>
      <c r="H79" s="140"/>
      <c r="I79" s="140"/>
      <c r="J79" s="140"/>
      <c r="K79" s="140"/>
      <c r="L79" s="140"/>
      <c r="M79" s="140"/>
      <c r="N79" s="137"/>
      <c r="O79" s="137"/>
      <c r="P79" s="137"/>
      <c r="Q79" s="137"/>
      <c r="R79" s="137"/>
      <c r="S79" s="137"/>
      <c r="T79" s="173"/>
      <c r="U79" s="137"/>
      <c r="V79" s="98"/>
    </row>
    <row r="80" spans="1:22" x14ac:dyDescent="0.2">
      <c r="A80" s="135">
        <v>12</v>
      </c>
      <c r="B80" s="135" t="s">
        <v>183</v>
      </c>
      <c r="C80" s="136" t="s">
        <v>184</v>
      </c>
      <c r="D80" s="137" t="s">
        <v>133</v>
      </c>
      <c r="E80" s="138">
        <v>278.62</v>
      </c>
      <c r="F80" s="139"/>
      <c r="G80" s="140">
        <f>ROUND(E80*F80,2)</f>
        <v>0</v>
      </c>
      <c r="H80" s="139"/>
      <c r="I80" s="140">
        <f>ROUND(E80*H80,2)</f>
        <v>0</v>
      </c>
      <c r="J80" s="139"/>
      <c r="K80" s="140">
        <f>ROUND(E80*J80,2)</f>
        <v>0</v>
      </c>
      <c r="L80" s="140">
        <v>21</v>
      </c>
      <c r="M80" s="140">
        <f>G80*(1+L80/100)</f>
        <v>0</v>
      </c>
      <c r="N80" s="137">
        <v>0</v>
      </c>
      <c r="O80" s="137">
        <f>ROUND(E80*N80,5)</f>
        <v>0</v>
      </c>
      <c r="P80" s="137">
        <v>0</v>
      </c>
      <c r="Q80" s="137">
        <f>ROUND(E80*P80,5)</f>
        <v>0</v>
      </c>
      <c r="R80" s="137"/>
      <c r="S80" s="137"/>
      <c r="T80" s="173">
        <v>0.11600000000000001</v>
      </c>
      <c r="U80" s="137">
        <f>ROUND(E80*T80,2)</f>
        <v>32.32</v>
      </c>
      <c r="V80" s="98"/>
    </row>
    <row r="81" spans="1:22" x14ac:dyDescent="0.2">
      <c r="A81" s="135"/>
      <c r="B81" s="135"/>
      <c r="C81" s="262" t="s">
        <v>185</v>
      </c>
      <c r="D81" s="263"/>
      <c r="E81" s="264"/>
      <c r="F81" s="265"/>
      <c r="G81" s="266"/>
      <c r="H81" s="140"/>
      <c r="I81" s="140"/>
      <c r="J81" s="140"/>
      <c r="K81" s="140"/>
      <c r="L81" s="140"/>
      <c r="M81" s="140"/>
      <c r="N81" s="137"/>
      <c r="O81" s="137"/>
      <c r="P81" s="137"/>
      <c r="Q81" s="137"/>
      <c r="R81" s="137"/>
      <c r="S81" s="137"/>
      <c r="T81" s="173"/>
      <c r="U81" s="137"/>
      <c r="V81" s="98"/>
    </row>
    <row r="82" spans="1:22" ht="22.5" x14ac:dyDescent="0.2">
      <c r="A82" s="135"/>
      <c r="B82" s="135"/>
      <c r="C82" s="174" t="s">
        <v>165</v>
      </c>
      <c r="D82" s="175"/>
      <c r="E82" s="176">
        <v>270.3</v>
      </c>
      <c r="F82" s="140"/>
      <c r="G82" s="140"/>
      <c r="H82" s="140"/>
      <c r="I82" s="140"/>
      <c r="J82" s="140"/>
      <c r="K82" s="140"/>
      <c r="L82" s="140"/>
      <c r="M82" s="140"/>
      <c r="N82" s="137"/>
      <c r="O82" s="137"/>
      <c r="P82" s="137"/>
      <c r="Q82" s="137"/>
      <c r="R82" s="137"/>
      <c r="S82" s="137"/>
      <c r="T82" s="173"/>
      <c r="U82" s="137"/>
      <c r="V82" s="98"/>
    </row>
    <row r="83" spans="1:22" x14ac:dyDescent="0.2">
      <c r="A83" s="135"/>
      <c r="B83" s="135"/>
      <c r="C83" s="174" t="s">
        <v>166</v>
      </c>
      <c r="D83" s="175"/>
      <c r="E83" s="176">
        <v>5.62</v>
      </c>
      <c r="F83" s="140"/>
      <c r="G83" s="140"/>
      <c r="H83" s="140"/>
      <c r="I83" s="140"/>
      <c r="J83" s="140"/>
      <c r="K83" s="140"/>
      <c r="L83" s="140"/>
      <c r="M83" s="140"/>
      <c r="N83" s="137"/>
      <c r="O83" s="137"/>
      <c r="P83" s="137"/>
      <c r="Q83" s="137"/>
      <c r="R83" s="137"/>
      <c r="S83" s="137"/>
      <c r="T83" s="173"/>
      <c r="U83" s="137"/>
      <c r="V83" s="98"/>
    </row>
    <row r="84" spans="1:22" x14ac:dyDescent="0.2">
      <c r="A84" s="135"/>
      <c r="B84" s="135"/>
      <c r="C84" s="174" t="s">
        <v>167</v>
      </c>
      <c r="D84" s="175"/>
      <c r="E84" s="176">
        <v>2.4</v>
      </c>
      <c r="F84" s="140"/>
      <c r="G84" s="140"/>
      <c r="H84" s="140"/>
      <c r="I84" s="140"/>
      <c r="J84" s="140"/>
      <c r="K84" s="140"/>
      <c r="L84" s="140"/>
      <c r="M84" s="140"/>
      <c r="N84" s="137"/>
      <c r="O84" s="137"/>
      <c r="P84" s="137"/>
      <c r="Q84" s="137"/>
      <c r="R84" s="137"/>
      <c r="S84" s="137"/>
      <c r="T84" s="173"/>
      <c r="U84" s="137"/>
      <c r="V84" s="98"/>
    </row>
    <row r="85" spans="1:22" x14ac:dyDescent="0.2">
      <c r="A85" s="135"/>
      <c r="B85" s="135"/>
      <c r="C85" s="174" t="s">
        <v>168</v>
      </c>
      <c r="D85" s="175"/>
      <c r="E85" s="176">
        <v>0.3</v>
      </c>
      <c r="F85" s="140"/>
      <c r="G85" s="140"/>
      <c r="H85" s="140"/>
      <c r="I85" s="140"/>
      <c r="J85" s="140"/>
      <c r="K85" s="140"/>
      <c r="L85" s="140"/>
      <c r="M85" s="140"/>
      <c r="N85" s="137"/>
      <c r="O85" s="137"/>
      <c r="P85" s="137"/>
      <c r="Q85" s="137"/>
      <c r="R85" s="137"/>
      <c r="S85" s="137"/>
      <c r="T85" s="173"/>
      <c r="U85" s="137"/>
      <c r="V85" s="98"/>
    </row>
    <row r="86" spans="1:22" x14ac:dyDescent="0.2">
      <c r="A86" s="135">
        <v>13</v>
      </c>
      <c r="B86" s="135" t="s">
        <v>186</v>
      </c>
      <c r="C86" s="136" t="s">
        <v>187</v>
      </c>
      <c r="D86" s="137" t="s">
        <v>133</v>
      </c>
      <c r="E86" s="138">
        <v>28.044592672399915</v>
      </c>
      <c r="F86" s="139"/>
      <c r="G86" s="140">
        <f>ROUND(E86*F86,2)</f>
        <v>0</v>
      </c>
      <c r="H86" s="139"/>
      <c r="I86" s="140">
        <f>ROUND(E86*H86,2)</f>
        <v>0</v>
      </c>
      <c r="J86" s="139"/>
      <c r="K86" s="140">
        <f>ROUND(E86*J86,2)</f>
        <v>0</v>
      </c>
      <c r="L86" s="140">
        <v>21</v>
      </c>
      <c r="M86" s="140">
        <f>G86*(1+L86/100)</f>
        <v>0</v>
      </c>
      <c r="N86" s="137">
        <v>0</v>
      </c>
      <c r="O86" s="137">
        <f>ROUND(E86*N86,5)</f>
        <v>0</v>
      </c>
      <c r="P86" s="137">
        <v>0</v>
      </c>
      <c r="Q86" s="137">
        <f>ROUND(E86*P86,5)</f>
        <v>0</v>
      </c>
      <c r="R86" s="137"/>
      <c r="S86" s="137"/>
      <c r="T86" s="173">
        <v>0</v>
      </c>
      <c r="U86" s="137">
        <f>ROUND(E86*T86,2)</f>
        <v>0</v>
      </c>
      <c r="V86" s="98"/>
    </row>
    <row r="87" spans="1:22" x14ac:dyDescent="0.2">
      <c r="A87" s="135"/>
      <c r="B87" s="135"/>
      <c r="C87" s="174" t="s">
        <v>134</v>
      </c>
      <c r="D87" s="175"/>
      <c r="E87" s="176">
        <v>280.64999999999998</v>
      </c>
      <c r="F87" s="140"/>
      <c r="G87" s="140"/>
      <c r="H87" s="140"/>
      <c r="I87" s="140"/>
      <c r="J87" s="140"/>
      <c r="K87" s="140"/>
      <c r="L87" s="140"/>
      <c r="M87" s="140"/>
      <c r="N87" s="137"/>
      <c r="O87" s="137"/>
      <c r="P87" s="137"/>
      <c r="Q87" s="137"/>
      <c r="R87" s="137"/>
      <c r="S87" s="137"/>
      <c r="T87" s="173"/>
      <c r="U87" s="137"/>
      <c r="V87" s="98"/>
    </row>
    <row r="88" spans="1:22" x14ac:dyDescent="0.2">
      <c r="A88" s="135"/>
      <c r="B88" s="135"/>
      <c r="C88" s="174" t="s">
        <v>135</v>
      </c>
      <c r="D88" s="175"/>
      <c r="E88" s="176">
        <v>13.538</v>
      </c>
      <c r="F88" s="140"/>
      <c r="G88" s="140"/>
      <c r="H88" s="140"/>
      <c r="I88" s="140"/>
      <c r="J88" s="140"/>
      <c r="K88" s="140"/>
      <c r="L88" s="140"/>
      <c r="M88" s="140"/>
      <c r="N88" s="137"/>
      <c r="O88" s="137"/>
      <c r="P88" s="137"/>
      <c r="Q88" s="137"/>
      <c r="R88" s="137"/>
      <c r="S88" s="137"/>
      <c r="T88" s="173"/>
      <c r="U88" s="137"/>
      <c r="V88" s="98"/>
    </row>
    <row r="89" spans="1:22" ht="22.5" x14ac:dyDescent="0.2">
      <c r="A89" s="135"/>
      <c r="B89" s="135"/>
      <c r="C89" s="174" t="s">
        <v>136</v>
      </c>
      <c r="D89" s="175"/>
      <c r="E89" s="176">
        <v>134.69999999999999</v>
      </c>
      <c r="F89" s="140"/>
      <c r="G89" s="140"/>
      <c r="H89" s="140"/>
      <c r="I89" s="140"/>
      <c r="J89" s="140"/>
      <c r="K89" s="140"/>
      <c r="L89" s="140"/>
      <c r="M89" s="140"/>
      <c r="N89" s="137"/>
      <c r="O89" s="137"/>
      <c r="P89" s="137"/>
      <c r="Q89" s="137"/>
      <c r="R89" s="137"/>
      <c r="S89" s="137"/>
      <c r="T89" s="173"/>
      <c r="U89" s="137"/>
      <c r="V89" s="98"/>
    </row>
    <row r="90" spans="1:22" x14ac:dyDescent="0.2">
      <c r="A90" s="135"/>
      <c r="B90" s="135"/>
      <c r="C90" s="174" t="s">
        <v>139</v>
      </c>
      <c r="D90" s="175"/>
      <c r="E90" s="176">
        <v>1.9603537823999999</v>
      </c>
      <c r="F90" s="140"/>
      <c r="G90" s="140"/>
      <c r="H90" s="140"/>
      <c r="I90" s="140"/>
      <c r="J90" s="140"/>
      <c r="K90" s="140"/>
      <c r="L90" s="140"/>
      <c r="M90" s="140"/>
      <c r="N90" s="137"/>
      <c r="O90" s="137"/>
      <c r="P90" s="137"/>
      <c r="Q90" s="137"/>
      <c r="R90" s="137"/>
      <c r="S90" s="137"/>
      <c r="T90" s="173"/>
      <c r="U90" s="137"/>
      <c r="V90" s="98"/>
    </row>
    <row r="91" spans="1:22" x14ac:dyDescent="0.2">
      <c r="A91" s="135"/>
      <c r="B91" s="135"/>
      <c r="C91" s="174" t="s">
        <v>140</v>
      </c>
      <c r="D91" s="175"/>
      <c r="E91" s="176">
        <v>0.36</v>
      </c>
      <c r="F91" s="140"/>
      <c r="G91" s="140"/>
      <c r="H91" s="140"/>
      <c r="I91" s="140"/>
      <c r="J91" s="140"/>
      <c r="K91" s="140"/>
      <c r="L91" s="140"/>
      <c r="M91" s="140"/>
      <c r="N91" s="137"/>
      <c r="O91" s="137"/>
      <c r="P91" s="137"/>
      <c r="Q91" s="137"/>
      <c r="R91" s="137"/>
      <c r="S91" s="137"/>
      <c r="T91" s="173"/>
      <c r="U91" s="137"/>
      <c r="V91" s="98"/>
    </row>
    <row r="92" spans="1:22" x14ac:dyDescent="0.2">
      <c r="A92" s="135"/>
      <c r="B92" s="135"/>
      <c r="C92" s="174" t="s">
        <v>141</v>
      </c>
      <c r="D92" s="175"/>
      <c r="E92" s="176">
        <v>0.47123889000000002</v>
      </c>
      <c r="F92" s="140"/>
      <c r="G92" s="140"/>
      <c r="H92" s="140"/>
      <c r="I92" s="140"/>
      <c r="J92" s="140"/>
      <c r="K92" s="140"/>
      <c r="L92" s="140"/>
      <c r="M92" s="140"/>
      <c r="N92" s="137"/>
      <c r="O92" s="137"/>
      <c r="P92" s="137"/>
      <c r="Q92" s="137"/>
      <c r="R92" s="137"/>
      <c r="S92" s="137"/>
      <c r="T92" s="173"/>
      <c r="U92" s="137"/>
      <c r="V92" s="98"/>
    </row>
    <row r="93" spans="1:22" x14ac:dyDescent="0.2">
      <c r="A93" s="135"/>
      <c r="B93" s="135"/>
      <c r="C93" s="174" t="s">
        <v>142</v>
      </c>
      <c r="D93" s="175"/>
      <c r="E93" s="176">
        <v>1.5</v>
      </c>
      <c r="F93" s="140"/>
      <c r="G93" s="140"/>
      <c r="H93" s="140"/>
      <c r="I93" s="140"/>
      <c r="J93" s="140"/>
      <c r="K93" s="140"/>
      <c r="L93" s="140"/>
      <c r="M93" s="140"/>
      <c r="N93" s="137"/>
      <c r="O93" s="137"/>
      <c r="P93" s="137"/>
      <c r="Q93" s="137"/>
      <c r="R93" s="137"/>
      <c r="S93" s="137"/>
      <c r="T93" s="173"/>
      <c r="U93" s="137"/>
      <c r="V93" s="98"/>
    </row>
    <row r="94" spans="1:22" x14ac:dyDescent="0.2">
      <c r="A94" s="135"/>
      <c r="B94" s="135"/>
      <c r="C94" s="174" t="s">
        <v>143</v>
      </c>
      <c r="D94" s="175"/>
      <c r="E94" s="176">
        <v>1.5</v>
      </c>
      <c r="F94" s="140"/>
      <c r="G94" s="140"/>
      <c r="H94" s="140"/>
      <c r="I94" s="140"/>
      <c r="J94" s="140"/>
      <c r="K94" s="140"/>
      <c r="L94" s="140"/>
      <c r="M94" s="140"/>
      <c r="N94" s="137"/>
      <c r="O94" s="137"/>
      <c r="P94" s="137"/>
      <c r="Q94" s="137"/>
      <c r="R94" s="137"/>
      <c r="S94" s="137"/>
      <c r="T94" s="173"/>
      <c r="U94" s="137"/>
      <c r="V94" s="98"/>
    </row>
    <row r="95" spans="1:22" x14ac:dyDescent="0.2">
      <c r="A95" s="135"/>
      <c r="B95" s="135"/>
      <c r="C95" s="174" t="s">
        <v>146</v>
      </c>
      <c r="D95" s="175"/>
      <c r="E95" s="176">
        <v>5.2</v>
      </c>
      <c r="F95" s="140"/>
      <c r="G95" s="140"/>
      <c r="H95" s="140"/>
      <c r="I95" s="140"/>
      <c r="J95" s="140"/>
      <c r="K95" s="140"/>
      <c r="L95" s="140"/>
      <c r="M95" s="140"/>
      <c r="N95" s="137"/>
      <c r="O95" s="137"/>
      <c r="P95" s="137"/>
      <c r="Q95" s="137"/>
      <c r="R95" s="137"/>
      <c r="S95" s="137"/>
      <c r="T95" s="173"/>
      <c r="U95" s="137"/>
      <c r="V95" s="98"/>
    </row>
    <row r="96" spans="1:22" ht="22.5" x14ac:dyDescent="0.2">
      <c r="A96" s="135"/>
      <c r="B96" s="135"/>
      <c r="C96" s="174" t="s">
        <v>175</v>
      </c>
      <c r="D96" s="175"/>
      <c r="E96" s="176">
        <v>-270.3</v>
      </c>
      <c r="F96" s="140"/>
      <c r="G96" s="140"/>
      <c r="H96" s="140"/>
      <c r="I96" s="140"/>
      <c r="J96" s="140"/>
      <c r="K96" s="140"/>
      <c r="L96" s="140"/>
      <c r="M96" s="140"/>
      <c r="N96" s="137"/>
      <c r="O96" s="137"/>
      <c r="P96" s="137"/>
      <c r="Q96" s="137"/>
      <c r="R96" s="137"/>
      <c r="S96" s="137"/>
      <c r="T96" s="173"/>
      <c r="U96" s="137"/>
      <c r="V96" s="98"/>
    </row>
    <row r="97" spans="1:22" x14ac:dyDescent="0.2">
      <c r="A97" s="135"/>
      <c r="B97" s="135"/>
      <c r="C97" s="174" t="s">
        <v>176</v>
      </c>
      <c r="D97" s="175"/>
      <c r="E97" s="176">
        <v>-5.62</v>
      </c>
      <c r="F97" s="140"/>
      <c r="G97" s="140"/>
      <c r="H97" s="140"/>
      <c r="I97" s="140"/>
      <c r="J97" s="140"/>
      <c r="K97" s="140"/>
      <c r="L97" s="140"/>
      <c r="M97" s="140"/>
      <c r="N97" s="137"/>
      <c r="O97" s="137"/>
      <c r="P97" s="137"/>
      <c r="Q97" s="137"/>
      <c r="R97" s="137"/>
      <c r="S97" s="137"/>
      <c r="T97" s="173"/>
      <c r="U97" s="137"/>
      <c r="V97" s="98"/>
    </row>
    <row r="98" spans="1:22" x14ac:dyDescent="0.2">
      <c r="A98" s="135"/>
      <c r="B98" s="135"/>
      <c r="C98" s="174" t="s">
        <v>177</v>
      </c>
      <c r="D98" s="175"/>
      <c r="E98" s="176">
        <v>-2.4</v>
      </c>
      <c r="F98" s="140"/>
      <c r="G98" s="140"/>
      <c r="H98" s="140"/>
      <c r="I98" s="140"/>
      <c r="J98" s="140"/>
      <c r="K98" s="140"/>
      <c r="L98" s="140"/>
      <c r="M98" s="140"/>
      <c r="N98" s="137"/>
      <c r="O98" s="137"/>
      <c r="P98" s="137"/>
      <c r="Q98" s="137"/>
      <c r="R98" s="137"/>
      <c r="S98" s="137"/>
      <c r="T98" s="173"/>
      <c r="U98" s="137"/>
      <c r="V98" s="98"/>
    </row>
    <row r="99" spans="1:22" x14ac:dyDescent="0.2">
      <c r="A99" s="135"/>
      <c r="B99" s="135"/>
      <c r="C99" s="174" t="s">
        <v>178</v>
      </c>
      <c r="D99" s="175"/>
      <c r="E99" s="176">
        <v>-0.3</v>
      </c>
      <c r="F99" s="140"/>
      <c r="G99" s="140"/>
      <c r="H99" s="140"/>
      <c r="I99" s="140"/>
      <c r="J99" s="140"/>
      <c r="K99" s="140"/>
      <c r="L99" s="140"/>
      <c r="M99" s="140"/>
      <c r="N99" s="137"/>
      <c r="O99" s="137"/>
      <c r="P99" s="137"/>
      <c r="Q99" s="137"/>
      <c r="R99" s="137"/>
      <c r="S99" s="137"/>
      <c r="T99" s="173"/>
      <c r="U99" s="137"/>
      <c r="V99" s="98"/>
    </row>
    <row r="100" spans="1:22" x14ac:dyDescent="0.2">
      <c r="A100" s="135"/>
      <c r="B100" s="135"/>
      <c r="C100" s="174" t="s">
        <v>179</v>
      </c>
      <c r="D100" s="175"/>
      <c r="E100" s="176">
        <v>-133.215</v>
      </c>
      <c r="F100" s="140"/>
      <c r="G100" s="140"/>
      <c r="H100" s="140"/>
      <c r="I100" s="140"/>
      <c r="J100" s="140"/>
      <c r="K100" s="140"/>
      <c r="L100" s="140"/>
      <c r="M100" s="140"/>
      <c r="N100" s="137"/>
      <c r="O100" s="137"/>
      <c r="P100" s="137"/>
      <c r="Q100" s="137"/>
      <c r="R100" s="137"/>
      <c r="S100" s="137"/>
      <c r="T100" s="173"/>
      <c r="U100" s="137"/>
      <c r="V100" s="98"/>
    </row>
    <row r="101" spans="1:22" x14ac:dyDescent="0.2">
      <c r="A101" s="135">
        <v>14</v>
      </c>
      <c r="B101" s="135" t="s">
        <v>188</v>
      </c>
      <c r="C101" s="136" t="s">
        <v>189</v>
      </c>
      <c r="D101" s="137" t="s">
        <v>156</v>
      </c>
      <c r="E101" s="138">
        <v>1086.19875</v>
      </c>
      <c r="F101" s="139"/>
      <c r="G101" s="140">
        <f>ROUND(E101*F101,2)</f>
        <v>0</v>
      </c>
      <c r="H101" s="139"/>
      <c r="I101" s="140">
        <f>ROUND(E101*H101,2)</f>
        <v>0</v>
      </c>
      <c r="J101" s="139"/>
      <c r="K101" s="140">
        <f>ROUND(E101*J101,2)</f>
        <v>0</v>
      </c>
      <c r="L101" s="140">
        <v>21</v>
      </c>
      <c r="M101" s="140">
        <f>G101*(1+L101/100)</f>
        <v>0</v>
      </c>
      <c r="N101" s="137">
        <v>0</v>
      </c>
      <c r="O101" s="137">
        <f>ROUND(E101*N101,5)</f>
        <v>0</v>
      </c>
      <c r="P101" s="137">
        <v>0</v>
      </c>
      <c r="Q101" s="137">
        <f>ROUND(E101*P101,5)</f>
        <v>0</v>
      </c>
      <c r="R101" s="137"/>
      <c r="S101" s="137"/>
      <c r="T101" s="173">
        <v>1.7999999999999999E-2</v>
      </c>
      <c r="U101" s="137">
        <f>ROUND(E101*T101,2)</f>
        <v>19.55</v>
      </c>
      <c r="V101" s="98"/>
    </row>
    <row r="102" spans="1:22" x14ac:dyDescent="0.2">
      <c r="A102" s="135"/>
      <c r="B102" s="135"/>
      <c r="C102" s="262" t="s">
        <v>190</v>
      </c>
      <c r="D102" s="263"/>
      <c r="E102" s="264"/>
      <c r="F102" s="265"/>
      <c r="G102" s="266"/>
      <c r="H102" s="140"/>
      <c r="I102" s="140"/>
      <c r="J102" s="140"/>
      <c r="K102" s="140"/>
      <c r="L102" s="140"/>
      <c r="M102" s="140"/>
      <c r="N102" s="137"/>
      <c r="O102" s="137"/>
      <c r="P102" s="137"/>
      <c r="Q102" s="137"/>
      <c r="R102" s="137"/>
      <c r="S102" s="137"/>
      <c r="T102" s="173"/>
      <c r="U102" s="137"/>
      <c r="V102" s="98"/>
    </row>
    <row r="103" spans="1:22" x14ac:dyDescent="0.2">
      <c r="A103" s="135"/>
      <c r="B103" s="135"/>
      <c r="C103" s="174" t="s">
        <v>191</v>
      </c>
      <c r="D103" s="175"/>
      <c r="E103" s="176">
        <v>85.995000000000005</v>
      </c>
      <c r="F103" s="140"/>
      <c r="G103" s="140"/>
      <c r="H103" s="140"/>
      <c r="I103" s="140"/>
      <c r="J103" s="140"/>
      <c r="K103" s="140"/>
      <c r="L103" s="140"/>
      <c r="M103" s="140"/>
      <c r="N103" s="137"/>
      <c r="O103" s="137"/>
      <c r="P103" s="137"/>
      <c r="Q103" s="137"/>
      <c r="R103" s="137"/>
      <c r="S103" s="137"/>
      <c r="T103" s="173"/>
      <c r="U103" s="137"/>
      <c r="V103" s="98"/>
    </row>
    <row r="104" spans="1:22" x14ac:dyDescent="0.2">
      <c r="A104" s="135"/>
      <c r="B104" s="135"/>
      <c r="C104" s="174" t="s">
        <v>192</v>
      </c>
      <c r="D104" s="175"/>
      <c r="E104" s="176">
        <v>875.38499999999999</v>
      </c>
      <c r="F104" s="140"/>
      <c r="G104" s="140"/>
      <c r="H104" s="140"/>
      <c r="I104" s="140"/>
      <c r="J104" s="140"/>
      <c r="K104" s="140"/>
      <c r="L104" s="140"/>
      <c r="M104" s="140"/>
      <c r="N104" s="137"/>
      <c r="O104" s="137"/>
      <c r="P104" s="137"/>
      <c r="Q104" s="137"/>
      <c r="R104" s="137"/>
      <c r="S104" s="137"/>
      <c r="T104" s="173"/>
      <c r="U104" s="137"/>
      <c r="V104" s="98"/>
    </row>
    <row r="105" spans="1:22" x14ac:dyDescent="0.2">
      <c r="A105" s="135"/>
      <c r="B105" s="135"/>
      <c r="C105" s="174" t="s">
        <v>193</v>
      </c>
      <c r="D105" s="175"/>
      <c r="E105" s="176">
        <v>124.81874999999999</v>
      </c>
      <c r="F105" s="140"/>
      <c r="G105" s="140"/>
      <c r="H105" s="140"/>
      <c r="I105" s="140"/>
      <c r="J105" s="140"/>
      <c r="K105" s="140"/>
      <c r="L105" s="140"/>
      <c r="M105" s="140"/>
      <c r="N105" s="137"/>
      <c r="O105" s="137"/>
      <c r="P105" s="137"/>
      <c r="Q105" s="137"/>
      <c r="R105" s="137"/>
      <c r="S105" s="137"/>
      <c r="T105" s="173"/>
      <c r="U105" s="137"/>
      <c r="V105" s="98"/>
    </row>
    <row r="106" spans="1:22" x14ac:dyDescent="0.2">
      <c r="A106" s="135">
        <v>15</v>
      </c>
      <c r="B106" s="135" t="s">
        <v>194</v>
      </c>
      <c r="C106" s="136" t="s">
        <v>195</v>
      </c>
      <c r="D106" s="137" t="s">
        <v>196</v>
      </c>
      <c r="E106" s="138">
        <v>5</v>
      </c>
      <c r="F106" s="139"/>
      <c r="G106" s="140">
        <f>ROUND(E106*F106,2)</f>
        <v>0</v>
      </c>
      <c r="H106" s="139"/>
      <c r="I106" s="140">
        <f>ROUND(E106*H106,2)</f>
        <v>0</v>
      </c>
      <c r="J106" s="139"/>
      <c r="K106" s="140">
        <f>ROUND(E106*J106,2)</f>
        <v>0</v>
      </c>
      <c r="L106" s="140">
        <v>21</v>
      </c>
      <c r="M106" s="140">
        <f>G106*(1+L106/100)</f>
        <v>0</v>
      </c>
      <c r="N106" s="137">
        <v>0</v>
      </c>
      <c r="O106" s="137">
        <f>ROUND(E106*N106,5)</f>
        <v>0</v>
      </c>
      <c r="P106" s="137">
        <v>0</v>
      </c>
      <c r="Q106" s="137">
        <f>ROUND(E106*P106,5)</f>
        <v>0</v>
      </c>
      <c r="R106" s="137"/>
      <c r="S106" s="137"/>
      <c r="T106" s="173">
        <v>3.4780000000000002</v>
      </c>
      <c r="U106" s="137">
        <f>ROUND(E106*T106,2)</f>
        <v>17.39</v>
      </c>
      <c r="V106" s="98"/>
    </row>
    <row r="107" spans="1:22" x14ac:dyDescent="0.2">
      <c r="A107" s="135">
        <v>16</v>
      </c>
      <c r="B107" s="135" t="s">
        <v>197</v>
      </c>
      <c r="C107" s="136" t="s">
        <v>198</v>
      </c>
      <c r="D107" s="137" t="s">
        <v>133</v>
      </c>
      <c r="E107" s="138">
        <v>1.5</v>
      </c>
      <c r="F107" s="139"/>
      <c r="G107" s="140">
        <f>ROUND(E107*F107,2)</f>
        <v>0</v>
      </c>
      <c r="H107" s="139"/>
      <c r="I107" s="140">
        <f>ROUND(E107*H107,2)</f>
        <v>0</v>
      </c>
      <c r="J107" s="139"/>
      <c r="K107" s="140">
        <f>ROUND(E107*J107,2)</f>
        <v>0</v>
      </c>
      <c r="L107" s="140">
        <v>21</v>
      </c>
      <c r="M107" s="140">
        <f>G107*(1+L107/100)</f>
        <v>0</v>
      </c>
      <c r="N107" s="137">
        <v>0.6</v>
      </c>
      <c r="O107" s="137">
        <f>ROUND(E107*N107,5)</f>
        <v>0.9</v>
      </c>
      <c r="P107" s="137">
        <v>0</v>
      </c>
      <c r="Q107" s="137">
        <f>ROUND(E107*P107,5)</f>
        <v>0</v>
      </c>
      <c r="R107" s="137"/>
      <c r="S107" s="137"/>
      <c r="T107" s="173">
        <v>0</v>
      </c>
      <c r="U107" s="137">
        <f>ROUND(E107*T107,2)</f>
        <v>0</v>
      </c>
      <c r="V107" s="98"/>
    </row>
    <row r="108" spans="1:22" x14ac:dyDescent="0.2">
      <c r="A108" s="135"/>
      <c r="B108" s="135"/>
      <c r="C108" s="262" t="s">
        <v>199</v>
      </c>
      <c r="D108" s="263"/>
      <c r="E108" s="264"/>
      <c r="F108" s="265"/>
      <c r="G108" s="266"/>
      <c r="H108" s="140"/>
      <c r="I108" s="140"/>
      <c r="J108" s="140"/>
      <c r="K108" s="140"/>
      <c r="L108" s="140"/>
      <c r="M108" s="140"/>
      <c r="N108" s="137"/>
      <c r="O108" s="137"/>
      <c r="P108" s="137"/>
      <c r="Q108" s="137"/>
      <c r="R108" s="137"/>
      <c r="S108" s="137"/>
      <c r="T108" s="173"/>
      <c r="U108" s="137"/>
      <c r="V108" s="98"/>
    </row>
    <row r="109" spans="1:22" x14ac:dyDescent="0.2">
      <c r="A109" s="135"/>
      <c r="B109" s="135"/>
      <c r="C109" s="262" t="s">
        <v>200</v>
      </c>
      <c r="D109" s="263"/>
      <c r="E109" s="264"/>
      <c r="F109" s="265"/>
      <c r="G109" s="266"/>
      <c r="H109" s="140"/>
      <c r="I109" s="140"/>
      <c r="J109" s="140"/>
      <c r="K109" s="140"/>
      <c r="L109" s="140"/>
      <c r="M109" s="140"/>
      <c r="N109" s="137"/>
      <c r="O109" s="137"/>
      <c r="P109" s="137"/>
      <c r="Q109" s="137"/>
      <c r="R109" s="137"/>
      <c r="S109" s="137"/>
      <c r="T109" s="173"/>
      <c r="U109" s="137"/>
      <c r="V109" s="98"/>
    </row>
    <row r="110" spans="1:22" x14ac:dyDescent="0.2">
      <c r="A110" s="135"/>
      <c r="B110" s="135"/>
      <c r="C110" s="174" t="s">
        <v>201</v>
      </c>
      <c r="D110" s="175"/>
      <c r="E110" s="176">
        <v>1.5</v>
      </c>
      <c r="F110" s="140"/>
      <c r="G110" s="140"/>
      <c r="H110" s="140"/>
      <c r="I110" s="140"/>
      <c r="J110" s="140"/>
      <c r="K110" s="140"/>
      <c r="L110" s="140"/>
      <c r="M110" s="140"/>
      <c r="N110" s="137"/>
      <c r="O110" s="137"/>
      <c r="P110" s="137"/>
      <c r="Q110" s="137"/>
      <c r="R110" s="137"/>
      <c r="S110" s="137"/>
      <c r="T110" s="173"/>
      <c r="U110" s="137"/>
      <c r="V110" s="98"/>
    </row>
    <row r="111" spans="1:22" x14ac:dyDescent="0.2">
      <c r="A111" s="135">
        <v>17</v>
      </c>
      <c r="B111" s="135" t="s">
        <v>202</v>
      </c>
      <c r="C111" s="136" t="s">
        <v>203</v>
      </c>
      <c r="D111" s="137" t="s">
        <v>196</v>
      </c>
      <c r="E111" s="138">
        <v>5</v>
      </c>
      <c r="F111" s="139"/>
      <c r="G111" s="140">
        <f>ROUND(E111*F111,2)</f>
        <v>0</v>
      </c>
      <c r="H111" s="139"/>
      <c r="I111" s="140">
        <f>ROUND(E111*H111,2)</f>
        <v>0</v>
      </c>
      <c r="J111" s="139"/>
      <c r="K111" s="140">
        <f>ROUND(E111*J111,2)</f>
        <v>0</v>
      </c>
      <c r="L111" s="140">
        <v>21</v>
      </c>
      <c r="M111" s="140">
        <f>G111*(1+L111/100)</f>
        <v>0</v>
      </c>
      <c r="N111" s="137">
        <v>0</v>
      </c>
      <c r="O111" s="137">
        <f>ROUND(E111*N111,5)</f>
        <v>0</v>
      </c>
      <c r="P111" s="137">
        <v>0</v>
      </c>
      <c r="Q111" s="137">
        <f>ROUND(E111*P111,5)</f>
        <v>0</v>
      </c>
      <c r="R111" s="137"/>
      <c r="S111" s="137"/>
      <c r="T111" s="173">
        <v>3.0920000000000001</v>
      </c>
      <c r="U111" s="137">
        <f>ROUND(E111*T111,2)</f>
        <v>15.46</v>
      </c>
      <c r="V111" s="98"/>
    </row>
    <row r="112" spans="1:22" ht="22.5" x14ac:dyDescent="0.2">
      <c r="A112" s="135">
        <v>18</v>
      </c>
      <c r="B112" s="135" t="s">
        <v>204</v>
      </c>
      <c r="C112" s="136" t="s">
        <v>205</v>
      </c>
      <c r="D112" s="137" t="s">
        <v>196</v>
      </c>
      <c r="E112" s="138">
        <v>1</v>
      </c>
      <c r="F112" s="139"/>
      <c r="G112" s="140">
        <f>ROUND(E112*F112,2)</f>
        <v>0</v>
      </c>
      <c r="H112" s="139"/>
      <c r="I112" s="140">
        <f>ROUND(E112*H112,2)</f>
        <v>0</v>
      </c>
      <c r="J112" s="139"/>
      <c r="K112" s="140">
        <f>ROUND(E112*J112,2)</f>
        <v>0</v>
      </c>
      <c r="L112" s="140">
        <v>21</v>
      </c>
      <c r="M112" s="140">
        <f>G112*(1+L112/100)</f>
        <v>0</v>
      </c>
      <c r="N112" s="137">
        <v>1.4999999999999999E-2</v>
      </c>
      <c r="O112" s="137">
        <f>ROUND(E112*N112,5)</f>
        <v>1.4999999999999999E-2</v>
      </c>
      <c r="P112" s="137">
        <v>0</v>
      </c>
      <c r="Q112" s="137">
        <f>ROUND(E112*P112,5)</f>
        <v>0</v>
      </c>
      <c r="R112" s="137"/>
      <c r="S112" s="137"/>
      <c r="T112" s="173">
        <v>0</v>
      </c>
      <c r="U112" s="137">
        <f>ROUND(E112*T112,2)</f>
        <v>0</v>
      </c>
      <c r="V112" s="98"/>
    </row>
    <row r="113" spans="1:22" ht="22.5" x14ac:dyDescent="0.2">
      <c r="A113" s="135">
        <v>19</v>
      </c>
      <c r="B113" s="135" t="s">
        <v>206</v>
      </c>
      <c r="C113" s="136" t="s">
        <v>207</v>
      </c>
      <c r="D113" s="137" t="s">
        <v>196</v>
      </c>
      <c r="E113" s="138">
        <v>3</v>
      </c>
      <c r="F113" s="139"/>
      <c r="G113" s="140">
        <f>ROUND(E113*F113,2)</f>
        <v>0</v>
      </c>
      <c r="H113" s="139"/>
      <c r="I113" s="140">
        <f>ROUND(E113*H113,2)</f>
        <v>0</v>
      </c>
      <c r="J113" s="139"/>
      <c r="K113" s="140">
        <f>ROUND(E113*J113,2)</f>
        <v>0</v>
      </c>
      <c r="L113" s="140">
        <v>21</v>
      </c>
      <c r="M113" s="140">
        <f>G113*(1+L113/100)</f>
        <v>0</v>
      </c>
      <c r="N113" s="137">
        <v>1.4999999999999999E-2</v>
      </c>
      <c r="O113" s="137">
        <f>ROUND(E113*N113,5)</f>
        <v>4.4999999999999998E-2</v>
      </c>
      <c r="P113" s="137">
        <v>0</v>
      </c>
      <c r="Q113" s="137">
        <f>ROUND(E113*P113,5)</f>
        <v>0</v>
      </c>
      <c r="R113" s="137"/>
      <c r="S113" s="137"/>
      <c r="T113" s="173">
        <v>0</v>
      </c>
      <c r="U113" s="137">
        <f>ROUND(E113*T113,2)</f>
        <v>0</v>
      </c>
      <c r="V113" s="98"/>
    </row>
    <row r="114" spans="1:22" ht="22.5" x14ac:dyDescent="0.2">
      <c r="A114" s="135">
        <v>20</v>
      </c>
      <c r="B114" s="135" t="s">
        <v>208</v>
      </c>
      <c r="C114" s="136" t="s">
        <v>209</v>
      </c>
      <c r="D114" s="137" t="s">
        <v>196</v>
      </c>
      <c r="E114" s="138">
        <v>1</v>
      </c>
      <c r="F114" s="139"/>
      <c r="G114" s="140">
        <f>ROUND(E114*F114,2)</f>
        <v>0</v>
      </c>
      <c r="H114" s="139"/>
      <c r="I114" s="140">
        <f>ROUND(E114*H114,2)</f>
        <v>0</v>
      </c>
      <c r="J114" s="139"/>
      <c r="K114" s="140">
        <f>ROUND(E114*J114,2)</f>
        <v>0</v>
      </c>
      <c r="L114" s="140">
        <v>21</v>
      </c>
      <c r="M114" s="140">
        <f>G114*(1+L114/100)</f>
        <v>0</v>
      </c>
      <c r="N114" s="137">
        <v>1.4999999999999999E-2</v>
      </c>
      <c r="O114" s="137">
        <f>ROUND(E114*N114,5)</f>
        <v>1.4999999999999999E-2</v>
      </c>
      <c r="P114" s="137">
        <v>0</v>
      </c>
      <c r="Q114" s="137">
        <f>ROUND(E114*P114,5)</f>
        <v>0</v>
      </c>
      <c r="R114" s="137"/>
      <c r="S114" s="137"/>
      <c r="T114" s="173">
        <v>0</v>
      </c>
      <c r="U114" s="137">
        <f>ROUND(E114*T114,2)</f>
        <v>0</v>
      </c>
      <c r="V114" s="98"/>
    </row>
    <row r="115" spans="1:22" x14ac:dyDescent="0.2">
      <c r="A115" s="135">
        <v>21</v>
      </c>
      <c r="B115" s="135" t="s">
        <v>210</v>
      </c>
      <c r="C115" s="136" t="s">
        <v>211</v>
      </c>
      <c r="D115" s="137" t="s">
        <v>212</v>
      </c>
      <c r="E115" s="138">
        <v>1.9400000000000001E-2</v>
      </c>
      <c r="F115" s="139"/>
      <c r="G115" s="140">
        <f>ROUND(E115*F115,2)</f>
        <v>0</v>
      </c>
      <c r="H115" s="139"/>
      <c r="I115" s="140">
        <f>ROUND(E115*H115,2)</f>
        <v>0</v>
      </c>
      <c r="J115" s="139"/>
      <c r="K115" s="140">
        <f>ROUND(E115*J115,2)</f>
        <v>0</v>
      </c>
      <c r="L115" s="140">
        <v>21</v>
      </c>
      <c r="M115" s="140">
        <f>G115*(1+L115/100)</f>
        <v>0</v>
      </c>
      <c r="N115" s="137">
        <v>0</v>
      </c>
      <c r="O115" s="137">
        <f>ROUND(E115*N115,5)</f>
        <v>0</v>
      </c>
      <c r="P115" s="137">
        <v>0</v>
      </c>
      <c r="Q115" s="137">
        <f>ROUND(E115*P115,5)</f>
        <v>0</v>
      </c>
      <c r="R115" s="137"/>
      <c r="S115" s="137"/>
      <c r="T115" s="173">
        <v>94.286000000000001</v>
      </c>
      <c r="U115" s="137">
        <f>ROUND(E115*T115,2)</f>
        <v>1.83</v>
      </c>
      <c r="V115" s="98"/>
    </row>
    <row r="116" spans="1:22" x14ac:dyDescent="0.2">
      <c r="A116" s="135"/>
      <c r="B116" s="135"/>
      <c r="C116" s="174" t="s">
        <v>213</v>
      </c>
      <c r="D116" s="175"/>
      <c r="E116" s="176">
        <v>5.0000000000000001E-3</v>
      </c>
      <c r="F116" s="140"/>
      <c r="G116" s="140"/>
      <c r="H116" s="140"/>
      <c r="I116" s="140"/>
      <c r="J116" s="140"/>
      <c r="K116" s="140"/>
      <c r="L116" s="140"/>
      <c r="M116" s="140"/>
      <c r="N116" s="137"/>
      <c r="O116" s="137"/>
      <c r="P116" s="137"/>
      <c r="Q116" s="137"/>
      <c r="R116" s="137"/>
      <c r="S116" s="137"/>
      <c r="T116" s="173"/>
      <c r="U116" s="137"/>
      <c r="V116" s="98"/>
    </row>
    <row r="117" spans="1:22" x14ac:dyDescent="0.2">
      <c r="A117" s="135"/>
      <c r="B117" s="135"/>
      <c r="C117" s="174" t="s">
        <v>214</v>
      </c>
      <c r="D117" s="175"/>
      <c r="E117" s="176">
        <v>1.44E-2</v>
      </c>
      <c r="F117" s="140"/>
      <c r="G117" s="140"/>
      <c r="H117" s="140"/>
      <c r="I117" s="140"/>
      <c r="J117" s="140"/>
      <c r="K117" s="140"/>
      <c r="L117" s="140"/>
      <c r="M117" s="140"/>
      <c r="N117" s="137"/>
      <c r="O117" s="137"/>
      <c r="P117" s="137"/>
      <c r="Q117" s="137"/>
      <c r="R117" s="137"/>
      <c r="S117" s="137"/>
      <c r="T117" s="173"/>
      <c r="U117" s="137"/>
      <c r="V117" s="98"/>
    </row>
    <row r="118" spans="1:22" x14ac:dyDescent="0.2">
      <c r="A118" s="135">
        <v>22</v>
      </c>
      <c r="B118" s="135" t="s">
        <v>215</v>
      </c>
      <c r="C118" s="136" t="s">
        <v>216</v>
      </c>
      <c r="D118" s="137" t="s">
        <v>217</v>
      </c>
      <c r="E118" s="138">
        <v>1.94</v>
      </c>
      <c r="F118" s="139"/>
      <c r="G118" s="140">
        <f>ROUND(E118*F118,2)</f>
        <v>0</v>
      </c>
      <c r="H118" s="139"/>
      <c r="I118" s="140">
        <f>ROUND(E118*H118,2)</f>
        <v>0</v>
      </c>
      <c r="J118" s="139"/>
      <c r="K118" s="140">
        <f>ROUND(E118*J118,2)</f>
        <v>0</v>
      </c>
      <c r="L118" s="140">
        <v>21</v>
      </c>
      <c r="M118" s="140">
        <f>G118*(1+L118/100)</f>
        <v>0</v>
      </c>
      <c r="N118" s="137">
        <v>1E-3</v>
      </c>
      <c r="O118" s="137">
        <f>ROUND(E118*N118,5)</f>
        <v>1.9400000000000001E-3</v>
      </c>
      <c r="P118" s="137">
        <v>0</v>
      </c>
      <c r="Q118" s="137">
        <f>ROUND(E118*P118,5)</f>
        <v>0</v>
      </c>
      <c r="R118" s="137"/>
      <c r="S118" s="137"/>
      <c r="T118" s="173">
        <v>0</v>
      </c>
      <c r="U118" s="137">
        <f>ROUND(E118*T118,2)</f>
        <v>0</v>
      </c>
      <c r="V118" s="98"/>
    </row>
    <row r="119" spans="1:22" x14ac:dyDescent="0.2">
      <c r="A119" s="135"/>
      <c r="B119" s="135"/>
      <c r="C119" s="174" t="s">
        <v>218</v>
      </c>
      <c r="D119" s="175"/>
      <c r="E119" s="176">
        <v>0.5</v>
      </c>
      <c r="F119" s="140"/>
      <c r="G119" s="140"/>
      <c r="H119" s="140"/>
      <c r="I119" s="140"/>
      <c r="J119" s="140"/>
      <c r="K119" s="140"/>
      <c r="L119" s="140"/>
      <c r="M119" s="140"/>
      <c r="N119" s="137"/>
      <c r="O119" s="137"/>
      <c r="P119" s="137"/>
      <c r="Q119" s="137"/>
      <c r="R119" s="137"/>
      <c r="S119" s="137"/>
      <c r="T119" s="173"/>
      <c r="U119" s="137"/>
      <c r="V119" s="98"/>
    </row>
    <row r="120" spans="1:22" x14ac:dyDescent="0.2">
      <c r="A120" s="135"/>
      <c r="B120" s="135"/>
      <c r="C120" s="174" t="s">
        <v>219</v>
      </c>
      <c r="D120" s="175"/>
      <c r="E120" s="176">
        <v>1.44</v>
      </c>
      <c r="F120" s="140"/>
      <c r="G120" s="140"/>
      <c r="H120" s="140"/>
      <c r="I120" s="140"/>
      <c r="J120" s="140"/>
      <c r="K120" s="140"/>
      <c r="L120" s="140"/>
      <c r="M120" s="140"/>
      <c r="N120" s="137"/>
      <c r="O120" s="137"/>
      <c r="P120" s="137"/>
      <c r="Q120" s="137"/>
      <c r="R120" s="137"/>
      <c r="S120" s="137"/>
      <c r="T120" s="173"/>
      <c r="U120" s="137"/>
      <c r="V120" s="98"/>
    </row>
    <row r="121" spans="1:22" x14ac:dyDescent="0.2">
      <c r="A121" s="135">
        <v>23</v>
      </c>
      <c r="B121" s="135" t="s">
        <v>220</v>
      </c>
      <c r="C121" s="136" t="s">
        <v>221</v>
      </c>
      <c r="D121" s="137" t="s">
        <v>196</v>
      </c>
      <c r="E121" s="138">
        <v>5</v>
      </c>
      <c r="F121" s="139"/>
      <c r="G121" s="140">
        <f>ROUND(E121*F121,2)</f>
        <v>0</v>
      </c>
      <c r="H121" s="139"/>
      <c r="I121" s="140">
        <f>ROUND(E121*H121,2)</f>
        <v>0</v>
      </c>
      <c r="J121" s="139"/>
      <c r="K121" s="140">
        <f>ROUND(E121*J121,2)</f>
        <v>0</v>
      </c>
      <c r="L121" s="140">
        <v>21</v>
      </c>
      <c r="M121" s="140">
        <f>G121*(1+L121/100)</f>
        <v>0</v>
      </c>
      <c r="N121" s="137">
        <v>5.5999999999999995E-4</v>
      </c>
      <c r="O121" s="137">
        <f>ROUND(E121*N121,5)</f>
        <v>2.8E-3</v>
      </c>
      <c r="P121" s="137">
        <v>0</v>
      </c>
      <c r="Q121" s="137">
        <f>ROUND(E121*P121,5)</f>
        <v>0</v>
      </c>
      <c r="R121" s="137"/>
      <c r="S121" s="137"/>
      <c r="T121" s="173">
        <v>0.874</v>
      </c>
      <c r="U121" s="137">
        <f>ROUND(E121*T121,2)</f>
        <v>4.37</v>
      </c>
      <c r="V121" s="98"/>
    </row>
    <row r="122" spans="1:22" x14ac:dyDescent="0.2">
      <c r="A122" s="135">
        <v>24</v>
      </c>
      <c r="B122" s="135" t="s">
        <v>222</v>
      </c>
      <c r="C122" s="136" t="s">
        <v>223</v>
      </c>
      <c r="D122" s="137" t="s">
        <v>224</v>
      </c>
      <c r="E122" s="138">
        <v>15</v>
      </c>
      <c r="F122" s="139"/>
      <c r="G122" s="140">
        <f>ROUND(E122*F122,2)</f>
        <v>0</v>
      </c>
      <c r="H122" s="139"/>
      <c r="I122" s="140">
        <f>ROUND(E122*H122,2)</f>
        <v>0</v>
      </c>
      <c r="J122" s="139"/>
      <c r="K122" s="140">
        <f>ROUND(E122*J122,2)</f>
        <v>0</v>
      </c>
      <c r="L122" s="140">
        <v>21</v>
      </c>
      <c r="M122" s="140">
        <f>G122*(1+L122/100)</f>
        <v>0</v>
      </c>
      <c r="N122" s="137">
        <v>0.01</v>
      </c>
      <c r="O122" s="137">
        <f>ROUND(E122*N122,5)</f>
        <v>0.15</v>
      </c>
      <c r="P122" s="137">
        <v>0</v>
      </c>
      <c r="Q122" s="137">
        <f>ROUND(E122*P122,5)</f>
        <v>0</v>
      </c>
      <c r="R122" s="137"/>
      <c r="S122" s="137"/>
      <c r="T122" s="173">
        <v>0</v>
      </c>
      <c r="U122" s="137">
        <f>ROUND(E122*T122,2)</f>
        <v>0</v>
      </c>
      <c r="V122" s="98"/>
    </row>
    <row r="123" spans="1:22" x14ac:dyDescent="0.2">
      <c r="A123" s="135"/>
      <c r="B123" s="135"/>
      <c r="C123" s="262" t="s">
        <v>225</v>
      </c>
      <c r="D123" s="263"/>
      <c r="E123" s="264"/>
      <c r="F123" s="265"/>
      <c r="G123" s="266"/>
      <c r="H123" s="140"/>
      <c r="I123" s="140"/>
      <c r="J123" s="140"/>
      <c r="K123" s="140"/>
      <c r="L123" s="140"/>
      <c r="M123" s="140"/>
      <c r="N123" s="137"/>
      <c r="O123" s="137"/>
      <c r="P123" s="137"/>
      <c r="Q123" s="137"/>
      <c r="R123" s="137"/>
      <c r="S123" s="137"/>
      <c r="T123" s="173"/>
      <c r="U123" s="137"/>
      <c r="V123" s="98"/>
    </row>
    <row r="124" spans="1:22" x14ac:dyDescent="0.2">
      <c r="A124" s="135"/>
      <c r="B124" s="135"/>
      <c r="C124" s="174" t="s">
        <v>226</v>
      </c>
      <c r="D124" s="175"/>
      <c r="E124" s="176">
        <v>15</v>
      </c>
      <c r="F124" s="140"/>
      <c r="G124" s="140"/>
      <c r="H124" s="140"/>
      <c r="I124" s="140"/>
      <c r="J124" s="140"/>
      <c r="K124" s="140"/>
      <c r="L124" s="140"/>
      <c r="M124" s="140"/>
      <c r="N124" s="137"/>
      <c r="O124" s="137"/>
      <c r="P124" s="137"/>
      <c r="Q124" s="137"/>
      <c r="R124" s="137"/>
      <c r="S124" s="137"/>
      <c r="T124" s="173"/>
      <c r="U124" s="137"/>
      <c r="V124" s="98"/>
    </row>
    <row r="125" spans="1:22" x14ac:dyDescent="0.2">
      <c r="A125" s="135">
        <v>25</v>
      </c>
      <c r="B125" s="135" t="s">
        <v>227</v>
      </c>
      <c r="C125" s="136" t="s">
        <v>228</v>
      </c>
      <c r="D125" s="137" t="s">
        <v>224</v>
      </c>
      <c r="E125" s="138">
        <v>15</v>
      </c>
      <c r="F125" s="139"/>
      <c r="G125" s="140">
        <f>ROUND(E125*F125,2)</f>
        <v>0</v>
      </c>
      <c r="H125" s="139"/>
      <c r="I125" s="140">
        <f>ROUND(E125*H125,2)</f>
        <v>0</v>
      </c>
      <c r="J125" s="139"/>
      <c r="K125" s="140">
        <f>ROUND(E125*J125,2)</f>
        <v>0</v>
      </c>
      <c r="L125" s="140">
        <v>21</v>
      </c>
      <c r="M125" s="140">
        <f>G125*(1+L125/100)</f>
        <v>0</v>
      </c>
      <c r="N125" s="137">
        <v>2E-3</v>
      </c>
      <c r="O125" s="137">
        <f>ROUND(E125*N125,5)</f>
        <v>0.03</v>
      </c>
      <c r="P125" s="137">
        <v>0</v>
      </c>
      <c r="Q125" s="137">
        <f>ROUND(E125*P125,5)</f>
        <v>0</v>
      </c>
      <c r="R125" s="137"/>
      <c r="S125" s="137"/>
      <c r="T125" s="173">
        <v>0</v>
      </c>
      <c r="U125" s="137">
        <f>ROUND(E125*T125,2)</f>
        <v>0</v>
      </c>
      <c r="V125" s="98"/>
    </row>
    <row r="126" spans="1:22" x14ac:dyDescent="0.2">
      <c r="A126" s="135"/>
      <c r="B126" s="135"/>
      <c r="C126" s="262" t="s">
        <v>229</v>
      </c>
      <c r="D126" s="263"/>
      <c r="E126" s="264"/>
      <c r="F126" s="265"/>
      <c r="G126" s="266"/>
      <c r="H126" s="140"/>
      <c r="I126" s="140"/>
      <c r="J126" s="140"/>
      <c r="K126" s="140"/>
      <c r="L126" s="140"/>
      <c r="M126" s="140"/>
      <c r="N126" s="137"/>
      <c r="O126" s="137"/>
      <c r="P126" s="137"/>
      <c r="Q126" s="137"/>
      <c r="R126" s="137"/>
      <c r="S126" s="137"/>
      <c r="T126" s="173"/>
      <c r="U126" s="137"/>
      <c r="V126" s="98"/>
    </row>
    <row r="127" spans="1:22" x14ac:dyDescent="0.2">
      <c r="A127" s="135"/>
      <c r="B127" s="135"/>
      <c r="C127" s="174" t="s">
        <v>226</v>
      </c>
      <c r="D127" s="175"/>
      <c r="E127" s="176">
        <v>15</v>
      </c>
      <c r="F127" s="140"/>
      <c r="G127" s="140"/>
      <c r="H127" s="140"/>
      <c r="I127" s="140"/>
      <c r="J127" s="140"/>
      <c r="K127" s="140"/>
      <c r="L127" s="140"/>
      <c r="M127" s="140"/>
      <c r="N127" s="137"/>
      <c r="O127" s="137"/>
      <c r="P127" s="137"/>
      <c r="Q127" s="137"/>
      <c r="R127" s="137"/>
      <c r="S127" s="137"/>
      <c r="T127" s="173"/>
      <c r="U127" s="137"/>
      <c r="V127" s="98"/>
    </row>
    <row r="128" spans="1:22" x14ac:dyDescent="0.2">
      <c r="A128" s="135">
        <v>26</v>
      </c>
      <c r="B128" s="135" t="s">
        <v>230</v>
      </c>
      <c r="C128" s="136" t="s">
        <v>231</v>
      </c>
      <c r="D128" s="137" t="s">
        <v>152</v>
      </c>
      <c r="E128" s="138">
        <v>10</v>
      </c>
      <c r="F128" s="139"/>
      <c r="G128" s="140">
        <f>ROUND(E128*F128,2)</f>
        <v>0</v>
      </c>
      <c r="H128" s="139"/>
      <c r="I128" s="140">
        <f>ROUND(E128*H128,2)</f>
        <v>0</v>
      </c>
      <c r="J128" s="139"/>
      <c r="K128" s="140">
        <f>ROUND(E128*J128,2)</f>
        <v>0</v>
      </c>
      <c r="L128" s="140">
        <v>21</v>
      </c>
      <c r="M128" s="140">
        <f>G128*(1+L128/100)</f>
        <v>0</v>
      </c>
      <c r="N128" s="137">
        <v>5.0000000000000001E-4</v>
      </c>
      <c r="O128" s="137">
        <f>ROUND(E128*N128,5)</f>
        <v>5.0000000000000001E-3</v>
      </c>
      <c r="P128" s="137">
        <v>0</v>
      </c>
      <c r="Q128" s="137">
        <f>ROUND(E128*P128,5)</f>
        <v>0</v>
      </c>
      <c r="R128" s="137"/>
      <c r="S128" s="137"/>
      <c r="T128" s="173">
        <v>0</v>
      </c>
      <c r="U128" s="137">
        <f>ROUND(E128*T128,2)</f>
        <v>0</v>
      </c>
      <c r="V128" s="98"/>
    </row>
    <row r="129" spans="1:22" x14ac:dyDescent="0.2">
      <c r="A129" s="135"/>
      <c r="B129" s="135"/>
      <c r="C129" s="262" t="s">
        <v>232</v>
      </c>
      <c r="D129" s="263"/>
      <c r="E129" s="264"/>
      <c r="F129" s="265"/>
      <c r="G129" s="266"/>
      <c r="H129" s="140"/>
      <c r="I129" s="140"/>
      <c r="J129" s="140"/>
      <c r="K129" s="140"/>
      <c r="L129" s="140"/>
      <c r="M129" s="140"/>
      <c r="N129" s="137"/>
      <c r="O129" s="137"/>
      <c r="P129" s="137"/>
      <c r="Q129" s="137"/>
      <c r="R129" s="137"/>
      <c r="S129" s="137"/>
      <c r="T129" s="173"/>
      <c r="U129" s="137"/>
      <c r="V129" s="98"/>
    </row>
    <row r="130" spans="1:22" x14ac:dyDescent="0.2">
      <c r="A130" s="135"/>
      <c r="B130" s="135"/>
      <c r="C130" s="174" t="s">
        <v>233</v>
      </c>
      <c r="D130" s="175"/>
      <c r="E130" s="176">
        <v>10</v>
      </c>
      <c r="F130" s="140"/>
      <c r="G130" s="140"/>
      <c r="H130" s="140"/>
      <c r="I130" s="140"/>
      <c r="J130" s="140"/>
      <c r="K130" s="140"/>
      <c r="L130" s="140"/>
      <c r="M130" s="140"/>
      <c r="N130" s="137"/>
      <c r="O130" s="137"/>
      <c r="P130" s="137"/>
      <c r="Q130" s="137"/>
      <c r="R130" s="137"/>
      <c r="S130" s="137"/>
      <c r="T130" s="173"/>
      <c r="U130" s="137"/>
      <c r="V130" s="98"/>
    </row>
    <row r="131" spans="1:22" x14ac:dyDescent="0.2">
      <c r="A131" s="135">
        <v>27</v>
      </c>
      <c r="B131" s="135" t="s">
        <v>234</v>
      </c>
      <c r="C131" s="136" t="s">
        <v>235</v>
      </c>
      <c r="D131" s="137" t="s">
        <v>156</v>
      </c>
      <c r="E131" s="138">
        <v>4.5</v>
      </c>
      <c r="F131" s="139"/>
      <c r="G131" s="140">
        <f>ROUND(E131*F131,2)</f>
        <v>0</v>
      </c>
      <c r="H131" s="139"/>
      <c r="I131" s="140">
        <f>ROUND(E131*H131,2)</f>
        <v>0</v>
      </c>
      <c r="J131" s="139"/>
      <c r="K131" s="140">
        <f>ROUND(E131*J131,2)</f>
        <v>0</v>
      </c>
      <c r="L131" s="140">
        <v>21</v>
      </c>
      <c r="M131" s="140">
        <f>G131*(1+L131/100)</f>
        <v>0</v>
      </c>
      <c r="N131" s="137">
        <v>2.4000000000000001E-4</v>
      </c>
      <c r="O131" s="137">
        <f>ROUND(E131*N131,5)</f>
        <v>1.08E-3</v>
      </c>
      <c r="P131" s="137">
        <v>0</v>
      </c>
      <c r="Q131" s="137">
        <f>ROUND(E131*P131,5)</f>
        <v>0</v>
      </c>
      <c r="R131" s="137"/>
      <c r="S131" s="137"/>
      <c r="T131" s="173">
        <v>0.127</v>
      </c>
      <c r="U131" s="137">
        <f>ROUND(E131*T131,2)</f>
        <v>0.56999999999999995</v>
      </c>
      <c r="V131" s="98"/>
    </row>
    <row r="132" spans="1:22" x14ac:dyDescent="0.2">
      <c r="A132" s="135"/>
      <c r="B132" s="135"/>
      <c r="C132" s="174" t="s">
        <v>236</v>
      </c>
      <c r="D132" s="175"/>
      <c r="E132" s="176">
        <v>4.5</v>
      </c>
      <c r="F132" s="140"/>
      <c r="G132" s="140"/>
      <c r="H132" s="140"/>
      <c r="I132" s="140"/>
      <c r="J132" s="140"/>
      <c r="K132" s="140"/>
      <c r="L132" s="140"/>
      <c r="M132" s="140"/>
      <c r="N132" s="137"/>
      <c r="O132" s="137"/>
      <c r="P132" s="137"/>
      <c r="Q132" s="137"/>
      <c r="R132" s="137"/>
      <c r="S132" s="137"/>
      <c r="T132" s="173"/>
      <c r="U132" s="137"/>
      <c r="V132" s="98"/>
    </row>
    <row r="133" spans="1:22" x14ac:dyDescent="0.2">
      <c r="A133" s="135">
        <v>28</v>
      </c>
      <c r="B133" s="135" t="s">
        <v>237</v>
      </c>
      <c r="C133" s="136" t="s">
        <v>238</v>
      </c>
      <c r="D133" s="137" t="s">
        <v>156</v>
      </c>
      <c r="E133" s="138">
        <v>4.5</v>
      </c>
      <c r="F133" s="139"/>
      <c r="G133" s="140">
        <f>ROUND(E133*F133,2)</f>
        <v>0</v>
      </c>
      <c r="H133" s="139"/>
      <c r="I133" s="140">
        <f>ROUND(E133*H133,2)</f>
        <v>0</v>
      </c>
      <c r="J133" s="139"/>
      <c r="K133" s="140">
        <f>ROUND(E133*J133,2)</f>
        <v>0</v>
      </c>
      <c r="L133" s="140">
        <v>21</v>
      </c>
      <c r="M133" s="140">
        <f>G133*(1+L133/100)</f>
        <v>0</v>
      </c>
      <c r="N133" s="137">
        <v>2E-3</v>
      </c>
      <c r="O133" s="137">
        <f>ROUND(E133*N133,5)</f>
        <v>8.9999999999999993E-3</v>
      </c>
      <c r="P133" s="137">
        <v>0</v>
      </c>
      <c r="Q133" s="137">
        <f>ROUND(E133*P133,5)</f>
        <v>0</v>
      </c>
      <c r="R133" s="137"/>
      <c r="S133" s="137"/>
      <c r="T133" s="173">
        <v>0</v>
      </c>
      <c r="U133" s="137">
        <f>ROUND(E133*T133,2)</f>
        <v>0</v>
      </c>
      <c r="V133" s="98"/>
    </row>
    <row r="134" spans="1:22" x14ac:dyDescent="0.2">
      <c r="A134" s="135"/>
      <c r="B134" s="135"/>
      <c r="C134" s="174" t="s">
        <v>236</v>
      </c>
      <c r="D134" s="175"/>
      <c r="E134" s="176">
        <v>4.5</v>
      </c>
      <c r="F134" s="140"/>
      <c r="G134" s="140"/>
      <c r="H134" s="140"/>
      <c r="I134" s="140"/>
      <c r="J134" s="140"/>
      <c r="K134" s="140"/>
      <c r="L134" s="140"/>
      <c r="M134" s="140"/>
      <c r="N134" s="137"/>
      <c r="O134" s="137"/>
      <c r="P134" s="137"/>
      <c r="Q134" s="137"/>
      <c r="R134" s="137"/>
      <c r="S134" s="137"/>
      <c r="T134" s="173"/>
      <c r="U134" s="137"/>
      <c r="V134" s="98"/>
    </row>
    <row r="135" spans="1:22" x14ac:dyDescent="0.2">
      <c r="A135" s="135">
        <v>29</v>
      </c>
      <c r="B135" s="135" t="s">
        <v>239</v>
      </c>
      <c r="C135" s="136" t="s">
        <v>240</v>
      </c>
      <c r="D135" s="137" t="s">
        <v>156</v>
      </c>
      <c r="E135" s="138">
        <v>37.513274080000002</v>
      </c>
      <c r="F135" s="139"/>
      <c r="G135" s="140">
        <f>ROUND(E135*F135,2)</f>
        <v>0</v>
      </c>
      <c r="H135" s="139"/>
      <c r="I135" s="140">
        <f>ROUND(E135*H135,2)</f>
        <v>0</v>
      </c>
      <c r="J135" s="139"/>
      <c r="K135" s="140">
        <f>ROUND(E135*J135,2)</f>
        <v>0</v>
      </c>
      <c r="L135" s="140">
        <v>21</v>
      </c>
      <c r="M135" s="140">
        <f>G135*(1+L135/100)</f>
        <v>0</v>
      </c>
      <c r="N135" s="137">
        <v>0</v>
      </c>
      <c r="O135" s="137">
        <f>ROUND(E135*N135,5)</f>
        <v>0</v>
      </c>
      <c r="P135" s="137">
        <v>0</v>
      </c>
      <c r="Q135" s="137">
        <f>ROUND(E135*P135,5)</f>
        <v>0</v>
      </c>
      <c r="R135" s="137"/>
      <c r="S135" s="137"/>
      <c r="T135" s="173">
        <v>0.16</v>
      </c>
      <c r="U135" s="137">
        <f>ROUND(E135*T135,2)</f>
        <v>6</v>
      </c>
      <c r="V135" s="98"/>
    </row>
    <row r="136" spans="1:22" x14ac:dyDescent="0.2">
      <c r="A136" s="135"/>
      <c r="B136" s="135"/>
      <c r="C136" s="174" t="s">
        <v>241</v>
      </c>
      <c r="D136" s="175"/>
      <c r="E136" s="176">
        <v>2.51327408</v>
      </c>
      <c r="F136" s="140"/>
      <c r="G136" s="140"/>
      <c r="H136" s="140"/>
      <c r="I136" s="140"/>
      <c r="J136" s="140"/>
      <c r="K136" s="140"/>
      <c r="L136" s="140"/>
      <c r="M136" s="140"/>
      <c r="N136" s="137"/>
      <c r="O136" s="137"/>
      <c r="P136" s="137"/>
      <c r="Q136" s="137"/>
      <c r="R136" s="137"/>
      <c r="S136" s="137"/>
      <c r="T136" s="173"/>
      <c r="U136" s="137"/>
      <c r="V136" s="98"/>
    </row>
    <row r="137" spans="1:22" x14ac:dyDescent="0.2">
      <c r="A137" s="135"/>
      <c r="B137" s="135"/>
      <c r="C137" s="174" t="s">
        <v>242</v>
      </c>
      <c r="D137" s="175"/>
      <c r="E137" s="176">
        <v>35</v>
      </c>
      <c r="F137" s="140"/>
      <c r="G137" s="140"/>
      <c r="H137" s="140"/>
      <c r="I137" s="140"/>
      <c r="J137" s="140"/>
      <c r="K137" s="140"/>
      <c r="L137" s="140"/>
      <c r="M137" s="140"/>
      <c r="N137" s="137"/>
      <c r="O137" s="137"/>
      <c r="P137" s="137"/>
      <c r="Q137" s="137"/>
      <c r="R137" s="137"/>
      <c r="S137" s="137"/>
      <c r="T137" s="173"/>
      <c r="U137" s="137"/>
      <c r="V137" s="98"/>
    </row>
    <row r="138" spans="1:22" x14ac:dyDescent="0.2">
      <c r="A138" s="135">
        <v>30</v>
      </c>
      <c r="B138" s="135" t="s">
        <v>243</v>
      </c>
      <c r="C138" s="136" t="s">
        <v>244</v>
      </c>
      <c r="D138" s="137" t="s">
        <v>133</v>
      </c>
      <c r="E138" s="138">
        <v>3.7513274079999999</v>
      </c>
      <c r="F138" s="139"/>
      <c r="G138" s="140">
        <f>ROUND(E138*F138,2)</f>
        <v>0</v>
      </c>
      <c r="H138" s="139"/>
      <c r="I138" s="140">
        <f>ROUND(E138*H138,2)</f>
        <v>0</v>
      </c>
      <c r="J138" s="139"/>
      <c r="K138" s="140">
        <f>ROUND(E138*J138,2)</f>
        <v>0</v>
      </c>
      <c r="L138" s="140">
        <v>21</v>
      </c>
      <c r="M138" s="140">
        <f>G138*(1+L138/100)</f>
        <v>0</v>
      </c>
      <c r="N138" s="137">
        <v>0.6</v>
      </c>
      <c r="O138" s="137">
        <f>ROUND(E138*N138,5)</f>
        <v>2.2507999999999999</v>
      </c>
      <c r="P138" s="137">
        <v>0</v>
      </c>
      <c r="Q138" s="137">
        <f>ROUND(E138*P138,5)</f>
        <v>0</v>
      </c>
      <c r="R138" s="137"/>
      <c r="S138" s="137"/>
      <c r="T138" s="173">
        <v>0</v>
      </c>
      <c r="U138" s="137">
        <f>ROUND(E138*T138,2)</f>
        <v>0</v>
      </c>
      <c r="V138" s="98"/>
    </row>
    <row r="139" spans="1:22" x14ac:dyDescent="0.2">
      <c r="A139" s="135"/>
      <c r="B139" s="135"/>
      <c r="C139" s="174" t="s">
        <v>245</v>
      </c>
      <c r="D139" s="175"/>
      <c r="E139" s="176">
        <v>0.25132740799999997</v>
      </c>
      <c r="F139" s="140"/>
      <c r="G139" s="140"/>
      <c r="H139" s="140"/>
      <c r="I139" s="140"/>
      <c r="J139" s="140"/>
      <c r="K139" s="140"/>
      <c r="L139" s="140"/>
      <c r="M139" s="140"/>
      <c r="N139" s="137"/>
      <c r="O139" s="137"/>
      <c r="P139" s="137"/>
      <c r="Q139" s="137"/>
      <c r="R139" s="137"/>
      <c r="S139" s="137"/>
      <c r="T139" s="173"/>
      <c r="U139" s="137"/>
      <c r="V139" s="98"/>
    </row>
    <row r="140" spans="1:22" x14ac:dyDescent="0.2">
      <c r="A140" s="135"/>
      <c r="B140" s="135"/>
      <c r="C140" s="174" t="s">
        <v>246</v>
      </c>
      <c r="D140" s="175"/>
      <c r="E140" s="176">
        <v>3.5</v>
      </c>
      <c r="F140" s="140"/>
      <c r="G140" s="140"/>
      <c r="H140" s="140"/>
      <c r="I140" s="140"/>
      <c r="J140" s="140"/>
      <c r="K140" s="140"/>
      <c r="L140" s="140"/>
      <c r="M140" s="140"/>
      <c r="N140" s="137"/>
      <c r="O140" s="137"/>
      <c r="P140" s="137"/>
      <c r="Q140" s="137"/>
      <c r="R140" s="137"/>
      <c r="S140" s="137"/>
      <c r="T140" s="173"/>
      <c r="U140" s="137"/>
      <c r="V140" s="98"/>
    </row>
    <row r="141" spans="1:22" x14ac:dyDescent="0.2">
      <c r="A141" s="135">
        <v>31</v>
      </c>
      <c r="B141" s="135" t="s">
        <v>247</v>
      </c>
      <c r="C141" s="136" t="s">
        <v>248</v>
      </c>
      <c r="D141" s="137" t="s">
        <v>133</v>
      </c>
      <c r="E141" s="138">
        <v>0.375</v>
      </c>
      <c r="F141" s="139"/>
      <c r="G141" s="140">
        <f>ROUND(E141*F141,2)</f>
        <v>0</v>
      </c>
      <c r="H141" s="139"/>
      <c r="I141" s="140">
        <f>ROUND(E141*H141,2)</f>
        <v>0</v>
      </c>
      <c r="J141" s="139"/>
      <c r="K141" s="140">
        <f>ROUND(E141*J141,2)</f>
        <v>0</v>
      </c>
      <c r="L141" s="140">
        <v>21</v>
      </c>
      <c r="M141" s="140">
        <f>G141*(1+L141/100)</f>
        <v>0</v>
      </c>
      <c r="N141" s="137">
        <v>0</v>
      </c>
      <c r="O141" s="137">
        <f>ROUND(E141*N141,5)</f>
        <v>0</v>
      </c>
      <c r="P141" s="137">
        <v>0</v>
      </c>
      <c r="Q141" s="137">
        <f>ROUND(E141*P141,5)</f>
        <v>0</v>
      </c>
      <c r="R141" s="137"/>
      <c r="S141" s="137"/>
      <c r="T141" s="173">
        <v>1.1950000000000001</v>
      </c>
      <c r="U141" s="137">
        <f>ROUND(E141*T141,2)</f>
        <v>0.45</v>
      </c>
      <c r="V141" s="98"/>
    </row>
    <row r="142" spans="1:22" x14ac:dyDescent="0.2">
      <c r="A142" s="135"/>
      <c r="B142" s="135"/>
      <c r="C142" s="174" t="s">
        <v>249</v>
      </c>
      <c r="D142" s="175"/>
      <c r="E142" s="176">
        <v>0.375</v>
      </c>
      <c r="F142" s="140"/>
      <c r="G142" s="140"/>
      <c r="H142" s="140"/>
      <c r="I142" s="140"/>
      <c r="J142" s="140"/>
      <c r="K142" s="140"/>
      <c r="L142" s="140"/>
      <c r="M142" s="140"/>
      <c r="N142" s="137"/>
      <c r="O142" s="137"/>
      <c r="P142" s="137"/>
      <c r="Q142" s="137"/>
      <c r="R142" s="137"/>
      <c r="S142" s="137"/>
      <c r="T142" s="173"/>
      <c r="U142" s="137"/>
      <c r="V142" s="98"/>
    </row>
    <row r="143" spans="1:22" x14ac:dyDescent="0.2">
      <c r="A143" s="135">
        <v>32</v>
      </c>
      <c r="B143" s="135" t="s">
        <v>250</v>
      </c>
      <c r="C143" s="136" t="s">
        <v>251</v>
      </c>
      <c r="D143" s="137" t="s">
        <v>196</v>
      </c>
      <c r="E143" s="138">
        <v>5</v>
      </c>
      <c r="F143" s="139"/>
      <c r="G143" s="140">
        <f>ROUND(E143*F143,2)</f>
        <v>0</v>
      </c>
      <c r="H143" s="139"/>
      <c r="I143" s="140">
        <f>ROUND(E143*H143,2)</f>
        <v>0</v>
      </c>
      <c r="J143" s="139"/>
      <c r="K143" s="140">
        <f>ROUND(E143*J143,2)</f>
        <v>0</v>
      </c>
      <c r="L143" s="140">
        <v>21</v>
      </c>
      <c r="M143" s="140">
        <f>G143*(1+L143/100)</f>
        <v>0</v>
      </c>
      <c r="N143" s="137">
        <v>0</v>
      </c>
      <c r="O143" s="137">
        <f>ROUND(E143*N143,5)</f>
        <v>0</v>
      </c>
      <c r="P143" s="137">
        <v>0</v>
      </c>
      <c r="Q143" s="137">
        <f>ROUND(E143*P143,5)</f>
        <v>0</v>
      </c>
      <c r="R143" s="137"/>
      <c r="S143" s="137"/>
      <c r="T143" s="173">
        <v>0.161</v>
      </c>
      <c r="U143" s="137">
        <f>ROUND(E143*T143,2)</f>
        <v>0.81</v>
      </c>
      <c r="V143" s="98"/>
    </row>
    <row r="144" spans="1:22" x14ac:dyDescent="0.2">
      <c r="A144" s="135"/>
      <c r="B144" s="135"/>
      <c r="C144" s="262" t="s">
        <v>252</v>
      </c>
      <c r="D144" s="263"/>
      <c r="E144" s="264"/>
      <c r="F144" s="265"/>
      <c r="G144" s="266"/>
      <c r="H144" s="140"/>
      <c r="I144" s="140"/>
      <c r="J144" s="140"/>
      <c r="K144" s="140"/>
      <c r="L144" s="140"/>
      <c r="M144" s="140"/>
      <c r="N144" s="137"/>
      <c r="O144" s="137"/>
      <c r="P144" s="137"/>
      <c r="Q144" s="137"/>
      <c r="R144" s="137"/>
      <c r="S144" s="137"/>
      <c r="T144" s="173"/>
      <c r="U144" s="137"/>
      <c r="V144" s="98"/>
    </row>
    <row r="145" spans="1:22" x14ac:dyDescent="0.2">
      <c r="A145" s="135">
        <v>33</v>
      </c>
      <c r="B145" s="135" t="s">
        <v>253</v>
      </c>
      <c r="C145" s="136" t="s">
        <v>254</v>
      </c>
      <c r="D145" s="137" t="s">
        <v>156</v>
      </c>
      <c r="E145" s="138">
        <v>1290.4000000000001</v>
      </c>
      <c r="F145" s="139"/>
      <c r="G145" s="140">
        <f>ROUND(E145*F145,2)</f>
        <v>0</v>
      </c>
      <c r="H145" s="139"/>
      <c r="I145" s="140">
        <f>ROUND(E145*H145,2)</f>
        <v>0</v>
      </c>
      <c r="J145" s="139"/>
      <c r="K145" s="140">
        <f>ROUND(E145*J145,2)</f>
        <v>0</v>
      </c>
      <c r="L145" s="140">
        <v>21</v>
      </c>
      <c r="M145" s="140">
        <f>G145*(1+L145/100)</f>
        <v>0</v>
      </c>
      <c r="N145" s="137">
        <v>0</v>
      </c>
      <c r="O145" s="137">
        <f>ROUND(E145*N145,5)</f>
        <v>0</v>
      </c>
      <c r="P145" s="137">
        <v>0</v>
      </c>
      <c r="Q145" s="137">
        <f>ROUND(E145*P145,5)</f>
        <v>0</v>
      </c>
      <c r="R145" s="137"/>
      <c r="S145" s="137"/>
      <c r="T145" s="173">
        <v>6.7000000000000004E-2</v>
      </c>
      <c r="U145" s="137">
        <f>ROUND(E145*T145,2)</f>
        <v>86.46</v>
      </c>
      <c r="V145" s="98"/>
    </row>
    <row r="146" spans="1:22" x14ac:dyDescent="0.2">
      <c r="A146" s="135"/>
      <c r="B146" s="135"/>
      <c r="C146" s="174" t="s">
        <v>255</v>
      </c>
      <c r="D146" s="175"/>
      <c r="E146" s="176">
        <v>30</v>
      </c>
      <c r="F146" s="140"/>
      <c r="G146" s="140"/>
      <c r="H146" s="140"/>
      <c r="I146" s="140"/>
      <c r="J146" s="140"/>
      <c r="K146" s="140"/>
      <c r="L146" s="140"/>
      <c r="M146" s="140"/>
      <c r="N146" s="137"/>
      <c r="O146" s="137"/>
      <c r="P146" s="137"/>
      <c r="Q146" s="137"/>
      <c r="R146" s="137"/>
      <c r="S146" s="137"/>
      <c r="T146" s="173"/>
      <c r="U146" s="137"/>
      <c r="V146" s="98"/>
    </row>
    <row r="147" spans="1:22" x14ac:dyDescent="0.2">
      <c r="A147" s="135"/>
      <c r="B147" s="135"/>
      <c r="C147" s="174" t="s">
        <v>256</v>
      </c>
      <c r="D147" s="175"/>
      <c r="E147" s="176">
        <v>1260.4000000000001</v>
      </c>
      <c r="F147" s="140"/>
      <c r="G147" s="140"/>
      <c r="H147" s="140"/>
      <c r="I147" s="140"/>
      <c r="J147" s="140"/>
      <c r="K147" s="140"/>
      <c r="L147" s="140"/>
      <c r="M147" s="140"/>
      <c r="N147" s="137"/>
      <c r="O147" s="137"/>
      <c r="P147" s="137"/>
      <c r="Q147" s="137"/>
      <c r="R147" s="137"/>
      <c r="S147" s="137"/>
      <c r="T147" s="173"/>
      <c r="U147" s="137"/>
      <c r="V147" s="98"/>
    </row>
    <row r="148" spans="1:22" x14ac:dyDescent="0.2">
      <c r="A148" s="135">
        <v>34</v>
      </c>
      <c r="B148" s="135" t="s">
        <v>257</v>
      </c>
      <c r="C148" s="136" t="s">
        <v>258</v>
      </c>
      <c r="D148" s="137" t="s">
        <v>156</v>
      </c>
      <c r="E148" s="138">
        <v>1290.4000000000001</v>
      </c>
      <c r="F148" s="139"/>
      <c r="G148" s="140">
        <f>ROUND(E148*F148,2)</f>
        <v>0</v>
      </c>
      <c r="H148" s="139"/>
      <c r="I148" s="140">
        <f>ROUND(E148*H148,2)</f>
        <v>0</v>
      </c>
      <c r="J148" s="139"/>
      <c r="K148" s="140">
        <f>ROUND(E148*J148,2)</f>
        <v>0</v>
      </c>
      <c r="L148" s="140">
        <v>21</v>
      </c>
      <c r="M148" s="140">
        <f>G148*(1+L148/100)</f>
        <v>0</v>
      </c>
      <c r="N148" s="137">
        <v>0</v>
      </c>
      <c r="O148" s="137">
        <f>ROUND(E148*N148,5)</f>
        <v>0</v>
      </c>
      <c r="P148" s="137">
        <v>0</v>
      </c>
      <c r="Q148" s="137">
        <f>ROUND(E148*P148,5)</f>
        <v>0</v>
      </c>
      <c r="R148" s="137"/>
      <c r="S148" s="137"/>
      <c r="T148" s="173">
        <v>1E-3</v>
      </c>
      <c r="U148" s="137">
        <f>ROUND(E148*T148,2)</f>
        <v>1.29</v>
      </c>
      <c r="V148" s="98"/>
    </row>
    <row r="149" spans="1:22" x14ac:dyDescent="0.2">
      <c r="A149" s="135"/>
      <c r="B149" s="135"/>
      <c r="C149" s="174" t="s">
        <v>255</v>
      </c>
      <c r="D149" s="175"/>
      <c r="E149" s="176">
        <v>30</v>
      </c>
      <c r="F149" s="140"/>
      <c r="G149" s="140"/>
      <c r="H149" s="140"/>
      <c r="I149" s="140"/>
      <c r="J149" s="140"/>
      <c r="K149" s="140"/>
      <c r="L149" s="140"/>
      <c r="M149" s="140"/>
      <c r="N149" s="137"/>
      <c r="O149" s="137"/>
      <c r="P149" s="137"/>
      <c r="Q149" s="137"/>
      <c r="R149" s="137"/>
      <c r="S149" s="137"/>
      <c r="T149" s="173"/>
      <c r="U149" s="137"/>
      <c r="V149" s="98"/>
    </row>
    <row r="150" spans="1:22" x14ac:dyDescent="0.2">
      <c r="A150" s="135"/>
      <c r="B150" s="135"/>
      <c r="C150" s="174" t="s">
        <v>256</v>
      </c>
      <c r="D150" s="175"/>
      <c r="E150" s="176">
        <v>1260.4000000000001</v>
      </c>
      <c r="F150" s="140"/>
      <c r="G150" s="140"/>
      <c r="H150" s="140"/>
      <c r="I150" s="140"/>
      <c r="J150" s="140"/>
      <c r="K150" s="140"/>
      <c r="L150" s="140"/>
      <c r="M150" s="140"/>
      <c r="N150" s="137"/>
      <c r="O150" s="137"/>
      <c r="P150" s="137"/>
      <c r="Q150" s="137"/>
      <c r="R150" s="137"/>
      <c r="S150" s="137"/>
      <c r="T150" s="173"/>
      <c r="U150" s="137"/>
      <c r="V150" s="98"/>
    </row>
    <row r="151" spans="1:22" x14ac:dyDescent="0.2">
      <c r="A151" s="135">
        <v>35</v>
      </c>
      <c r="B151" s="135" t="s">
        <v>259</v>
      </c>
      <c r="C151" s="136" t="s">
        <v>260</v>
      </c>
      <c r="D151" s="137" t="s">
        <v>156</v>
      </c>
      <c r="E151" s="138">
        <v>918.1</v>
      </c>
      <c r="F151" s="139"/>
      <c r="G151" s="140">
        <f>ROUND(E151*F151,2)</f>
        <v>0</v>
      </c>
      <c r="H151" s="139"/>
      <c r="I151" s="140">
        <f>ROUND(E151*H151,2)</f>
        <v>0</v>
      </c>
      <c r="J151" s="139"/>
      <c r="K151" s="140">
        <f>ROUND(E151*J151,2)</f>
        <v>0</v>
      </c>
      <c r="L151" s="140">
        <v>21</v>
      </c>
      <c r="M151" s="140">
        <f>G151*(1+L151/100)</f>
        <v>0</v>
      </c>
      <c r="N151" s="137">
        <v>0</v>
      </c>
      <c r="O151" s="137">
        <f>ROUND(E151*N151,5)</f>
        <v>0</v>
      </c>
      <c r="P151" s="137">
        <v>0</v>
      </c>
      <c r="Q151" s="137">
        <f>ROUND(E151*P151,5)</f>
        <v>0</v>
      </c>
      <c r="R151" s="137"/>
      <c r="S151" s="137"/>
      <c r="T151" s="173">
        <v>1.9E-2</v>
      </c>
      <c r="U151" s="137">
        <f>ROUND(E151*T151,2)</f>
        <v>17.440000000000001</v>
      </c>
      <c r="V151" s="98"/>
    </row>
    <row r="152" spans="1:22" x14ac:dyDescent="0.2">
      <c r="A152" s="135"/>
      <c r="B152" s="135"/>
      <c r="C152" s="174" t="s">
        <v>255</v>
      </c>
      <c r="D152" s="175"/>
      <c r="E152" s="176">
        <v>30</v>
      </c>
      <c r="F152" s="140"/>
      <c r="G152" s="140"/>
      <c r="H152" s="140"/>
      <c r="I152" s="140"/>
      <c r="J152" s="140"/>
      <c r="K152" s="140"/>
      <c r="L152" s="140"/>
      <c r="M152" s="140"/>
      <c r="N152" s="137"/>
      <c r="O152" s="137"/>
      <c r="P152" s="137"/>
      <c r="Q152" s="137"/>
      <c r="R152" s="137"/>
      <c r="S152" s="137"/>
      <c r="T152" s="173"/>
      <c r="U152" s="137"/>
      <c r="V152" s="98"/>
    </row>
    <row r="153" spans="1:22" x14ac:dyDescent="0.2">
      <c r="A153" s="135"/>
      <c r="B153" s="135"/>
      <c r="C153" s="174" t="s">
        <v>261</v>
      </c>
      <c r="D153" s="175"/>
      <c r="E153" s="176">
        <v>888.1</v>
      </c>
      <c r="F153" s="140"/>
      <c r="G153" s="140"/>
      <c r="H153" s="140"/>
      <c r="I153" s="140"/>
      <c r="J153" s="140"/>
      <c r="K153" s="140"/>
      <c r="L153" s="140"/>
      <c r="M153" s="140"/>
      <c r="N153" s="137"/>
      <c r="O153" s="137"/>
      <c r="P153" s="137"/>
      <c r="Q153" s="137"/>
      <c r="R153" s="137"/>
      <c r="S153" s="137"/>
      <c r="T153" s="173"/>
      <c r="U153" s="137"/>
      <c r="V153" s="98"/>
    </row>
    <row r="154" spans="1:22" x14ac:dyDescent="0.2">
      <c r="A154" s="135">
        <v>36</v>
      </c>
      <c r="B154" s="135" t="s">
        <v>262</v>
      </c>
      <c r="C154" s="136" t="s">
        <v>263</v>
      </c>
      <c r="D154" s="137" t="s">
        <v>156</v>
      </c>
      <c r="E154" s="138">
        <v>1290.4000000000001</v>
      </c>
      <c r="F154" s="139"/>
      <c r="G154" s="140">
        <f>ROUND(E154*F154,2)</f>
        <v>0</v>
      </c>
      <c r="H154" s="139"/>
      <c r="I154" s="140">
        <f>ROUND(E154*H154,2)</f>
        <v>0</v>
      </c>
      <c r="J154" s="139"/>
      <c r="K154" s="140">
        <f>ROUND(E154*J154,2)</f>
        <v>0</v>
      </c>
      <c r="L154" s="140">
        <v>21</v>
      </c>
      <c r="M154" s="140">
        <f>G154*(1+L154/100)</f>
        <v>0</v>
      </c>
      <c r="N154" s="137">
        <v>0</v>
      </c>
      <c r="O154" s="137">
        <f>ROUND(E154*N154,5)</f>
        <v>0</v>
      </c>
      <c r="P154" s="137">
        <v>0</v>
      </c>
      <c r="Q154" s="137">
        <f>ROUND(E154*P154,5)</f>
        <v>0</v>
      </c>
      <c r="R154" s="137"/>
      <c r="S154" s="137"/>
      <c r="T154" s="173">
        <v>1.4999999999999999E-2</v>
      </c>
      <c r="U154" s="137">
        <f>ROUND(E154*T154,2)</f>
        <v>19.36</v>
      </c>
      <c r="V154" s="98"/>
    </row>
    <row r="155" spans="1:22" x14ac:dyDescent="0.2">
      <c r="A155" s="135"/>
      <c r="B155" s="135"/>
      <c r="C155" s="174" t="s">
        <v>255</v>
      </c>
      <c r="D155" s="175"/>
      <c r="E155" s="176">
        <v>30</v>
      </c>
      <c r="F155" s="140"/>
      <c r="G155" s="140"/>
      <c r="H155" s="140"/>
      <c r="I155" s="140"/>
      <c r="J155" s="140"/>
      <c r="K155" s="140"/>
      <c r="L155" s="140"/>
      <c r="M155" s="140"/>
      <c r="N155" s="137"/>
      <c r="O155" s="137"/>
      <c r="P155" s="137"/>
      <c r="Q155" s="137"/>
      <c r="R155" s="137"/>
      <c r="S155" s="137"/>
      <c r="T155" s="173"/>
      <c r="U155" s="137"/>
      <c r="V155" s="98"/>
    </row>
    <row r="156" spans="1:22" x14ac:dyDescent="0.2">
      <c r="A156" s="135"/>
      <c r="B156" s="135"/>
      <c r="C156" s="174" t="s">
        <v>256</v>
      </c>
      <c r="D156" s="175"/>
      <c r="E156" s="176">
        <v>1260.4000000000001</v>
      </c>
      <c r="F156" s="140"/>
      <c r="G156" s="140"/>
      <c r="H156" s="140"/>
      <c r="I156" s="140"/>
      <c r="J156" s="140"/>
      <c r="K156" s="140"/>
      <c r="L156" s="140"/>
      <c r="M156" s="140"/>
      <c r="N156" s="137"/>
      <c r="O156" s="137"/>
      <c r="P156" s="137"/>
      <c r="Q156" s="137"/>
      <c r="R156" s="137"/>
      <c r="S156" s="137"/>
      <c r="T156" s="173"/>
      <c r="U156" s="137"/>
      <c r="V156" s="98"/>
    </row>
    <row r="157" spans="1:22" x14ac:dyDescent="0.2">
      <c r="A157" s="135">
        <v>37</v>
      </c>
      <c r="B157" s="135" t="s">
        <v>264</v>
      </c>
      <c r="C157" s="136" t="s">
        <v>265</v>
      </c>
      <c r="D157" s="137" t="s">
        <v>156</v>
      </c>
      <c r="E157" s="138">
        <v>1290.4000000000001</v>
      </c>
      <c r="F157" s="139"/>
      <c r="G157" s="140">
        <f>ROUND(E157*F157,2)</f>
        <v>0</v>
      </c>
      <c r="H157" s="139"/>
      <c r="I157" s="140">
        <f>ROUND(E157*H157,2)</f>
        <v>0</v>
      </c>
      <c r="J157" s="139"/>
      <c r="K157" s="140">
        <f>ROUND(E157*J157,2)</f>
        <v>0</v>
      </c>
      <c r="L157" s="140">
        <v>21</v>
      </c>
      <c r="M157" s="140">
        <f>G157*(1+L157/100)</f>
        <v>0</v>
      </c>
      <c r="N157" s="137">
        <v>0</v>
      </c>
      <c r="O157" s="137">
        <f>ROUND(E157*N157,5)</f>
        <v>0</v>
      </c>
      <c r="P157" s="137">
        <v>0</v>
      </c>
      <c r="Q157" s="137">
        <f>ROUND(E157*P157,5)</f>
        <v>0</v>
      </c>
      <c r="R157" s="137"/>
      <c r="S157" s="137"/>
      <c r="T157" s="173">
        <v>3.0000000000000001E-3</v>
      </c>
      <c r="U157" s="137">
        <f>ROUND(E157*T157,2)</f>
        <v>3.87</v>
      </c>
      <c r="V157" s="98"/>
    </row>
    <row r="158" spans="1:22" x14ac:dyDescent="0.2">
      <c r="A158" s="135"/>
      <c r="B158" s="135"/>
      <c r="C158" s="174" t="s">
        <v>255</v>
      </c>
      <c r="D158" s="175"/>
      <c r="E158" s="176">
        <v>30</v>
      </c>
      <c r="F158" s="140"/>
      <c r="G158" s="140"/>
      <c r="H158" s="140"/>
      <c r="I158" s="140"/>
      <c r="J158" s="140"/>
      <c r="K158" s="140"/>
      <c r="L158" s="140"/>
      <c r="M158" s="140"/>
      <c r="N158" s="137"/>
      <c r="O158" s="137"/>
      <c r="P158" s="137"/>
      <c r="Q158" s="137"/>
      <c r="R158" s="137"/>
      <c r="S158" s="137"/>
      <c r="T158" s="173"/>
      <c r="U158" s="137"/>
      <c r="V158" s="98"/>
    </row>
    <row r="159" spans="1:22" x14ac:dyDescent="0.2">
      <c r="A159" s="135"/>
      <c r="B159" s="135"/>
      <c r="C159" s="174" t="s">
        <v>256</v>
      </c>
      <c r="D159" s="175"/>
      <c r="E159" s="176">
        <v>1260.4000000000001</v>
      </c>
      <c r="F159" s="140"/>
      <c r="G159" s="140"/>
      <c r="H159" s="140"/>
      <c r="I159" s="140"/>
      <c r="J159" s="140"/>
      <c r="K159" s="140"/>
      <c r="L159" s="140"/>
      <c r="M159" s="140"/>
      <c r="N159" s="137"/>
      <c r="O159" s="137"/>
      <c r="P159" s="137"/>
      <c r="Q159" s="137"/>
      <c r="R159" s="137"/>
      <c r="S159" s="137"/>
      <c r="T159" s="173"/>
      <c r="U159" s="137"/>
      <c r="V159" s="98"/>
    </row>
    <row r="160" spans="1:22" x14ac:dyDescent="0.2">
      <c r="A160" s="135">
        <v>38</v>
      </c>
      <c r="B160" s="135" t="s">
        <v>266</v>
      </c>
      <c r="C160" s="136" t="s">
        <v>267</v>
      </c>
      <c r="D160" s="137" t="s">
        <v>268</v>
      </c>
      <c r="E160" s="138">
        <v>0.64520000000000011</v>
      </c>
      <c r="F160" s="139"/>
      <c r="G160" s="140">
        <f>ROUND(E160*F160,2)</f>
        <v>0</v>
      </c>
      <c r="H160" s="139"/>
      <c r="I160" s="140">
        <f>ROUND(E160*H160,2)</f>
        <v>0</v>
      </c>
      <c r="J160" s="139"/>
      <c r="K160" s="140">
        <f>ROUND(E160*J160,2)</f>
        <v>0</v>
      </c>
      <c r="L160" s="140">
        <v>21</v>
      </c>
      <c r="M160" s="140">
        <f>G160*(1+L160/100)</f>
        <v>0</v>
      </c>
      <c r="N160" s="137">
        <v>1E-3</v>
      </c>
      <c r="O160" s="137">
        <f>ROUND(E160*N160,5)</f>
        <v>6.4999999999999997E-4</v>
      </c>
      <c r="P160" s="137">
        <v>0</v>
      </c>
      <c r="Q160" s="137">
        <f>ROUND(E160*P160,5)</f>
        <v>0</v>
      </c>
      <c r="R160" s="137"/>
      <c r="S160" s="137"/>
      <c r="T160" s="173">
        <v>0</v>
      </c>
      <c r="U160" s="137">
        <f>ROUND(E160*T160,2)</f>
        <v>0</v>
      </c>
      <c r="V160" s="98"/>
    </row>
    <row r="161" spans="1:22" x14ac:dyDescent="0.2">
      <c r="A161" s="135"/>
      <c r="B161" s="135"/>
      <c r="C161" s="174" t="s">
        <v>269</v>
      </c>
      <c r="D161" s="175"/>
      <c r="E161" s="176">
        <v>1.4999999999999999E-2</v>
      </c>
      <c r="F161" s="140"/>
      <c r="G161" s="140"/>
      <c r="H161" s="140"/>
      <c r="I161" s="140"/>
      <c r="J161" s="140"/>
      <c r="K161" s="140"/>
      <c r="L161" s="140"/>
      <c r="M161" s="140"/>
      <c r="N161" s="137"/>
      <c r="O161" s="137"/>
      <c r="P161" s="137"/>
      <c r="Q161" s="137"/>
      <c r="R161" s="137"/>
      <c r="S161" s="137"/>
      <c r="T161" s="173"/>
      <c r="U161" s="137"/>
      <c r="V161" s="98"/>
    </row>
    <row r="162" spans="1:22" x14ac:dyDescent="0.2">
      <c r="A162" s="135"/>
      <c r="B162" s="135"/>
      <c r="C162" s="174" t="s">
        <v>270</v>
      </c>
      <c r="D162" s="175"/>
      <c r="E162" s="176">
        <v>0.63019999999999998</v>
      </c>
      <c r="F162" s="140"/>
      <c r="G162" s="140"/>
      <c r="H162" s="140"/>
      <c r="I162" s="140"/>
      <c r="J162" s="140"/>
      <c r="K162" s="140"/>
      <c r="L162" s="140"/>
      <c r="M162" s="140"/>
      <c r="N162" s="137"/>
      <c r="O162" s="137"/>
      <c r="P162" s="137"/>
      <c r="Q162" s="137"/>
      <c r="R162" s="137"/>
      <c r="S162" s="137"/>
      <c r="T162" s="173"/>
      <c r="U162" s="137"/>
      <c r="V162" s="98"/>
    </row>
    <row r="163" spans="1:22" x14ac:dyDescent="0.2">
      <c r="A163" s="135">
        <v>39</v>
      </c>
      <c r="B163" s="135" t="s">
        <v>271</v>
      </c>
      <c r="C163" s="136" t="s">
        <v>272</v>
      </c>
      <c r="D163" s="137" t="s">
        <v>196</v>
      </c>
      <c r="E163" s="138">
        <v>48</v>
      </c>
      <c r="F163" s="139"/>
      <c r="G163" s="140">
        <f>ROUND(E163*F163,2)</f>
        <v>0</v>
      </c>
      <c r="H163" s="139"/>
      <c r="I163" s="140">
        <f>ROUND(E163*H163,2)</f>
        <v>0</v>
      </c>
      <c r="J163" s="139"/>
      <c r="K163" s="140">
        <f>ROUND(E163*J163,2)</f>
        <v>0</v>
      </c>
      <c r="L163" s="140">
        <v>21</v>
      </c>
      <c r="M163" s="140">
        <f>G163*(1+L163/100)</f>
        <v>0</v>
      </c>
      <c r="N163" s="137">
        <v>0</v>
      </c>
      <c r="O163" s="137">
        <f>ROUND(E163*N163,5)</f>
        <v>0</v>
      </c>
      <c r="P163" s="137">
        <v>0</v>
      </c>
      <c r="Q163" s="137">
        <f>ROUND(E163*P163,5)</f>
        <v>0</v>
      </c>
      <c r="R163" s="137"/>
      <c r="S163" s="137"/>
      <c r="T163" s="173">
        <v>3.5999999999999997E-2</v>
      </c>
      <c r="U163" s="137">
        <f>ROUND(E163*T163,2)</f>
        <v>1.73</v>
      </c>
      <c r="V163" s="98"/>
    </row>
    <row r="164" spans="1:22" x14ac:dyDescent="0.2">
      <c r="A164" s="135">
        <v>40</v>
      </c>
      <c r="B164" s="135" t="s">
        <v>197</v>
      </c>
      <c r="C164" s="136" t="s">
        <v>273</v>
      </c>
      <c r="D164" s="137" t="s">
        <v>133</v>
      </c>
      <c r="E164" s="138">
        <v>3.5</v>
      </c>
      <c r="F164" s="139"/>
      <c r="G164" s="140">
        <f>ROUND(E164*F164,2)</f>
        <v>0</v>
      </c>
      <c r="H164" s="139"/>
      <c r="I164" s="140">
        <f>ROUND(E164*H164,2)</f>
        <v>0</v>
      </c>
      <c r="J164" s="139"/>
      <c r="K164" s="140">
        <f>ROUND(E164*J164,2)</f>
        <v>0</v>
      </c>
      <c r="L164" s="140">
        <v>21</v>
      </c>
      <c r="M164" s="140">
        <f>G164*(1+L164/100)</f>
        <v>0</v>
      </c>
      <c r="N164" s="137">
        <v>0.6</v>
      </c>
      <c r="O164" s="137">
        <f>ROUND(E164*N164,5)</f>
        <v>2.1</v>
      </c>
      <c r="P164" s="137">
        <v>0</v>
      </c>
      <c r="Q164" s="137">
        <f>ROUND(E164*P164,5)</f>
        <v>0</v>
      </c>
      <c r="R164" s="137"/>
      <c r="S164" s="137"/>
      <c r="T164" s="173">
        <v>0</v>
      </c>
      <c r="U164" s="137">
        <f>ROUND(E164*T164,2)</f>
        <v>0</v>
      </c>
      <c r="V164" s="98"/>
    </row>
    <row r="165" spans="1:22" x14ac:dyDescent="0.2">
      <c r="A165" s="135"/>
      <c r="B165" s="135"/>
      <c r="C165" s="174" t="s">
        <v>246</v>
      </c>
      <c r="D165" s="175"/>
      <c r="E165" s="176">
        <v>3.5</v>
      </c>
      <c r="F165" s="140"/>
      <c r="G165" s="140"/>
      <c r="H165" s="140"/>
      <c r="I165" s="140"/>
      <c r="J165" s="140"/>
      <c r="K165" s="140"/>
      <c r="L165" s="140"/>
      <c r="M165" s="140"/>
      <c r="N165" s="137"/>
      <c r="O165" s="137"/>
      <c r="P165" s="137"/>
      <c r="Q165" s="137"/>
      <c r="R165" s="137"/>
      <c r="S165" s="137"/>
      <c r="T165" s="173"/>
      <c r="U165" s="137"/>
      <c r="V165" s="98"/>
    </row>
    <row r="166" spans="1:22" x14ac:dyDescent="0.2">
      <c r="A166" s="135">
        <v>41</v>
      </c>
      <c r="B166" s="135" t="s">
        <v>274</v>
      </c>
      <c r="C166" s="136" t="s">
        <v>275</v>
      </c>
      <c r="D166" s="137" t="s">
        <v>196</v>
      </c>
      <c r="E166" s="138">
        <v>48</v>
      </c>
      <c r="F166" s="139"/>
      <c r="G166" s="140">
        <f>ROUND(E166*F166,2)</f>
        <v>0</v>
      </c>
      <c r="H166" s="139"/>
      <c r="I166" s="140">
        <f>ROUND(E166*H166,2)</f>
        <v>0</v>
      </c>
      <c r="J166" s="139"/>
      <c r="K166" s="140">
        <f>ROUND(E166*J166,2)</f>
        <v>0</v>
      </c>
      <c r="L166" s="140">
        <v>21</v>
      </c>
      <c r="M166" s="140">
        <f>G166*(1+L166/100)</f>
        <v>0</v>
      </c>
      <c r="N166" s="137">
        <v>0</v>
      </c>
      <c r="O166" s="137">
        <f>ROUND(E166*N166,5)</f>
        <v>0</v>
      </c>
      <c r="P166" s="137">
        <v>0</v>
      </c>
      <c r="Q166" s="137">
        <f>ROUND(E166*P166,5)</f>
        <v>0</v>
      </c>
      <c r="R166" s="137"/>
      <c r="S166" s="137"/>
      <c r="T166" s="173">
        <v>0.16200000000000001</v>
      </c>
      <c r="U166" s="137">
        <f>ROUND(E166*T166,2)</f>
        <v>7.78</v>
      </c>
      <c r="V166" s="98"/>
    </row>
    <row r="167" spans="1:22" x14ac:dyDescent="0.2">
      <c r="A167" s="135">
        <v>42</v>
      </c>
      <c r="B167" s="135" t="s">
        <v>276</v>
      </c>
      <c r="C167" s="136" t="s">
        <v>277</v>
      </c>
      <c r="D167" s="137" t="s">
        <v>196</v>
      </c>
      <c r="E167" s="138">
        <v>39</v>
      </c>
      <c r="F167" s="139"/>
      <c r="G167" s="140">
        <f>ROUND(E167*F167,2)</f>
        <v>0</v>
      </c>
      <c r="H167" s="139"/>
      <c r="I167" s="140">
        <f>ROUND(E167*H167,2)</f>
        <v>0</v>
      </c>
      <c r="J167" s="139"/>
      <c r="K167" s="140">
        <f>ROUND(E167*J167,2)</f>
        <v>0</v>
      </c>
      <c r="L167" s="140">
        <v>21</v>
      </c>
      <c r="M167" s="140">
        <f>G167*(1+L167/100)</f>
        <v>0</v>
      </c>
      <c r="N167" s="137">
        <v>0.01</v>
      </c>
      <c r="O167" s="137">
        <f>ROUND(E167*N167,5)</f>
        <v>0.39</v>
      </c>
      <c r="P167" s="137">
        <v>0</v>
      </c>
      <c r="Q167" s="137">
        <f>ROUND(E167*P167,5)</f>
        <v>0</v>
      </c>
      <c r="R167" s="137"/>
      <c r="S167" s="137"/>
      <c r="T167" s="173">
        <v>0</v>
      </c>
      <c r="U167" s="137">
        <f>ROUND(E167*T167,2)</f>
        <v>0</v>
      </c>
      <c r="V167" s="98"/>
    </row>
    <row r="168" spans="1:22" x14ac:dyDescent="0.2">
      <c r="A168" s="135">
        <v>43</v>
      </c>
      <c r="B168" s="135" t="s">
        <v>278</v>
      </c>
      <c r="C168" s="136" t="s">
        <v>279</v>
      </c>
      <c r="D168" s="137" t="s">
        <v>196</v>
      </c>
      <c r="E168" s="138">
        <v>9</v>
      </c>
      <c r="F168" s="139"/>
      <c r="G168" s="140">
        <f>ROUND(E168*F168,2)</f>
        <v>0</v>
      </c>
      <c r="H168" s="139"/>
      <c r="I168" s="140">
        <f>ROUND(E168*H168,2)</f>
        <v>0</v>
      </c>
      <c r="J168" s="139"/>
      <c r="K168" s="140">
        <f>ROUND(E168*J168,2)</f>
        <v>0</v>
      </c>
      <c r="L168" s="140">
        <v>21</v>
      </c>
      <c r="M168" s="140">
        <f>G168*(1+L168/100)</f>
        <v>0</v>
      </c>
      <c r="N168" s="137">
        <v>0.01</v>
      </c>
      <c r="O168" s="137">
        <f>ROUND(E168*N168,5)</f>
        <v>0.09</v>
      </c>
      <c r="P168" s="137">
        <v>0</v>
      </c>
      <c r="Q168" s="137">
        <f>ROUND(E168*P168,5)</f>
        <v>0</v>
      </c>
      <c r="R168" s="137"/>
      <c r="S168" s="137"/>
      <c r="T168" s="173">
        <v>0</v>
      </c>
      <c r="U168" s="137">
        <f>ROUND(E168*T168,2)</f>
        <v>0</v>
      </c>
      <c r="V168" s="98"/>
    </row>
    <row r="169" spans="1:22" x14ac:dyDescent="0.2">
      <c r="A169" s="135">
        <v>44</v>
      </c>
      <c r="B169" s="135" t="s">
        <v>280</v>
      </c>
      <c r="C169" s="136" t="s">
        <v>281</v>
      </c>
      <c r="D169" s="137" t="s">
        <v>133</v>
      </c>
      <c r="E169" s="138">
        <v>0.48</v>
      </c>
      <c r="F169" s="139"/>
      <c r="G169" s="140">
        <f>ROUND(E169*F169,2)</f>
        <v>0</v>
      </c>
      <c r="H169" s="139"/>
      <c r="I169" s="140">
        <f>ROUND(E169*H169,2)</f>
        <v>0</v>
      </c>
      <c r="J169" s="139"/>
      <c r="K169" s="140">
        <f>ROUND(E169*J169,2)</f>
        <v>0</v>
      </c>
      <c r="L169" s="140">
        <v>21</v>
      </c>
      <c r="M169" s="140">
        <f>G169*(1+L169/100)</f>
        <v>0</v>
      </c>
      <c r="N169" s="137">
        <v>0</v>
      </c>
      <c r="O169" s="137">
        <f>ROUND(E169*N169,5)</f>
        <v>0</v>
      </c>
      <c r="P169" s="137">
        <v>0</v>
      </c>
      <c r="Q169" s="137">
        <f>ROUND(E169*P169,5)</f>
        <v>0</v>
      </c>
      <c r="R169" s="137"/>
      <c r="S169" s="137"/>
      <c r="T169" s="173">
        <v>0.26</v>
      </c>
      <c r="U169" s="137">
        <f>ROUND(E169*T169,2)</f>
        <v>0.12</v>
      </c>
      <c r="V169" s="98"/>
    </row>
    <row r="170" spans="1:22" x14ac:dyDescent="0.2">
      <c r="A170" s="135"/>
      <c r="B170" s="135"/>
      <c r="C170" s="174" t="s">
        <v>282</v>
      </c>
      <c r="D170" s="175"/>
      <c r="E170" s="176">
        <v>0.48</v>
      </c>
      <c r="F170" s="140"/>
      <c r="G170" s="140"/>
      <c r="H170" s="140"/>
      <c r="I170" s="140"/>
      <c r="J170" s="140"/>
      <c r="K170" s="140"/>
      <c r="L170" s="140"/>
      <c r="M170" s="140"/>
      <c r="N170" s="137"/>
      <c r="O170" s="137"/>
      <c r="P170" s="137"/>
      <c r="Q170" s="137"/>
      <c r="R170" s="137"/>
      <c r="S170" s="137"/>
      <c r="T170" s="173"/>
      <c r="U170" s="137"/>
      <c r="V170" s="98"/>
    </row>
    <row r="171" spans="1:22" x14ac:dyDescent="0.2">
      <c r="A171" s="135">
        <v>45</v>
      </c>
      <c r="B171" s="135" t="s">
        <v>283</v>
      </c>
      <c r="C171" s="136" t="s">
        <v>284</v>
      </c>
      <c r="D171" s="137" t="s">
        <v>196</v>
      </c>
      <c r="E171" s="138">
        <v>48</v>
      </c>
      <c r="F171" s="139"/>
      <c r="G171" s="140">
        <f>ROUND(E171*F171,2)</f>
        <v>0</v>
      </c>
      <c r="H171" s="139"/>
      <c r="I171" s="140">
        <f>ROUND(E171*H171,2)</f>
        <v>0</v>
      </c>
      <c r="J171" s="139"/>
      <c r="K171" s="140">
        <f>ROUND(E171*J171,2)</f>
        <v>0</v>
      </c>
      <c r="L171" s="140">
        <v>21</v>
      </c>
      <c r="M171" s="140">
        <f>G171*(1+L171/100)</f>
        <v>0</v>
      </c>
      <c r="N171" s="137">
        <v>0</v>
      </c>
      <c r="O171" s="137">
        <f>ROUND(E171*N171,5)</f>
        <v>0</v>
      </c>
      <c r="P171" s="137">
        <v>0</v>
      </c>
      <c r="Q171" s="137">
        <f>ROUND(E171*P171,5)</f>
        <v>0</v>
      </c>
      <c r="R171" s="137"/>
      <c r="S171" s="137"/>
      <c r="T171" s="173">
        <v>0.16400000000000001</v>
      </c>
      <c r="U171" s="137">
        <f>ROUND(E171*T171,2)</f>
        <v>7.87</v>
      </c>
      <c r="V171" s="98"/>
    </row>
    <row r="172" spans="1:22" x14ac:dyDescent="0.2">
      <c r="A172" s="135">
        <v>46</v>
      </c>
      <c r="B172" s="135" t="s">
        <v>285</v>
      </c>
      <c r="C172" s="136" t="s">
        <v>286</v>
      </c>
      <c r="D172" s="137" t="s">
        <v>156</v>
      </c>
      <c r="E172" s="138">
        <v>1260.4000000000001</v>
      </c>
      <c r="F172" s="139"/>
      <c r="G172" s="140">
        <f>ROUND(E172*F172,2)</f>
        <v>0</v>
      </c>
      <c r="H172" s="139"/>
      <c r="I172" s="140">
        <f>ROUND(E172*H172,2)</f>
        <v>0</v>
      </c>
      <c r="J172" s="139"/>
      <c r="K172" s="140">
        <f>ROUND(E172*J172,2)</f>
        <v>0</v>
      </c>
      <c r="L172" s="140">
        <v>21</v>
      </c>
      <c r="M172" s="140">
        <f>G172*(1+L172/100)</f>
        <v>0</v>
      </c>
      <c r="N172" s="137">
        <v>3.0000000000000001E-5</v>
      </c>
      <c r="O172" s="137">
        <f>ROUND(E172*N172,5)</f>
        <v>3.7810000000000003E-2</v>
      </c>
      <c r="P172" s="137">
        <v>0</v>
      </c>
      <c r="Q172" s="137">
        <f>ROUND(E172*P172,5)</f>
        <v>0</v>
      </c>
      <c r="R172" s="137"/>
      <c r="S172" s="137"/>
      <c r="T172" s="173">
        <v>0.06</v>
      </c>
      <c r="U172" s="137">
        <f>ROUND(E172*T172,2)</f>
        <v>75.62</v>
      </c>
      <c r="V172" s="98"/>
    </row>
    <row r="173" spans="1:22" ht="22.5" x14ac:dyDescent="0.2">
      <c r="A173" s="135">
        <v>47</v>
      </c>
      <c r="B173" s="135" t="s">
        <v>287</v>
      </c>
      <c r="C173" s="136" t="s">
        <v>288</v>
      </c>
      <c r="D173" s="137" t="s">
        <v>133</v>
      </c>
      <c r="E173" s="138">
        <v>1.1160000000000001</v>
      </c>
      <c r="F173" s="139"/>
      <c r="G173" s="140">
        <f>ROUND(E173*F173,2)</f>
        <v>0</v>
      </c>
      <c r="H173" s="139"/>
      <c r="I173" s="140">
        <f>ROUND(E173*H173,2)</f>
        <v>0</v>
      </c>
      <c r="J173" s="139"/>
      <c r="K173" s="140">
        <f>ROUND(E173*J173,2)</f>
        <v>0</v>
      </c>
      <c r="L173" s="140">
        <v>21</v>
      </c>
      <c r="M173" s="140">
        <f>G173*(1+L173/100)</f>
        <v>0</v>
      </c>
      <c r="N173" s="137">
        <v>1.7</v>
      </c>
      <c r="O173" s="137">
        <f>ROUND(E173*N173,5)</f>
        <v>1.8972</v>
      </c>
      <c r="P173" s="137">
        <v>0</v>
      </c>
      <c r="Q173" s="137">
        <f>ROUND(E173*P173,5)</f>
        <v>0</v>
      </c>
      <c r="R173" s="137"/>
      <c r="S173" s="137"/>
      <c r="T173" s="173">
        <v>1.587</v>
      </c>
      <c r="U173" s="137">
        <f>ROUND(E173*T173,2)</f>
        <v>1.77</v>
      </c>
      <c r="V173" s="98"/>
    </row>
    <row r="174" spans="1:22" x14ac:dyDescent="0.2">
      <c r="A174" s="135"/>
      <c r="B174" s="135"/>
      <c r="C174" s="174" t="s">
        <v>289</v>
      </c>
      <c r="D174" s="175"/>
      <c r="E174" s="176">
        <v>1.1160000000000001</v>
      </c>
      <c r="F174" s="140"/>
      <c r="G174" s="140"/>
      <c r="H174" s="140"/>
      <c r="I174" s="140"/>
      <c r="J174" s="140"/>
      <c r="K174" s="140"/>
      <c r="L174" s="140"/>
      <c r="M174" s="140"/>
      <c r="N174" s="137"/>
      <c r="O174" s="137"/>
      <c r="P174" s="137"/>
      <c r="Q174" s="137"/>
      <c r="R174" s="137"/>
      <c r="S174" s="137"/>
      <c r="T174" s="173"/>
      <c r="U174" s="137"/>
      <c r="V174" s="98"/>
    </row>
    <row r="175" spans="1:22" x14ac:dyDescent="0.2">
      <c r="A175" s="135">
        <v>48</v>
      </c>
      <c r="B175" s="135" t="s">
        <v>290</v>
      </c>
      <c r="C175" s="136" t="s">
        <v>291</v>
      </c>
      <c r="D175" s="137" t="s">
        <v>212</v>
      </c>
      <c r="E175" s="138">
        <v>6.0440800000000001</v>
      </c>
      <c r="F175" s="139"/>
      <c r="G175" s="140">
        <f>ROUND(E175*F175,2)</f>
        <v>0</v>
      </c>
      <c r="H175" s="139"/>
      <c r="I175" s="140">
        <f>ROUND(E175*H175,2)</f>
        <v>0</v>
      </c>
      <c r="J175" s="139"/>
      <c r="K175" s="140">
        <f>ROUND(E175*J175,2)</f>
        <v>0</v>
      </c>
      <c r="L175" s="140">
        <v>21</v>
      </c>
      <c r="M175" s="140">
        <f>G175*(1+L175/100)</f>
        <v>0</v>
      </c>
      <c r="N175" s="137">
        <v>0</v>
      </c>
      <c r="O175" s="137">
        <f>ROUND(E175*N175,5)</f>
        <v>0</v>
      </c>
      <c r="P175" s="137">
        <v>0</v>
      </c>
      <c r="Q175" s="137">
        <f>ROUND(E175*P175,5)</f>
        <v>0</v>
      </c>
      <c r="R175" s="137"/>
      <c r="S175" s="137"/>
      <c r="T175" s="173">
        <v>1.925</v>
      </c>
      <c r="U175" s="137">
        <f>ROUND(E175*T175,2)</f>
        <v>11.63</v>
      </c>
      <c r="V175" s="98"/>
    </row>
    <row r="176" spans="1:22" x14ac:dyDescent="0.2">
      <c r="A176" s="130" t="s">
        <v>53</v>
      </c>
      <c r="B176" s="130" t="s">
        <v>98</v>
      </c>
      <c r="C176" s="131" t="s">
        <v>99</v>
      </c>
      <c r="D176" s="132"/>
      <c r="E176" s="133"/>
      <c r="F176" s="134"/>
      <c r="G176" s="134">
        <f>SUMIF(AE177:AE208,"&lt;&gt;NOR",G177:G208)</f>
        <v>0</v>
      </c>
      <c r="H176" s="134"/>
      <c r="I176" s="134">
        <f>SUM(I177:I208)</f>
        <v>0</v>
      </c>
      <c r="J176" s="134"/>
      <c r="K176" s="134">
        <f>SUM(K177:K208)</f>
        <v>0</v>
      </c>
      <c r="L176" s="134"/>
      <c r="M176" s="134">
        <f>SUM(M177:M208)</f>
        <v>0</v>
      </c>
      <c r="N176" s="132"/>
      <c r="O176" s="132">
        <f>SUM(O177:O208)</f>
        <v>156.01206999999997</v>
      </c>
      <c r="P176" s="132"/>
      <c r="Q176" s="132">
        <f>SUM(Q177:Q208)</f>
        <v>0</v>
      </c>
      <c r="R176" s="132"/>
      <c r="S176" s="132"/>
      <c r="T176" s="181"/>
      <c r="U176" s="132">
        <f>SUM(U177:U208)</f>
        <v>160.97999999999996</v>
      </c>
    </row>
    <row r="177" spans="1:22" x14ac:dyDescent="0.2">
      <c r="A177" s="135">
        <v>49</v>
      </c>
      <c r="B177" s="135" t="s">
        <v>292</v>
      </c>
      <c r="C177" s="136" t="s">
        <v>293</v>
      </c>
      <c r="D177" s="137" t="s">
        <v>133</v>
      </c>
      <c r="E177" s="138">
        <v>11.4</v>
      </c>
      <c r="F177" s="139"/>
      <c r="G177" s="140">
        <f>ROUND(E177*F177,2)</f>
        <v>0</v>
      </c>
      <c r="H177" s="139"/>
      <c r="I177" s="140">
        <f>ROUND(E177*H177,2)</f>
        <v>0</v>
      </c>
      <c r="J177" s="139"/>
      <c r="K177" s="140">
        <f>ROUND(E177*J177,2)</f>
        <v>0</v>
      </c>
      <c r="L177" s="140">
        <v>21</v>
      </c>
      <c r="M177" s="140">
        <f>G177*(1+L177/100)</f>
        <v>0</v>
      </c>
      <c r="N177" s="137">
        <v>2.5249999999999999</v>
      </c>
      <c r="O177" s="137">
        <f>ROUND(E177*N177,5)</f>
        <v>28.785</v>
      </c>
      <c r="P177" s="137">
        <v>0</v>
      </c>
      <c r="Q177" s="137">
        <f>ROUND(E177*P177,5)</f>
        <v>0</v>
      </c>
      <c r="R177" s="137"/>
      <c r="S177" s="137"/>
      <c r="T177" s="173">
        <v>0.47699999999999998</v>
      </c>
      <c r="U177" s="137">
        <f>ROUND(E177*T177,2)</f>
        <v>5.44</v>
      </c>
      <c r="V177" s="98"/>
    </row>
    <row r="178" spans="1:22" x14ac:dyDescent="0.2">
      <c r="A178" s="135"/>
      <c r="B178" s="135"/>
      <c r="C178" s="174" t="s">
        <v>294</v>
      </c>
      <c r="D178" s="175"/>
      <c r="E178" s="176">
        <v>11.4</v>
      </c>
      <c r="F178" s="140"/>
      <c r="G178" s="140"/>
      <c r="H178" s="140"/>
      <c r="I178" s="140"/>
      <c r="J178" s="140"/>
      <c r="K178" s="140"/>
      <c r="L178" s="140"/>
      <c r="M178" s="140"/>
      <c r="N178" s="137"/>
      <c r="O178" s="137"/>
      <c r="P178" s="137"/>
      <c r="Q178" s="137"/>
      <c r="R178" s="137"/>
      <c r="S178" s="137"/>
      <c r="T178" s="173"/>
      <c r="U178" s="137"/>
      <c r="V178" s="98"/>
    </row>
    <row r="179" spans="1:22" x14ac:dyDescent="0.2">
      <c r="A179" s="135">
        <v>50</v>
      </c>
      <c r="B179" s="135" t="s">
        <v>295</v>
      </c>
      <c r="C179" s="136" t="s">
        <v>296</v>
      </c>
      <c r="D179" s="137" t="s">
        <v>156</v>
      </c>
      <c r="E179" s="138">
        <v>37.799999999999997</v>
      </c>
      <c r="F179" s="139"/>
      <c r="G179" s="140">
        <f>ROUND(E179*F179,2)</f>
        <v>0</v>
      </c>
      <c r="H179" s="139"/>
      <c r="I179" s="140">
        <f>ROUND(E179*H179,2)</f>
        <v>0</v>
      </c>
      <c r="J179" s="139"/>
      <c r="K179" s="140">
        <f>ROUND(E179*J179,2)</f>
        <v>0</v>
      </c>
      <c r="L179" s="140">
        <v>21</v>
      </c>
      <c r="M179" s="140">
        <f>G179*(1+L179/100)</f>
        <v>0</v>
      </c>
      <c r="N179" s="137">
        <v>3.9199999999999999E-2</v>
      </c>
      <c r="O179" s="137">
        <f>ROUND(E179*N179,5)</f>
        <v>1.48176</v>
      </c>
      <c r="P179" s="137">
        <v>0</v>
      </c>
      <c r="Q179" s="137">
        <f>ROUND(E179*P179,5)</f>
        <v>0</v>
      </c>
      <c r="R179" s="137"/>
      <c r="S179" s="137"/>
      <c r="T179" s="173">
        <v>1.6</v>
      </c>
      <c r="U179" s="137">
        <f>ROUND(E179*T179,2)</f>
        <v>60.48</v>
      </c>
      <c r="V179" s="98"/>
    </row>
    <row r="180" spans="1:22" x14ac:dyDescent="0.2">
      <c r="A180" s="135"/>
      <c r="B180" s="135"/>
      <c r="C180" s="174" t="s">
        <v>297</v>
      </c>
      <c r="D180" s="175"/>
      <c r="E180" s="176">
        <v>37.799999999999997</v>
      </c>
      <c r="F180" s="140"/>
      <c r="G180" s="140"/>
      <c r="H180" s="140"/>
      <c r="I180" s="140"/>
      <c r="J180" s="140"/>
      <c r="K180" s="140"/>
      <c r="L180" s="140"/>
      <c r="M180" s="140"/>
      <c r="N180" s="137"/>
      <c r="O180" s="137"/>
      <c r="P180" s="137"/>
      <c r="Q180" s="137"/>
      <c r="R180" s="137"/>
      <c r="S180" s="137"/>
      <c r="T180" s="173"/>
      <c r="U180" s="137"/>
      <c r="V180" s="98"/>
    </row>
    <row r="181" spans="1:22" x14ac:dyDescent="0.2">
      <c r="A181" s="135">
        <v>51</v>
      </c>
      <c r="B181" s="135" t="s">
        <v>298</v>
      </c>
      <c r="C181" s="136" t="s">
        <v>299</v>
      </c>
      <c r="D181" s="137" t="s">
        <v>156</v>
      </c>
      <c r="E181" s="138">
        <v>37.799999999999997</v>
      </c>
      <c r="F181" s="139"/>
      <c r="G181" s="140">
        <f>ROUND(E181*F181,2)</f>
        <v>0</v>
      </c>
      <c r="H181" s="139"/>
      <c r="I181" s="140">
        <f>ROUND(E181*H181,2)</f>
        <v>0</v>
      </c>
      <c r="J181" s="139"/>
      <c r="K181" s="140">
        <f>ROUND(E181*J181,2)</f>
        <v>0</v>
      </c>
      <c r="L181" s="140">
        <v>21</v>
      </c>
      <c r="M181" s="140">
        <f>G181*(1+L181/100)</f>
        <v>0</v>
      </c>
      <c r="N181" s="137">
        <v>0</v>
      </c>
      <c r="O181" s="137">
        <f>ROUND(E181*N181,5)</f>
        <v>0</v>
      </c>
      <c r="P181" s="137">
        <v>0</v>
      </c>
      <c r="Q181" s="137">
        <f>ROUND(E181*P181,5)</f>
        <v>0</v>
      </c>
      <c r="R181" s="137"/>
      <c r="S181" s="137"/>
      <c r="T181" s="173">
        <v>0.32</v>
      </c>
      <c r="U181" s="137">
        <f>ROUND(E181*T181,2)</f>
        <v>12.1</v>
      </c>
      <c r="V181" s="98"/>
    </row>
    <row r="182" spans="1:22" x14ac:dyDescent="0.2">
      <c r="A182" s="135"/>
      <c r="B182" s="135"/>
      <c r="C182" s="174" t="s">
        <v>297</v>
      </c>
      <c r="D182" s="175"/>
      <c r="E182" s="176">
        <v>37.799999999999997</v>
      </c>
      <c r="F182" s="140"/>
      <c r="G182" s="140"/>
      <c r="H182" s="140"/>
      <c r="I182" s="140"/>
      <c r="J182" s="140"/>
      <c r="K182" s="140"/>
      <c r="L182" s="140"/>
      <c r="M182" s="140"/>
      <c r="N182" s="137"/>
      <c r="O182" s="137"/>
      <c r="P182" s="137"/>
      <c r="Q182" s="137"/>
      <c r="R182" s="137"/>
      <c r="S182" s="137"/>
      <c r="T182" s="173"/>
      <c r="U182" s="137"/>
      <c r="V182" s="98"/>
    </row>
    <row r="183" spans="1:22" ht="22.5" x14ac:dyDescent="0.2">
      <c r="A183" s="135">
        <v>52</v>
      </c>
      <c r="B183" s="135" t="s">
        <v>300</v>
      </c>
      <c r="C183" s="136" t="s">
        <v>301</v>
      </c>
      <c r="D183" s="137" t="s">
        <v>212</v>
      </c>
      <c r="E183" s="138">
        <v>1.7172000000000001</v>
      </c>
      <c r="F183" s="139"/>
      <c r="G183" s="140">
        <f>ROUND(E183*F183,2)</f>
        <v>0</v>
      </c>
      <c r="H183" s="139"/>
      <c r="I183" s="140">
        <f>ROUND(E183*H183,2)</f>
        <v>0</v>
      </c>
      <c r="J183" s="139"/>
      <c r="K183" s="140">
        <f>ROUND(E183*J183,2)</f>
        <v>0</v>
      </c>
      <c r="L183" s="140">
        <v>21</v>
      </c>
      <c r="M183" s="140">
        <f>G183*(1+L183/100)</f>
        <v>0</v>
      </c>
      <c r="N183" s="137">
        <v>1.05474</v>
      </c>
      <c r="O183" s="137">
        <f>ROUND(E183*N183,5)</f>
        <v>1.8111999999999999</v>
      </c>
      <c r="P183" s="137">
        <v>0</v>
      </c>
      <c r="Q183" s="137">
        <f>ROUND(E183*P183,5)</f>
        <v>0</v>
      </c>
      <c r="R183" s="137"/>
      <c r="S183" s="137"/>
      <c r="T183" s="173">
        <v>15.231</v>
      </c>
      <c r="U183" s="137">
        <f>ROUND(E183*T183,2)</f>
        <v>26.15</v>
      </c>
      <c r="V183" s="98"/>
    </row>
    <row r="184" spans="1:22" x14ac:dyDescent="0.2">
      <c r="A184" s="135"/>
      <c r="B184" s="135"/>
      <c r="C184" s="174" t="s">
        <v>302</v>
      </c>
      <c r="D184" s="175"/>
      <c r="E184" s="176">
        <v>1.7172000000000001</v>
      </c>
      <c r="F184" s="140"/>
      <c r="G184" s="140"/>
      <c r="H184" s="140"/>
      <c r="I184" s="140"/>
      <c r="J184" s="140"/>
      <c r="K184" s="140"/>
      <c r="L184" s="140"/>
      <c r="M184" s="140"/>
      <c r="N184" s="137"/>
      <c r="O184" s="137"/>
      <c r="P184" s="137"/>
      <c r="Q184" s="137"/>
      <c r="R184" s="137"/>
      <c r="S184" s="137"/>
      <c r="T184" s="173"/>
      <c r="U184" s="137"/>
      <c r="V184" s="98"/>
    </row>
    <row r="185" spans="1:22" ht="22.5" x14ac:dyDescent="0.2">
      <c r="A185" s="135">
        <v>53</v>
      </c>
      <c r="B185" s="135" t="s">
        <v>303</v>
      </c>
      <c r="C185" s="136" t="s">
        <v>304</v>
      </c>
      <c r="D185" s="137" t="s">
        <v>133</v>
      </c>
      <c r="E185" s="138">
        <v>39.69</v>
      </c>
      <c r="F185" s="139"/>
      <c r="G185" s="140">
        <f>ROUND(E185*F185,2)</f>
        <v>0</v>
      </c>
      <c r="H185" s="139"/>
      <c r="I185" s="140">
        <f>ROUND(E185*H185,2)</f>
        <v>0</v>
      </c>
      <c r="J185" s="139"/>
      <c r="K185" s="140">
        <f>ROUND(E185*J185,2)</f>
        <v>0</v>
      </c>
      <c r="L185" s="140">
        <v>21</v>
      </c>
      <c r="M185" s="140">
        <f>G185*(1+L185/100)</f>
        <v>0</v>
      </c>
      <c r="N185" s="137">
        <v>2.5249999999999999</v>
      </c>
      <c r="O185" s="137">
        <f>ROUND(E185*N185,5)</f>
        <v>100.21725000000001</v>
      </c>
      <c r="P185" s="137">
        <v>0</v>
      </c>
      <c r="Q185" s="137">
        <f>ROUND(E185*P185,5)</f>
        <v>0</v>
      </c>
      <c r="R185" s="137"/>
      <c r="S185" s="137"/>
      <c r="T185" s="173">
        <v>0.48</v>
      </c>
      <c r="U185" s="137">
        <f>ROUND(E185*T185,2)</f>
        <v>19.05</v>
      </c>
      <c r="V185" s="98"/>
    </row>
    <row r="186" spans="1:22" x14ac:dyDescent="0.2">
      <c r="A186" s="135">
        <v>54</v>
      </c>
      <c r="B186" s="135" t="s">
        <v>305</v>
      </c>
      <c r="C186" s="136" t="s">
        <v>306</v>
      </c>
      <c r="D186" s="137" t="s">
        <v>156</v>
      </c>
      <c r="E186" s="138">
        <v>27.394687472000001</v>
      </c>
      <c r="F186" s="139"/>
      <c r="G186" s="140">
        <f>ROUND(E186*F186,2)</f>
        <v>0</v>
      </c>
      <c r="H186" s="139"/>
      <c r="I186" s="140">
        <f>ROUND(E186*H186,2)</f>
        <v>0</v>
      </c>
      <c r="J186" s="139"/>
      <c r="K186" s="140">
        <f>ROUND(E186*J186,2)</f>
        <v>0</v>
      </c>
      <c r="L186" s="140">
        <v>21</v>
      </c>
      <c r="M186" s="140">
        <f>G186*(1+L186/100)</f>
        <v>0</v>
      </c>
      <c r="N186" s="137">
        <v>1.106E-2</v>
      </c>
      <c r="O186" s="137">
        <f>ROUND(E186*N186,5)</f>
        <v>0.30298999999999998</v>
      </c>
      <c r="P186" s="137">
        <v>0</v>
      </c>
      <c r="Q186" s="137">
        <f>ROUND(E186*P186,5)</f>
        <v>0</v>
      </c>
      <c r="R186" s="137"/>
      <c r="S186" s="137"/>
      <c r="T186" s="173">
        <v>0.57499999999999996</v>
      </c>
      <c r="U186" s="137">
        <f>ROUND(E186*T186,2)</f>
        <v>15.75</v>
      </c>
      <c r="V186" s="98"/>
    </row>
    <row r="187" spans="1:22" x14ac:dyDescent="0.2">
      <c r="A187" s="135"/>
      <c r="B187" s="135"/>
      <c r="C187" s="262" t="s">
        <v>307</v>
      </c>
      <c r="D187" s="263"/>
      <c r="E187" s="264"/>
      <c r="F187" s="265"/>
      <c r="G187" s="266"/>
      <c r="H187" s="140"/>
      <c r="I187" s="140"/>
      <c r="J187" s="140"/>
      <c r="K187" s="140"/>
      <c r="L187" s="140"/>
      <c r="M187" s="140"/>
      <c r="N187" s="137"/>
      <c r="O187" s="137"/>
      <c r="P187" s="137"/>
      <c r="Q187" s="137"/>
      <c r="R187" s="137"/>
      <c r="S187" s="137"/>
      <c r="T187" s="173"/>
      <c r="U187" s="137"/>
      <c r="V187" s="98"/>
    </row>
    <row r="188" spans="1:22" x14ac:dyDescent="0.2">
      <c r="A188" s="135"/>
      <c r="B188" s="135"/>
      <c r="C188" s="174" t="s">
        <v>308</v>
      </c>
      <c r="D188" s="175"/>
      <c r="E188" s="176">
        <v>0.75398222400000003</v>
      </c>
      <c r="F188" s="140"/>
      <c r="G188" s="140"/>
      <c r="H188" s="140"/>
      <c r="I188" s="140"/>
      <c r="J188" s="140"/>
      <c r="K188" s="140"/>
      <c r="L188" s="140"/>
      <c r="M188" s="140"/>
      <c r="N188" s="137"/>
      <c r="O188" s="137"/>
      <c r="P188" s="137"/>
      <c r="Q188" s="137"/>
      <c r="R188" s="137"/>
      <c r="S188" s="137"/>
      <c r="T188" s="173"/>
      <c r="U188" s="137"/>
      <c r="V188" s="98"/>
    </row>
    <row r="189" spans="1:22" x14ac:dyDescent="0.2">
      <c r="A189" s="135"/>
      <c r="B189" s="135"/>
      <c r="C189" s="174" t="s">
        <v>309</v>
      </c>
      <c r="D189" s="175"/>
      <c r="E189" s="176">
        <v>26.640705248</v>
      </c>
      <c r="F189" s="140"/>
      <c r="G189" s="140"/>
      <c r="H189" s="140"/>
      <c r="I189" s="140"/>
      <c r="J189" s="140"/>
      <c r="K189" s="140"/>
      <c r="L189" s="140"/>
      <c r="M189" s="140"/>
      <c r="N189" s="137"/>
      <c r="O189" s="137"/>
      <c r="P189" s="137"/>
      <c r="Q189" s="137"/>
      <c r="R189" s="137"/>
      <c r="S189" s="137"/>
      <c r="T189" s="173"/>
      <c r="U189" s="137"/>
      <c r="V189" s="98"/>
    </row>
    <row r="190" spans="1:22" x14ac:dyDescent="0.2">
      <c r="A190" s="135">
        <v>55</v>
      </c>
      <c r="B190" s="135" t="s">
        <v>310</v>
      </c>
      <c r="C190" s="136" t="s">
        <v>311</v>
      </c>
      <c r="D190" s="137" t="s">
        <v>196</v>
      </c>
      <c r="E190" s="138">
        <v>2</v>
      </c>
      <c r="F190" s="139"/>
      <c r="G190" s="140">
        <f>ROUND(E190*F190,2)</f>
        <v>0</v>
      </c>
      <c r="H190" s="139"/>
      <c r="I190" s="140">
        <f>ROUND(E190*H190,2)</f>
        <v>0</v>
      </c>
      <c r="J190" s="139"/>
      <c r="K190" s="140">
        <f>ROUND(E190*J190,2)</f>
        <v>0</v>
      </c>
      <c r="L190" s="140">
        <v>21</v>
      </c>
      <c r="M190" s="140">
        <f>G190*(1+L190/100)</f>
        <v>0</v>
      </c>
      <c r="N190" s="137">
        <v>4.1000000000000003E-3</v>
      </c>
      <c r="O190" s="137">
        <f>ROUND(E190*N190,5)</f>
        <v>8.2000000000000007E-3</v>
      </c>
      <c r="P190" s="137">
        <v>0</v>
      </c>
      <c r="Q190" s="137">
        <f>ROUND(E190*P190,5)</f>
        <v>0</v>
      </c>
      <c r="R190" s="137"/>
      <c r="S190" s="137"/>
      <c r="T190" s="173">
        <v>0</v>
      </c>
      <c r="U190" s="137">
        <f>ROUND(E190*T190,2)</f>
        <v>0</v>
      </c>
      <c r="V190" s="98"/>
    </row>
    <row r="191" spans="1:22" x14ac:dyDescent="0.2">
      <c r="A191" s="135"/>
      <c r="B191" s="135"/>
      <c r="C191" s="174" t="s">
        <v>312</v>
      </c>
      <c r="D191" s="175"/>
      <c r="E191" s="176">
        <v>2</v>
      </c>
      <c r="F191" s="140"/>
      <c r="G191" s="140"/>
      <c r="H191" s="140"/>
      <c r="I191" s="140"/>
      <c r="J191" s="140"/>
      <c r="K191" s="140"/>
      <c r="L191" s="140"/>
      <c r="M191" s="140"/>
      <c r="N191" s="137"/>
      <c r="O191" s="137"/>
      <c r="P191" s="137"/>
      <c r="Q191" s="137"/>
      <c r="R191" s="137"/>
      <c r="S191" s="137"/>
      <c r="T191" s="173"/>
      <c r="U191" s="137"/>
      <c r="V191" s="98"/>
    </row>
    <row r="192" spans="1:22" x14ac:dyDescent="0.2">
      <c r="A192" s="135">
        <v>56</v>
      </c>
      <c r="B192" s="135" t="s">
        <v>313</v>
      </c>
      <c r="C192" s="136" t="s">
        <v>314</v>
      </c>
      <c r="D192" s="137" t="s">
        <v>196</v>
      </c>
      <c r="E192" s="138">
        <v>53</v>
      </c>
      <c r="F192" s="139"/>
      <c r="G192" s="140">
        <f>ROUND(E192*F192,2)</f>
        <v>0</v>
      </c>
      <c r="H192" s="139"/>
      <c r="I192" s="140">
        <f>ROUND(E192*H192,2)</f>
        <v>0</v>
      </c>
      <c r="J192" s="139"/>
      <c r="K192" s="140">
        <f>ROUND(E192*J192,2)</f>
        <v>0</v>
      </c>
      <c r="L192" s="140">
        <v>21</v>
      </c>
      <c r="M192" s="140">
        <f>G192*(1+L192/100)</f>
        <v>0</v>
      </c>
      <c r="N192" s="137">
        <v>2.5999999999999999E-3</v>
      </c>
      <c r="O192" s="137">
        <f>ROUND(E192*N192,5)</f>
        <v>0.13780000000000001</v>
      </c>
      <c r="P192" s="137">
        <v>0</v>
      </c>
      <c r="Q192" s="137">
        <f>ROUND(E192*P192,5)</f>
        <v>0</v>
      </c>
      <c r="R192" s="137"/>
      <c r="S192" s="137"/>
      <c r="T192" s="173">
        <v>0</v>
      </c>
      <c r="U192" s="137">
        <f>ROUND(E192*T192,2)</f>
        <v>0</v>
      </c>
      <c r="V192" s="98"/>
    </row>
    <row r="193" spans="1:22" x14ac:dyDescent="0.2">
      <c r="A193" s="135"/>
      <c r="B193" s="135"/>
      <c r="C193" s="174" t="s">
        <v>315</v>
      </c>
      <c r="D193" s="175"/>
      <c r="E193" s="176">
        <v>53</v>
      </c>
      <c r="F193" s="140"/>
      <c r="G193" s="140"/>
      <c r="H193" s="140"/>
      <c r="I193" s="140"/>
      <c r="J193" s="140"/>
      <c r="K193" s="140"/>
      <c r="L193" s="140"/>
      <c r="M193" s="140"/>
      <c r="N193" s="137"/>
      <c r="O193" s="137"/>
      <c r="P193" s="137"/>
      <c r="Q193" s="137"/>
      <c r="R193" s="137"/>
      <c r="S193" s="137"/>
      <c r="T193" s="173"/>
      <c r="U193" s="137"/>
      <c r="V193" s="98"/>
    </row>
    <row r="194" spans="1:22" x14ac:dyDescent="0.2">
      <c r="A194" s="135">
        <v>57</v>
      </c>
      <c r="B194" s="135" t="s">
        <v>316</v>
      </c>
      <c r="C194" s="136" t="s">
        <v>317</v>
      </c>
      <c r="D194" s="137" t="s">
        <v>156</v>
      </c>
      <c r="E194" s="138">
        <v>96</v>
      </c>
      <c r="F194" s="139"/>
      <c r="G194" s="140">
        <f>ROUND(E194*F194,2)</f>
        <v>0</v>
      </c>
      <c r="H194" s="139"/>
      <c r="I194" s="140">
        <f>ROUND(E194*H194,2)</f>
        <v>0</v>
      </c>
      <c r="J194" s="139"/>
      <c r="K194" s="140">
        <f>ROUND(E194*J194,2)</f>
        <v>0</v>
      </c>
      <c r="L194" s="140">
        <v>21</v>
      </c>
      <c r="M194" s="140">
        <f>G194*(1+L194/100)</f>
        <v>0</v>
      </c>
      <c r="N194" s="137">
        <v>1.8000000000000001E-4</v>
      </c>
      <c r="O194" s="137">
        <f>ROUND(E194*N194,5)</f>
        <v>1.728E-2</v>
      </c>
      <c r="P194" s="137">
        <v>0</v>
      </c>
      <c r="Q194" s="137">
        <f>ROUND(E194*P194,5)</f>
        <v>0</v>
      </c>
      <c r="R194" s="137"/>
      <c r="S194" s="137"/>
      <c r="T194" s="173">
        <v>7.4999999999999997E-2</v>
      </c>
      <c r="U194" s="137">
        <f>ROUND(E194*T194,2)</f>
        <v>7.2</v>
      </c>
      <c r="V194" s="98"/>
    </row>
    <row r="195" spans="1:22" x14ac:dyDescent="0.2">
      <c r="A195" s="135"/>
      <c r="B195" s="135"/>
      <c r="C195" s="174" t="s">
        <v>318</v>
      </c>
      <c r="D195" s="175"/>
      <c r="E195" s="176">
        <v>90</v>
      </c>
      <c r="F195" s="140"/>
      <c r="G195" s="140"/>
      <c r="H195" s="140"/>
      <c r="I195" s="140"/>
      <c r="J195" s="140"/>
      <c r="K195" s="140"/>
      <c r="L195" s="140"/>
      <c r="M195" s="140"/>
      <c r="N195" s="137"/>
      <c r="O195" s="137"/>
      <c r="P195" s="137"/>
      <c r="Q195" s="137"/>
      <c r="R195" s="137"/>
      <c r="S195" s="137"/>
      <c r="T195" s="173"/>
      <c r="U195" s="137"/>
      <c r="V195" s="98"/>
    </row>
    <row r="196" spans="1:22" x14ac:dyDescent="0.2">
      <c r="A196" s="135"/>
      <c r="B196" s="135"/>
      <c r="C196" s="174" t="s">
        <v>319</v>
      </c>
      <c r="D196" s="175"/>
      <c r="E196" s="176">
        <v>6</v>
      </c>
      <c r="F196" s="140"/>
      <c r="G196" s="140"/>
      <c r="H196" s="140"/>
      <c r="I196" s="140"/>
      <c r="J196" s="140"/>
      <c r="K196" s="140"/>
      <c r="L196" s="140"/>
      <c r="M196" s="140"/>
      <c r="N196" s="137"/>
      <c r="O196" s="137"/>
      <c r="P196" s="137"/>
      <c r="Q196" s="137"/>
      <c r="R196" s="137"/>
      <c r="S196" s="137"/>
      <c r="T196" s="173"/>
      <c r="U196" s="137"/>
      <c r="V196" s="98"/>
    </row>
    <row r="197" spans="1:22" x14ac:dyDescent="0.2">
      <c r="A197" s="135">
        <v>58</v>
      </c>
      <c r="B197" s="135" t="s">
        <v>320</v>
      </c>
      <c r="C197" s="136" t="s">
        <v>321</v>
      </c>
      <c r="D197" s="137" t="s">
        <v>156</v>
      </c>
      <c r="E197" s="138">
        <v>100.8</v>
      </c>
      <c r="F197" s="139"/>
      <c r="G197" s="140">
        <f>ROUND(E197*F197,2)</f>
        <v>0</v>
      </c>
      <c r="H197" s="139"/>
      <c r="I197" s="140">
        <f>ROUND(E197*H197,2)</f>
        <v>0</v>
      </c>
      <c r="J197" s="139"/>
      <c r="K197" s="140">
        <f>ROUND(E197*J197,2)</f>
        <v>0</v>
      </c>
      <c r="L197" s="140">
        <v>21</v>
      </c>
      <c r="M197" s="140">
        <f>G197*(1+L197/100)</f>
        <v>0</v>
      </c>
      <c r="N197" s="137">
        <v>1.4999999999999999E-4</v>
      </c>
      <c r="O197" s="137">
        <f>ROUND(E197*N197,5)</f>
        <v>1.512E-2</v>
      </c>
      <c r="P197" s="137">
        <v>0</v>
      </c>
      <c r="Q197" s="137">
        <f>ROUND(E197*P197,5)</f>
        <v>0</v>
      </c>
      <c r="R197" s="137"/>
      <c r="S197" s="137"/>
      <c r="T197" s="173">
        <v>0</v>
      </c>
      <c r="U197" s="137">
        <f>ROUND(E197*T197,2)</f>
        <v>0</v>
      </c>
      <c r="V197" s="98"/>
    </row>
    <row r="198" spans="1:22" x14ac:dyDescent="0.2">
      <c r="A198" s="135"/>
      <c r="B198" s="135"/>
      <c r="C198" s="174" t="s">
        <v>322</v>
      </c>
      <c r="D198" s="175"/>
      <c r="E198" s="176">
        <v>94.5</v>
      </c>
      <c r="F198" s="140"/>
      <c r="G198" s="140"/>
      <c r="H198" s="140"/>
      <c r="I198" s="140"/>
      <c r="J198" s="140"/>
      <c r="K198" s="140"/>
      <c r="L198" s="140"/>
      <c r="M198" s="140"/>
      <c r="N198" s="137"/>
      <c r="O198" s="137"/>
      <c r="P198" s="137"/>
      <c r="Q198" s="137"/>
      <c r="R198" s="137"/>
      <c r="S198" s="137"/>
      <c r="T198" s="173"/>
      <c r="U198" s="137"/>
      <c r="V198" s="98"/>
    </row>
    <row r="199" spans="1:22" x14ac:dyDescent="0.2">
      <c r="A199" s="135"/>
      <c r="B199" s="135"/>
      <c r="C199" s="174" t="s">
        <v>323</v>
      </c>
      <c r="D199" s="175"/>
      <c r="E199" s="176">
        <v>6.3</v>
      </c>
      <c r="F199" s="140"/>
      <c r="G199" s="140"/>
      <c r="H199" s="140"/>
      <c r="I199" s="140"/>
      <c r="J199" s="140"/>
      <c r="K199" s="140"/>
      <c r="L199" s="140"/>
      <c r="M199" s="140"/>
      <c r="N199" s="137"/>
      <c r="O199" s="137"/>
      <c r="P199" s="137"/>
      <c r="Q199" s="137"/>
      <c r="R199" s="137"/>
      <c r="S199" s="137"/>
      <c r="T199" s="173"/>
      <c r="U199" s="137"/>
      <c r="V199" s="98"/>
    </row>
    <row r="200" spans="1:22" x14ac:dyDescent="0.2">
      <c r="A200" s="135">
        <v>59</v>
      </c>
      <c r="B200" s="135" t="s">
        <v>324</v>
      </c>
      <c r="C200" s="136" t="s">
        <v>325</v>
      </c>
      <c r="D200" s="137" t="s">
        <v>152</v>
      </c>
      <c r="E200" s="138">
        <v>90</v>
      </c>
      <c r="F200" s="139"/>
      <c r="G200" s="140">
        <f>ROUND(E200*F200,2)</f>
        <v>0</v>
      </c>
      <c r="H200" s="139"/>
      <c r="I200" s="140">
        <f>ROUND(E200*H200,2)</f>
        <v>0</v>
      </c>
      <c r="J200" s="139"/>
      <c r="K200" s="140">
        <f>ROUND(E200*J200,2)</f>
        <v>0</v>
      </c>
      <c r="L200" s="140">
        <v>21</v>
      </c>
      <c r="M200" s="140">
        <f>G200*(1+L200/100)</f>
        <v>0</v>
      </c>
      <c r="N200" s="137">
        <v>7.77E-3</v>
      </c>
      <c r="O200" s="137">
        <f>ROUND(E200*N200,5)</f>
        <v>0.69930000000000003</v>
      </c>
      <c r="P200" s="137">
        <v>0</v>
      </c>
      <c r="Q200" s="137">
        <f>ROUND(E200*P200,5)</f>
        <v>0</v>
      </c>
      <c r="R200" s="137"/>
      <c r="S200" s="137"/>
      <c r="T200" s="173">
        <v>0.05</v>
      </c>
      <c r="U200" s="137">
        <f>ROUND(E200*T200,2)</f>
        <v>4.5</v>
      </c>
      <c r="V200" s="98"/>
    </row>
    <row r="201" spans="1:22" ht="22.5" x14ac:dyDescent="0.2">
      <c r="A201" s="135">
        <v>60</v>
      </c>
      <c r="B201" s="135" t="s">
        <v>326</v>
      </c>
      <c r="C201" s="136" t="s">
        <v>327</v>
      </c>
      <c r="D201" s="137" t="s">
        <v>133</v>
      </c>
      <c r="E201" s="138">
        <v>10</v>
      </c>
      <c r="F201" s="139"/>
      <c r="G201" s="140">
        <f>ROUND(E201*F201,2)</f>
        <v>0</v>
      </c>
      <c r="H201" s="139"/>
      <c r="I201" s="140">
        <f>ROUND(E201*H201,2)</f>
        <v>0</v>
      </c>
      <c r="J201" s="139"/>
      <c r="K201" s="140">
        <f>ROUND(E201*J201,2)</f>
        <v>0</v>
      </c>
      <c r="L201" s="140">
        <v>21</v>
      </c>
      <c r="M201" s="140">
        <f>G201*(1+L201/100)</f>
        <v>0</v>
      </c>
      <c r="N201" s="137">
        <v>1.665</v>
      </c>
      <c r="O201" s="137">
        <f>ROUND(E201*N201,5)</f>
        <v>16.649999999999999</v>
      </c>
      <c r="P201" s="137">
        <v>0</v>
      </c>
      <c r="Q201" s="137">
        <f>ROUND(E201*P201,5)</f>
        <v>0</v>
      </c>
      <c r="R201" s="137"/>
      <c r="S201" s="137"/>
      <c r="T201" s="173">
        <v>0.92</v>
      </c>
      <c r="U201" s="137">
        <f>ROUND(E201*T201,2)</f>
        <v>9.1999999999999993</v>
      </c>
      <c r="V201" s="98"/>
    </row>
    <row r="202" spans="1:22" x14ac:dyDescent="0.2">
      <c r="A202" s="135"/>
      <c r="B202" s="135"/>
      <c r="C202" s="174" t="s">
        <v>328</v>
      </c>
      <c r="D202" s="175"/>
      <c r="E202" s="176">
        <v>9</v>
      </c>
      <c r="F202" s="140"/>
      <c r="G202" s="140"/>
      <c r="H202" s="140"/>
      <c r="I202" s="140"/>
      <c r="J202" s="140"/>
      <c r="K202" s="140"/>
      <c r="L202" s="140"/>
      <c r="M202" s="140"/>
      <c r="N202" s="137"/>
      <c r="O202" s="137"/>
      <c r="P202" s="137"/>
      <c r="Q202" s="137"/>
      <c r="R202" s="137"/>
      <c r="S202" s="137"/>
      <c r="T202" s="173"/>
      <c r="U202" s="137"/>
      <c r="V202" s="98"/>
    </row>
    <row r="203" spans="1:22" x14ac:dyDescent="0.2">
      <c r="A203" s="135"/>
      <c r="B203" s="135"/>
      <c r="C203" s="174" t="s">
        <v>329</v>
      </c>
      <c r="D203" s="175"/>
      <c r="E203" s="176">
        <v>1</v>
      </c>
      <c r="F203" s="140"/>
      <c r="G203" s="140"/>
      <c r="H203" s="140"/>
      <c r="I203" s="140"/>
      <c r="J203" s="140"/>
      <c r="K203" s="140"/>
      <c r="L203" s="140"/>
      <c r="M203" s="140"/>
      <c r="N203" s="137"/>
      <c r="O203" s="137"/>
      <c r="P203" s="137"/>
      <c r="Q203" s="137"/>
      <c r="R203" s="137"/>
      <c r="S203" s="137"/>
      <c r="T203" s="173"/>
      <c r="U203" s="137"/>
      <c r="V203" s="98"/>
    </row>
    <row r="204" spans="1:22" x14ac:dyDescent="0.2">
      <c r="A204" s="135">
        <v>61</v>
      </c>
      <c r="B204" s="135" t="s">
        <v>330</v>
      </c>
      <c r="C204" s="136" t="s">
        <v>331</v>
      </c>
      <c r="D204" s="137" t="s">
        <v>133</v>
      </c>
      <c r="E204" s="138">
        <v>2.3311563354375004</v>
      </c>
      <c r="F204" s="139"/>
      <c r="G204" s="140">
        <f>ROUND(E204*F204,2)</f>
        <v>0</v>
      </c>
      <c r="H204" s="139"/>
      <c r="I204" s="140">
        <f>ROUND(E204*H204,2)</f>
        <v>0</v>
      </c>
      <c r="J204" s="139"/>
      <c r="K204" s="140">
        <f>ROUND(E204*J204,2)</f>
        <v>0</v>
      </c>
      <c r="L204" s="140">
        <v>21</v>
      </c>
      <c r="M204" s="140">
        <f>G204*(1+L204/100)</f>
        <v>0</v>
      </c>
      <c r="N204" s="137">
        <v>2.5249999999999999</v>
      </c>
      <c r="O204" s="137">
        <f>ROUND(E204*N204,5)</f>
        <v>5.8861699999999999</v>
      </c>
      <c r="P204" s="137">
        <v>0</v>
      </c>
      <c r="Q204" s="137">
        <f>ROUND(E204*P204,5)</f>
        <v>0</v>
      </c>
      <c r="R204" s="137"/>
      <c r="S204" s="137"/>
      <c r="T204" s="173">
        <v>0.47699999999999998</v>
      </c>
      <c r="U204" s="137">
        <f>ROUND(E204*T204,2)</f>
        <v>1.1100000000000001</v>
      </c>
      <c r="V204" s="98"/>
    </row>
    <row r="205" spans="1:22" x14ac:dyDescent="0.2">
      <c r="A205" s="135"/>
      <c r="B205" s="135"/>
      <c r="C205" s="174" t="s">
        <v>332</v>
      </c>
      <c r="D205" s="175"/>
      <c r="E205" s="176">
        <v>0.432</v>
      </c>
      <c r="F205" s="140"/>
      <c r="G205" s="140"/>
      <c r="H205" s="140"/>
      <c r="I205" s="140"/>
      <c r="J205" s="140"/>
      <c r="K205" s="140"/>
      <c r="L205" s="140"/>
      <c r="M205" s="140"/>
      <c r="N205" s="137"/>
      <c r="O205" s="137"/>
      <c r="P205" s="137"/>
      <c r="Q205" s="137"/>
      <c r="R205" s="137"/>
      <c r="S205" s="137"/>
      <c r="T205" s="173"/>
      <c r="U205" s="137"/>
      <c r="V205" s="98"/>
    </row>
    <row r="206" spans="1:22" x14ac:dyDescent="0.2">
      <c r="A206" s="135"/>
      <c r="B206" s="135"/>
      <c r="C206" s="174" t="s">
        <v>333</v>
      </c>
      <c r="D206" s="175"/>
      <c r="E206" s="176">
        <v>1.633628152</v>
      </c>
      <c r="F206" s="140"/>
      <c r="G206" s="140"/>
      <c r="H206" s="140"/>
      <c r="I206" s="140"/>
      <c r="J206" s="140"/>
      <c r="K206" s="140"/>
      <c r="L206" s="140"/>
      <c r="M206" s="140"/>
      <c r="N206" s="137"/>
      <c r="O206" s="137"/>
      <c r="P206" s="137"/>
      <c r="Q206" s="137"/>
      <c r="R206" s="137"/>
      <c r="S206" s="137"/>
      <c r="T206" s="173"/>
      <c r="U206" s="137"/>
      <c r="V206" s="98"/>
    </row>
    <row r="207" spans="1:22" x14ac:dyDescent="0.2">
      <c r="A207" s="135"/>
      <c r="B207" s="135"/>
      <c r="C207" s="174" t="s">
        <v>334</v>
      </c>
      <c r="D207" s="175"/>
      <c r="E207" s="176">
        <v>0.24052818343749999</v>
      </c>
      <c r="F207" s="140"/>
      <c r="G207" s="140"/>
      <c r="H207" s="140"/>
      <c r="I207" s="140"/>
      <c r="J207" s="140"/>
      <c r="K207" s="140"/>
      <c r="L207" s="140"/>
      <c r="M207" s="140"/>
      <c r="N207" s="137"/>
      <c r="O207" s="137"/>
      <c r="P207" s="137"/>
      <c r="Q207" s="137"/>
      <c r="R207" s="137"/>
      <c r="S207" s="137"/>
      <c r="T207" s="173"/>
      <c r="U207" s="137"/>
      <c r="V207" s="98"/>
    </row>
    <row r="208" spans="1:22" x14ac:dyDescent="0.2">
      <c r="A208" s="135"/>
      <c r="B208" s="135"/>
      <c r="C208" s="174" t="s">
        <v>335</v>
      </c>
      <c r="D208" s="175"/>
      <c r="E208" s="176">
        <v>2.5000000000000001E-2</v>
      </c>
      <c r="F208" s="140"/>
      <c r="G208" s="140"/>
      <c r="H208" s="140"/>
      <c r="I208" s="140"/>
      <c r="J208" s="140"/>
      <c r="K208" s="140"/>
      <c r="L208" s="140"/>
      <c r="M208" s="140"/>
      <c r="N208" s="137"/>
      <c r="O208" s="137"/>
      <c r="P208" s="137"/>
      <c r="Q208" s="137"/>
      <c r="R208" s="137"/>
      <c r="S208" s="137"/>
      <c r="T208" s="173"/>
      <c r="U208" s="137"/>
      <c r="V208" s="98"/>
    </row>
    <row r="209" spans="1:22" x14ac:dyDescent="0.2">
      <c r="A209" s="130" t="s">
        <v>53</v>
      </c>
      <c r="B209" s="130" t="s">
        <v>100</v>
      </c>
      <c r="C209" s="131" t="s">
        <v>101</v>
      </c>
      <c r="D209" s="132"/>
      <c r="E209" s="133"/>
      <c r="F209" s="134"/>
      <c r="G209" s="134">
        <f>SUMIF(AE210:AE242,"&lt;&gt;NOR",G210:G242)</f>
        <v>0</v>
      </c>
      <c r="H209" s="134"/>
      <c r="I209" s="134">
        <f>SUM(I210:I242)</f>
        <v>0</v>
      </c>
      <c r="J209" s="134"/>
      <c r="K209" s="134">
        <f>SUM(K210:K242)</f>
        <v>0</v>
      </c>
      <c r="L209" s="134"/>
      <c r="M209" s="134">
        <f>SUM(M210:M242)</f>
        <v>0</v>
      </c>
      <c r="N209" s="132"/>
      <c r="O209" s="132">
        <f>SUM(O210:O242)</f>
        <v>123.95806000000002</v>
      </c>
      <c r="P209" s="132"/>
      <c r="Q209" s="132">
        <f>SUM(Q210:Q242)</f>
        <v>0</v>
      </c>
      <c r="R209" s="132"/>
      <c r="S209" s="132"/>
      <c r="T209" s="181"/>
      <c r="U209" s="132">
        <f>SUM(U210:U242)</f>
        <v>412.15999999999991</v>
      </c>
    </row>
    <row r="210" spans="1:22" x14ac:dyDescent="0.2">
      <c r="A210" s="135">
        <v>62</v>
      </c>
      <c r="B210" s="135" t="s">
        <v>336</v>
      </c>
      <c r="C210" s="136" t="s">
        <v>337</v>
      </c>
      <c r="D210" s="137" t="s">
        <v>156</v>
      </c>
      <c r="E210" s="138">
        <v>267.39999999999998</v>
      </c>
      <c r="F210" s="139"/>
      <c r="G210" s="140">
        <f>ROUND(E210*F210,2)</f>
        <v>0</v>
      </c>
      <c r="H210" s="139"/>
      <c r="I210" s="140">
        <f>ROUND(E210*H210,2)</f>
        <v>0</v>
      </c>
      <c r="J210" s="139"/>
      <c r="K210" s="140">
        <f>ROUND(E210*J210,2)</f>
        <v>0</v>
      </c>
      <c r="L210" s="140">
        <v>21</v>
      </c>
      <c r="M210" s="140">
        <f>G210*(1+L210/100)</f>
        <v>0</v>
      </c>
      <c r="N210" s="137">
        <v>6.0310000000000002E-2</v>
      </c>
      <c r="O210" s="137">
        <f>ROUND(E210*N210,5)</f>
        <v>16.12689</v>
      </c>
      <c r="P210" s="137">
        <v>0</v>
      </c>
      <c r="Q210" s="137">
        <f>ROUND(E210*P210,5)</f>
        <v>0</v>
      </c>
      <c r="R210" s="137"/>
      <c r="S210" s="137"/>
      <c r="T210" s="173">
        <v>0.65</v>
      </c>
      <c r="U210" s="137">
        <f>ROUND(E210*T210,2)</f>
        <v>173.81</v>
      </c>
      <c r="V210" s="98"/>
    </row>
    <row r="211" spans="1:22" x14ac:dyDescent="0.2">
      <c r="A211" s="135"/>
      <c r="B211" s="135"/>
      <c r="C211" s="174" t="s">
        <v>338</v>
      </c>
      <c r="D211" s="175"/>
      <c r="E211" s="176">
        <v>267.39999999999998</v>
      </c>
      <c r="F211" s="140"/>
      <c r="G211" s="140"/>
      <c r="H211" s="140"/>
      <c r="I211" s="140"/>
      <c r="J211" s="140"/>
      <c r="K211" s="140"/>
      <c r="L211" s="140"/>
      <c r="M211" s="140"/>
      <c r="N211" s="137"/>
      <c r="O211" s="137"/>
      <c r="P211" s="137"/>
      <c r="Q211" s="137"/>
      <c r="R211" s="137"/>
      <c r="S211" s="137"/>
      <c r="T211" s="173"/>
      <c r="U211" s="137"/>
      <c r="V211" s="98"/>
    </row>
    <row r="212" spans="1:22" x14ac:dyDescent="0.2">
      <c r="A212" s="135">
        <v>63</v>
      </c>
      <c r="B212" s="135" t="s">
        <v>339</v>
      </c>
      <c r="C212" s="136" t="s">
        <v>340</v>
      </c>
      <c r="D212" s="137" t="s">
        <v>156</v>
      </c>
      <c r="E212" s="138">
        <v>267.39999999999998</v>
      </c>
      <c r="F212" s="139"/>
      <c r="G212" s="140">
        <f>ROUND(E212*F212,2)</f>
        <v>0</v>
      </c>
      <c r="H212" s="139"/>
      <c r="I212" s="140">
        <f>ROUND(E212*H212,2)</f>
        <v>0</v>
      </c>
      <c r="J212" s="139"/>
      <c r="K212" s="140">
        <f>ROUND(E212*J212,2)</f>
        <v>0</v>
      </c>
      <c r="L212" s="140">
        <v>21</v>
      </c>
      <c r="M212" s="140">
        <f>G212*(1+L212/100)</f>
        <v>0</v>
      </c>
      <c r="N212" s="137">
        <v>0</v>
      </c>
      <c r="O212" s="137">
        <f>ROUND(E212*N212,5)</f>
        <v>0</v>
      </c>
      <c r="P212" s="137">
        <v>0</v>
      </c>
      <c r="Q212" s="137">
        <f>ROUND(E212*P212,5)</f>
        <v>0</v>
      </c>
      <c r="R212" s="137"/>
      <c r="S212" s="137"/>
      <c r="T212" s="173">
        <v>0.35</v>
      </c>
      <c r="U212" s="137">
        <f>ROUND(E212*T212,2)</f>
        <v>93.59</v>
      </c>
      <c r="V212" s="98"/>
    </row>
    <row r="213" spans="1:22" x14ac:dyDescent="0.2">
      <c r="A213" s="135"/>
      <c r="B213" s="135"/>
      <c r="C213" s="174" t="s">
        <v>338</v>
      </c>
      <c r="D213" s="175"/>
      <c r="E213" s="176">
        <v>267.39999999999998</v>
      </c>
      <c r="F213" s="140"/>
      <c r="G213" s="140"/>
      <c r="H213" s="140"/>
      <c r="I213" s="140"/>
      <c r="J213" s="140"/>
      <c r="K213" s="140"/>
      <c r="L213" s="140"/>
      <c r="M213" s="140"/>
      <c r="N213" s="137"/>
      <c r="O213" s="137"/>
      <c r="P213" s="137"/>
      <c r="Q213" s="137"/>
      <c r="R213" s="137"/>
      <c r="S213" s="137"/>
      <c r="T213" s="173"/>
      <c r="U213" s="137"/>
      <c r="V213" s="98"/>
    </row>
    <row r="214" spans="1:22" x14ac:dyDescent="0.2">
      <c r="A214" s="135">
        <v>64</v>
      </c>
      <c r="B214" s="135" t="s">
        <v>341</v>
      </c>
      <c r="C214" s="136" t="s">
        <v>342</v>
      </c>
      <c r="D214" s="137" t="s">
        <v>212</v>
      </c>
      <c r="E214" s="138">
        <v>2.6126499999999999</v>
      </c>
      <c r="F214" s="139"/>
      <c r="G214" s="140">
        <f>ROUND(E214*F214,2)</f>
        <v>0</v>
      </c>
      <c r="H214" s="139"/>
      <c r="I214" s="140">
        <f>ROUND(E214*H214,2)</f>
        <v>0</v>
      </c>
      <c r="J214" s="139"/>
      <c r="K214" s="140">
        <f>ROUND(E214*J214,2)</f>
        <v>0</v>
      </c>
      <c r="L214" s="140">
        <v>21</v>
      </c>
      <c r="M214" s="140">
        <f>G214*(1+L214/100)</f>
        <v>0</v>
      </c>
      <c r="N214" s="137">
        <v>1.0202899999999999</v>
      </c>
      <c r="O214" s="137">
        <f>ROUND(E214*N214,5)</f>
        <v>2.6656599999999999</v>
      </c>
      <c r="P214" s="137">
        <v>0</v>
      </c>
      <c r="Q214" s="137">
        <f>ROUND(E214*P214,5)</f>
        <v>0</v>
      </c>
      <c r="R214" s="137"/>
      <c r="S214" s="137"/>
      <c r="T214" s="173">
        <v>25.271000000000001</v>
      </c>
      <c r="U214" s="137">
        <f>ROUND(E214*T214,2)</f>
        <v>66.02</v>
      </c>
      <c r="V214" s="98"/>
    </row>
    <row r="215" spans="1:22" x14ac:dyDescent="0.2">
      <c r="A215" s="135"/>
      <c r="B215" s="135"/>
      <c r="C215" s="174" t="s">
        <v>343</v>
      </c>
      <c r="D215" s="175"/>
      <c r="E215" s="176">
        <v>2.6126499999999999</v>
      </c>
      <c r="F215" s="140"/>
      <c r="G215" s="140"/>
      <c r="H215" s="140"/>
      <c r="I215" s="140"/>
      <c r="J215" s="140"/>
      <c r="K215" s="140"/>
      <c r="L215" s="140"/>
      <c r="M215" s="140"/>
      <c r="N215" s="137"/>
      <c r="O215" s="137"/>
      <c r="P215" s="137"/>
      <c r="Q215" s="137"/>
      <c r="R215" s="137"/>
      <c r="S215" s="137"/>
      <c r="T215" s="173"/>
      <c r="U215" s="137"/>
      <c r="V215" s="98"/>
    </row>
    <row r="216" spans="1:22" x14ac:dyDescent="0.2">
      <c r="A216" s="135">
        <v>65</v>
      </c>
      <c r="B216" s="135" t="s">
        <v>344</v>
      </c>
      <c r="C216" s="136" t="s">
        <v>345</v>
      </c>
      <c r="D216" s="137" t="s">
        <v>133</v>
      </c>
      <c r="E216" s="138">
        <v>39.93</v>
      </c>
      <c r="F216" s="139"/>
      <c r="G216" s="140">
        <f>ROUND(E216*F216,2)</f>
        <v>0</v>
      </c>
      <c r="H216" s="139"/>
      <c r="I216" s="140">
        <f>ROUND(E216*H216,2)</f>
        <v>0</v>
      </c>
      <c r="J216" s="139"/>
      <c r="K216" s="140">
        <f>ROUND(E216*J216,2)</f>
        <v>0</v>
      </c>
      <c r="L216" s="140">
        <v>21</v>
      </c>
      <c r="M216" s="140">
        <f>G216*(1+L216/100)</f>
        <v>0</v>
      </c>
      <c r="N216" s="137">
        <v>2.5327000000000002</v>
      </c>
      <c r="O216" s="137">
        <f>ROUND(E216*N216,5)</f>
        <v>101.13070999999999</v>
      </c>
      <c r="P216" s="137">
        <v>0</v>
      </c>
      <c r="Q216" s="137">
        <f>ROUND(E216*P216,5)</f>
        <v>0</v>
      </c>
      <c r="R216" s="137"/>
      <c r="S216" s="137"/>
      <c r="T216" s="173">
        <v>1.212</v>
      </c>
      <c r="U216" s="137">
        <f>ROUND(E216*T216,2)</f>
        <v>48.4</v>
      </c>
      <c r="V216" s="98"/>
    </row>
    <row r="217" spans="1:22" x14ac:dyDescent="0.2">
      <c r="A217" s="135">
        <v>66</v>
      </c>
      <c r="B217" s="135" t="s">
        <v>346</v>
      </c>
      <c r="C217" s="136" t="s">
        <v>347</v>
      </c>
      <c r="D217" s="137" t="s">
        <v>152</v>
      </c>
      <c r="E217" s="138">
        <v>6.5</v>
      </c>
      <c r="F217" s="139"/>
      <c r="G217" s="140">
        <f>ROUND(E217*F217,2)</f>
        <v>0</v>
      </c>
      <c r="H217" s="139"/>
      <c r="I217" s="140">
        <f>ROUND(E217*H217,2)</f>
        <v>0</v>
      </c>
      <c r="J217" s="139"/>
      <c r="K217" s="140">
        <f>ROUND(E217*J217,2)</f>
        <v>0</v>
      </c>
      <c r="L217" s="140">
        <v>21</v>
      </c>
      <c r="M217" s="140">
        <f>G217*(1+L217/100)</f>
        <v>0</v>
      </c>
      <c r="N217" s="137">
        <v>1.2E-4</v>
      </c>
      <c r="O217" s="137">
        <f>ROUND(E217*N217,5)</f>
        <v>7.7999999999999999E-4</v>
      </c>
      <c r="P217" s="137">
        <v>0</v>
      </c>
      <c r="Q217" s="137">
        <f>ROUND(E217*P217,5)</f>
        <v>0</v>
      </c>
      <c r="R217" s="137"/>
      <c r="S217" s="137"/>
      <c r="T217" s="173">
        <v>0.12</v>
      </c>
      <c r="U217" s="137">
        <f>ROUND(E217*T217,2)</f>
        <v>0.78</v>
      </c>
      <c r="V217" s="98"/>
    </row>
    <row r="218" spans="1:22" x14ac:dyDescent="0.2">
      <c r="A218" s="135"/>
      <c r="B218" s="135"/>
      <c r="C218" s="174" t="s">
        <v>348</v>
      </c>
      <c r="D218" s="175"/>
      <c r="E218" s="176">
        <v>6.5</v>
      </c>
      <c r="F218" s="140"/>
      <c r="G218" s="140"/>
      <c r="H218" s="140"/>
      <c r="I218" s="140"/>
      <c r="J218" s="140"/>
      <c r="K218" s="140"/>
      <c r="L218" s="140"/>
      <c r="M218" s="140"/>
      <c r="N218" s="137"/>
      <c r="O218" s="137"/>
      <c r="P218" s="137"/>
      <c r="Q218" s="137"/>
      <c r="R218" s="137"/>
      <c r="S218" s="137"/>
      <c r="T218" s="173"/>
      <c r="U218" s="137"/>
      <c r="V218" s="98"/>
    </row>
    <row r="219" spans="1:22" x14ac:dyDescent="0.2">
      <c r="A219" s="135">
        <v>67</v>
      </c>
      <c r="B219" s="135" t="s">
        <v>349</v>
      </c>
      <c r="C219" s="136" t="s">
        <v>350</v>
      </c>
      <c r="D219" s="137" t="s">
        <v>196</v>
      </c>
      <c r="E219" s="138">
        <v>9</v>
      </c>
      <c r="F219" s="139"/>
      <c r="G219" s="140">
        <f>ROUND(E219*F219,2)</f>
        <v>0</v>
      </c>
      <c r="H219" s="139"/>
      <c r="I219" s="140">
        <f>ROUND(E219*H219,2)</f>
        <v>0</v>
      </c>
      <c r="J219" s="139"/>
      <c r="K219" s="140">
        <f>ROUND(E219*J219,2)</f>
        <v>0</v>
      </c>
      <c r="L219" s="140">
        <v>21</v>
      </c>
      <c r="M219" s="140">
        <f>G219*(1+L219/100)</f>
        <v>0</v>
      </c>
      <c r="N219" s="137">
        <v>1.491E-2</v>
      </c>
      <c r="O219" s="137">
        <f>ROUND(E219*N219,5)</f>
        <v>0.13419</v>
      </c>
      <c r="P219" s="137">
        <v>0</v>
      </c>
      <c r="Q219" s="137">
        <f>ROUND(E219*P219,5)</f>
        <v>0</v>
      </c>
      <c r="R219" s="137"/>
      <c r="S219" s="137"/>
      <c r="T219" s="173">
        <v>0.44</v>
      </c>
      <c r="U219" s="137">
        <f>ROUND(E219*T219,2)</f>
        <v>3.96</v>
      </c>
      <c r="V219" s="98"/>
    </row>
    <row r="220" spans="1:22" x14ac:dyDescent="0.2">
      <c r="A220" s="135"/>
      <c r="B220" s="135"/>
      <c r="C220" s="174" t="s">
        <v>351</v>
      </c>
      <c r="D220" s="175"/>
      <c r="E220" s="176">
        <v>9</v>
      </c>
      <c r="F220" s="140"/>
      <c r="G220" s="140"/>
      <c r="H220" s="140"/>
      <c r="I220" s="140"/>
      <c r="J220" s="140"/>
      <c r="K220" s="140"/>
      <c r="L220" s="140"/>
      <c r="M220" s="140"/>
      <c r="N220" s="137"/>
      <c r="O220" s="137"/>
      <c r="P220" s="137"/>
      <c r="Q220" s="137"/>
      <c r="R220" s="137"/>
      <c r="S220" s="137"/>
      <c r="T220" s="173"/>
      <c r="U220" s="137"/>
      <c r="V220" s="98"/>
    </row>
    <row r="221" spans="1:22" x14ac:dyDescent="0.2">
      <c r="A221" s="135">
        <v>68</v>
      </c>
      <c r="B221" s="135" t="s">
        <v>352</v>
      </c>
      <c r="C221" s="136" t="s">
        <v>353</v>
      </c>
      <c r="D221" s="137" t="s">
        <v>196</v>
      </c>
      <c r="E221" s="138">
        <v>15</v>
      </c>
      <c r="F221" s="139"/>
      <c r="G221" s="140">
        <f>ROUND(E221*F221,2)</f>
        <v>0</v>
      </c>
      <c r="H221" s="139"/>
      <c r="I221" s="140">
        <f>ROUND(E221*H221,2)</f>
        <v>0</v>
      </c>
      <c r="J221" s="139"/>
      <c r="K221" s="140">
        <f>ROUND(E221*J221,2)</f>
        <v>0</v>
      </c>
      <c r="L221" s="140">
        <v>21</v>
      </c>
      <c r="M221" s="140">
        <f>G221*(1+L221/100)</f>
        <v>0</v>
      </c>
      <c r="N221" s="137">
        <v>2.911E-2</v>
      </c>
      <c r="O221" s="137">
        <f>ROUND(E221*N221,5)</f>
        <v>0.43664999999999998</v>
      </c>
      <c r="P221" s="137">
        <v>0</v>
      </c>
      <c r="Q221" s="137">
        <f>ROUND(E221*P221,5)</f>
        <v>0</v>
      </c>
      <c r="R221" s="137"/>
      <c r="S221" s="137"/>
      <c r="T221" s="173">
        <v>0.44</v>
      </c>
      <c r="U221" s="137">
        <f>ROUND(E221*T221,2)</f>
        <v>6.6</v>
      </c>
      <c r="V221" s="98"/>
    </row>
    <row r="222" spans="1:22" x14ac:dyDescent="0.2">
      <c r="A222" s="135"/>
      <c r="B222" s="135"/>
      <c r="C222" s="174" t="s">
        <v>354</v>
      </c>
      <c r="D222" s="175"/>
      <c r="E222" s="176">
        <v>15</v>
      </c>
      <c r="F222" s="140"/>
      <c r="G222" s="140"/>
      <c r="H222" s="140"/>
      <c r="I222" s="140"/>
      <c r="J222" s="140"/>
      <c r="K222" s="140"/>
      <c r="L222" s="140"/>
      <c r="M222" s="140"/>
      <c r="N222" s="137"/>
      <c r="O222" s="137"/>
      <c r="P222" s="137"/>
      <c r="Q222" s="137"/>
      <c r="R222" s="137"/>
      <c r="S222" s="137"/>
      <c r="T222" s="173"/>
      <c r="U222" s="137"/>
      <c r="V222" s="98"/>
    </row>
    <row r="223" spans="1:22" x14ac:dyDescent="0.2">
      <c r="A223" s="135">
        <v>69</v>
      </c>
      <c r="B223" s="135" t="s">
        <v>355</v>
      </c>
      <c r="C223" s="136" t="s">
        <v>356</v>
      </c>
      <c r="D223" s="137" t="s">
        <v>196</v>
      </c>
      <c r="E223" s="138">
        <v>29</v>
      </c>
      <c r="F223" s="139"/>
      <c r="G223" s="140">
        <f>ROUND(E223*F223,2)</f>
        <v>0</v>
      </c>
      <c r="H223" s="139"/>
      <c r="I223" s="140">
        <f>ROUND(E223*H223,2)</f>
        <v>0</v>
      </c>
      <c r="J223" s="139"/>
      <c r="K223" s="140">
        <f>ROUND(E223*J223,2)</f>
        <v>0</v>
      </c>
      <c r="L223" s="140">
        <v>21</v>
      </c>
      <c r="M223" s="140">
        <f>G223*(1+L223/100)</f>
        <v>0</v>
      </c>
      <c r="N223" s="137">
        <v>4.3310000000000001E-2</v>
      </c>
      <c r="O223" s="137">
        <f>ROUND(E223*N223,5)</f>
        <v>1.2559899999999999</v>
      </c>
      <c r="P223" s="137">
        <v>0</v>
      </c>
      <c r="Q223" s="137">
        <f>ROUND(E223*P223,5)</f>
        <v>0</v>
      </c>
      <c r="R223" s="137"/>
      <c r="S223" s="137"/>
      <c r="T223" s="173">
        <v>0.44</v>
      </c>
      <c r="U223" s="137">
        <f>ROUND(E223*T223,2)</f>
        <v>12.76</v>
      </c>
      <c r="V223" s="98"/>
    </row>
    <row r="224" spans="1:22" x14ac:dyDescent="0.2">
      <c r="A224" s="135"/>
      <c r="B224" s="135"/>
      <c r="C224" s="174" t="s">
        <v>357</v>
      </c>
      <c r="D224" s="175"/>
      <c r="E224" s="176">
        <v>29</v>
      </c>
      <c r="F224" s="140"/>
      <c r="G224" s="140"/>
      <c r="H224" s="140"/>
      <c r="I224" s="140"/>
      <c r="J224" s="140"/>
      <c r="K224" s="140"/>
      <c r="L224" s="140"/>
      <c r="M224" s="140"/>
      <c r="N224" s="137"/>
      <c r="O224" s="137"/>
      <c r="P224" s="137"/>
      <c r="Q224" s="137"/>
      <c r="R224" s="137"/>
      <c r="S224" s="137"/>
      <c r="T224" s="173"/>
      <c r="U224" s="137"/>
      <c r="V224" s="98"/>
    </row>
    <row r="225" spans="1:22" x14ac:dyDescent="0.2">
      <c r="A225" s="135">
        <v>70</v>
      </c>
      <c r="B225" s="135" t="s">
        <v>358</v>
      </c>
      <c r="C225" s="136" t="s">
        <v>359</v>
      </c>
      <c r="D225" s="137" t="s">
        <v>152</v>
      </c>
      <c r="E225" s="138">
        <v>138.11699999999999</v>
      </c>
      <c r="F225" s="139"/>
      <c r="G225" s="140">
        <f>ROUND(E225*F225,2)</f>
        <v>0</v>
      </c>
      <c r="H225" s="139"/>
      <c r="I225" s="140">
        <f>ROUND(E225*H225,2)</f>
        <v>0</v>
      </c>
      <c r="J225" s="139"/>
      <c r="K225" s="140">
        <f>ROUND(E225*J225,2)</f>
        <v>0</v>
      </c>
      <c r="L225" s="140">
        <v>21</v>
      </c>
      <c r="M225" s="140">
        <f>G225*(1+L225/100)</f>
        <v>0</v>
      </c>
      <c r="N225" s="137">
        <v>7.1000000000000004E-3</v>
      </c>
      <c r="O225" s="137">
        <f>ROUND(E225*N225,5)</f>
        <v>0.98063</v>
      </c>
      <c r="P225" s="137">
        <v>0</v>
      </c>
      <c r="Q225" s="137">
        <f>ROUND(E225*P225,5)</f>
        <v>0</v>
      </c>
      <c r="R225" s="137"/>
      <c r="S225" s="137"/>
      <c r="T225" s="173">
        <v>0</v>
      </c>
      <c r="U225" s="137">
        <f>ROUND(E225*T225,2)</f>
        <v>0</v>
      </c>
      <c r="V225" s="98"/>
    </row>
    <row r="226" spans="1:22" x14ac:dyDescent="0.2">
      <c r="A226" s="135"/>
      <c r="B226" s="135"/>
      <c r="C226" s="262" t="s">
        <v>360</v>
      </c>
      <c r="D226" s="263"/>
      <c r="E226" s="264"/>
      <c r="F226" s="265"/>
      <c r="G226" s="266"/>
      <c r="H226" s="140"/>
      <c r="I226" s="140"/>
      <c r="J226" s="140"/>
      <c r="K226" s="140"/>
      <c r="L226" s="140"/>
      <c r="M226" s="140"/>
      <c r="N226" s="137"/>
      <c r="O226" s="137"/>
      <c r="P226" s="137"/>
      <c r="Q226" s="137"/>
      <c r="R226" s="137"/>
      <c r="S226" s="137"/>
      <c r="T226" s="173"/>
      <c r="U226" s="137"/>
      <c r="V226" s="98"/>
    </row>
    <row r="227" spans="1:22" x14ac:dyDescent="0.2">
      <c r="A227" s="135"/>
      <c r="B227" s="135"/>
      <c r="C227" s="174" t="s">
        <v>361</v>
      </c>
      <c r="D227" s="175"/>
      <c r="E227" s="176">
        <v>138.11699999999999</v>
      </c>
      <c r="F227" s="140"/>
      <c r="G227" s="140"/>
      <c r="H227" s="140"/>
      <c r="I227" s="140"/>
      <c r="J227" s="140"/>
      <c r="K227" s="140"/>
      <c r="L227" s="140"/>
      <c r="M227" s="140"/>
      <c r="N227" s="137"/>
      <c r="O227" s="137"/>
      <c r="P227" s="137"/>
      <c r="Q227" s="137"/>
      <c r="R227" s="137"/>
      <c r="S227" s="137"/>
      <c r="T227" s="173"/>
      <c r="U227" s="137"/>
      <c r="V227" s="98"/>
    </row>
    <row r="228" spans="1:22" x14ac:dyDescent="0.2">
      <c r="A228" s="135">
        <v>71</v>
      </c>
      <c r="B228" s="135" t="s">
        <v>362</v>
      </c>
      <c r="C228" s="136" t="s">
        <v>363</v>
      </c>
      <c r="D228" s="137" t="s">
        <v>152</v>
      </c>
      <c r="E228" s="138">
        <v>60.180750000000003</v>
      </c>
      <c r="F228" s="139"/>
      <c r="G228" s="140">
        <f>ROUND(E228*F228,2)</f>
        <v>0</v>
      </c>
      <c r="H228" s="139"/>
      <c r="I228" s="140">
        <f>ROUND(E228*H228,2)</f>
        <v>0</v>
      </c>
      <c r="J228" s="139"/>
      <c r="K228" s="140">
        <f>ROUND(E228*J228,2)</f>
        <v>0</v>
      </c>
      <c r="L228" s="140">
        <v>21</v>
      </c>
      <c r="M228" s="140">
        <f>G228*(1+L228/100)</f>
        <v>0</v>
      </c>
      <c r="N228" s="137">
        <v>1.0359999999999999E-2</v>
      </c>
      <c r="O228" s="137">
        <f>ROUND(E228*N228,5)</f>
        <v>0.62346999999999997</v>
      </c>
      <c r="P228" s="137">
        <v>0</v>
      </c>
      <c r="Q228" s="137">
        <f>ROUND(E228*P228,5)</f>
        <v>0</v>
      </c>
      <c r="R228" s="137"/>
      <c r="S228" s="137"/>
      <c r="T228" s="173">
        <v>0</v>
      </c>
      <c r="U228" s="137">
        <f>ROUND(E228*T228,2)</f>
        <v>0</v>
      </c>
      <c r="V228" s="98"/>
    </row>
    <row r="229" spans="1:22" x14ac:dyDescent="0.2">
      <c r="A229" s="135"/>
      <c r="B229" s="135"/>
      <c r="C229" s="262" t="s">
        <v>360</v>
      </c>
      <c r="D229" s="263"/>
      <c r="E229" s="264"/>
      <c r="F229" s="265"/>
      <c r="G229" s="266"/>
      <c r="H229" s="140"/>
      <c r="I229" s="140"/>
      <c r="J229" s="140"/>
      <c r="K229" s="140"/>
      <c r="L229" s="140"/>
      <c r="M229" s="140"/>
      <c r="N229" s="137"/>
      <c r="O229" s="137"/>
      <c r="P229" s="137"/>
      <c r="Q229" s="137"/>
      <c r="R229" s="137"/>
      <c r="S229" s="137"/>
      <c r="T229" s="173"/>
      <c r="U229" s="137"/>
      <c r="V229" s="98"/>
    </row>
    <row r="230" spans="1:22" x14ac:dyDescent="0.2">
      <c r="A230" s="135"/>
      <c r="B230" s="135"/>
      <c r="C230" s="174" t="s">
        <v>364</v>
      </c>
      <c r="D230" s="175"/>
      <c r="E230" s="176">
        <v>60.180750000000003</v>
      </c>
      <c r="F230" s="140"/>
      <c r="G230" s="140"/>
      <c r="H230" s="140"/>
      <c r="I230" s="140"/>
      <c r="J230" s="140"/>
      <c r="K230" s="140"/>
      <c r="L230" s="140"/>
      <c r="M230" s="140"/>
      <c r="N230" s="137"/>
      <c r="O230" s="137"/>
      <c r="P230" s="137"/>
      <c r="Q230" s="137"/>
      <c r="R230" s="137"/>
      <c r="S230" s="137"/>
      <c r="T230" s="173"/>
      <c r="U230" s="137"/>
      <c r="V230" s="98"/>
    </row>
    <row r="231" spans="1:22" x14ac:dyDescent="0.2">
      <c r="A231" s="135">
        <v>72</v>
      </c>
      <c r="B231" s="135" t="s">
        <v>365</v>
      </c>
      <c r="C231" s="136" t="s">
        <v>366</v>
      </c>
      <c r="D231" s="137" t="s">
        <v>152</v>
      </c>
      <c r="E231" s="138">
        <v>44.782499999999999</v>
      </c>
      <c r="F231" s="139"/>
      <c r="G231" s="140">
        <f>ROUND(E231*F231,2)</f>
        <v>0</v>
      </c>
      <c r="H231" s="139"/>
      <c r="I231" s="140">
        <f>ROUND(E231*H231,2)</f>
        <v>0</v>
      </c>
      <c r="J231" s="139"/>
      <c r="K231" s="140">
        <f>ROUND(E231*J231,2)</f>
        <v>0</v>
      </c>
      <c r="L231" s="140">
        <v>21</v>
      </c>
      <c r="M231" s="140">
        <f>G231*(1+L231/100)</f>
        <v>0</v>
      </c>
      <c r="N231" s="137">
        <v>4.5399999999999998E-3</v>
      </c>
      <c r="O231" s="137">
        <f>ROUND(E231*N231,5)</f>
        <v>0.20330999999999999</v>
      </c>
      <c r="P231" s="137">
        <v>0</v>
      </c>
      <c r="Q231" s="137">
        <f>ROUND(E231*P231,5)</f>
        <v>0</v>
      </c>
      <c r="R231" s="137"/>
      <c r="S231" s="137"/>
      <c r="T231" s="173">
        <v>0</v>
      </c>
      <c r="U231" s="137">
        <f>ROUND(E231*T231,2)</f>
        <v>0</v>
      </c>
      <c r="V231" s="98"/>
    </row>
    <row r="232" spans="1:22" x14ac:dyDescent="0.2">
      <c r="A232" s="135"/>
      <c r="B232" s="135"/>
      <c r="C232" s="262" t="s">
        <v>367</v>
      </c>
      <c r="D232" s="263"/>
      <c r="E232" s="264"/>
      <c r="F232" s="265"/>
      <c r="G232" s="266"/>
      <c r="H232" s="140"/>
      <c r="I232" s="140"/>
      <c r="J232" s="140"/>
      <c r="K232" s="140"/>
      <c r="L232" s="140"/>
      <c r="M232" s="140"/>
      <c r="N232" s="137"/>
      <c r="O232" s="137"/>
      <c r="P232" s="137"/>
      <c r="Q232" s="137"/>
      <c r="R232" s="137"/>
      <c r="S232" s="137"/>
      <c r="T232" s="173"/>
      <c r="U232" s="137"/>
      <c r="V232" s="98"/>
    </row>
    <row r="233" spans="1:22" x14ac:dyDescent="0.2">
      <c r="A233" s="135"/>
      <c r="B233" s="135"/>
      <c r="C233" s="174" t="s">
        <v>368</v>
      </c>
      <c r="D233" s="175"/>
      <c r="E233" s="176">
        <v>44.782499999999999</v>
      </c>
      <c r="F233" s="140"/>
      <c r="G233" s="140"/>
      <c r="H233" s="140"/>
      <c r="I233" s="140"/>
      <c r="J233" s="140"/>
      <c r="K233" s="140"/>
      <c r="L233" s="140"/>
      <c r="M233" s="140"/>
      <c r="N233" s="137"/>
      <c r="O233" s="137"/>
      <c r="P233" s="137"/>
      <c r="Q233" s="137"/>
      <c r="R233" s="137"/>
      <c r="S233" s="137"/>
      <c r="T233" s="173"/>
      <c r="U233" s="137"/>
      <c r="V233" s="98"/>
    </row>
    <row r="234" spans="1:22" x14ac:dyDescent="0.2">
      <c r="A234" s="135">
        <v>73</v>
      </c>
      <c r="B234" s="135" t="s">
        <v>369</v>
      </c>
      <c r="C234" s="136" t="s">
        <v>370</v>
      </c>
      <c r="D234" s="137" t="s">
        <v>196</v>
      </c>
      <c r="E234" s="138">
        <v>12</v>
      </c>
      <c r="F234" s="139"/>
      <c r="G234" s="140">
        <f>ROUND(E234*F234,2)</f>
        <v>0</v>
      </c>
      <c r="H234" s="139"/>
      <c r="I234" s="140">
        <f>ROUND(E234*H234,2)</f>
        <v>0</v>
      </c>
      <c r="J234" s="139"/>
      <c r="K234" s="140">
        <f>ROUND(E234*J234,2)</f>
        <v>0</v>
      </c>
      <c r="L234" s="140">
        <v>21</v>
      </c>
      <c r="M234" s="140">
        <f>G234*(1+L234/100)</f>
        <v>0</v>
      </c>
      <c r="N234" s="137">
        <v>2.9389999999999999E-2</v>
      </c>
      <c r="O234" s="137">
        <f>ROUND(E234*N234,5)</f>
        <v>0.35267999999999999</v>
      </c>
      <c r="P234" s="137">
        <v>0</v>
      </c>
      <c r="Q234" s="137">
        <f>ROUND(E234*P234,5)</f>
        <v>0</v>
      </c>
      <c r="R234" s="137"/>
      <c r="S234" s="137"/>
      <c r="T234" s="173">
        <v>0.52</v>
      </c>
      <c r="U234" s="137">
        <f>ROUND(E234*T234,2)</f>
        <v>6.24</v>
      </c>
      <c r="V234" s="98"/>
    </row>
    <row r="235" spans="1:22" x14ac:dyDescent="0.2">
      <c r="A235" s="135"/>
      <c r="B235" s="135"/>
      <c r="C235" s="174" t="s">
        <v>371</v>
      </c>
      <c r="D235" s="175"/>
      <c r="E235" s="176">
        <v>7</v>
      </c>
      <c r="F235" s="140"/>
      <c r="G235" s="140"/>
      <c r="H235" s="140"/>
      <c r="I235" s="140"/>
      <c r="J235" s="140"/>
      <c r="K235" s="140"/>
      <c r="L235" s="140"/>
      <c r="M235" s="140"/>
      <c r="N235" s="137"/>
      <c r="O235" s="137"/>
      <c r="P235" s="137"/>
      <c r="Q235" s="137"/>
      <c r="R235" s="137"/>
      <c r="S235" s="137"/>
      <c r="T235" s="173"/>
      <c r="U235" s="137"/>
      <c r="V235" s="98"/>
    </row>
    <row r="236" spans="1:22" x14ac:dyDescent="0.2">
      <c r="A236" s="135"/>
      <c r="B236" s="135"/>
      <c r="C236" s="174" t="s">
        <v>372</v>
      </c>
      <c r="D236" s="175"/>
      <c r="E236" s="176">
        <v>5</v>
      </c>
      <c r="F236" s="140"/>
      <c r="G236" s="140"/>
      <c r="H236" s="140"/>
      <c r="I236" s="140"/>
      <c r="J236" s="140"/>
      <c r="K236" s="140"/>
      <c r="L236" s="140"/>
      <c r="M236" s="140"/>
      <c r="N236" s="137"/>
      <c r="O236" s="137"/>
      <c r="P236" s="137"/>
      <c r="Q236" s="137"/>
      <c r="R236" s="137"/>
      <c r="S236" s="137"/>
      <c r="T236" s="173"/>
      <c r="U236" s="137"/>
      <c r="V236" s="98"/>
    </row>
    <row r="237" spans="1:22" ht="22.5" x14ac:dyDescent="0.2">
      <c r="A237" s="135">
        <v>74</v>
      </c>
      <c r="B237" s="135" t="s">
        <v>373</v>
      </c>
      <c r="C237" s="136" t="s">
        <v>374</v>
      </c>
      <c r="D237" s="137" t="s">
        <v>196</v>
      </c>
      <c r="E237" s="138">
        <v>7</v>
      </c>
      <c r="F237" s="139"/>
      <c r="G237" s="140">
        <f>ROUND(E237*F237,2)</f>
        <v>0</v>
      </c>
      <c r="H237" s="139"/>
      <c r="I237" s="140">
        <f>ROUND(E237*H237,2)</f>
        <v>0</v>
      </c>
      <c r="J237" s="139"/>
      <c r="K237" s="140">
        <f>ROUND(E237*J237,2)</f>
        <v>0</v>
      </c>
      <c r="L237" s="140">
        <v>21</v>
      </c>
      <c r="M237" s="140">
        <f>G237*(1+L237/100)</f>
        <v>0</v>
      </c>
      <c r="N237" s="137">
        <v>4.4999999999999997E-3</v>
      </c>
      <c r="O237" s="137">
        <f>ROUND(E237*N237,5)</f>
        <v>3.15E-2</v>
      </c>
      <c r="P237" s="137">
        <v>0</v>
      </c>
      <c r="Q237" s="137">
        <f>ROUND(E237*P237,5)</f>
        <v>0</v>
      </c>
      <c r="R237" s="137"/>
      <c r="S237" s="137"/>
      <c r="T237" s="173">
        <v>0</v>
      </c>
      <c r="U237" s="137">
        <f>ROUND(E237*T237,2)</f>
        <v>0</v>
      </c>
      <c r="V237" s="98"/>
    </row>
    <row r="238" spans="1:22" x14ac:dyDescent="0.2">
      <c r="A238" s="135"/>
      <c r="B238" s="135"/>
      <c r="C238" s="174" t="s">
        <v>375</v>
      </c>
      <c r="D238" s="175"/>
      <c r="E238" s="176">
        <v>7</v>
      </c>
      <c r="F238" s="140"/>
      <c r="G238" s="140"/>
      <c r="H238" s="140"/>
      <c r="I238" s="140"/>
      <c r="J238" s="140"/>
      <c r="K238" s="140"/>
      <c r="L238" s="140"/>
      <c r="M238" s="140"/>
      <c r="N238" s="137"/>
      <c r="O238" s="137"/>
      <c r="P238" s="137"/>
      <c r="Q238" s="137"/>
      <c r="R238" s="137"/>
      <c r="S238" s="137"/>
      <c r="T238" s="173"/>
      <c r="U238" s="137"/>
      <c r="V238" s="98"/>
    </row>
    <row r="239" spans="1:22" ht="22.5" x14ac:dyDescent="0.2">
      <c r="A239" s="135">
        <v>75</v>
      </c>
      <c r="B239" s="135" t="s">
        <v>376</v>
      </c>
      <c r="C239" s="136" t="s">
        <v>377</v>
      </c>
      <c r="D239" s="137" t="s">
        <v>196</v>
      </c>
      <c r="E239" s="138">
        <v>5</v>
      </c>
      <c r="F239" s="139"/>
      <c r="G239" s="140">
        <f>ROUND(E239*F239,2)</f>
        <v>0</v>
      </c>
      <c r="H239" s="139"/>
      <c r="I239" s="140">
        <f>ROUND(E239*H239,2)</f>
        <v>0</v>
      </c>
      <c r="J239" s="139"/>
      <c r="K239" s="140">
        <f>ROUND(E239*J239,2)</f>
        <v>0</v>
      </c>
      <c r="L239" s="140">
        <v>21</v>
      </c>
      <c r="M239" s="140">
        <f>G239*(1+L239/100)</f>
        <v>0</v>
      </c>
      <c r="N239" s="137">
        <v>3.0000000000000001E-3</v>
      </c>
      <c r="O239" s="137">
        <f>ROUND(E239*N239,5)</f>
        <v>1.4999999999999999E-2</v>
      </c>
      <c r="P239" s="137">
        <v>0</v>
      </c>
      <c r="Q239" s="137">
        <f>ROUND(E239*P239,5)</f>
        <v>0</v>
      </c>
      <c r="R239" s="137"/>
      <c r="S239" s="137"/>
      <c r="T239" s="173">
        <v>0</v>
      </c>
      <c r="U239" s="137">
        <f>ROUND(E239*T239,2)</f>
        <v>0</v>
      </c>
      <c r="V239" s="98"/>
    </row>
    <row r="240" spans="1:22" x14ac:dyDescent="0.2">
      <c r="A240" s="135">
        <v>76</v>
      </c>
      <c r="B240" s="135" t="s">
        <v>378</v>
      </c>
      <c r="C240" s="136" t="s">
        <v>379</v>
      </c>
      <c r="D240" s="137" t="s">
        <v>380</v>
      </c>
      <c r="E240" s="138">
        <v>0.6</v>
      </c>
      <c r="F240" s="139"/>
      <c r="G240" s="140">
        <f>ROUND(E240*F240,2)</f>
        <v>0</v>
      </c>
      <c r="H240" s="139"/>
      <c r="I240" s="140">
        <f>ROUND(E240*H240,2)</f>
        <v>0</v>
      </c>
      <c r="J240" s="139"/>
      <c r="K240" s="140">
        <f>ROUND(E240*J240,2)</f>
        <v>0</v>
      </c>
      <c r="L240" s="140">
        <v>21</v>
      </c>
      <c r="M240" s="140">
        <f>G240*(1+L240/100)</f>
        <v>0</v>
      </c>
      <c r="N240" s="137">
        <v>1E-3</v>
      </c>
      <c r="O240" s="137">
        <f>ROUND(E240*N240,5)</f>
        <v>5.9999999999999995E-4</v>
      </c>
      <c r="P240" s="137">
        <v>0</v>
      </c>
      <c r="Q240" s="137">
        <f>ROUND(E240*P240,5)</f>
        <v>0</v>
      </c>
      <c r="R240" s="137"/>
      <c r="S240" s="137"/>
      <c r="T240" s="173">
        <v>0</v>
      </c>
      <c r="U240" s="137">
        <f>ROUND(E240*T240,2)</f>
        <v>0</v>
      </c>
      <c r="V240" s="98"/>
    </row>
    <row r="241" spans="1:22" x14ac:dyDescent="0.2">
      <c r="A241" s="135"/>
      <c r="B241" s="135"/>
      <c r="C241" s="262" t="s">
        <v>381</v>
      </c>
      <c r="D241" s="263"/>
      <c r="E241" s="264"/>
      <c r="F241" s="265"/>
      <c r="G241" s="266"/>
      <c r="H241" s="140"/>
      <c r="I241" s="140"/>
      <c r="J241" s="140"/>
      <c r="K241" s="140"/>
      <c r="L241" s="140"/>
      <c r="M241" s="140"/>
      <c r="N241" s="137"/>
      <c r="O241" s="137"/>
      <c r="P241" s="137"/>
      <c r="Q241" s="137"/>
      <c r="R241" s="137"/>
      <c r="S241" s="137"/>
      <c r="T241" s="173"/>
      <c r="U241" s="137"/>
      <c r="V241" s="98"/>
    </row>
    <row r="242" spans="1:22" x14ac:dyDescent="0.2">
      <c r="A242" s="135"/>
      <c r="B242" s="135"/>
      <c r="C242" s="174" t="s">
        <v>382</v>
      </c>
      <c r="D242" s="175"/>
      <c r="E242" s="176">
        <v>0.6</v>
      </c>
      <c r="F242" s="140"/>
      <c r="G242" s="140"/>
      <c r="H242" s="140"/>
      <c r="I242" s="140"/>
      <c r="J242" s="140"/>
      <c r="K242" s="140"/>
      <c r="L242" s="140"/>
      <c r="M242" s="140"/>
      <c r="N242" s="137"/>
      <c r="O242" s="137"/>
      <c r="P242" s="137"/>
      <c r="Q242" s="137"/>
      <c r="R242" s="137"/>
      <c r="S242" s="137"/>
      <c r="T242" s="173"/>
      <c r="U242" s="137"/>
      <c r="V242" s="98"/>
    </row>
    <row r="243" spans="1:22" x14ac:dyDescent="0.2">
      <c r="A243" s="130" t="s">
        <v>53</v>
      </c>
      <c r="B243" s="130" t="s">
        <v>102</v>
      </c>
      <c r="C243" s="131" t="s">
        <v>103</v>
      </c>
      <c r="D243" s="132"/>
      <c r="E243" s="133"/>
      <c r="F243" s="134"/>
      <c r="G243" s="134">
        <f>SUMIF(AE244:AE245,"&lt;&gt;NOR",G244:G245)</f>
        <v>0</v>
      </c>
      <c r="H243" s="134"/>
      <c r="I243" s="134">
        <f>SUM(I244:I245)</f>
        <v>0</v>
      </c>
      <c r="J243" s="134"/>
      <c r="K243" s="134">
        <f>SUM(K244:K245)</f>
        <v>0</v>
      </c>
      <c r="L243" s="134"/>
      <c r="M243" s="134">
        <f>SUM(M244:M245)</f>
        <v>0</v>
      </c>
      <c r="N243" s="132"/>
      <c r="O243" s="132">
        <f>SUM(O244:O245)</f>
        <v>0.68067999999999995</v>
      </c>
      <c r="P243" s="132"/>
      <c r="Q243" s="132">
        <f>SUM(Q244:Q245)</f>
        <v>0</v>
      </c>
      <c r="R243" s="132"/>
      <c r="S243" s="132"/>
      <c r="T243" s="181"/>
      <c r="U243" s="132">
        <f>SUM(U244:U245)</f>
        <v>0.47</v>
      </c>
    </row>
    <row r="244" spans="1:22" x14ac:dyDescent="0.2">
      <c r="A244" s="135">
        <v>77</v>
      </c>
      <c r="B244" s="135" t="s">
        <v>383</v>
      </c>
      <c r="C244" s="136" t="s">
        <v>384</v>
      </c>
      <c r="D244" s="137" t="s">
        <v>133</v>
      </c>
      <c r="E244" s="138">
        <v>0.36</v>
      </c>
      <c r="F244" s="139"/>
      <c r="G244" s="140">
        <f>ROUND(E244*F244,2)</f>
        <v>0</v>
      </c>
      <c r="H244" s="139"/>
      <c r="I244" s="140">
        <f>ROUND(E244*H244,2)</f>
        <v>0</v>
      </c>
      <c r="J244" s="139"/>
      <c r="K244" s="140">
        <f>ROUND(E244*J244,2)</f>
        <v>0</v>
      </c>
      <c r="L244" s="140">
        <v>21</v>
      </c>
      <c r="M244" s="140">
        <f>G244*(1+L244/100)</f>
        <v>0</v>
      </c>
      <c r="N244" s="137">
        <v>1.8907700000000001</v>
      </c>
      <c r="O244" s="137">
        <f>ROUND(E244*N244,5)</f>
        <v>0.68067999999999995</v>
      </c>
      <c r="P244" s="137">
        <v>0</v>
      </c>
      <c r="Q244" s="137">
        <f>ROUND(E244*P244,5)</f>
        <v>0</v>
      </c>
      <c r="R244" s="137"/>
      <c r="S244" s="137"/>
      <c r="T244" s="173">
        <v>1.3169999999999999</v>
      </c>
      <c r="U244" s="137">
        <f>ROUND(E244*T244,2)</f>
        <v>0.47</v>
      </c>
      <c r="V244" s="98"/>
    </row>
    <row r="245" spans="1:22" x14ac:dyDescent="0.2">
      <c r="A245" s="135"/>
      <c r="B245" s="135"/>
      <c r="C245" s="174" t="s">
        <v>385</v>
      </c>
      <c r="D245" s="175"/>
      <c r="E245" s="176">
        <v>0.36</v>
      </c>
      <c r="F245" s="140"/>
      <c r="G245" s="140"/>
      <c r="H245" s="140"/>
      <c r="I245" s="140"/>
      <c r="J245" s="140"/>
      <c r="K245" s="140"/>
      <c r="L245" s="140"/>
      <c r="M245" s="140"/>
      <c r="N245" s="137"/>
      <c r="O245" s="137"/>
      <c r="P245" s="137"/>
      <c r="Q245" s="137"/>
      <c r="R245" s="137"/>
      <c r="S245" s="137"/>
      <c r="T245" s="173"/>
      <c r="U245" s="137"/>
      <c r="V245" s="98"/>
    </row>
    <row r="246" spans="1:22" x14ac:dyDescent="0.2">
      <c r="A246" s="130" t="s">
        <v>53</v>
      </c>
      <c r="B246" s="130" t="s">
        <v>104</v>
      </c>
      <c r="C246" s="131" t="s">
        <v>105</v>
      </c>
      <c r="D246" s="132"/>
      <c r="E246" s="133"/>
      <c r="F246" s="134"/>
      <c r="G246" s="134">
        <f>SUMIF(AE247:AE281,"&lt;&gt;NOR",G247:G281)</f>
        <v>0</v>
      </c>
      <c r="H246" s="134"/>
      <c r="I246" s="134">
        <f>SUM(I247:I281)</f>
        <v>0</v>
      </c>
      <c r="J246" s="134"/>
      <c r="K246" s="134">
        <f>SUM(K247:K281)</f>
        <v>0</v>
      </c>
      <c r="L246" s="134"/>
      <c r="M246" s="134">
        <f>SUM(M247:M281)</f>
        <v>0</v>
      </c>
      <c r="N246" s="132"/>
      <c r="O246" s="132">
        <f>SUM(O247:O281)</f>
        <v>957.2903399999999</v>
      </c>
      <c r="P246" s="132"/>
      <c r="Q246" s="132">
        <f>SUM(Q247:Q281)</f>
        <v>0</v>
      </c>
      <c r="R246" s="132"/>
      <c r="S246" s="132"/>
      <c r="T246" s="181"/>
      <c r="U246" s="132">
        <f>SUM(U247:U281)</f>
        <v>603.36</v>
      </c>
    </row>
    <row r="247" spans="1:22" ht="22.5" x14ac:dyDescent="0.2">
      <c r="A247" s="135">
        <v>78</v>
      </c>
      <c r="B247" s="135" t="s">
        <v>386</v>
      </c>
      <c r="C247" s="136" t="s">
        <v>387</v>
      </c>
      <c r="D247" s="137" t="s">
        <v>156</v>
      </c>
      <c r="E247" s="138">
        <v>841.77449999999999</v>
      </c>
      <c r="F247" s="139"/>
      <c r="G247" s="140">
        <f>ROUND(E247*F247,2)</f>
        <v>0</v>
      </c>
      <c r="H247" s="139"/>
      <c r="I247" s="140">
        <f>ROUND(E247*H247,2)</f>
        <v>0</v>
      </c>
      <c r="J247" s="139"/>
      <c r="K247" s="140">
        <f>ROUND(E247*J247,2)</f>
        <v>0</v>
      </c>
      <c r="L247" s="140">
        <v>21</v>
      </c>
      <c r="M247" s="140">
        <f>G247*(1+L247/100)</f>
        <v>0</v>
      </c>
      <c r="N247" s="137">
        <v>0.48574000000000001</v>
      </c>
      <c r="O247" s="137">
        <f>ROUND(E247*N247,5)</f>
        <v>408.88355000000001</v>
      </c>
      <c r="P247" s="137">
        <v>0</v>
      </c>
      <c r="Q247" s="137">
        <f>ROUND(E247*P247,5)</f>
        <v>0</v>
      </c>
      <c r="R247" s="137"/>
      <c r="S247" s="137"/>
      <c r="T247" s="173">
        <v>5.7000000000000002E-2</v>
      </c>
      <c r="U247" s="137">
        <f>ROUND(E247*T247,2)</f>
        <v>47.98</v>
      </c>
      <c r="V247" s="98"/>
    </row>
    <row r="248" spans="1:22" x14ac:dyDescent="0.2">
      <c r="A248" s="135"/>
      <c r="B248" s="135"/>
      <c r="C248" s="174" t="s">
        <v>388</v>
      </c>
      <c r="D248" s="175"/>
      <c r="E248" s="176">
        <v>833.7</v>
      </c>
      <c r="F248" s="140"/>
      <c r="G248" s="140"/>
      <c r="H248" s="140"/>
      <c r="I248" s="140"/>
      <c r="J248" s="140"/>
      <c r="K248" s="140"/>
      <c r="L248" s="140"/>
      <c r="M248" s="140"/>
      <c r="N248" s="137"/>
      <c r="O248" s="137"/>
      <c r="P248" s="137"/>
      <c r="Q248" s="137"/>
      <c r="R248" s="137"/>
      <c r="S248" s="137"/>
      <c r="T248" s="173"/>
      <c r="U248" s="137"/>
      <c r="V248" s="98"/>
    </row>
    <row r="249" spans="1:22" x14ac:dyDescent="0.2">
      <c r="A249" s="135"/>
      <c r="B249" s="135"/>
      <c r="C249" s="174" t="s">
        <v>389</v>
      </c>
      <c r="D249" s="175"/>
      <c r="E249" s="176">
        <v>4.9545000000000003</v>
      </c>
      <c r="F249" s="140"/>
      <c r="G249" s="140"/>
      <c r="H249" s="140"/>
      <c r="I249" s="140"/>
      <c r="J249" s="140"/>
      <c r="K249" s="140"/>
      <c r="L249" s="140"/>
      <c r="M249" s="140"/>
      <c r="N249" s="137"/>
      <c r="O249" s="137"/>
      <c r="P249" s="137"/>
      <c r="Q249" s="137"/>
      <c r="R249" s="137"/>
      <c r="S249" s="137"/>
      <c r="T249" s="173"/>
      <c r="U249" s="137"/>
      <c r="V249" s="98"/>
    </row>
    <row r="250" spans="1:22" x14ac:dyDescent="0.2">
      <c r="A250" s="135"/>
      <c r="B250" s="135"/>
      <c r="C250" s="174" t="s">
        <v>390</v>
      </c>
      <c r="D250" s="175"/>
      <c r="E250" s="176">
        <v>3.12</v>
      </c>
      <c r="F250" s="140"/>
      <c r="G250" s="140"/>
      <c r="H250" s="140"/>
      <c r="I250" s="140"/>
      <c r="J250" s="140"/>
      <c r="K250" s="140"/>
      <c r="L250" s="140"/>
      <c r="M250" s="140"/>
      <c r="N250" s="137"/>
      <c r="O250" s="137"/>
      <c r="P250" s="137"/>
      <c r="Q250" s="137"/>
      <c r="R250" s="137"/>
      <c r="S250" s="137"/>
      <c r="T250" s="173"/>
      <c r="U250" s="137"/>
      <c r="V250" s="98"/>
    </row>
    <row r="251" spans="1:22" ht="22.5" x14ac:dyDescent="0.2">
      <c r="A251" s="135">
        <v>79</v>
      </c>
      <c r="B251" s="135" t="s">
        <v>391</v>
      </c>
      <c r="C251" s="136" t="s">
        <v>392</v>
      </c>
      <c r="D251" s="137" t="s">
        <v>156</v>
      </c>
      <c r="E251" s="138">
        <v>833.7</v>
      </c>
      <c r="F251" s="139"/>
      <c r="G251" s="140">
        <f>ROUND(E251*F251,2)</f>
        <v>0</v>
      </c>
      <c r="H251" s="139"/>
      <c r="I251" s="140">
        <f>ROUND(E251*H251,2)</f>
        <v>0</v>
      </c>
      <c r="J251" s="139"/>
      <c r="K251" s="140">
        <f>ROUND(E251*J251,2)</f>
        <v>0</v>
      </c>
      <c r="L251" s="140">
        <v>21</v>
      </c>
      <c r="M251" s="140">
        <f>G251*(1+L251/100)</f>
        <v>0</v>
      </c>
      <c r="N251" s="137">
        <v>0.28799999999999998</v>
      </c>
      <c r="O251" s="137">
        <f>ROUND(E251*N251,5)</f>
        <v>240.10560000000001</v>
      </c>
      <c r="P251" s="137">
        <v>0</v>
      </c>
      <c r="Q251" s="137">
        <f>ROUND(E251*P251,5)</f>
        <v>0</v>
      </c>
      <c r="R251" s="137"/>
      <c r="S251" s="137"/>
      <c r="T251" s="173">
        <v>2.3E-2</v>
      </c>
      <c r="U251" s="137">
        <f>ROUND(E251*T251,2)</f>
        <v>19.18</v>
      </c>
      <c r="V251" s="98"/>
    </row>
    <row r="252" spans="1:22" x14ac:dyDescent="0.2">
      <c r="A252" s="135"/>
      <c r="B252" s="135"/>
      <c r="C252" s="174" t="s">
        <v>388</v>
      </c>
      <c r="D252" s="175"/>
      <c r="E252" s="176">
        <v>833.7</v>
      </c>
      <c r="F252" s="140"/>
      <c r="G252" s="140"/>
      <c r="H252" s="140"/>
      <c r="I252" s="140"/>
      <c r="J252" s="140"/>
      <c r="K252" s="140"/>
      <c r="L252" s="140"/>
      <c r="M252" s="140"/>
      <c r="N252" s="137"/>
      <c r="O252" s="137"/>
      <c r="P252" s="137"/>
      <c r="Q252" s="137"/>
      <c r="R252" s="137"/>
      <c r="S252" s="137"/>
      <c r="T252" s="173"/>
      <c r="U252" s="137"/>
      <c r="V252" s="98"/>
    </row>
    <row r="253" spans="1:22" ht="22.5" x14ac:dyDescent="0.2">
      <c r="A253" s="135">
        <v>80</v>
      </c>
      <c r="B253" s="135" t="s">
        <v>393</v>
      </c>
      <c r="C253" s="136" t="s">
        <v>394</v>
      </c>
      <c r="D253" s="137" t="s">
        <v>156</v>
      </c>
      <c r="E253" s="138">
        <v>81.900000000000006</v>
      </c>
      <c r="F253" s="139"/>
      <c r="G253" s="140">
        <f>ROUND(E253*F253,2)</f>
        <v>0</v>
      </c>
      <c r="H253" s="139"/>
      <c r="I253" s="140">
        <f>ROUND(E253*H253,2)</f>
        <v>0</v>
      </c>
      <c r="J253" s="139"/>
      <c r="K253" s="140">
        <f>ROUND(E253*J253,2)</f>
        <v>0</v>
      </c>
      <c r="L253" s="140">
        <v>21</v>
      </c>
      <c r="M253" s="140">
        <f>G253*(1+L253/100)</f>
        <v>0</v>
      </c>
      <c r="N253" s="137">
        <v>0.441</v>
      </c>
      <c r="O253" s="137">
        <f>ROUND(E253*N253,5)</f>
        <v>36.117899999999999</v>
      </c>
      <c r="P253" s="137">
        <v>0</v>
      </c>
      <c r="Q253" s="137">
        <f>ROUND(E253*P253,5)</f>
        <v>0</v>
      </c>
      <c r="R253" s="137"/>
      <c r="S253" s="137"/>
      <c r="T253" s="173">
        <v>2.9000000000000001E-2</v>
      </c>
      <c r="U253" s="137">
        <f>ROUND(E253*T253,2)</f>
        <v>2.38</v>
      </c>
      <c r="V253" s="98"/>
    </row>
    <row r="254" spans="1:22" x14ac:dyDescent="0.2">
      <c r="A254" s="135"/>
      <c r="B254" s="135"/>
      <c r="C254" s="174" t="s">
        <v>395</v>
      </c>
      <c r="D254" s="175"/>
      <c r="E254" s="176">
        <v>81.900000000000006</v>
      </c>
      <c r="F254" s="140"/>
      <c r="G254" s="140"/>
      <c r="H254" s="140"/>
      <c r="I254" s="140"/>
      <c r="J254" s="140"/>
      <c r="K254" s="140"/>
      <c r="L254" s="140"/>
      <c r="M254" s="140"/>
      <c r="N254" s="137"/>
      <c r="O254" s="137"/>
      <c r="P254" s="137"/>
      <c r="Q254" s="137"/>
      <c r="R254" s="137"/>
      <c r="S254" s="137"/>
      <c r="T254" s="173"/>
      <c r="U254" s="137"/>
      <c r="V254" s="98"/>
    </row>
    <row r="255" spans="1:22" x14ac:dyDescent="0.2">
      <c r="A255" s="135">
        <v>81</v>
      </c>
      <c r="B255" s="135" t="s">
        <v>396</v>
      </c>
      <c r="C255" s="136" t="s">
        <v>397</v>
      </c>
      <c r="D255" s="137" t="s">
        <v>156</v>
      </c>
      <c r="E255" s="138">
        <v>833.7</v>
      </c>
      <c r="F255" s="139"/>
      <c r="G255" s="140">
        <f>ROUND(E255*F255,2)</f>
        <v>0</v>
      </c>
      <c r="H255" s="139"/>
      <c r="I255" s="140">
        <f>ROUND(E255*H255,2)</f>
        <v>0</v>
      </c>
      <c r="J255" s="139"/>
      <c r="K255" s="140">
        <f>ROUND(E255*J255,2)</f>
        <v>0</v>
      </c>
      <c r="L255" s="140">
        <v>21</v>
      </c>
      <c r="M255" s="140">
        <f>G255*(1+L255/100)</f>
        <v>0</v>
      </c>
      <c r="N255" s="137">
        <v>0.1104</v>
      </c>
      <c r="O255" s="137">
        <f>ROUND(E255*N255,5)</f>
        <v>92.040480000000002</v>
      </c>
      <c r="P255" s="137">
        <v>0</v>
      </c>
      <c r="Q255" s="137">
        <f>ROUND(E255*P255,5)</f>
        <v>0</v>
      </c>
      <c r="R255" s="137"/>
      <c r="S255" s="137"/>
      <c r="T255" s="173">
        <v>4.4999999999999998E-2</v>
      </c>
      <c r="U255" s="137">
        <f>ROUND(E255*T255,2)</f>
        <v>37.520000000000003</v>
      </c>
      <c r="V255" s="98"/>
    </row>
    <row r="256" spans="1:22" x14ac:dyDescent="0.2">
      <c r="A256" s="135"/>
      <c r="B256" s="135"/>
      <c r="C256" s="174" t="s">
        <v>388</v>
      </c>
      <c r="D256" s="175"/>
      <c r="E256" s="176">
        <v>833.7</v>
      </c>
      <c r="F256" s="140"/>
      <c r="G256" s="140"/>
      <c r="H256" s="140"/>
      <c r="I256" s="140"/>
      <c r="J256" s="140"/>
      <c r="K256" s="140"/>
      <c r="L256" s="140"/>
      <c r="M256" s="140"/>
      <c r="N256" s="137"/>
      <c r="O256" s="137"/>
      <c r="P256" s="137"/>
      <c r="Q256" s="137"/>
      <c r="R256" s="137"/>
      <c r="S256" s="137"/>
      <c r="T256" s="173"/>
      <c r="U256" s="137"/>
      <c r="V256" s="98"/>
    </row>
    <row r="257" spans="1:22" x14ac:dyDescent="0.2">
      <c r="A257" s="135">
        <v>82</v>
      </c>
      <c r="B257" s="135" t="s">
        <v>398</v>
      </c>
      <c r="C257" s="136" t="s">
        <v>399</v>
      </c>
      <c r="D257" s="137" t="s">
        <v>156</v>
      </c>
      <c r="E257" s="138">
        <v>833.7</v>
      </c>
      <c r="F257" s="139"/>
      <c r="G257" s="140">
        <f>ROUND(E257*F257,2)</f>
        <v>0</v>
      </c>
      <c r="H257" s="139"/>
      <c r="I257" s="140">
        <f>ROUND(E257*H257,2)</f>
        <v>0</v>
      </c>
      <c r="J257" s="139"/>
      <c r="K257" s="140">
        <f>ROUND(E257*J257,2)</f>
        <v>0</v>
      </c>
      <c r="L257" s="140">
        <v>21</v>
      </c>
      <c r="M257" s="140">
        <f>G257*(1+L257/100)</f>
        <v>0</v>
      </c>
      <c r="N257" s="137">
        <v>0.13800000000000001</v>
      </c>
      <c r="O257" s="137">
        <f>ROUND(E257*N257,5)</f>
        <v>115.0506</v>
      </c>
      <c r="P257" s="137">
        <v>0</v>
      </c>
      <c r="Q257" s="137">
        <f>ROUND(E257*P257,5)</f>
        <v>0</v>
      </c>
      <c r="R257" s="137"/>
      <c r="S257" s="137"/>
      <c r="T257" s="173">
        <v>4.7E-2</v>
      </c>
      <c r="U257" s="137">
        <f>ROUND(E257*T257,2)</f>
        <v>39.18</v>
      </c>
      <c r="V257" s="98"/>
    </row>
    <row r="258" spans="1:22" x14ac:dyDescent="0.2">
      <c r="A258" s="135"/>
      <c r="B258" s="135"/>
      <c r="C258" s="174" t="s">
        <v>388</v>
      </c>
      <c r="D258" s="175"/>
      <c r="E258" s="176">
        <v>833.7</v>
      </c>
      <c r="F258" s="140"/>
      <c r="G258" s="140"/>
      <c r="H258" s="140"/>
      <c r="I258" s="140"/>
      <c r="J258" s="140"/>
      <c r="K258" s="140"/>
      <c r="L258" s="140"/>
      <c r="M258" s="140"/>
      <c r="N258" s="137"/>
      <c r="O258" s="137"/>
      <c r="P258" s="137"/>
      <c r="Q258" s="137"/>
      <c r="R258" s="137"/>
      <c r="S258" s="137"/>
      <c r="T258" s="173"/>
      <c r="U258" s="137"/>
      <c r="V258" s="98"/>
    </row>
    <row r="259" spans="1:22" x14ac:dyDescent="0.2">
      <c r="A259" s="135">
        <v>83</v>
      </c>
      <c r="B259" s="135" t="s">
        <v>400</v>
      </c>
      <c r="C259" s="136" t="s">
        <v>401</v>
      </c>
      <c r="D259" s="137" t="s">
        <v>156</v>
      </c>
      <c r="E259" s="138">
        <v>81.900000000000006</v>
      </c>
      <c r="F259" s="139"/>
      <c r="G259" s="140">
        <f>ROUND(E259*F259,2)</f>
        <v>0</v>
      </c>
      <c r="H259" s="139"/>
      <c r="I259" s="140">
        <f>ROUND(E259*H259,2)</f>
        <v>0</v>
      </c>
      <c r="J259" s="139"/>
      <c r="K259" s="140">
        <f>ROUND(E259*J259,2)</f>
        <v>0</v>
      </c>
      <c r="L259" s="140">
        <v>21</v>
      </c>
      <c r="M259" s="140">
        <f>G259*(1+L259/100)</f>
        <v>0</v>
      </c>
      <c r="N259" s="137">
        <v>5.5449999999999999E-2</v>
      </c>
      <c r="O259" s="137">
        <f>ROUND(E259*N259,5)</f>
        <v>4.5413600000000001</v>
      </c>
      <c r="P259" s="137">
        <v>0</v>
      </c>
      <c r="Q259" s="137">
        <f>ROUND(E259*P259,5)</f>
        <v>0</v>
      </c>
      <c r="R259" s="137"/>
      <c r="S259" s="137"/>
      <c r="T259" s="173">
        <v>0.442</v>
      </c>
      <c r="U259" s="137">
        <f>ROUND(E259*T259,2)</f>
        <v>36.200000000000003</v>
      </c>
      <c r="V259" s="98"/>
    </row>
    <row r="260" spans="1:22" x14ac:dyDescent="0.2">
      <c r="A260" s="135"/>
      <c r="B260" s="135"/>
      <c r="C260" s="174" t="s">
        <v>402</v>
      </c>
      <c r="D260" s="175"/>
      <c r="E260" s="176">
        <v>81.900000000000006</v>
      </c>
      <c r="F260" s="140"/>
      <c r="G260" s="140"/>
      <c r="H260" s="140"/>
      <c r="I260" s="140"/>
      <c r="J260" s="140"/>
      <c r="K260" s="140"/>
      <c r="L260" s="140"/>
      <c r="M260" s="140"/>
      <c r="N260" s="137"/>
      <c r="O260" s="137"/>
      <c r="P260" s="137"/>
      <c r="Q260" s="137"/>
      <c r="R260" s="137"/>
      <c r="S260" s="137"/>
      <c r="T260" s="173"/>
      <c r="U260" s="137"/>
      <c r="V260" s="98"/>
    </row>
    <row r="261" spans="1:22" x14ac:dyDescent="0.2">
      <c r="A261" s="135">
        <v>84</v>
      </c>
      <c r="B261" s="135" t="s">
        <v>403</v>
      </c>
      <c r="C261" s="136" t="s">
        <v>404</v>
      </c>
      <c r="D261" s="137" t="s">
        <v>156</v>
      </c>
      <c r="E261" s="138">
        <v>85.995000000000005</v>
      </c>
      <c r="F261" s="139"/>
      <c r="G261" s="140">
        <f>ROUND(E261*F261,2)</f>
        <v>0</v>
      </c>
      <c r="H261" s="139"/>
      <c r="I261" s="140">
        <f>ROUND(E261*H261,2)</f>
        <v>0</v>
      </c>
      <c r="J261" s="139"/>
      <c r="K261" s="140">
        <f>ROUND(E261*J261,2)</f>
        <v>0</v>
      </c>
      <c r="L261" s="140">
        <v>21</v>
      </c>
      <c r="M261" s="140">
        <f>G261*(1+L261/100)</f>
        <v>0</v>
      </c>
      <c r="N261" s="137">
        <v>0.129</v>
      </c>
      <c r="O261" s="137">
        <f>ROUND(E261*N261,5)</f>
        <v>11.093360000000001</v>
      </c>
      <c r="P261" s="137">
        <v>0</v>
      </c>
      <c r="Q261" s="137">
        <f>ROUND(E261*P261,5)</f>
        <v>0</v>
      </c>
      <c r="R261" s="137"/>
      <c r="S261" s="137"/>
      <c r="T261" s="173">
        <v>0</v>
      </c>
      <c r="U261" s="137">
        <f>ROUND(E261*T261,2)</f>
        <v>0</v>
      </c>
      <c r="V261" s="98"/>
    </row>
    <row r="262" spans="1:22" x14ac:dyDescent="0.2">
      <c r="A262" s="135"/>
      <c r="B262" s="135"/>
      <c r="C262" s="174" t="s">
        <v>405</v>
      </c>
      <c r="D262" s="175"/>
      <c r="E262" s="176">
        <v>85.995000000000005</v>
      </c>
      <c r="F262" s="140"/>
      <c r="G262" s="140"/>
      <c r="H262" s="140"/>
      <c r="I262" s="140"/>
      <c r="J262" s="140"/>
      <c r="K262" s="140"/>
      <c r="L262" s="140"/>
      <c r="M262" s="140"/>
      <c r="N262" s="137"/>
      <c r="O262" s="137"/>
      <c r="P262" s="137"/>
      <c r="Q262" s="137"/>
      <c r="R262" s="137"/>
      <c r="S262" s="137"/>
      <c r="T262" s="173"/>
      <c r="U262" s="137"/>
      <c r="V262" s="98"/>
    </row>
    <row r="263" spans="1:22" x14ac:dyDescent="0.2">
      <c r="A263" s="135">
        <v>85</v>
      </c>
      <c r="B263" s="135" t="s">
        <v>406</v>
      </c>
      <c r="C263" s="136" t="s">
        <v>407</v>
      </c>
      <c r="D263" s="137" t="s">
        <v>156</v>
      </c>
      <c r="E263" s="138">
        <v>833.7</v>
      </c>
      <c r="F263" s="139"/>
      <c r="G263" s="140">
        <f>ROUND(E263*F263,2)</f>
        <v>0</v>
      </c>
      <c r="H263" s="139"/>
      <c r="I263" s="140">
        <f>ROUND(E263*H263,2)</f>
        <v>0</v>
      </c>
      <c r="J263" s="139"/>
      <c r="K263" s="140">
        <f>ROUND(E263*J263,2)</f>
        <v>0</v>
      </c>
      <c r="L263" s="140">
        <v>21</v>
      </c>
      <c r="M263" s="140">
        <f>G263*(1+L263/100)</f>
        <v>0</v>
      </c>
      <c r="N263" s="137">
        <v>3.0779999999999998E-2</v>
      </c>
      <c r="O263" s="137">
        <f>ROUND(E263*N263,5)</f>
        <v>25.661290000000001</v>
      </c>
      <c r="P263" s="137">
        <v>0</v>
      </c>
      <c r="Q263" s="137">
        <f>ROUND(E263*P263,5)</f>
        <v>0</v>
      </c>
      <c r="R263" s="137"/>
      <c r="S263" s="137"/>
      <c r="T263" s="173">
        <v>0.38269999999999998</v>
      </c>
      <c r="U263" s="137">
        <f>ROUND(E263*T263,2)</f>
        <v>319.06</v>
      </c>
      <c r="V263" s="98"/>
    </row>
    <row r="264" spans="1:22" ht="36" customHeight="1" x14ac:dyDescent="0.2">
      <c r="A264" s="135"/>
      <c r="B264" s="135"/>
      <c r="C264" s="262" t="s">
        <v>408</v>
      </c>
      <c r="D264" s="263"/>
      <c r="E264" s="264"/>
      <c r="F264" s="265"/>
      <c r="G264" s="266"/>
      <c r="H264" s="140"/>
      <c r="I264" s="140"/>
      <c r="J264" s="140"/>
      <c r="K264" s="140"/>
      <c r="L264" s="140"/>
      <c r="M264" s="140"/>
      <c r="N264" s="137"/>
      <c r="O264" s="137"/>
      <c r="P264" s="137"/>
      <c r="Q264" s="137"/>
      <c r="R264" s="137"/>
      <c r="S264" s="137"/>
      <c r="T264" s="173"/>
      <c r="U264" s="137"/>
      <c r="V264" s="98"/>
    </row>
    <row r="265" spans="1:22" ht="22.5" x14ac:dyDescent="0.2">
      <c r="A265" s="135">
        <v>86</v>
      </c>
      <c r="B265" s="135" t="s">
        <v>409</v>
      </c>
      <c r="C265" s="136" t="s">
        <v>410</v>
      </c>
      <c r="D265" s="137" t="s">
        <v>152</v>
      </c>
      <c r="E265" s="138">
        <v>352.5</v>
      </c>
      <c r="F265" s="139"/>
      <c r="G265" s="140">
        <f>ROUND(E265*F265,2)</f>
        <v>0</v>
      </c>
      <c r="H265" s="139"/>
      <c r="I265" s="140">
        <f>ROUND(E265*H265,2)</f>
        <v>0</v>
      </c>
      <c r="J265" s="139"/>
      <c r="K265" s="140">
        <f>ROUND(E265*J265,2)</f>
        <v>0</v>
      </c>
      <c r="L265" s="140">
        <v>21</v>
      </c>
      <c r="M265" s="140">
        <f>G265*(1+L265/100)</f>
        <v>0</v>
      </c>
      <c r="N265" s="137">
        <v>4.4000000000000002E-4</v>
      </c>
      <c r="O265" s="137">
        <f>ROUND(E265*N265,5)</f>
        <v>0.15509999999999999</v>
      </c>
      <c r="P265" s="137">
        <v>0</v>
      </c>
      <c r="Q265" s="137">
        <f>ROUND(E265*P265,5)</f>
        <v>0</v>
      </c>
      <c r="R265" s="137"/>
      <c r="S265" s="137"/>
      <c r="T265" s="173">
        <v>8.1600000000000006E-3</v>
      </c>
      <c r="U265" s="137">
        <f>ROUND(E265*T265,2)</f>
        <v>2.88</v>
      </c>
      <c r="V265" s="98"/>
    </row>
    <row r="266" spans="1:22" x14ac:dyDescent="0.2">
      <c r="A266" s="135"/>
      <c r="B266" s="135"/>
      <c r="C266" s="174" t="s">
        <v>411</v>
      </c>
      <c r="D266" s="175"/>
      <c r="E266" s="176">
        <v>205.5</v>
      </c>
      <c r="F266" s="140"/>
      <c r="G266" s="140"/>
      <c r="H266" s="140"/>
      <c r="I266" s="140"/>
      <c r="J266" s="140"/>
      <c r="K266" s="140"/>
      <c r="L266" s="140"/>
      <c r="M266" s="140"/>
      <c r="N266" s="137"/>
      <c r="O266" s="137"/>
      <c r="P266" s="137"/>
      <c r="Q266" s="137"/>
      <c r="R266" s="137"/>
      <c r="S266" s="137"/>
      <c r="T266" s="173"/>
      <c r="U266" s="137"/>
      <c r="V266" s="98"/>
    </row>
    <row r="267" spans="1:22" x14ac:dyDescent="0.2">
      <c r="A267" s="135"/>
      <c r="B267" s="135"/>
      <c r="C267" s="174" t="s">
        <v>412</v>
      </c>
      <c r="D267" s="175"/>
      <c r="E267" s="176">
        <v>147</v>
      </c>
      <c r="F267" s="140"/>
      <c r="G267" s="140"/>
      <c r="H267" s="140"/>
      <c r="I267" s="140"/>
      <c r="J267" s="140"/>
      <c r="K267" s="140"/>
      <c r="L267" s="140"/>
      <c r="M267" s="140"/>
      <c r="N267" s="137"/>
      <c r="O267" s="137"/>
      <c r="P267" s="137"/>
      <c r="Q267" s="137"/>
      <c r="R267" s="137"/>
      <c r="S267" s="137"/>
      <c r="T267" s="173"/>
      <c r="U267" s="137"/>
      <c r="V267" s="98"/>
    </row>
    <row r="268" spans="1:22" ht="22.5" x14ac:dyDescent="0.2">
      <c r="A268" s="135">
        <v>87</v>
      </c>
      <c r="B268" s="135" t="s">
        <v>413</v>
      </c>
      <c r="C268" s="136" t="s">
        <v>414</v>
      </c>
      <c r="D268" s="137" t="s">
        <v>224</v>
      </c>
      <c r="E268" s="138">
        <v>1</v>
      </c>
      <c r="F268" s="139"/>
      <c r="G268" s="140">
        <f>ROUND(E268*F268,2)</f>
        <v>0</v>
      </c>
      <c r="H268" s="139"/>
      <c r="I268" s="140">
        <f>ROUND(E268*H268,2)</f>
        <v>0</v>
      </c>
      <c r="J268" s="139"/>
      <c r="K268" s="140">
        <f>ROUND(E268*J268,2)</f>
        <v>0</v>
      </c>
      <c r="L268" s="140">
        <v>21</v>
      </c>
      <c r="M268" s="140">
        <f>G268*(1+L268/100)</f>
        <v>0</v>
      </c>
      <c r="N268" s="137">
        <v>0</v>
      </c>
      <c r="O268" s="137">
        <f>ROUND(E268*N268,5)</f>
        <v>0</v>
      </c>
      <c r="P268" s="137">
        <v>0</v>
      </c>
      <c r="Q268" s="137">
        <f>ROUND(E268*P268,5)</f>
        <v>0</v>
      </c>
      <c r="R268" s="137"/>
      <c r="S268" s="137"/>
      <c r="T268" s="173">
        <v>0</v>
      </c>
      <c r="U268" s="137">
        <f>ROUND(E268*T268,2)</f>
        <v>0</v>
      </c>
      <c r="V268" s="98"/>
    </row>
    <row r="269" spans="1:22" x14ac:dyDescent="0.2">
      <c r="A269" s="135">
        <v>88</v>
      </c>
      <c r="B269" s="135" t="s">
        <v>415</v>
      </c>
      <c r="C269" s="136" t="s">
        <v>416</v>
      </c>
      <c r="D269" s="137" t="s">
        <v>224</v>
      </c>
      <c r="E269" s="138">
        <v>3</v>
      </c>
      <c r="F269" s="139"/>
      <c r="G269" s="140">
        <f>ROUND(E269*F269,2)</f>
        <v>0</v>
      </c>
      <c r="H269" s="139"/>
      <c r="I269" s="140">
        <f>ROUND(E269*H269,2)</f>
        <v>0</v>
      </c>
      <c r="J269" s="139"/>
      <c r="K269" s="140">
        <f>ROUND(E269*J269,2)</f>
        <v>0</v>
      </c>
      <c r="L269" s="140">
        <v>21</v>
      </c>
      <c r="M269" s="140">
        <f>G269*(1+L269/100)</f>
        <v>0</v>
      </c>
      <c r="N269" s="137">
        <v>0</v>
      </c>
      <c r="O269" s="137">
        <f>ROUND(E269*N269,5)</f>
        <v>0</v>
      </c>
      <c r="P269" s="137">
        <v>0</v>
      </c>
      <c r="Q269" s="137">
        <f>ROUND(E269*P269,5)</f>
        <v>0</v>
      </c>
      <c r="R269" s="137"/>
      <c r="S269" s="137"/>
      <c r="T269" s="173">
        <v>0</v>
      </c>
      <c r="U269" s="137">
        <f>ROUND(E269*T269,2)</f>
        <v>0</v>
      </c>
      <c r="V269" s="98"/>
    </row>
    <row r="270" spans="1:22" ht="22.5" x14ac:dyDescent="0.2">
      <c r="A270" s="135">
        <v>89</v>
      </c>
      <c r="B270" s="135" t="s">
        <v>417</v>
      </c>
      <c r="C270" s="136" t="s">
        <v>418</v>
      </c>
      <c r="D270" s="137" t="s">
        <v>152</v>
      </c>
      <c r="E270" s="138">
        <v>140</v>
      </c>
      <c r="F270" s="139"/>
      <c r="G270" s="140">
        <f>ROUND(E270*F270,2)</f>
        <v>0</v>
      </c>
      <c r="H270" s="139"/>
      <c r="I270" s="140">
        <f>ROUND(E270*H270,2)</f>
        <v>0</v>
      </c>
      <c r="J270" s="139"/>
      <c r="K270" s="140">
        <f>ROUND(E270*J270,2)</f>
        <v>0</v>
      </c>
      <c r="L270" s="140">
        <v>21</v>
      </c>
      <c r="M270" s="140">
        <f>G270*(1+L270/100)</f>
        <v>0</v>
      </c>
      <c r="N270" s="137">
        <v>0.11260000000000001</v>
      </c>
      <c r="O270" s="137">
        <f>ROUND(E270*N270,5)</f>
        <v>15.763999999999999</v>
      </c>
      <c r="P270" s="137">
        <v>0</v>
      </c>
      <c r="Q270" s="137">
        <f>ROUND(E270*P270,5)</f>
        <v>0</v>
      </c>
      <c r="R270" s="137"/>
      <c r="S270" s="137"/>
      <c r="T270" s="173">
        <v>0.55249999999999999</v>
      </c>
      <c r="U270" s="137">
        <f>ROUND(E270*T270,2)</f>
        <v>77.349999999999994</v>
      </c>
      <c r="V270" s="98"/>
    </row>
    <row r="271" spans="1:22" ht="22.5" x14ac:dyDescent="0.2">
      <c r="A271" s="135">
        <v>90</v>
      </c>
      <c r="B271" s="135" t="s">
        <v>419</v>
      </c>
      <c r="C271" s="136" t="s">
        <v>420</v>
      </c>
      <c r="D271" s="137" t="s">
        <v>196</v>
      </c>
      <c r="E271" s="138">
        <v>35</v>
      </c>
      <c r="F271" s="139"/>
      <c r="G271" s="140">
        <f>ROUND(E271*F271,2)</f>
        <v>0</v>
      </c>
      <c r="H271" s="139"/>
      <c r="I271" s="140">
        <f>ROUND(E271*H271,2)</f>
        <v>0</v>
      </c>
      <c r="J271" s="139"/>
      <c r="K271" s="140">
        <f>ROUND(E271*J271,2)</f>
        <v>0</v>
      </c>
      <c r="L271" s="140">
        <v>21</v>
      </c>
      <c r="M271" s="140">
        <f>G271*(1+L271/100)</f>
        <v>0</v>
      </c>
      <c r="N271" s="137">
        <v>0.13164000000000001</v>
      </c>
      <c r="O271" s="137">
        <f>ROUND(E271*N271,5)</f>
        <v>4.6074000000000002</v>
      </c>
      <c r="P271" s="137">
        <v>0</v>
      </c>
      <c r="Q271" s="137">
        <f>ROUND(E271*P271,5)</f>
        <v>0</v>
      </c>
      <c r="R271" s="137"/>
      <c r="S271" s="137"/>
      <c r="T271" s="173">
        <v>0.24782000000000001</v>
      </c>
      <c r="U271" s="137">
        <f>ROUND(E271*T271,2)</f>
        <v>8.67</v>
      </c>
      <c r="V271" s="98"/>
    </row>
    <row r="272" spans="1:22" ht="26.25" customHeight="1" x14ac:dyDescent="0.2">
      <c r="A272" s="135"/>
      <c r="B272" s="135"/>
      <c r="C272" s="262" t="s">
        <v>421</v>
      </c>
      <c r="D272" s="263"/>
      <c r="E272" s="264"/>
      <c r="F272" s="265"/>
      <c r="G272" s="266"/>
      <c r="H272" s="140"/>
      <c r="I272" s="140"/>
      <c r="J272" s="140"/>
      <c r="K272" s="140"/>
      <c r="L272" s="140"/>
      <c r="M272" s="140"/>
      <c r="N272" s="137"/>
      <c r="O272" s="137"/>
      <c r="P272" s="137"/>
      <c r="Q272" s="137"/>
      <c r="R272" s="137"/>
      <c r="S272" s="137"/>
      <c r="T272" s="173"/>
      <c r="U272" s="137"/>
      <c r="V272" s="98"/>
    </row>
    <row r="273" spans="1:22" ht="22.5" x14ac:dyDescent="0.2">
      <c r="A273" s="135">
        <v>91</v>
      </c>
      <c r="B273" s="135" t="s">
        <v>422</v>
      </c>
      <c r="C273" s="136" t="s">
        <v>423</v>
      </c>
      <c r="D273" s="137" t="s">
        <v>196</v>
      </c>
      <c r="E273" s="138">
        <v>35</v>
      </c>
      <c r="F273" s="139"/>
      <c r="G273" s="140">
        <f>ROUND(E273*F273,2)</f>
        <v>0</v>
      </c>
      <c r="H273" s="139"/>
      <c r="I273" s="140">
        <f>ROUND(E273*H273,2)</f>
        <v>0</v>
      </c>
      <c r="J273" s="139"/>
      <c r="K273" s="140">
        <f>ROUND(E273*J273,2)</f>
        <v>0</v>
      </c>
      <c r="L273" s="140">
        <v>21</v>
      </c>
      <c r="M273" s="140">
        <f>G273*(1+L273/100)</f>
        <v>0</v>
      </c>
      <c r="N273" s="137">
        <v>6.6979999999999998E-2</v>
      </c>
      <c r="O273" s="137">
        <f>ROUND(E273*N273,5)</f>
        <v>2.3443000000000001</v>
      </c>
      <c r="P273" s="137">
        <v>0</v>
      </c>
      <c r="Q273" s="137">
        <f>ROUND(E273*P273,5)</f>
        <v>0</v>
      </c>
      <c r="R273" s="137"/>
      <c r="S273" s="137"/>
      <c r="T273" s="173">
        <v>0.24782000000000001</v>
      </c>
      <c r="U273" s="137">
        <f>ROUND(E273*T273,2)</f>
        <v>8.67</v>
      </c>
      <c r="V273" s="98"/>
    </row>
    <row r="274" spans="1:22" ht="26.25" customHeight="1" x14ac:dyDescent="0.2">
      <c r="A274" s="135"/>
      <c r="B274" s="135"/>
      <c r="C274" s="262" t="s">
        <v>421</v>
      </c>
      <c r="D274" s="263"/>
      <c r="E274" s="264"/>
      <c r="F274" s="265"/>
      <c r="G274" s="266"/>
      <c r="H274" s="140"/>
      <c r="I274" s="140"/>
      <c r="J274" s="140"/>
      <c r="K274" s="140"/>
      <c r="L274" s="140"/>
      <c r="M274" s="140"/>
      <c r="N274" s="137"/>
      <c r="O274" s="137"/>
      <c r="P274" s="137"/>
      <c r="Q274" s="137"/>
      <c r="R274" s="137"/>
      <c r="S274" s="137"/>
      <c r="T274" s="173"/>
      <c r="U274" s="137"/>
      <c r="V274" s="98"/>
    </row>
    <row r="275" spans="1:22" ht="33.75" x14ac:dyDescent="0.2">
      <c r="A275" s="135">
        <v>92</v>
      </c>
      <c r="B275" s="135" t="s">
        <v>424</v>
      </c>
      <c r="C275" s="136" t="s">
        <v>425</v>
      </c>
      <c r="D275" s="137" t="s">
        <v>196</v>
      </c>
      <c r="E275" s="138">
        <v>4</v>
      </c>
      <c r="F275" s="139"/>
      <c r="G275" s="140">
        <f>ROUND(E275*F275,2)</f>
        <v>0</v>
      </c>
      <c r="H275" s="139"/>
      <c r="I275" s="140">
        <f>ROUND(E275*H275,2)</f>
        <v>0</v>
      </c>
      <c r="J275" s="139"/>
      <c r="K275" s="140">
        <f>ROUND(E275*J275,2)</f>
        <v>0</v>
      </c>
      <c r="L275" s="140">
        <v>21</v>
      </c>
      <c r="M275" s="140">
        <f>G275*(1+L275/100)</f>
        <v>0</v>
      </c>
      <c r="N275" s="137">
        <v>0.11565</v>
      </c>
      <c r="O275" s="137">
        <f>ROUND(E275*N275,5)</f>
        <v>0.46260000000000001</v>
      </c>
      <c r="P275" s="137">
        <v>0</v>
      </c>
      <c r="Q275" s="137">
        <f>ROUND(E275*P275,5)</f>
        <v>0</v>
      </c>
      <c r="R275" s="137"/>
      <c r="S275" s="137"/>
      <c r="T275" s="173">
        <v>0.4597</v>
      </c>
      <c r="U275" s="137">
        <f>ROUND(E275*T275,2)</f>
        <v>1.84</v>
      </c>
      <c r="V275" s="98"/>
    </row>
    <row r="276" spans="1:22" ht="22.5" x14ac:dyDescent="0.2">
      <c r="A276" s="135">
        <v>93</v>
      </c>
      <c r="B276" s="135" t="s">
        <v>426</v>
      </c>
      <c r="C276" s="136" t="s">
        <v>427</v>
      </c>
      <c r="D276" s="137" t="s">
        <v>196</v>
      </c>
      <c r="E276" s="138">
        <v>4</v>
      </c>
      <c r="F276" s="139"/>
      <c r="G276" s="140">
        <f>ROUND(E276*F276,2)</f>
        <v>0</v>
      </c>
      <c r="H276" s="139"/>
      <c r="I276" s="140">
        <f>ROUND(E276*H276,2)</f>
        <v>0</v>
      </c>
      <c r="J276" s="139"/>
      <c r="K276" s="140">
        <f>ROUND(E276*J276,2)</f>
        <v>0</v>
      </c>
      <c r="L276" s="140">
        <v>21</v>
      </c>
      <c r="M276" s="140">
        <f>G276*(1+L276/100)</f>
        <v>0</v>
      </c>
      <c r="N276" s="137">
        <v>8.4620000000000001E-2</v>
      </c>
      <c r="O276" s="137">
        <f>ROUND(E276*N276,5)</f>
        <v>0.33848</v>
      </c>
      <c r="P276" s="137">
        <v>0</v>
      </c>
      <c r="Q276" s="137">
        <f>ROUND(E276*P276,5)</f>
        <v>0</v>
      </c>
      <c r="R276" s="137"/>
      <c r="S276" s="137"/>
      <c r="T276" s="173">
        <v>0.12391000000000001</v>
      </c>
      <c r="U276" s="137">
        <f>ROUND(E276*T276,2)</f>
        <v>0.5</v>
      </c>
      <c r="V276" s="98"/>
    </row>
    <row r="277" spans="1:22" ht="27" customHeight="1" x14ac:dyDescent="0.2">
      <c r="A277" s="135"/>
      <c r="B277" s="135"/>
      <c r="C277" s="262" t="s">
        <v>428</v>
      </c>
      <c r="D277" s="263"/>
      <c r="E277" s="264"/>
      <c r="F277" s="265"/>
      <c r="G277" s="266"/>
      <c r="H277" s="140"/>
      <c r="I277" s="140"/>
      <c r="J277" s="140"/>
      <c r="K277" s="140"/>
      <c r="L277" s="140"/>
      <c r="M277" s="140"/>
      <c r="N277" s="137"/>
      <c r="O277" s="137"/>
      <c r="P277" s="137"/>
      <c r="Q277" s="137"/>
      <c r="R277" s="137"/>
      <c r="S277" s="137"/>
      <c r="T277" s="173"/>
      <c r="U277" s="137"/>
      <c r="V277" s="98"/>
    </row>
    <row r="278" spans="1:22" ht="22.5" x14ac:dyDescent="0.2">
      <c r="A278" s="135">
        <v>94</v>
      </c>
      <c r="B278" s="135" t="s">
        <v>429</v>
      </c>
      <c r="C278" s="136" t="s">
        <v>430</v>
      </c>
      <c r="D278" s="137" t="s">
        <v>196</v>
      </c>
      <c r="E278" s="138">
        <v>35</v>
      </c>
      <c r="F278" s="139"/>
      <c r="G278" s="140">
        <f>ROUND(E278*F278,2)</f>
        <v>0</v>
      </c>
      <c r="H278" s="139"/>
      <c r="I278" s="140">
        <f>ROUND(E278*H278,2)</f>
        <v>0</v>
      </c>
      <c r="J278" s="139"/>
      <c r="K278" s="140">
        <f>ROUND(E278*J278,2)</f>
        <v>0</v>
      </c>
      <c r="L278" s="140">
        <v>21</v>
      </c>
      <c r="M278" s="140">
        <f>G278*(1+L278/100)</f>
        <v>0</v>
      </c>
      <c r="N278" s="137">
        <v>3.3600000000000001E-3</v>
      </c>
      <c r="O278" s="137">
        <f>ROUND(E278*N278,5)</f>
        <v>0.1176</v>
      </c>
      <c r="P278" s="137">
        <v>0</v>
      </c>
      <c r="Q278" s="137">
        <f>ROUND(E278*P278,5)</f>
        <v>0</v>
      </c>
      <c r="R278" s="137"/>
      <c r="S278" s="137"/>
      <c r="T278" s="173">
        <v>0.05</v>
      </c>
      <c r="U278" s="137">
        <f>ROUND(E278*T278,2)</f>
        <v>1.75</v>
      </c>
      <c r="V278" s="98"/>
    </row>
    <row r="279" spans="1:22" x14ac:dyDescent="0.2">
      <c r="A279" s="135"/>
      <c r="B279" s="135"/>
      <c r="C279" s="262" t="s">
        <v>431</v>
      </c>
      <c r="D279" s="263"/>
      <c r="E279" s="264"/>
      <c r="F279" s="265"/>
      <c r="G279" s="266"/>
      <c r="H279" s="140"/>
      <c r="I279" s="140"/>
      <c r="J279" s="140"/>
      <c r="K279" s="140"/>
      <c r="L279" s="140"/>
      <c r="M279" s="140"/>
      <c r="N279" s="137"/>
      <c r="O279" s="137"/>
      <c r="P279" s="137"/>
      <c r="Q279" s="137"/>
      <c r="R279" s="137"/>
      <c r="S279" s="137"/>
      <c r="T279" s="173"/>
      <c r="U279" s="137"/>
      <c r="V279" s="98"/>
    </row>
    <row r="280" spans="1:22" ht="22.5" x14ac:dyDescent="0.2">
      <c r="A280" s="135">
        <v>95</v>
      </c>
      <c r="B280" s="135" t="s">
        <v>432</v>
      </c>
      <c r="C280" s="136" t="s">
        <v>433</v>
      </c>
      <c r="D280" s="137" t="s">
        <v>196</v>
      </c>
      <c r="E280" s="138">
        <v>4</v>
      </c>
      <c r="F280" s="139"/>
      <c r="G280" s="140">
        <f>ROUND(E280*F280,2)</f>
        <v>0</v>
      </c>
      <c r="H280" s="139"/>
      <c r="I280" s="140">
        <f>ROUND(E280*H280,2)</f>
        <v>0</v>
      </c>
      <c r="J280" s="139"/>
      <c r="K280" s="140">
        <f>ROUND(E280*J280,2)</f>
        <v>0</v>
      </c>
      <c r="L280" s="140">
        <v>21</v>
      </c>
      <c r="M280" s="140">
        <f>G280*(1+L280/100)</f>
        <v>0</v>
      </c>
      <c r="N280" s="137">
        <v>1.6800000000000001E-3</v>
      </c>
      <c r="O280" s="137">
        <f>ROUND(E280*N280,5)</f>
        <v>6.7200000000000003E-3</v>
      </c>
      <c r="P280" s="137">
        <v>0</v>
      </c>
      <c r="Q280" s="137">
        <f>ROUND(E280*P280,5)</f>
        <v>0</v>
      </c>
      <c r="R280" s="137"/>
      <c r="S280" s="137"/>
      <c r="T280" s="173">
        <v>0.05</v>
      </c>
      <c r="U280" s="137">
        <f>ROUND(E280*T280,2)</f>
        <v>0.2</v>
      </c>
      <c r="V280" s="98"/>
    </row>
    <row r="281" spans="1:22" x14ac:dyDescent="0.2">
      <c r="A281" s="135"/>
      <c r="B281" s="135"/>
      <c r="C281" s="262" t="s">
        <v>431</v>
      </c>
      <c r="D281" s="263"/>
      <c r="E281" s="264"/>
      <c r="F281" s="265"/>
      <c r="G281" s="266"/>
      <c r="H281" s="140"/>
      <c r="I281" s="140"/>
      <c r="J281" s="140"/>
      <c r="K281" s="140"/>
      <c r="L281" s="140"/>
      <c r="M281" s="140"/>
      <c r="N281" s="137"/>
      <c r="O281" s="137"/>
      <c r="P281" s="137"/>
      <c r="Q281" s="137"/>
      <c r="R281" s="137"/>
      <c r="S281" s="137"/>
      <c r="T281" s="173"/>
      <c r="U281" s="137"/>
      <c r="V281" s="98"/>
    </row>
    <row r="282" spans="1:22" x14ac:dyDescent="0.2">
      <c r="A282" s="130" t="s">
        <v>53</v>
      </c>
      <c r="B282" s="130" t="s">
        <v>106</v>
      </c>
      <c r="C282" s="131" t="s">
        <v>107</v>
      </c>
      <c r="D282" s="132"/>
      <c r="E282" s="133"/>
      <c r="F282" s="134"/>
      <c r="G282" s="134">
        <f>SUMIF(AE283:AE287,"&lt;&gt;NOR",G283:G287)</f>
        <v>0</v>
      </c>
      <c r="H282" s="134"/>
      <c r="I282" s="134">
        <f>SUM(I283:I287)</f>
        <v>0</v>
      </c>
      <c r="J282" s="134"/>
      <c r="K282" s="134">
        <f>SUM(K283:K287)</f>
        <v>0</v>
      </c>
      <c r="L282" s="134"/>
      <c r="M282" s="134">
        <f>SUM(M283:M287)</f>
        <v>0</v>
      </c>
      <c r="N282" s="132"/>
      <c r="O282" s="132">
        <f>SUM(O283:O287)</f>
        <v>1.992E-2</v>
      </c>
      <c r="P282" s="132"/>
      <c r="Q282" s="132">
        <f>SUM(Q283:Q287)</f>
        <v>0</v>
      </c>
      <c r="R282" s="132"/>
      <c r="S282" s="132"/>
      <c r="T282" s="181"/>
      <c r="U282" s="132">
        <f>SUM(U283:U287)</f>
        <v>0.65</v>
      </c>
    </row>
    <row r="283" spans="1:22" x14ac:dyDescent="0.2">
      <c r="A283" s="135">
        <v>96</v>
      </c>
      <c r="B283" s="135" t="s">
        <v>434</v>
      </c>
      <c r="C283" s="136" t="s">
        <v>435</v>
      </c>
      <c r="D283" s="137" t="s">
        <v>196</v>
      </c>
      <c r="E283" s="138">
        <v>1</v>
      </c>
      <c r="F283" s="139"/>
      <c r="G283" s="140">
        <f>ROUND(E283*F283,2)</f>
        <v>0</v>
      </c>
      <c r="H283" s="139"/>
      <c r="I283" s="140">
        <f>ROUND(E283*H283,2)</f>
        <v>0</v>
      </c>
      <c r="J283" s="139"/>
      <c r="K283" s="140">
        <f>ROUND(E283*J283,2)</f>
        <v>0</v>
      </c>
      <c r="L283" s="140">
        <v>21</v>
      </c>
      <c r="M283" s="140">
        <f>G283*(1+L283/100)</f>
        <v>0</v>
      </c>
      <c r="N283" s="137">
        <v>0</v>
      </c>
      <c r="O283" s="137">
        <f>ROUND(E283*N283,5)</f>
        <v>0</v>
      </c>
      <c r="P283" s="137">
        <v>0</v>
      </c>
      <c r="Q283" s="137">
        <f>ROUND(E283*P283,5)</f>
        <v>0</v>
      </c>
      <c r="R283" s="137"/>
      <c r="S283" s="137"/>
      <c r="T283" s="173">
        <v>0.65</v>
      </c>
      <c r="U283" s="137">
        <f>ROUND(E283*T283,2)</f>
        <v>0.65</v>
      </c>
      <c r="V283" s="98"/>
    </row>
    <row r="284" spans="1:22" x14ac:dyDescent="0.2">
      <c r="A284" s="135"/>
      <c r="B284" s="135"/>
      <c r="C284" s="262" t="s">
        <v>436</v>
      </c>
      <c r="D284" s="263"/>
      <c r="E284" s="264"/>
      <c r="F284" s="265"/>
      <c r="G284" s="266"/>
      <c r="H284" s="140"/>
      <c r="I284" s="140"/>
      <c r="J284" s="140"/>
      <c r="K284" s="140"/>
      <c r="L284" s="140"/>
      <c r="M284" s="140"/>
      <c r="N284" s="137"/>
      <c r="O284" s="137"/>
      <c r="P284" s="137"/>
      <c r="Q284" s="137"/>
      <c r="R284" s="137"/>
      <c r="S284" s="137"/>
      <c r="T284" s="173"/>
      <c r="U284" s="137"/>
      <c r="V284" s="98"/>
    </row>
    <row r="285" spans="1:22" x14ac:dyDescent="0.2">
      <c r="A285" s="135">
        <v>97</v>
      </c>
      <c r="B285" s="135" t="s">
        <v>437</v>
      </c>
      <c r="C285" s="136" t="s">
        <v>438</v>
      </c>
      <c r="D285" s="137" t="s">
        <v>196</v>
      </c>
      <c r="E285" s="138">
        <v>1</v>
      </c>
      <c r="F285" s="139"/>
      <c r="G285" s="140">
        <f>ROUND(E285*F285,2)</f>
        <v>0</v>
      </c>
      <c r="H285" s="139"/>
      <c r="I285" s="140">
        <f>ROUND(E285*H285,2)</f>
        <v>0</v>
      </c>
      <c r="J285" s="139"/>
      <c r="K285" s="140">
        <f>ROUND(E285*J285,2)</f>
        <v>0</v>
      </c>
      <c r="L285" s="140">
        <v>21</v>
      </c>
      <c r="M285" s="140">
        <f>G285*(1+L285/100)</f>
        <v>0</v>
      </c>
      <c r="N285" s="137">
        <v>5.0000000000000001E-3</v>
      </c>
      <c r="O285" s="137">
        <f>ROUND(E285*N285,5)</f>
        <v>5.0000000000000001E-3</v>
      </c>
      <c r="P285" s="137">
        <v>0</v>
      </c>
      <c r="Q285" s="137">
        <f>ROUND(E285*P285,5)</f>
        <v>0</v>
      </c>
      <c r="R285" s="137"/>
      <c r="S285" s="137"/>
      <c r="T285" s="173">
        <v>0</v>
      </c>
      <c r="U285" s="137">
        <f>ROUND(E285*T285,2)</f>
        <v>0</v>
      </c>
      <c r="V285" s="98"/>
    </row>
    <row r="286" spans="1:22" ht="22.5" x14ac:dyDescent="0.2">
      <c r="A286" s="135">
        <v>98</v>
      </c>
      <c r="B286" s="135" t="s">
        <v>439</v>
      </c>
      <c r="C286" s="136" t="s">
        <v>440</v>
      </c>
      <c r="D286" s="137" t="s">
        <v>196</v>
      </c>
      <c r="E286" s="138">
        <v>1</v>
      </c>
      <c r="F286" s="139"/>
      <c r="G286" s="140">
        <f>ROUND(E286*F286,2)</f>
        <v>0</v>
      </c>
      <c r="H286" s="139"/>
      <c r="I286" s="140">
        <f>ROUND(E286*H286,2)</f>
        <v>0</v>
      </c>
      <c r="J286" s="139"/>
      <c r="K286" s="140">
        <f>ROUND(E286*J286,2)</f>
        <v>0</v>
      </c>
      <c r="L286" s="140">
        <v>21</v>
      </c>
      <c r="M286" s="140">
        <f>G286*(1+L286/100)</f>
        <v>0</v>
      </c>
      <c r="N286" s="137">
        <v>3.9199999999999999E-3</v>
      </c>
      <c r="O286" s="137">
        <f>ROUND(E286*N286,5)</f>
        <v>3.9199999999999999E-3</v>
      </c>
      <c r="P286" s="137">
        <v>0</v>
      </c>
      <c r="Q286" s="137">
        <f>ROUND(E286*P286,5)</f>
        <v>0</v>
      </c>
      <c r="R286" s="137"/>
      <c r="S286" s="137"/>
      <c r="T286" s="173">
        <v>0</v>
      </c>
      <c r="U286" s="137">
        <f>ROUND(E286*T286,2)</f>
        <v>0</v>
      </c>
      <c r="V286" s="98"/>
    </row>
    <row r="287" spans="1:22" x14ac:dyDescent="0.2">
      <c r="A287" s="135">
        <v>99</v>
      </c>
      <c r="B287" s="135" t="s">
        <v>441</v>
      </c>
      <c r="C287" s="136" t="s">
        <v>442</v>
      </c>
      <c r="D287" s="137" t="s">
        <v>196</v>
      </c>
      <c r="E287" s="138">
        <v>1</v>
      </c>
      <c r="F287" s="139"/>
      <c r="G287" s="140">
        <f>ROUND(E287*F287,2)</f>
        <v>0</v>
      </c>
      <c r="H287" s="139"/>
      <c r="I287" s="140">
        <f>ROUND(E287*H287,2)</f>
        <v>0</v>
      </c>
      <c r="J287" s="139"/>
      <c r="K287" s="140">
        <f>ROUND(E287*J287,2)</f>
        <v>0</v>
      </c>
      <c r="L287" s="140">
        <v>21</v>
      </c>
      <c r="M287" s="140">
        <f>G287*(1+L287/100)</f>
        <v>0</v>
      </c>
      <c r="N287" s="137">
        <v>1.0999999999999999E-2</v>
      </c>
      <c r="O287" s="137">
        <f>ROUND(E287*N287,5)</f>
        <v>1.0999999999999999E-2</v>
      </c>
      <c r="P287" s="137">
        <v>0</v>
      </c>
      <c r="Q287" s="137">
        <f>ROUND(E287*P287,5)</f>
        <v>0</v>
      </c>
      <c r="R287" s="137"/>
      <c r="S287" s="137"/>
      <c r="T287" s="173">
        <v>0</v>
      </c>
      <c r="U287" s="137">
        <f>ROUND(E287*T287,2)</f>
        <v>0</v>
      </c>
      <c r="V287" s="98"/>
    </row>
    <row r="288" spans="1:22" x14ac:dyDescent="0.2">
      <c r="A288" s="130" t="s">
        <v>53</v>
      </c>
      <c r="B288" s="130" t="s">
        <v>108</v>
      </c>
      <c r="C288" s="131" t="s">
        <v>109</v>
      </c>
      <c r="D288" s="132"/>
      <c r="E288" s="133"/>
      <c r="F288" s="134"/>
      <c r="G288" s="134">
        <f>SUMIF(AE289:AE296,"&lt;&gt;NOR",G289:G296)</f>
        <v>0</v>
      </c>
      <c r="H288" s="134"/>
      <c r="I288" s="134">
        <f>SUM(I289:I296)</f>
        <v>0</v>
      </c>
      <c r="J288" s="134"/>
      <c r="K288" s="134">
        <f>SUM(K289:K296)</f>
        <v>0</v>
      </c>
      <c r="L288" s="134"/>
      <c r="M288" s="134">
        <f>SUM(M289:M296)</f>
        <v>0</v>
      </c>
      <c r="N288" s="132"/>
      <c r="O288" s="132">
        <f>SUM(O289:O296)</f>
        <v>34.572599999999994</v>
      </c>
      <c r="P288" s="132"/>
      <c r="Q288" s="132">
        <f>SUM(Q289:Q296)</f>
        <v>0</v>
      </c>
      <c r="R288" s="132"/>
      <c r="S288" s="132"/>
      <c r="T288" s="181"/>
      <c r="U288" s="132">
        <f>SUM(U289:U296)</f>
        <v>46.78</v>
      </c>
    </row>
    <row r="289" spans="1:22" ht="22.5" x14ac:dyDescent="0.2">
      <c r="A289" s="135">
        <v>100</v>
      </c>
      <c r="B289" s="135" t="s">
        <v>443</v>
      </c>
      <c r="C289" s="136" t="s">
        <v>444</v>
      </c>
      <c r="D289" s="137" t="s">
        <v>152</v>
      </c>
      <c r="E289" s="138">
        <v>92.924999999999997</v>
      </c>
      <c r="F289" s="139"/>
      <c r="G289" s="140">
        <f>ROUND(E289*F289,2)</f>
        <v>0</v>
      </c>
      <c r="H289" s="139"/>
      <c r="I289" s="140">
        <f>ROUND(E289*H289,2)</f>
        <v>0</v>
      </c>
      <c r="J289" s="139"/>
      <c r="K289" s="140">
        <f>ROUND(E289*J289,2)</f>
        <v>0</v>
      </c>
      <c r="L289" s="140">
        <v>21</v>
      </c>
      <c r="M289" s="140">
        <f>G289*(1+L289/100)</f>
        <v>0</v>
      </c>
      <c r="N289" s="137">
        <v>0.12472</v>
      </c>
      <c r="O289" s="137">
        <f>ROUND(E289*N289,5)</f>
        <v>11.58961</v>
      </c>
      <c r="P289" s="137">
        <v>0</v>
      </c>
      <c r="Q289" s="137">
        <f>ROUND(E289*P289,5)</f>
        <v>0</v>
      </c>
      <c r="R289" s="137"/>
      <c r="S289" s="137"/>
      <c r="T289" s="173">
        <v>0.14000000000000001</v>
      </c>
      <c r="U289" s="137">
        <f>ROUND(E289*T289,2)</f>
        <v>13.01</v>
      </c>
      <c r="V289" s="98"/>
    </row>
    <row r="290" spans="1:22" x14ac:dyDescent="0.2">
      <c r="A290" s="135"/>
      <c r="B290" s="135"/>
      <c r="C290" s="174" t="s">
        <v>445</v>
      </c>
      <c r="D290" s="175"/>
      <c r="E290" s="176">
        <v>92.924999999999997</v>
      </c>
      <c r="F290" s="140"/>
      <c r="G290" s="140"/>
      <c r="H290" s="140"/>
      <c r="I290" s="140"/>
      <c r="J290" s="140"/>
      <c r="K290" s="140"/>
      <c r="L290" s="140"/>
      <c r="M290" s="140"/>
      <c r="N290" s="137"/>
      <c r="O290" s="137"/>
      <c r="P290" s="137"/>
      <c r="Q290" s="137"/>
      <c r="R290" s="137"/>
      <c r="S290" s="137"/>
      <c r="T290" s="173"/>
      <c r="U290" s="137"/>
      <c r="V290" s="98"/>
    </row>
    <row r="291" spans="1:22" x14ac:dyDescent="0.2">
      <c r="A291" s="135">
        <v>101</v>
      </c>
      <c r="B291" s="135" t="s">
        <v>446</v>
      </c>
      <c r="C291" s="136" t="s">
        <v>447</v>
      </c>
      <c r="D291" s="137" t="s">
        <v>156</v>
      </c>
      <c r="E291" s="138">
        <v>43.084999999999994</v>
      </c>
      <c r="F291" s="139"/>
      <c r="G291" s="140">
        <f>ROUND(E291*F291,2)</f>
        <v>0</v>
      </c>
      <c r="H291" s="139"/>
      <c r="I291" s="140">
        <f>ROUND(E291*H291,2)</f>
        <v>0</v>
      </c>
      <c r="J291" s="139"/>
      <c r="K291" s="140">
        <f>ROUND(E291*J291,2)</f>
        <v>0</v>
      </c>
      <c r="L291" s="140">
        <v>21</v>
      </c>
      <c r="M291" s="140">
        <f>G291*(1+L291/100)</f>
        <v>0</v>
      </c>
      <c r="N291" s="137">
        <v>0.2024</v>
      </c>
      <c r="O291" s="137">
        <f>ROUND(E291*N291,5)</f>
        <v>8.7203999999999997</v>
      </c>
      <c r="P291" s="137">
        <v>0</v>
      </c>
      <c r="Q291" s="137">
        <f>ROUND(E291*P291,5)</f>
        <v>0</v>
      </c>
      <c r="R291" s="137"/>
      <c r="S291" s="137"/>
      <c r="T291" s="173">
        <v>2.5999999999999999E-2</v>
      </c>
      <c r="U291" s="137">
        <f>ROUND(E291*T291,2)</f>
        <v>1.1200000000000001</v>
      </c>
      <c r="V291" s="98"/>
    </row>
    <row r="292" spans="1:22" x14ac:dyDescent="0.2">
      <c r="A292" s="135"/>
      <c r="B292" s="135"/>
      <c r="C292" s="262" t="s">
        <v>448</v>
      </c>
      <c r="D292" s="263"/>
      <c r="E292" s="264"/>
      <c r="F292" s="265"/>
      <c r="G292" s="266"/>
      <c r="H292" s="140"/>
      <c r="I292" s="140"/>
      <c r="J292" s="140"/>
      <c r="K292" s="140"/>
      <c r="L292" s="140"/>
      <c r="M292" s="140"/>
      <c r="N292" s="137"/>
      <c r="O292" s="137"/>
      <c r="P292" s="137"/>
      <c r="Q292" s="137"/>
      <c r="R292" s="137"/>
      <c r="S292" s="137"/>
      <c r="T292" s="173"/>
      <c r="U292" s="137"/>
      <c r="V292" s="98"/>
    </row>
    <row r="293" spans="1:22" x14ac:dyDescent="0.2">
      <c r="A293" s="135"/>
      <c r="B293" s="135"/>
      <c r="C293" s="174" t="s">
        <v>449</v>
      </c>
      <c r="D293" s="175"/>
      <c r="E293" s="176">
        <v>43.085000000000001</v>
      </c>
      <c r="F293" s="140"/>
      <c r="G293" s="140"/>
      <c r="H293" s="140"/>
      <c r="I293" s="140"/>
      <c r="J293" s="140"/>
      <c r="K293" s="140"/>
      <c r="L293" s="140"/>
      <c r="M293" s="140"/>
      <c r="N293" s="137"/>
      <c r="O293" s="137"/>
      <c r="P293" s="137"/>
      <c r="Q293" s="137"/>
      <c r="R293" s="137"/>
      <c r="S293" s="137"/>
      <c r="T293" s="173"/>
      <c r="U293" s="137"/>
      <c r="V293" s="98"/>
    </row>
    <row r="294" spans="1:22" ht="22.5" x14ac:dyDescent="0.2">
      <c r="A294" s="135">
        <v>102</v>
      </c>
      <c r="B294" s="135" t="s">
        <v>450</v>
      </c>
      <c r="C294" s="136" t="s">
        <v>451</v>
      </c>
      <c r="D294" s="137" t="s">
        <v>152</v>
      </c>
      <c r="E294" s="138">
        <v>125.562</v>
      </c>
      <c r="F294" s="139"/>
      <c r="G294" s="140">
        <f>ROUND(E294*F294,2)</f>
        <v>0</v>
      </c>
      <c r="H294" s="139"/>
      <c r="I294" s="140">
        <f>ROUND(E294*H294,2)</f>
        <v>0</v>
      </c>
      <c r="J294" s="139"/>
      <c r="K294" s="140">
        <f>ROUND(E294*J294,2)</f>
        <v>0</v>
      </c>
      <c r="L294" s="140">
        <v>21</v>
      </c>
      <c r="M294" s="140">
        <f>G294*(1+L294/100)</f>
        <v>0</v>
      </c>
      <c r="N294" s="137">
        <v>0.11359</v>
      </c>
      <c r="O294" s="137">
        <f>ROUND(E294*N294,5)</f>
        <v>14.262589999999999</v>
      </c>
      <c r="P294" s="137">
        <v>0</v>
      </c>
      <c r="Q294" s="137">
        <f>ROUND(E294*P294,5)</f>
        <v>0</v>
      </c>
      <c r="R294" s="137"/>
      <c r="S294" s="137"/>
      <c r="T294" s="173">
        <v>0.26</v>
      </c>
      <c r="U294" s="137">
        <f>ROUND(E294*T294,2)</f>
        <v>32.65</v>
      </c>
      <c r="V294" s="98"/>
    </row>
    <row r="295" spans="1:22" x14ac:dyDescent="0.2">
      <c r="A295" s="135"/>
      <c r="B295" s="135"/>
      <c r="C295" s="262" t="s">
        <v>452</v>
      </c>
      <c r="D295" s="263"/>
      <c r="E295" s="264"/>
      <c r="F295" s="265"/>
      <c r="G295" s="266"/>
      <c r="H295" s="140"/>
      <c r="I295" s="140"/>
      <c r="J295" s="140"/>
      <c r="K295" s="140"/>
      <c r="L295" s="140"/>
      <c r="M295" s="140"/>
      <c r="N295" s="137"/>
      <c r="O295" s="137"/>
      <c r="P295" s="137"/>
      <c r="Q295" s="137"/>
      <c r="R295" s="137"/>
      <c r="S295" s="137"/>
      <c r="T295" s="173"/>
      <c r="U295" s="137"/>
      <c r="V295" s="98"/>
    </row>
    <row r="296" spans="1:22" x14ac:dyDescent="0.2">
      <c r="A296" s="135"/>
      <c r="B296" s="135"/>
      <c r="C296" s="174" t="s">
        <v>453</v>
      </c>
      <c r="D296" s="175"/>
      <c r="E296" s="176">
        <v>125.562</v>
      </c>
      <c r="F296" s="140"/>
      <c r="G296" s="140"/>
      <c r="H296" s="140"/>
      <c r="I296" s="140"/>
      <c r="J296" s="140"/>
      <c r="K296" s="140"/>
      <c r="L296" s="140"/>
      <c r="M296" s="140"/>
      <c r="N296" s="137"/>
      <c r="O296" s="137"/>
      <c r="P296" s="137"/>
      <c r="Q296" s="137"/>
      <c r="R296" s="137"/>
      <c r="S296" s="137"/>
      <c r="T296" s="173"/>
      <c r="U296" s="137"/>
      <c r="V296" s="98"/>
    </row>
    <row r="297" spans="1:22" x14ac:dyDescent="0.2">
      <c r="A297" s="130" t="s">
        <v>53</v>
      </c>
      <c r="B297" s="130" t="s">
        <v>110</v>
      </c>
      <c r="C297" s="131" t="s">
        <v>111</v>
      </c>
      <c r="D297" s="132"/>
      <c r="E297" s="133"/>
      <c r="F297" s="134"/>
      <c r="G297" s="134">
        <f>SUMIF(AE298:AE301,"&lt;&gt;NOR",G298:G301)</f>
        <v>0</v>
      </c>
      <c r="H297" s="134"/>
      <c r="I297" s="134">
        <f>SUM(I298:I301)</f>
        <v>0</v>
      </c>
      <c r="J297" s="134"/>
      <c r="K297" s="134">
        <f>SUM(K298:K301)</f>
        <v>0</v>
      </c>
      <c r="L297" s="134"/>
      <c r="M297" s="134">
        <f>SUM(M298:M301)</f>
        <v>0</v>
      </c>
      <c r="N297" s="132"/>
      <c r="O297" s="132">
        <f>SUM(O298:O301)</f>
        <v>0.19</v>
      </c>
      <c r="P297" s="132"/>
      <c r="Q297" s="132">
        <f>SUM(Q298:Q301)</f>
        <v>0</v>
      </c>
      <c r="R297" s="132"/>
      <c r="S297" s="132"/>
      <c r="T297" s="181"/>
      <c r="U297" s="132">
        <f>SUM(U298:U301)</f>
        <v>0</v>
      </c>
    </row>
    <row r="298" spans="1:22" ht="22.5" x14ac:dyDescent="0.2">
      <c r="A298" s="135">
        <v>103</v>
      </c>
      <c r="B298" s="135" t="s">
        <v>454</v>
      </c>
      <c r="C298" s="136" t="s">
        <v>455</v>
      </c>
      <c r="D298" s="137" t="s">
        <v>196</v>
      </c>
      <c r="E298" s="138">
        <v>1</v>
      </c>
      <c r="F298" s="139"/>
      <c r="G298" s="140">
        <f>ROUND(E298*F298,2)</f>
        <v>0</v>
      </c>
      <c r="H298" s="139"/>
      <c r="I298" s="140">
        <f>ROUND(E298*H298,2)</f>
        <v>0</v>
      </c>
      <c r="J298" s="139"/>
      <c r="K298" s="140">
        <f>ROUND(E298*J298,2)</f>
        <v>0</v>
      </c>
      <c r="L298" s="140">
        <v>21</v>
      </c>
      <c r="M298" s="140">
        <f>G298*(1+L298/100)</f>
        <v>0</v>
      </c>
      <c r="N298" s="137">
        <v>0.03</v>
      </c>
      <c r="O298" s="137">
        <f>ROUND(E298*N298,5)</f>
        <v>0.03</v>
      </c>
      <c r="P298" s="137">
        <v>0</v>
      </c>
      <c r="Q298" s="137">
        <f>ROUND(E298*P298,5)</f>
        <v>0</v>
      </c>
      <c r="R298" s="137"/>
      <c r="S298" s="137"/>
      <c r="T298" s="173">
        <v>0</v>
      </c>
      <c r="U298" s="137">
        <f>ROUND(E298*T298,2)</f>
        <v>0</v>
      </c>
      <c r="V298" s="98"/>
    </row>
    <row r="299" spans="1:22" ht="63.75" customHeight="1" x14ac:dyDescent="0.2">
      <c r="A299" s="135"/>
      <c r="B299" s="135"/>
      <c r="C299" s="262" t="s">
        <v>456</v>
      </c>
      <c r="D299" s="263"/>
      <c r="E299" s="264"/>
      <c r="F299" s="265"/>
      <c r="G299" s="266"/>
      <c r="H299" s="140"/>
      <c r="I299" s="140"/>
      <c r="J299" s="140"/>
      <c r="K299" s="140"/>
      <c r="L299" s="140"/>
      <c r="M299" s="140"/>
      <c r="N299" s="137"/>
      <c r="O299" s="137"/>
      <c r="P299" s="137"/>
      <c r="Q299" s="137"/>
      <c r="R299" s="137"/>
      <c r="S299" s="137"/>
      <c r="T299" s="173"/>
      <c r="U299" s="137"/>
      <c r="V299" s="98"/>
    </row>
    <row r="300" spans="1:22" x14ac:dyDescent="0.2">
      <c r="A300" s="135">
        <v>104</v>
      </c>
      <c r="B300" s="135" t="s">
        <v>457</v>
      </c>
      <c r="C300" s="136" t="s">
        <v>458</v>
      </c>
      <c r="D300" s="137" t="s">
        <v>196</v>
      </c>
      <c r="E300" s="138">
        <v>2</v>
      </c>
      <c r="F300" s="139"/>
      <c r="G300" s="140">
        <f>ROUND(E300*F300,2)</f>
        <v>0</v>
      </c>
      <c r="H300" s="139"/>
      <c r="I300" s="140">
        <f>ROUND(E300*H300,2)</f>
        <v>0</v>
      </c>
      <c r="J300" s="139"/>
      <c r="K300" s="140">
        <f>ROUND(E300*J300,2)</f>
        <v>0</v>
      </c>
      <c r="L300" s="140">
        <v>21</v>
      </c>
      <c r="M300" s="140">
        <f>G300*(1+L300/100)</f>
        <v>0</v>
      </c>
      <c r="N300" s="137">
        <v>0.08</v>
      </c>
      <c r="O300" s="137">
        <f>ROUND(E300*N300,5)</f>
        <v>0.16</v>
      </c>
      <c r="P300" s="137">
        <v>0</v>
      </c>
      <c r="Q300" s="137">
        <f>ROUND(E300*P300,5)</f>
        <v>0</v>
      </c>
      <c r="R300" s="137"/>
      <c r="S300" s="137"/>
      <c r="T300" s="173">
        <v>0</v>
      </c>
      <c r="U300" s="137">
        <f>ROUND(E300*T300,2)</f>
        <v>0</v>
      </c>
      <c r="V300" s="98"/>
    </row>
    <row r="301" spans="1:22" ht="68.25" customHeight="1" x14ac:dyDescent="0.2">
      <c r="A301" s="135"/>
      <c r="B301" s="135"/>
      <c r="C301" s="262" t="s">
        <v>459</v>
      </c>
      <c r="D301" s="263"/>
      <c r="E301" s="264"/>
      <c r="F301" s="265"/>
      <c r="G301" s="266"/>
      <c r="H301" s="140"/>
      <c r="I301" s="140"/>
      <c r="J301" s="140"/>
      <c r="K301" s="140"/>
      <c r="L301" s="140"/>
      <c r="M301" s="140"/>
      <c r="N301" s="137"/>
      <c r="O301" s="137"/>
      <c r="P301" s="137"/>
      <c r="Q301" s="137"/>
      <c r="R301" s="137"/>
      <c r="S301" s="137"/>
      <c r="T301" s="173"/>
      <c r="U301" s="137"/>
      <c r="V301" s="98"/>
    </row>
    <row r="302" spans="1:22" x14ac:dyDescent="0.2">
      <c r="A302" s="130" t="s">
        <v>53</v>
      </c>
      <c r="B302" s="130" t="s">
        <v>112</v>
      </c>
      <c r="C302" s="131" t="s">
        <v>113</v>
      </c>
      <c r="D302" s="132"/>
      <c r="E302" s="133"/>
      <c r="F302" s="134"/>
      <c r="G302" s="134">
        <f>SUMIF(AE303:AE306,"&lt;&gt;NOR",G303:G306)</f>
        <v>0</v>
      </c>
      <c r="H302" s="134"/>
      <c r="I302" s="134">
        <f>SUM(I303:I306)</f>
        <v>0</v>
      </c>
      <c r="J302" s="134"/>
      <c r="K302" s="134">
        <f>SUM(K303:K306)</f>
        <v>0</v>
      </c>
      <c r="L302" s="134"/>
      <c r="M302" s="134">
        <f>SUM(M303:M306)</f>
        <v>0</v>
      </c>
      <c r="N302" s="132"/>
      <c r="O302" s="132">
        <f>SUM(O303:O306)</f>
        <v>0</v>
      </c>
      <c r="P302" s="132"/>
      <c r="Q302" s="132">
        <f>SUM(Q303:Q306)</f>
        <v>0</v>
      </c>
      <c r="R302" s="132"/>
      <c r="S302" s="132"/>
      <c r="T302" s="181"/>
      <c r="U302" s="132">
        <f>SUM(U303:U306)</f>
        <v>374.73</v>
      </c>
    </row>
    <row r="303" spans="1:22" x14ac:dyDescent="0.2">
      <c r="A303" s="135">
        <v>105</v>
      </c>
      <c r="B303" s="135" t="s">
        <v>460</v>
      </c>
      <c r="C303" s="136" t="s">
        <v>461</v>
      </c>
      <c r="D303" s="137" t="s">
        <v>212</v>
      </c>
      <c r="E303" s="138">
        <v>25.816389999999998</v>
      </c>
      <c r="F303" s="139"/>
      <c r="G303" s="140">
        <f>ROUND(E303*F303,2)</f>
        <v>0</v>
      </c>
      <c r="H303" s="139"/>
      <c r="I303" s="140">
        <f>ROUND(E303*H303,2)</f>
        <v>0</v>
      </c>
      <c r="J303" s="139"/>
      <c r="K303" s="140">
        <f>ROUND(E303*J303,2)</f>
        <v>0</v>
      </c>
      <c r="L303" s="140">
        <v>21</v>
      </c>
      <c r="M303" s="140">
        <f>G303*(1+L303/100)</f>
        <v>0</v>
      </c>
      <c r="N303" s="137">
        <v>0</v>
      </c>
      <c r="O303" s="137">
        <f>ROUND(E303*N303,5)</f>
        <v>0</v>
      </c>
      <c r="P303" s="137">
        <v>0</v>
      </c>
      <c r="Q303" s="137">
        <f>ROUND(E303*P303,5)</f>
        <v>0</v>
      </c>
      <c r="R303" s="137"/>
      <c r="S303" s="137"/>
      <c r="T303" s="173">
        <v>0.31</v>
      </c>
      <c r="U303" s="137">
        <f>ROUND(E303*T303,2)</f>
        <v>8</v>
      </c>
      <c r="V303" s="98"/>
    </row>
    <row r="304" spans="1:22" x14ac:dyDescent="0.2">
      <c r="A304" s="135">
        <v>106</v>
      </c>
      <c r="B304" s="135" t="s">
        <v>462</v>
      </c>
      <c r="C304" s="136" t="s">
        <v>463</v>
      </c>
      <c r="D304" s="137" t="s">
        <v>212</v>
      </c>
      <c r="E304" s="138">
        <v>51.75262</v>
      </c>
      <c r="F304" s="139"/>
      <c r="G304" s="140">
        <f>ROUND(E304*F304,2)</f>
        <v>0</v>
      </c>
      <c r="H304" s="139"/>
      <c r="I304" s="140">
        <f>ROUND(E304*H304,2)</f>
        <v>0</v>
      </c>
      <c r="J304" s="139"/>
      <c r="K304" s="140">
        <f>ROUND(E304*J304,2)</f>
        <v>0</v>
      </c>
      <c r="L304" s="140">
        <v>21</v>
      </c>
      <c r="M304" s="140">
        <f>G304*(1+L304/100)</f>
        <v>0</v>
      </c>
      <c r="N304" s="137">
        <v>0</v>
      </c>
      <c r="O304" s="137">
        <f>ROUND(E304*N304,5)</f>
        <v>0</v>
      </c>
      <c r="P304" s="137">
        <v>0</v>
      </c>
      <c r="Q304" s="137">
        <f>ROUND(E304*P304,5)</f>
        <v>0</v>
      </c>
      <c r="R304" s="137"/>
      <c r="S304" s="137"/>
      <c r="T304" s="173">
        <v>0.39</v>
      </c>
      <c r="U304" s="137">
        <f>ROUND(E304*T304,2)</f>
        <v>20.18</v>
      </c>
      <c r="V304" s="98"/>
    </row>
    <row r="305" spans="1:22" x14ac:dyDescent="0.2">
      <c r="A305" s="135">
        <v>107</v>
      </c>
      <c r="B305" s="135" t="s">
        <v>464</v>
      </c>
      <c r="C305" s="136" t="s">
        <v>465</v>
      </c>
      <c r="D305" s="137" t="s">
        <v>212</v>
      </c>
      <c r="E305" s="138">
        <v>856.08023000000003</v>
      </c>
      <c r="F305" s="139"/>
      <c r="G305" s="140">
        <f>ROUND(E305*F305,2)</f>
        <v>0</v>
      </c>
      <c r="H305" s="139"/>
      <c r="I305" s="140">
        <f>ROUND(E305*H305,2)</f>
        <v>0</v>
      </c>
      <c r="J305" s="139"/>
      <c r="K305" s="140">
        <f>ROUND(E305*J305,2)</f>
        <v>0</v>
      </c>
      <c r="L305" s="140">
        <v>21</v>
      </c>
      <c r="M305" s="140">
        <f>G305*(1+L305/100)</f>
        <v>0</v>
      </c>
      <c r="N305" s="137">
        <v>0</v>
      </c>
      <c r="O305" s="137">
        <f>ROUND(E305*N305,5)</f>
        <v>0</v>
      </c>
      <c r="P305" s="137">
        <v>0</v>
      </c>
      <c r="Q305" s="137">
        <f>ROUND(E305*P305,5)</f>
        <v>0</v>
      </c>
      <c r="R305" s="137"/>
      <c r="S305" s="137"/>
      <c r="T305" s="173">
        <v>1.6E-2</v>
      </c>
      <c r="U305" s="137">
        <f>ROUND(E305*T305,2)</f>
        <v>13.7</v>
      </c>
      <c r="V305" s="98"/>
    </row>
    <row r="306" spans="1:22" x14ac:dyDescent="0.2">
      <c r="A306" s="135">
        <v>108</v>
      </c>
      <c r="B306" s="135" t="s">
        <v>466</v>
      </c>
      <c r="C306" s="136" t="s">
        <v>467</v>
      </c>
      <c r="D306" s="137" t="s">
        <v>212</v>
      </c>
      <c r="E306" s="138">
        <v>263.32918000000001</v>
      </c>
      <c r="F306" s="139"/>
      <c r="G306" s="140">
        <f>ROUND(E306*F306,2)</f>
        <v>0</v>
      </c>
      <c r="H306" s="139"/>
      <c r="I306" s="140">
        <f>ROUND(E306*H306,2)</f>
        <v>0</v>
      </c>
      <c r="J306" s="139"/>
      <c r="K306" s="140">
        <f>ROUND(E306*J306,2)</f>
        <v>0</v>
      </c>
      <c r="L306" s="140">
        <v>21</v>
      </c>
      <c r="M306" s="140">
        <f>G306*(1+L306/100)</f>
        <v>0</v>
      </c>
      <c r="N306" s="137">
        <v>0</v>
      </c>
      <c r="O306" s="137">
        <f>ROUND(E306*N306,5)</f>
        <v>0</v>
      </c>
      <c r="P306" s="137">
        <v>0</v>
      </c>
      <c r="Q306" s="137">
        <f>ROUND(E306*P306,5)</f>
        <v>0</v>
      </c>
      <c r="R306" s="137"/>
      <c r="S306" s="137"/>
      <c r="T306" s="173">
        <v>1.264</v>
      </c>
      <c r="U306" s="137">
        <f>ROUND(E306*T306,2)</f>
        <v>332.85</v>
      </c>
      <c r="V306" s="98"/>
    </row>
    <row r="307" spans="1:22" x14ac:dyDescent="0.2">
      <c r="A307" s="130" t="s">
        <v>53</v>
      </c>
      <c r="B307" s="130" t="s">
        <v>114</v>
      </c>
      <c r="C307" s="131" t="s">
        <v>115</v>
      </c>
      <c r="D307" s="132"/>
      <c r="E307" s="133"/>
      <c r="F307" s="134"/>
      <c r="G307" s="134">
        <f>SUMIF(AE308:AE314,"&lt;&gt;NOR",G308:G314)</f>
        <v>0</v>
      </c>
      <c r="H307" s="134"/>
      <c r="I307" s="134">
        <f>SUM(I308:I314)</f>
        <v>0</v>
      </c>
      <c r="J307" s="134"/>
      <c r="K307" s="134">
        <f>SUM(K308:K314)</f>
        <v>0</v>
      </c>
      <c r="L307" s="134"/>
      <c r="M307" s="134">
        <f>SUM(M308:M314)</f>
        <v>0</v>
      </c>
      <c r="N307" s="132"/>
      <c r="O307" s="132">
        <f>SUM(O308:O314)</f>
        <v>0.17182</v>
      </c>
      <c r="P307" s="132"/>
      <c r="Q307" s="132">
        <f>SUM(Q308:Q314)</f>
        <v>0</v>
      </c>
      <c r="R307" s="132"/>
      <c r="S307" s="132"/>
      <c r="T307" s="181"/>
      <c r="U307" s="132">
        <f>SUM(U308:U314)</f>
        <v>45.71</v>
      </c>
    </row>
    <row r="308" spans="1:22" x14ac:dyDescent="0.2">
      <c r="A308" s="135">
        <v>109</v>
      </c>
      <c r="B308" s="135" t="s">
        <v>468</v>
      </c>
      <c r="C308" s="136" t="s">
        <v>469</v>
      </c>
      <c r="D308" s="137" t="s">
        <v>156</v>
      </c>
      <c r="E308" s="138">
        <v>284</v>
      </c>
      <c r="F308" s="139"/>
      <c r="G308" s="140">
        <f>ROUND(E308*F308,2)</f>
        <v>0</v>
      </c>
      <c r="H308" s="139"/>
      <c r="I308" s="140">
        <f>ROUND(E308*H308,2)</f>
        <v>0</v>
      </c>
      <c r="J308" s="139"/>
      <c r="K308" s="140">
        <f>ROUND(E308*J308,2)</f>
        <v>0</v>
      </c>
      <c r="L308" s="140">
        <v>21</v>
      </c>
      <c r="M308" s="140">
        <f>G308*(1+L308/100)</f>
        <v>0</v>
      </c>
      <c r="N308" s="137">
        <v>0</v>
      </c>
      <c r="O308" s="137">
        <f>ROUND(E308*N308,5)</f>
        <v>0</v>
      </c>
      <c r="P308" s="137">
        <v>0</v>
      </c>
      <c r="Q308" s="137">
        <f>ROUND(E308*P308,5)</f>
        <v>0</v>
      </c>
      <c r="R308" s="137"/>
      <c r="S308" s="137"/>
      <c r="T308" s="173">
        <v>0.16</v>
      </c>
      <c r="U308" s="137">
        <f>ROUND(E308*T308,2)</f>
        <v>45.44</v>
      </c>
      <c r="V308" s="98"/>
    </row>
    <row r="309" spans="1:22" x14ac:dyDescent="0.2">
      <c r="A309" s="135"/>
      <c r="B309" s="135"/>
      <c r="C309" s="174" t="s">
        <v>470</v>
      </c>
      <c r="D309" s="175"/>
      <c r="E309" s="176">
        <v>109</v>
      </c>
      <c r="F309" s="140"/>
      <c r="G309" s="140"/>
      <c r="H309" s="140"/>
      <c r="I309" s="140"/>
      <c r="J309" s="140"/>
      <c r="K309" s="140"/>
      <c r="L309" s="140"/>
      <c r="M309" s="140"/>
      <c r="N309" s="137"/>
      <c r="O309" s="137"/>
      <c r="P309" s="137"/>
      <c r="Q309" s="137"/>
      <c r="R309" s="137"/>
      <c r="S309" s="137"/>
      <c r="T309" s="173"/>
      <c r="U309" s="137"/>
      <c r="V309" s="98"/>
    </row>
    <row r="310" spans="1:22" x14ac:dyDescent="0.2">
      <c r="A310" s="135"/>
      <c r="B310" s="135"/>
      <c r="C310" s="174" t="s">
        <v>471</v>
      </c>
      <c r="D310" s="175"/>
      <c r="E310" s="176">
        <v>175</v>
      </c>
      <c r="F310" s="140"/>
      <c r="G310" s="140"/>
      <c r="H310" s="140"/>
      <c r="I310" s="140"/>
      <c r="J310" s="140"/>
      <c r="K310" s="140"/>
      <c r="L310" s="140"/>
      <c r="M310" s="140"/>
      <c r="N310" s="137"/>
      <c r="O310" s="137"/>
      <c r="P310" s="137"/>
      <c r="Q310" s="137"/>
      <c r="R310" s="137"/>
      <c r="S310" s="137"/>
      <c r="T310" s="173"/>
      <c r="U310" s="137"/>
      <c r="V310" s="98"/>
    </row>
    <row r="311" spans="1:22" x14ac:dyDescent="0.2">
      <c r="A311" s="135">
        <v>110</v>
      </c>
      <c r="B311" s="135" t="s">
        <v>472</v>
      </c>
      <c r="C311" s="136" t="s">
        <v>473</v>
      </c>
      <c r="D311" s="137" t="s">
        <v>156</v>
      </c>
      <c r="E311" s="138">
        <v>312.39999999999998</v>
      </c>
      <c r="F311" s="139"/>
      <c r="G311" s="140">
        <f>ROUND(E311*F311,2)</f>
        <v>0</v>
      </c>
      <c r="H311" s="139"/>
      <c r="I311" s="140">
        <f>ROUND(E311*H311,2)</f>
        <v>0</v>
      </c>
      <c r="J311" s="139"/>
      <c r="K311" s="140">
        <f>ROUND(E311*J311,2)</f>
        <v>0</v>
      </c>
      <c r="L311" s="140">
        <v>21</v>
      </c>
      <c r="M311" s="140">
        <f>G311*(1+L311/100)</f>
        <v>0</v>
      </c>
      <c r="N311" s="137">
        <v>5.5000000000000003E-4</v>
      </c>
      <c r="O311" s="137">
        <f>ROUND(E311*N311,5)</f>
        <v>0.17182</v>
      </c>
      <c r="P311" s="137">
        <v>0</v>
      </c>
      <c r="Q311" s="137">
        <f>ROUND(E311*P311,5)</f>
        <v>0</v>
      </c>
      <c r="R311" s="137"/>
      <c r="S311" s="137"/>
      <c r="T311" s="173">
        <v>0</v>
      </c>
      <c r="U311" s="137">
        <f>ROUND(E311*T311,2)</f>
        <v>0</v>
      </c>
      <c r="V311" s="98"/>
    </row>
    <row r="312" spans="1:22" x14ac:dyDescent="0.2">
      <c r="A312" s="135"/>
      <c r="B312" s="135"/>
      <c r="C312" s="174" t="s">
        <v>474</v>
      </c>
      <c r="D312" s="175"/>
      <c r="E312" s="176">
        <v>119.9</v>
      </c>
      <c r="F312" s="140"/>
      <c r="G312" s="140"/>
      <c r="H312" s="140"/>
      <c r="I312" s="140"/>
      <c r="J312" s="140"/>
      <c r="K312" s="140"/>
      <c r="L312" s="140"/>
      <c r="M312" s="140"/>
      <c r="N312" s="137"/>
      <c r="O312" s="137"/>
      <c r="P312" s="137"/>
      <c r="Q312" s="137"/>
      <c r="R312" s="137"/>
      <c r="S312" s="137"/>
      <c r="T312" s="173"/>
      <c r="U312" s="137"/>
      <c r="V312" s="98"/>
    </row>
    <row r="313" spans="1:22" x14ac:dyDescent="0.2">
      <c r="A313" s="135"/>
      <c r="B313" s="135"/>
      <c r="C313" s="174" t="s">
        <v>475</v>
      </c>
      <c r="D313" s="175"/>
      <c r="E313" s="176">
        <v>192.5</v>
      </c>
      <c r="F313" s="140"/>
      <c r="G313" s="140"/>
      <c r="H313" s="140"/>
      <c r="I313" s="140"/>
      <c r="J313" s="140"/>
      <c r="K313" s="140"/>
      <c r="L313" s="140"/>
      <c r="M313" s="140"/>
      <c r="N313" s="137"/>
      <c r="O313" s="137"/>
      <c r="P313" s="137"/>
      <c r="Q313" s="137"/>
      <c r="R313" s="137"/>
      <c r="S313" s="137"/>
      <c r="T313" s="173"/>
      <c r="U313" s="137"/>
      <c r="V313" s="98"/>
    </row>
    <row r="314" spans="1:22" x14ac:dyDescent="0.2">
      <c r="A314" s="135">
        <v>111</v>
      </c>
      <c r="B314" s="135" t="s">
        <v>476</v>
      </c>
      <c r="C314" s="136" t="s">
        <v>477</v>
      </c>
      <c r="D314" s="137" t="s">
        <v>212</v>
      </c>
      <c r="E314" s="138">
        <v>0.17182</v>
      </c>
      <c r="F314" s="139"/>
      <c r="G314" s="140">
        <f>ROUND(E314*F314,2)</f>
        <v>0</v>
      </c>
      <c r="H314" s="139"/>
      <c r="I314" s="140">
        <f>ROUND(E314*H314,2)</f>
        <v>0</v>
      </c>
      <c r="J314" s="139"/>
      <c r="K314" s="140">
        <f>ROUND(E314*J314,2)</f>
        <v>0</v>
      </c>
      <c r="L314" s="140">
        <v>21</v>
      </c>
      <c r="M314" s="140">
        <f>G314*(1+L314/100)</f>
        <v>0</v>
      </c>
      <c r="N314" s="137">
        <v>0</v>
      </c>
      <c r="O314" s="137">
        <f>ROUND(E314*N314,5)</f>
        <v>0</v>
      </c>
      <c r="P314" s="137">
        <v>0</v>
      </c>
      <c r="Q314" s="137">
        <f>ROUND(E314*P314,5)</f>
        <v>0</v>
      </c>
      <c r="R314" s="137"/>
      <c r="S314" s="137"/>
      <c r="T314" s="173">
        <v>1.5669999999999999</v>
      </c>
      <c r="U314" s="137">
        <f>ROUND(E314*T314,2)</f>
        <v>0.27</v>
      </c>
      <c r="V314" s="98"/>
    </row>
    <row r="315" spans="1:22" x14ac:dyDescent="0.2">
      <c r="A315" s="130" t="s">
        <v>53</v>
      </c>
      <c r="B315" s="130" t="s">
        <v>117</v>
      </c>
      <c r="C315" s="131" t="s">
        <v>118</v>
      </c>
      <c r="D315" s="132"/>
      <c r="E315" s="133"/>
      <c r="F315" s="134"/>
      <c r="G315" s="134">
        <f>SUMIF(AE316:AE320,"&lt;&gt;NOR",G316:G320)</f>
        <v>0</v>
      </c>
      <c r="H315" s="134"/>
      <c r="I315" s="134">
        <f>SUM(I316:I320)</f>
        <v>0</v>
      </c>
      <c r="J315" s="134"/>
      <c r="K315" s="134">
        <f>SUM(K316:K320)</f>
        <v>0</v>
      </c>
      <c r="L315" s="134"/>
      <c r="M315" s="134">
        <f>SUM(M316:M320)</f>
        <v>0</v>
      </c>
      <c r="N315" s="132"/>
      <c r="O315" s="132">
        <f>SUM(O316:O320)</f>
        <v>2.8523299999999998</v>
      </c>
      <c r="P315" s="132"/>
      <c r="Q315" s="132">
        <f>SUM(Q316:Q320)</f>
        <v>0</v>
      </c>
      <c r="R315" s="132"/>
      <c r="S315" s="132"/>
      <c r="T315" s="181"/>
      <c r="U315" s="132">
        <f>SUM(U316:U320)</f>
        <v>133.22</v>
      </c>
    </row>
    <row r="316" spans="1:22" x14ac:dyDescent="0.2">
      <c r="A316" s="135">
        <v>112</v>
      </c>
      <c r="B316" s="135" t="s">
        <v>478</v>
      </c>
      <c r="C316" s="136" t="s">
        <v>479</v>
      </c>
      <c r="D316" s="137" t="s">
        <v>152</v>
      </c>
      <c r="E316" s="138">
        <v>735</v>
      </c>
      <c r="F316" s="139"/>
      <c r="G316" s="140">
        <f>ROUND(E316*F316,2)</f>
        <v>0</v>
      </c>
      <c r="H316" s="139"/>
      <c r="I316" s="140">
        <f>ROUND(E316*H316,2)</f>
        <v>0</v>
      </c>
      <c r="J316" s="139"/>
      <c r="K316" s="140">
        <f>ROUND(E316*J316,2)</f>
        <v>0</v>
      </c>
      <c r="L316" s="140">
        <v>21</v>
      </c>
      <c r="M316" s="140">
        <f>G316*(1+L316/100)</f>
        <v>0</v>
      </c>
      <c r="N316" s="137">
        <v>1.8000000000000001E-4</v>
      </c>
      <c r="O316" s="137">
        <f>ROUND(E316*N316,5)</f>
        <v>0.1323</v>
      </c>
      <c r="P316" s="137">
        <v>0</v>
      </c>
      <c r="Q316" s="137">
        <f>ROUND(E316*P316,5)</f>
        <v>0</v>
      </c>
      <c r="R316" s="137"/>
      <c r="S316" s="137"/>
      <c r="T316" s="173">
        <v>0.17249999999999999</v>
      </c>
      <c r="U316" s="137">
        <f>ROUND(E316*T316,2)</f>
        <v>126.79</v>
      </c>
      <c r="V316" s="98"/>
    </row>
    <row r="317" spans="1:22" x14ac:dyDescent="0.2">
      <c r="A317" s="135"/>
      <c r="B317" s="135"/>
      <c r="C317" s="262" t="s">
        <v>480</v>
      </c>
      <c r="D317" s="263"/>
      <c r="E317" s="264"/>
      <c r="F317" s="265"/>
      <c r="G317" s="266"/>
      <c r="H317" s="140"/>
      <c r="I317" s="140"/>
      <c r="J317" s="140"/>
      <c r="K317" s="140"/>
      <c r="L317" s="140"/>
      <c r="M317" s="140"/>
      <c r="N317" s="137"/>
      <c r="O317" s="137"/>
      <c r="P317" s="137"/>
      <c r="Q317" s="137"/>
      <c r="R317" s="137"/>
      <c r="S317" s="137"/>
      <c r="T317" s="173"/>
      <c r="U317" s="137"/>
      <c r="V317" s="98"/>
    </row>
    <row r="318" spans="1:22" x14ac:dyDescent="0.2">
      <c r="A318" s="135">
        <v>113</v>
      </c>
      <c r="B318" s="135" t="s">
        <v>481</v>
      </c>
      <c r="C318" s="136" t="s">
        <v>482</v>
      </c>
      <c r="D318" s="137" t="s">
        <v>133</v>
      </c>
      <c r="E318" s="138">
        <v>4.9455</v>
      </c>
      <c r="F318" s="139"/>
      <c r="G318" s="140">
        <f>ROUND(E318*F318,2)</f>
        <v>0</v>
      </c>
      <c r="H318" s="139"/>
      <c r="I318" s="140">
        <f>ROUND(E318*H318,2)</f>
        <v>0</v>
      </c>
      <c r="J318" s="139"/>
      <c r="K318" s="140">
        <f>ROUND(E318*J318,2)</f>
        <v>0</v>
      </c>
      <c r="L318" s="140">
        <v>21</v>
      </c>
      <c r="M318" s="140">
        <f>G318*(1+L318/100)</f>
        <v>0</v>
      </c>
      <c r="N318" s="137">
        <v>0.55000000000000004</v>
      </c>
      <c r="O318" s="137">
        <f>ROUND(E318*N318,5)</f>
        <v>2.7200299999999999</v>
      </c>
      <c r="P318" s="137">
        <v>0</v>
      </c>
      <c r="Q318" s="137">
        <f>ROUND(E318*P318,5)</f>
        <v>0</v>
      </c>
      <c r="R318" s="137"/>
      <c r="S318" s="137"/>
      <c r="T318" s="173">
        <v>0</v>
      </c>
      <c r="U318" s="137">
        <f>ROUND(E318*T318,2)</f>
        <v>0</v>
      </c>
      <c r="V318" s="98"/>
    </row>
    <row r="319" spans="1:22" x14ac:dyDescent="0.2">
      <c r="A319" s="135"/>
      <c r="B319" s="135"/>
      <c r="C319" s="174" t="s">
        <v>483</v>
      </c>
      <c r="D319" s="175"/>
      <c r="E319" s="176">
        <v>4.9455</v>
      </c>
      <c r="F319" s="140"/>
      <c r="G319" s="140"/>
      <c r="H319" s="140"/>
      <c r="I319" s="140"/>
      <c r="J319" s="140"/>
      <c r="K319" s="140"/>
      <c r="L319" s="140"/>
      <c r="M319" s="140"/>
      <c r="N319" s="137"/>
      <c r="O319" s="137"/>
      <c r="P319" s="137"/>
      <c r="Q319" s="137"/>
      <c r="R319" s="137"/>
      <c r="S319" s="137"/>
      <c r="T319" s="173"/>
      <c r="U319" s="137"/>
      <c r="V319" s="98"/>
    </row>
    <row r="320" spans="1:22" x14ac:dyDescent="0.2">
      <c r="A320" s="135">
        <v>114</v>
      </c>
      <c r="B320" s="135" t="s">
        <v>484</v>
      </c>
      <c r="C320" s="136" t="s">
        <v>485</v>
      </c>
      <c r="D320" s="137" t="s">
        <v>212</v>
      </c>
      <c r="E320" s="138">
        <v>2.8523299999999998</v>
      </c>
      <c r="F320" s="139"/>
      <c r="G320" s="140">
        <f>ROUND(E320*F320,2)</f>
        <v>0</v>
      </c>
      <c r="H320" s="139"/>
      <c r="I320" s="140">
        <f>ROUND(E320*H320,2)</f>
        <v>0</v>
      </c>
      <c r="J320" s="139"/>
      <c r="K320" s="140">
        <f>ROUND(E320*J320,2)</f>
        <v>0</v>
      </c>
      <c r="L320" s="140">
        <v>21</v>
      </c>
      <c r="M320" s="140">
        <f>G320*(1+L320/100)</f>
        <v>0</v>
      </c>
      <c r="N320" s="137">
        <v>0</v>
      </c>
      <c r="O320" s="137">
        <f>ROUND(E320*N320,5)</f>
        <v>0</v>
      </c>
      <c r="P320" s="137">
        <v>0</v>
      </c>
      <c r="Q320" s="137">
        <f>ROUND(E320*P320,5)</f>
        <v>0</v>
      </c>
      <c r="R320" s="137"/>
      <c r="S320" s="137"/>
      <c r="T320" s="173">
        <v>2.2549999999999999</v>
      </c>
      <c r="U320" s="137">
        <f>ROUND(E320*T320,2)</f>
        <v>6.43</v>
      </c>
      <c r="V320" s="98"/>
    </row>
    <row r="321" spans="1:22" x14ac:dyDescent="0.2">
      <c r="A321" s="130" t="s">
        <v>53</v>
      </c>
      <c r="B321" s="130" t="s">
        <v>119</v>
      </c>
      <c r="C321" s="131" t="s">
        <v>120</v>
      </c>
      <c r="D321" s="132"/>
      <c r="E321" s="133"/>
      <c r="F321" s="134"/>
      <c r="G321" s="134">
        <f>SUMIF(AE322:AE333,"&lt;&gt;NOR",G322:G333)</f>
        <v>0</v>
      </c>
      <c r="H321" s="134"/>
      <c r="I321" s="134">
        <f>SUM(I322:I333)</f>
        <v>0</v>
      </c>
      <c r="J321" s="134"/>
      <c r="K321" s="134">
        <f>SUM(K322:K333)</f>
        <v>0</v>
      </c>
      <c r="L321" s="134"/>
      <c r="M321" s="134">
        <f>SUM(M322:M333)</f>
        <v>0</v>
      </c>
      <c r="N321" s="132"/>
      <c r="O321" s="132">
        <f>SUM(O322:O333)</f>
        <v>0.31795999999999996</v>
      </c>
      <c r="P321" s="132"/>
      <c r="Q321" s="132">
        <f>SUM(Q322:Q333)</f>
        <v>0</v>
      </c>
      <c r="R321" s="132"/>
      <c r="S321" s="132"/>
      <c r="T321" s="181"/>
      <c r="U321" s="132">
        <f>SUM(U322:U333)</f>
        <v>296.98000000000008</v>
      </c>
    </row>
    <row r="322" spans="1:22" x14ac:dyDescent="0.2">
      <c r="A322" s="135">
        <v>115</v>
      </c>
      <c r="B322" s="135" t="s">
        <v>486</v>
      </c>
      <c r="C322" s="136" t="s">
        <v>487</v>
      </c>
      <c r="D322" s="137" t="s">
        <v>152</v>
      </c>
      <c r="E322" s="138">
        <v>124</v>
      </c>
      <c r="F322" s="139"/>
      <c r="G322" s="140">
        <f>ROUND(E322*F322,2)</f>
        <v>0</v>
      </c>
      <c r="H322" s="139"/>
      <c r="I322" s="140">
        <f>ROUND(E322*H322,2)</f>
        <v>0</v>
      </c>
      <c r="J322" s="139"/>
      <c r="K322" s="140">
        <f>ROUND(E322*J322,2)</f>
        <v>0</v>
      </c>
      <c r="L322" s="140">
        <v>21</v>
      </c>
      <c r="M322" s="140">
        <f>G322*(1+L322/100)</f>
        <v>0</v>
      </c>
      <c r="N322" s="137">
        <v>0</v>
      </c>
      <c r="O322" s="137">
        <f>ROUND(E322*N322,5)</f>
        <v>0</v>
      </c>
      <c r="P322" s="137">
        <v>0</v>
      </c>
      <c r="Q322" s="137">
        <f>ROUND(E322*P322,5)</f>
        <v>0</v>
      </c>
      <c r="R322" s="137"/>
      <c r="S322" s="137"/>
      <c r="T322" s="173">
        <v>0.33</v>
      </c>
      <c r="U322" s="137">
        <f>ROUND(E322*T322,2)</f>
        <v>40.92</v>
      </c>
      <c r="V322" s="98"/>
    </row>
    <row r="323" spans="1:22" x14ac:dyDescent="0.2">
      <c r="A323" s="135"/>
      <c r="B323" s="135"/>
      <c r="C323" s="174" t="s">
        <v>488</v>
      </c>
      <c r="D323" s="175"/>
      <c r="E323" s="176">
        <v>124</v>
      </c>
      <c r="F323" s="140"/>
      <c r="G323" s="140"/>
      <c r="H323" s="140"/>
      <c r="I323" s="140"/>
      <c r="J323" s="140"/>
      <c r="K323" s="140"/>
      <c r="L323" s="140"/>
      <c r="M323" s="140"/>
      <c r="N323" s="137"/>
      <c r="O323" s="137"/>
      <c r="P323" s="137"/>
      <c r="Q323" s="137"/>
      <c r="R323" s="137"/>
      <c r="S323" s="137"/>
      <c r="T323" s="173"/>
      <c r="U323" s="137"/>
      <c r="V323" s="98"/>
    </row>
    <row r="324" spans="1:22" ht="22.5" x14ac:dyDescent="0.2">
      <c r="A324" s="135">
        <v>116</v>
      </c>
      <c r="B324" s="135" t="s">
        <v>489</v>
      </c>
      <c r="C324" s="136" t="s">
        <v>490</v>
      </c>
      <c r="D324" s="137" t="s">
        <v>156</v>
      </c>
      <c r="E324" s="138">
        <v>435.6</v>
      </c>
      <c r="F324" s="139"/>
      <c r="G324" s="140">
        <f>ROUND(E324*F324,2)</f>
        <v>0</v>
      </c>
      <c r="H324" s="139"/>
      <c r="I324" s="140">
        <f>ROUND(E324*H324,2)</f>
        <v>0</v>
      </c>
      <c r="J324" s="139"/>
      <c r="K324" s="140">
        <f>ROUND(E324*J324,2)</f>
        <v>0</v>
      </c>
      <c r="L324" s="140">
        <v>21</v>
      </c>
      <c r="M324" s="140">
        <f>G324*(1+L324/100)</f>
        <v>0</v>
      </c>
      <c r="N324" s="137">
        <v>4.0000000000000002E-4</v>
      </c>
      <c r="O324" s="137">
        <f>ROUND(E324*N324,5)</f>
        <v>0.17424000000000001</v>
      </c>
      <c r="P324" s="137">
        <v>0</v>
      </c>
      <c r="Q324" s="137">
        <f>ROUND(E324*P324,5)</f>
        <v>0</v>
      </c>
      <c r="R324" s="137"/>
      <c r="S324" s="137"/>
      <c r="T324" s="173">
        <v>0</v>
      </c>
      <c r="U324" s="137">
        <f>ROUND(E324*T324,2)</f>
        <v>0</v>
      </c>
      <c r="V324" s="98"/>
    </row>
    <row r="325" spans="1:22" x14ac:dyDescent="0.2">
      <c r="A325" s="135"/>
      <c r="B325" s="135"/>
      <c r="C325" s="174" t="s">
        <v>491</v>
      </c>
      <c r="D325" s="175"/>
      <c r="E325" s="176">
        <v>115.5</v>
      </c>
      <c r="F325" s="140"/>
      <c r="G325" s="140"/>
      <c r="H325" s="140"/>
      <c r="I325" s="140"/>
      <c r="J325" s="140"/>
      <c r="K325" s="140"/>
      <c r="L325" s="140"/>
      <c r="M325" s="140"/>
      <c r="N325" s="137"/>
      <c r="O325" s="137"/>
      <c r="P325" s="137"/>
      <c r="Q325" s="137"/>
      <c r="R325" s="137"/>
      <c r="S325" s="137"/>
      <c r="T325" s="173"/>
      <c r="U325" s="137"/>
      <c r="V325" s="98"/>
    </row>
    <row r="326" spans="1:22" x14ac:dyDescent="0.2">
      <c r="A326" s="135"/>
      <c r="B326" s="135"/>
      <c r="C326" s="174" t="s">
        <v>492</v>
      </c>
      <c r="D326" s="175"/>
      <c r="E326" s="176">
        <v>122.1</v>
      </c>
      <c r="F326" s="140"/>
      <c r="G326" s="140"/>
      <c r="H326" s="140"/>
      <c r="I326" s="140"/>
      <c r="J326" s="140"/>
      <c r="K326" s="140"/>
      <c r="L326" s="140"/>
      <c r="M326" s="140"/>
      <c r="N326" s="137"/>
      <c r="O326" s="137"/>
      <c r="P326" s="137"/>
      <c r="Q326" s="137"/>
      <c r="R326" s="137"/>
      <c r="S326" s="137"/>
      <c r="T326" s="173"/>
      <c r="U326" s="137"/>
      <c r="V326" s="98"/>
    </row>
    <row r="327" spans="1:22" x14ac:dyDescent="0.2">
      <c r="A327" s="135"/>
      <c r="B327" s="135"/>
      <c r="C327" s="174" t="s">
        <v>493</v>
      </c>
      <c r="D327" s="175"/>
      <c r="E327" s="176">
        <v>198</v>
      </c>
      <c r="F327" s="140"/>
      <c r="G327" s="140"/>
      <c r="H327" s="140"/>
      <c r="I327" s="140"/>
      <c r="J327" s="140"/>
      <c r="K327" s="140"/>
      <c r="L327" s="140"/>
      <c r="M327" s="140"/>
      <c r="N327" s="137"/>
      <c r="O327" s="137"/>
      <c r="P327" s="137"/>
      <c r="Q327" s="137"/>
      <c r="R327" s="137"/>
      <c r="S327" s="137"/>
      <c r="T327" s="173"/>
      <c r="U327" s="137"/>
      <c r="V327" s="98"/>
    </row>
    <row r="328" spans="1:22" x14ac:dyDescent="0.2">
      <c r="A328" s="135">
        <v>117</v>
      </c>
      <c r="B328" s="135" t="s">
        <v>494</v>
      </c>
      <c r="C328" s="136" t="s">
        <v>495</v>
      </c>
      <c r="D328" s="137" t="s">
        <v>380</v>
      </c>
      <c r="E328" s="138">
        <v>2512.9650000000001</v>
      </c>
      <c r="F328" s="139"/>
      <c r="G328" s="140">
        <f>ROUND(E328*F328,2)</f>
        <v>0</v>
      </c>
      <c r="H328" s="139"/>
      <c r="I328" s="140">
        <f>ROUND(E328*H328,2)</f>
        <v>0</v>
      </c>
      <c r="J328" s="139"/>
      <c r="K328" s="140">
        <f>ROUND(E328*J328,2)</f>
        <v>0</v>
      </c>
      <c r="L328" s="140">
        <v>21</v>
      </c>
      <c r="M328" s="140">
        <f>G328*(1+L328/100)</f>
        <v>0</v>
      </c>
      <c r="N328" s="137">
        <v>5.0000000000000002E-5</v>
      </c>
      <c r="O328" s="137">
        <f>ROUND(E328*N328,5)</f>
        <v>0.12565000000000001</v>
      </c>
      <c r="P328" s="137">
        <v>0</v>
      </c>
      <c r="Q328" s="137">
        <f>ROUND(E328*P328,5)</f>
        <v>0</v>
      </c>
      <c r="R328" s="137"/>
      <c r="S328" s="137"/>
      <c r="T328" s="173">
        <v>0.1</v>
      </c>
      <c r="U328" s="137">
        <f>ROUND(E328*T328,2)</f>
        <v>251.3</v>
      </c>
      <c r="V328" s="98"/>
    </row>
    <row r="329" spans="1:22" x14ac:dyDescent="0.2">
      <c r="A329" s="135"/>
      <c r="B329" s="135"/>
      <c r="C329" s="174" t="s">
        <v>496</v>
      </c>
      <c r="D329" s="175"/>
      <c r="E329" s="176">
        <v>2512.9650000000001</v>
      </c>
      <c r="F329" s="140"/>
      <c r="G329" s="140"/>
      <c r="H329" s="140"/>
      <c r="I329" s="140"/>
      <c r="J329" s="140"/>
      <c r="K329" s="140"/>
      <c r="L329" s="140"/>
      <c r="M329" s="140"/>
      <c r="N329" s="137"/>
      <c r="O329" s="137"/>
      <c r="P329" s="137"/>
      <c r="Q329" s="137"/>
      <c r="R329" s="137"/>
      <c r="S329" s="137"/>
      <c r="T329" s="173"/>
      <c r="U329" s="137"/>
      <c r="V329" s="98"/>
    </row>
    <row r="330" spans="1:22" ht="22.5" x14ac:dyDescent="0.2">
      <c r="A330" s="135">
        <v>118</v>
      </c>
      <c r="B330" s="135" t="s">
        <v>497</v>
      </c>
      <c r="C330" s="136" t="s">
        <v>498</v>
      </c>
      <c r="D330" s="137" t="s">
        <v>152</v>
      </c>
      <c r="E330" s="138">
        <v>12.21</v>
      </c>
      <c r="F330" s="139"/>
      <c r="G330" s="140">
        <f>ROUND(E330*F330,2)</f>
        <v>0</v>
      </c>
      <c r="H330" s="139"/>
      <c r="I330" s="140">
        <f>ROUND(E330*H330,2)</f>
        <v>0</v>
      </c>
      <c r="J330" s="139"/>
      <c r="K330" s="140">
        <f>ROUND(E330*J330,2)</f>
        <v>0</v>
      </c>
      <c r="L330" s="140">
        <v>21</v>
      </c>
      <c r="M330" s="140">
        <f>G330*(1+L330/100)</f>
        <v>0</v>
      </c>
      <c r="N330" s="137">
        <v>1.48E-3</v>
      </c>
      <c r="O330" s="137">
        <f>ROUND(E330*N330,5)</f>
        <v>1.8069999999999999E-2</v>
      </c>
      <c r="P330" s="137">
        <v>0</v>
      </c>
      <c r="Q330" s="137">
        <f>ROUND(E330*P330,5)</f>
        <v>0</v>
      </c>
      <c r="R330" s="137"/>
      <c r="S330" s="137"/>
      <c r="T330" s="173">
        <v>0.3</v>
      </c>
      <c r="U330" s="137">
        <f>ROUND(E330*T330,2)</f>
        <v>3.66</v>
      </c>
      <c r="V330" s="98"/>
    </row>
    <row r="331" spans="1:22" x14ac:dyDescent="0.2">
      <c r="A331" s="135"/>
      <c r="B331" s="135"/>
      <c r="C331" s="262" t="s">
        <v>499</v>
      </c>
      <c r="D331" s="263"/>
      <c r="E331" s="264"/>
      <c r="F331" s="265"/>
      <c r="G331" s="266"/>
      <c r="H331" s="140"/>
      <c r="I331" s="140"/>
      <c r="J331" s="140"/>
      <c r="K331" s="140"/>
      <c r="L331" s="140"/>
      <c r="M331" s="140"/>
      <c r="N331" s="137"/>
      <c r="O331" s="137"/>
      <c r="P331" s="137"/>
      <c r="Q331" s="137"/>
      <c r="R331" s="137"/>
      <c r="S331" s="137"/>
      <c r="T331" s="173"/>
      <c r="U331" s="137"/>
      <c r="V331" s="98"/>
    </row>
    <row r="332" spans="1:22" x14ac:dyDescent="0.2">
      <c r="A332" s="135"/>
      <c r="B332" s="135"/>
      <c r="C332" s="174" t="s">
        <v>500</v>
      </c>
      <c r="D332" s="175"/>
      <c r="E332" s="176">
        <v>12.21</v>
      </c>
      <c r="F332" s="140"/>
      <c r="G332" s="140"/>
      <c r="H332" s="140"/>
      <c r="I332" s="140"/>
      <c r="J332" s="140"/>
      <c r="K332" s="140"/>
      <c r="L332" s="140"/>
      <c r="M332" s="140"/>
      <c r="N332" s="137"/>
      <c r="O332" s="137"/>
      <c r="P332" s="137"/>
      <c r="Q332" s="137"/>
      <c r="R332" s="137"/>
      <c r="S332" s="137"/>
      <c r="T332" s="173"/>
      <c r="U332" s="137"/>
      <c r="V332" s="98"/>
    </row>
    <row r="333" spans="1:22" x14ac:dyDescent="0.2">
      <c r="A333" s="135">
        <v>119</v>
      </c>
      <c r="B333" s="135" t="s">
        <v>501</v>
      </c>
      <c r="C333" s="136" t="s">
        <v>502</v>
      </c>
      <c r="D333" s="137" t="s">
        <v>212</v>
      </c>
      <c r="E333" s="138">
        <v>0.32939000000000002</v>
      </c>
      <c r="F333" s="139"/>
      <c r="G333" s="140">
        <f>ROUND(E333*F333,2)</f>
        <v>0</v>
      </c>
      <c r="H333" s="139"/>
      <c r="I333" s="140">
        <f>ROUND(E333*H333,2)</f>
        <v>0</v>
      </c>
      <c r="J333" s="139"/>
      <c r="K333" s="140">
        <f>ROUND(E333*J333,2)</f>
        <v>0</v>
      </c>
      <c r="L333" s="140">
        <v>21</v>
      </c>
      <c r="M333" s="140">
        <f>G333*(1+L333/100)</f>
        <v>0</v>
      </c>
      <c r="N333" s="137">
        <v>0</v>
      </c>
      <c r="O333" s="137">
        <f>ROUND(E333*N333,5)</f>
        <v>0</v>
      </c>
      <c r="P333" s="137">
        <v>0</v>
      </c>
      <c r="Q333" s="137">
        <f>ROUND(E333*P333,5)</f>
        <v>0</v>
      </c>
      <c r="R333" s="137"/>
      <c r="S333" s="137"/>
      <c r="T333" s="173">
        <v>3.327</v>
      </c>
      <c r="U333" s="137">
        <f>ROUND(E333*T333,2)</f>
        <v>1.1000000000000001</v>
      </c>
      <c r="V333" s="98"/>
    </row>
    <row r="334" spans="1:22" x14ac:dyDescent="0.2">
      <c r="A334" s="130" t="s">
        <v>53</v>
      </c>
      <c r="B334" s="130" t="s">
        <v>121</v>
      </c>
      <c r="C334" s="131" t="s">
        <v>122</v>
      </c>
      <c r="D334" s="132"/>
      <c r="E334" s="133"/>
      <c r="F334" s="134"/>
      <c r="G334" s="134">
        <f>SUMIF(AE335:AE337,"&lt;&gt;NOR",G335:G337)</f>
        <v>0</v>
      </c>
      <c r="H334" s="134"/>
      <c r="I334" s="134">
        <f>SUM(I335:I337)</f>
        <v>0</v>
      </c>
      <c r="J334" s="134"/>
      <c r="K334" s="134">
        <f>SUM(K335:K337)</f>
        <v>0</v>
      </c>
      <c r="L334" s="134"/>
      <c r="M334" s="134">
        <f>SUM(M335:M337)</f>
        <v>0</v>
      </c>
      <c r="N334" s="132"/>
      <c r="O334" s="132">
        <f>SUM(O335:O337)</f>
        <v>8.9959999999999998E-2</v>
      </c>
      <c r="P334" s="132"/>
      <c r="Q334" s="132">
        <f>SUM(Q335:Q337)</f>
        <v>0</v>
      </c>
      <c r="R334" s="132"/>
      <c r="S334" s="132"/>
      <c r="T334" s="181"/>
      <c r="U334" s="132">
        <f>SUM(U335:U337)</f>
        <v>90.23</v>
      </c>
    </row>
    <row r="335" spans="1:22" x14ac:dyDescent="0.2">
      <c r="A335" s="135">
        <v>120</v>
      </c>
      <c r="B335" s="135" t="s">
        <v>503</v>
      </c>
      <c r="C335" s="136" t="s">
        <v>504</v>
      </c>
      <c r="D335" s="137" t="s">
        <v>156</v>
      </c>
      <c r="E335" s="138">
        <v>264.60000000000002</v>
      </c>
      <c r="F335" s="139"/>
      <c r="G335" s="140">
        <f>ROUND(E335*F335,2)</f>
        <v>0</v>
      </c>
      <c r="H335" s="139"/>
      <c r="I335" s="140">
        <f>ROUND(E335*H335,2)</f>
        <v>0</v>
      </c>
      <c r="J335" s="139"/>
      <c r="K335" s="140">
        <f>ROUND(E335*J335,2)</f>
        <v>0</v>
      </c>
      <c r="L335" s="140">
        <v>21</v>
      </c>
      <c r="M335" s="140">
        <f>G335*(1+L335/100)</f>
        <v>0</v>
      </c>
      <c r="N335" s="137">
        <v>3.4000000000000002E-4</v>
      </c>
      <c r="O335" s="137">
        <f>ROUND(E335*N335,5)</f>
        <v>8.9959999999999998E-2</v>
      </c>
      <c r="P335" s="137">
        <v>0</v>
      </c>
      <c r="Q335" s="137">
        <f>ROUND(E335*P335,5)</f>
        <v>0</v>
      </c>
      <c r="R335" s="137"/>
      <c r="S335" s="137"/>
      <c r="T335" s="173">
        <v>0.34100000000000003</v>
      </c>
      <c r="U335" s="137">
        <f>ROUND(E335*T335,2)</f>
        <v>90.23</v>
      </c>
      <c r="V335" s="98"/>
    </row>
    <row r="336" spans="1:22" x14ac:dyDescent="0.2">
      <c r="A336" s="135"/>
      <c r="B336" s="135"/>
      <c r="C336" s="262" t="s">
        <v>505</v>
      </c>
      <c r="D336" s="263"/>
      <c r="E336" s="264"/>
      <c r="F336" s="265"/>
      <c r="G336" s="266"/>
      <c r="H336" s="140"/>
      <c r="I336" s="140"/>
      <c r="J336" s="140"/>
      <c r="K336" s="140"/>
      <c r="L336" s="140"/>
      <c r="M336" s="140"/>
      <c r="N336" s="137"/>
      <c r="O336" s="137"/>
      <c r="P336" s="137"/>
      <c r="Q336" s="137"/>
      <c r="R336" s="137"/>
      <c r="S336" s="137"/>
      <c r="T336" s="173"/>
      <c r="U336" s="137"/>
      <c r="V336" s="98"/>
    </row>
    <row r="337" spans="1:22" x14ac:dyDescent="0.2">
      <c r="A337" s="135"/>
      <c r="B337" s="135"/>
      <c r="C337" s="174" t="s">
        <v>506</v>
      </c>
      <c r="D337" s="175"/>
      <c r="E337" s="176">
        <v>264.60000000000002</v>
      </c>
      <c r="F337" s="140"/>
      <c r="G337" s="140"/>
      <c r="H337" s="140"/>
      <c r="I337" s="140"/>
      <c r="J337" s="140"/>
      <c r="K337" s="140"/>
      <c r="L337" s="140"/>
      <c r="M337" s="140"/>
      <c r="N337" s="137"/>
      <c r="O337" s="137"/>
      <c r="P337" s="137"/>
      <c r="Q337" s="137"/>
      <c r="R337" s="137"/>
      <c r="S337" s="137"/>
      <c r="T337" s="173"/>
      <c r="U337" s="137"/>
      <c r="V337" s="98"/>
    </row>
    <row r="338" spans="1:22" x14ac:dyDescent="0.2">
      <c r="A338" s="130" t="s">
        <v>53</v>
      </c>
      <c r="B338" s="130" t="s">
        <v>123</v>
      </c>
      <c r="C338" s="131" t="s">
        <v>124</v>
      </c>
      <c r="D338" s="132"/>
      <c r="E338" s="133"/>
      <c r="F338" s="134"/>
      <c r="G338" s="134">
        <f>SUMIF(AE339:AE344,"&lt;&gt;NOR",G339:G344)</f>
        <v>0</v>
      </c>
      <c r="H338" s="134"/>
      <c r="I338" s="134">
        <f>SUM(I339:I344)</f>
        <v>0</v>
      </c>
      <c r="J338" s="134"/>
      <c r="K338" s="134">
        <f>SUM(K339:K344)</f>
        <v>0</v>
      </c>
      <c r="L338" s="134"/>
      <c r="M338" s="134">
        <f>SUM(M339:M344)</f>
        <v>0</v>
      </c>
      <c r="N338" s="132"/>
      <c r="O338" s="132">
        <f>SUM(O339:O344)</f>
        <v>2.4170000000000001E-2</v>
      </c>
      <c r="P338" s="132"/>
      <c r="Q338" s="132">
        <f>SUM(Q339:Q344)</f>
        <v>0</v>
      </c>
      <c r="R338" s="132"/>
      <c r="S338" s="132"/>
      <c r="T338" s="181"/>
      <c r="U338" s="132">
        <f>SUM(U339:U344)</f>
        <v>2.3600000000000003</v>
      </c>
    </row>
    <row r="339" spans="1:22" x14ac:dyDescent="0.2">
      <c r="A339" s="186">
        <v>121</v>
      </c>
      <c r="B339" s="186" t="s">
        <v>507</v>
      </c>
      <c r="C339" s="187" t="s">
        <v>508</v>
      </c>
      <c r="D339" s="188" t="s">
        <v>152</v>
      </c>
      <c r="E339" s="189">
        <v>4.5</v>
      </c>
      <c r="F339" s="190"/>
      <c r="G339" s="191">
        <f t="shared" ref="G339:G344" si="0">ROUND(E339*F339,2)</f>
        <v>0</v>
      </c>
      <c r="H339" s="139"/>
      <c r="I339" s="140">
        <f t="shared" ref="I339:I344" si="1">ROUND(E339*H339,2)</f>
        <v>0</v>
      </c>
      <c r="J339" s="139"/>
      <c r="K339" s="140">
        <f t="shared" ref="K339:K344" si="2">ROUND(E339*J339,2)</f>
        <v>0</v>
      </c>
      <c r="L339" s="140">
        <v>21</v>
      </c>
      <c r="M339" s="140">
        <f t="shared" ref="M339:M344" si="3">G339*(1+L339/100)</f>
        <v>0</v>
      </c>
      <c r="N339" s="137">
        <v>0</v>
      </c>
      <c r="O339" s="137">
        <f t="shared" ref="O339:O344" si="4">ROUND(E339*N339,5)</f>
        <v>0</v>
      </c>
      <c r="P339" s="137">
        <v>0</v>
      </c>
      <c r="Q339" s="137">
        <f t="shared" ref="Q339:Q344" si="5">ROUND(E339*P339,5)</f>
        <v>0</v>
      </c>
      <c r="R339" s="137"/>
      <c r="S339" s="137"/>
      <c r="T339" s="173">
        <v>0.22500000000000001</v>
      </c>
      <c r="U339" s="137">
        <f t="shared" ref="U339:U344" si="6">ROUND(E339*T339,2)</f>
        <v>1.01</v>
      </c>
      <c r="V339" s="98"/>
    </row>
    <row r="340" spans="1:22" x14ac:dyDescent="0.2">
      <c r="A340" s="135">
        <v>122</v>
      </c>
      <c r="B340" s="135" t="s">
        <v>509</v>
      </c>
      <c r="C340" s="136" t="s">
        <v>510</v>
      </c>
      <c r="D340" s="137" t="s">
        <v>196</v>
      </c>
      <c r="E340" s="138">
        <v>2</v>
      </c>
      <c r="F340" s="139"/>
      <c r="G340" s="140">
        <f t="shared" si="0"/>
        <v>0</v>
      </c>
      <c r="H340" s="139"/>
      <c r="I340" s="140">
        <f t="shared" si="1"/>
        <v>0</v>
      </c>
      <c r="J340" s="139"/>
      <c r="K340" s="140">
        <f t="shared" si="2"/>
        <v>0</v>
      </c>
      <c r="L340" s="140">
        <v>21</v>
      </c>
      <c r="M340" s="140">
        <f t="shared" si="3"/>
        <v>0</v>
      </c>
      <c r="N340" s="137">
        <v>0</v>
      </c>
      <c r="O340" s="137">
        <f t="shared" si="4"/>
        <v>0</v>
      </c>
      <c r="P340" s="137">
        <v>0</v>
      </c>
      <c r="Q340" s="137">
        <f t="shared" si="5"/>
        <v>0</v>
      </c>
      <c r="R340" s="137"/>
      <c r="S340" s="137"/>
      <c r="T340" s="173">
        <v>0.16</v>
      </c>
      <c r="U340" s="137">
        <f t="shared" si="6"/>
        <v>0.32</v>
      </c>
      <c r="V340" s="98"/>
    </row>
    <row r="341" spans="1:22" x14ac:dyDescent="0.2">
      <c r="A341" s="135">
        <v>123</v>
      </c>
      <c r="B341" s="135" t="s">
        <v>511</v>
      </c>
      <c r="C341" s="136" t="s">
        <v>512</v>
      </c>
      <c r="D341" s="137" t="s">
        <v>196</v>
      </c>
      <c r="E341" s="138">
        <v>4</v>
      </c>
      <c r="F341" s="139"/>
      <c r="G341" s="140">
        <f t="shared" si="0"/>
        <v>0</v>
      </c>
      <c r="H341" s="139"/>
      <c r="I341" s="140">
        <f t="shared" si="1"/>
        <v>0</v>
      </c>
      <c r="J341" s="139"/>
      <c r="K341" s="140">
        <f t="shared" si="2"/>
        <v>0</v>
      </c>
      <c r="L341" s="140">
        <v>21</v>
      </c>
      <c r="M341" s="140">
        <f t="shared" si="3"/>
        <v>0</v>
      </c>
      <c r="N341" s="137">
        <v>0</v>
      </c>
      <c r="O341" s="137">
        <f t="shared" si="4"/>
        <v>0</v>
      </c>
      <c r="P341" s="137">
        <v>0</v>
      </c>
      <c r="Q341" s="137">
        <f t="shared" si="5"/>
        <v>0</v>
      </c>
      <c r="R341" s="137"/>
      <c r="S341" s="137"/>
      <c r="T341" s="173">
        <v>0.17</v>
      </c>
      <c r="U341" s="137">
        <f t="shared" si="6"/>
        <v>0.68</v>
      </c>
      <c r="V341" s="98"/>
    </row>
    <row r="342" spans="1:22" x14ac:dyDescent="0.2">
      <c r="A342" s="135">
        <v>124</v>
      </c>
      <c r="B342" s="135" t="s">
        <v>513</v>
      </c>
      <c r="C342" s="136" t="s">
        <v>514</v>
      </c>
      <c r="D342" s="137" t="s">
        <v>152</v>
      </c>
      <c r="E342" s="138">
        <v>4.5</v>
      </c>
      <c r="F342" s="139"/>
      <c r="G342" s="140">
        <f t="shared" si="0"/>
        <v>0</v>
      </c>
      <c r="H342" s="139"/>
      <c r="I342" s="140">
        <f t="shared" si="1"/>
        <v>0</v>
      </c>
      <c r="J342" s="139"/>
      <c r="K342" s="140">
        <f t="shared" si="2"/>
        <v>0</v>
      </c>
      <c r="L342" s="140">
        <v>21</v>
      </c>
      <c r="M342" s="140">
        <f t="shared" si="3"/>
        <v>0</v>
      </c>
      <c r="N342" s="137">
        <v>5.2500000000000003E-3</v>
      </c>
      <c r="O342" s="137">
        <f t="shared" si="4"/>
        <v>2.3630000000000002E-2</v>
      </c>
      <c r="P342" s="137">
        <v>0</v>
      </c>
      <c r="Q342" s="137">
        <f t="shared" si="5"/>
        <v>0</v>
      </c>
      <c r="R342" s="137"/>
      <c r="S342" s="137"/>
      <c r="T342" s="173">
        <v>0.05</v>
      </c>
      <c r="U342" s="137">
        <f t="shared" si="6"/>
        <v>0.23</v>
      </c>
      <c r="V342" s="98"/>
    </row>
    <row r="343" spans="1:22" x14ac:dyDescent="0.2">
      <c r="A343" s="135">
        <v>125</v>
      </c>
      <c r="B343" s="135" t="s">
        <v>515</v>
      </c>
      <c r="C343" s="136" t="s">
        <v>516</v>
      </c>
      <c r="D343" s="137" t="s">
        <v>152</v>
      </c>
      <c r="E343" s="138">
        <v>4.5</v>
      </c>
      <c r="F343" s="139"/>
      <c r="G343" s="140">
        <f t="shared" si="0"/>
        <v>0</v>
      </c>
      <c r="H343" s="139"/>
      <c r="I343" s="140">
        <f t="shared" si="1"/>
        <v>0</v>
      </c>
      <c r="J343" s="139"/>
      <c r="K343" s="140">
        <f t="shared" si="2"/>
        <v>0</v>
      </c>
      <c r="L343" s="140">
        <v>21</v>
      </c>
      <c r="M343" s="140">
        <f t="shared" si="3"/>
        <v>0</v>
      </c>
      <c r="N343" s="137">
        <v>6.0000000000000002E-5</v>
      </c>
      <c r="O343" s="137">
        <f t="shared" si="4"/>
        <v>2.7E-4</v>
      </c>
      <c r="P343" s="137">
        <v>0</v>
      </c>
      <c r="Q343" s="137">
        <f t="shared" si="5"/>
        <v>0</v>
      </c>
      <c r="R343" s="137"/>
      <c r="S343" s="137"/>
      <c r="T343" s="173">
        <v>2.5999999999999999E-2</v>
      </c>
      <c r="U343" s="137">
        <f t="shared" si="6"/>
        <v>0.12</v>
      </c>
      <c r="V343" s="98"/>
    </row>
    <row r="344" spans="1:22" x14ac:dyDescent="0.2">
      <c r="A344" s="141">
        <v>126</v>
      </c>
      <c r="B344" s="141" t="s">
        <v>517</v>
      </c>
      <c r="C344" s="192" t="s">
        <v>518</v>
      </c>
      <c r="D344" s="193" t="s">
        <v>152</v>
      </c>
      <c r="E344" s="194">
        <v>4.5</v>
      </c>
      <c r="F344" s="195"/>
      <c r="G344" s="196">
        <f t="shared" si="0"/>
        <v>0</v>
      </c>
      <c r="H344" s="139"/>
      <c r="I344" s="140">
        <f t="shared" si="1"/>
        <v>0</v>
      </c>
      <c r="J344" s="139"/>
      <c r="K344" s="140">
        <f t="shared" si="2"/>
        <v>0</v>
      </c>
      <c r="L344" s="140">
        <v>21</v>
      </c>
      <c r="M344" s="140">
        <f t="shared" si="3"/>
        <v>0</v>
      </c>
      <c r="N344" s="137">
        <v>6.0000000000000002E-5</v>
      </c>
      <c r="O344" s="137">
        <f t="shared" si="4"/>
        <v>2.7E-4</v>
      </c>
      <c r="P344" s="137">
        <v>0</v>
      </c>
      <c r="Q344" s="137">
        <f t="shared" si="5"/>
        <v>0</v>
      </c>
      <c r="R344" s="137"/>
      <c r="S344" s="137"/>
      <c r="T344" s="173">
        <v>0</v>
      </c>
      <c r="U344" s="137">
        <f t="shared" si="6"/>
        <v>0</v>
      </c>
      <c r="V344" s="98"/>
    </row>
  </sheetData>
  <sheetProtection algorithmName="SHA-512" hashValue="yqcnaMx5sQnRYOsHeF6jJV8OZMlTG9/5Q/J0UHe5rjy8hZPkEISmdB4gLVTGItQ+GKMHpqt1M8MRoYY2rJE7WQ==" saltValue="SaKYkl223+admxrG57Je0Q==" spinCount="100000" sheet="1" objects="1" scenarios="1"/>
  <mergeCells count="34">
    <mergeCell ref="C123:G123"/>
    <mergeCell ref="A1:G1"/>
    <mergeCell ref="C2:G2"/>
    <mergeCell ref="C3:G3"/>
    <mergeCell ref="C4:G4"/>
    <mergeCell ref="C22:G22"/>
    <mergeCell ref="C25:G25"/>
    <mergeCell ref="C49:G49"/>
    <mergeCell ref="C81:G81"/>
    <mergeCell ref="C102:G102"/>
    <mergeCell ref="C108:G108"/>
    <mergeCell ref="C109:G109"/>
    <mergeCell ref="C277:G277"/>
    <mergeCell ref="C126:G126"/>
    <mergeCell ref="C129:G129"/>
    <mergeCell ref="C144:G144"/>
    <mergeCell ref="C187:G187"/>
    <mergeCell ref="C226:G226"/>
    <mergeCell ref="C229:G229"/>
    <mergeCell ref="C232:G232"/>
    <mergeCell ref="C241:G241"/>
    <mergeCell ref="C264:G264"/>
    <mergeCell ref="C272:G272"/>
    <mergeCell ref="C274:G274"/>
    <mergeCell ref="C301:G301"/>
    <mergeCell ref="C317:G317"/>
    <mergeCell ref="C331:G331"/>
    <mergeCell ref="C336:G336"/>
    <mergeCell ref="C279:G279"/>
    <mergeCell ref="C281:G281"/>
    <mergeCell ref="C284:G284"/>
    <mergeCell ref="C292:G292"/>
    <mergeCell ref="C295:G295"/>
    <mergeCell ref="C299:G299"/>
  </mergeCells>
  <pageMargins left="0.59055118110236227" right="0.39370078740157483" top="0.59055118110236227" bottom="0.59055118110236227" header="0.31496062992125984" footer="0.31496062992125984"/>
  <pageSetup paperSize="9" fitToHeight="15" orientation="portrait" r:id="rId1"/>
  <headerFooter>
    <oddFooter>Stránka &amp;P z &amp;N</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9"/>
  <sheetViews>
    <sheetView workbookViewId="0">
      <selection activeCell="B11" sqref="B11:D11"/>
    </sheetView>
  </sheetViews>
  <sheetFormatPr defaultRowHeight="12.75" x14ac:dyDescent="0.2"/>
  <cols>
    <col min="8" max="8" width="8" customWidth="1"/>
    <col min="9" max="9" width="9.85546875" bestFit="1" customWidth="1"/>
  </cols>
  <sheetData>
    <row r="1" spans="1:9" ht="15.75" x14ac:dyDescent="0.25">
      <c r="A1" s="274" t="s">
        <v>5</v>
      </c>
      <c r="B1" s="274"/>
      <c r="C1" s="274"/>
      <c r="D1" s="274"/>
      <c r="E1" s="274"/>
      <c r="F1" s="274"/>
      <c r="G1" s="274"/>
      <c r="H1" s="274"/>
      <c r="I1" s="274"/>
    </row>
    <row r="2" spans="1:9" x14ac:dyDescent="0.2">
      <c r="A2" s="128" t="s">
        <v>6</v>
      </c>
      <c r="B2" s="275" t="s">
        <v>66</v>
      </c>
      <c r="C2" s="275"/>
      <c r="D2" s="275"/>
      <c r="E2" s="275"/>
      <c r="F2" s="275"/>
      <c r="G2" s="275"/>
      <c r="H2" s="275"/>
      <c r="I2" s="275"/>
    </row>
    <row r="3" spans="1:9" x14ac:dyDescent="0.2">
      <c r="A3" s="128" t="s">
        <v>7</v>
      </c>
      <c r="B3" s="275" t="s">
        <v>519</v>
      </c>
      <c r="C3" s="275"/>
      <c r="D3" s="275"/>
      <c r="E3" s="275"/>
      <c r="F3" s="275"/>
      <c r="G3" s="275"/>
      <c r="H3" s="275"/>
      <c r="I3" s="275"/>
    </row>
    <row r="5" spans="1:9" ht="15.75" x14ac:dyDescent="0.25">
      <c r="A5" s="94" t="s">
        <v>94</v>
      </c>
    </row>
    <row r="7" spans="1:9" x14ac:dyDescent="0.2">
      <c r="A7" s="144" t="s">
        <v>16</v>
      </c>
      <c r="B7" s="144" t="s">
        <v>4</v>
      </c>
      <c r="C7" s="145"/>
      <c r="D7" s="145"/>
      <c r="E7" s="146" t="s">
        <v>95</v>
      </c>
      <c r="F7" s="146"/>
      <c r="G7" s="146"/>
      <c r="H7" s="276" t="s">
        <v>24</v>
      </c>
      <c r="I7" s="276"/>
    </row>
    <row r="8" spans="1:9" ht="12.75" customHeight="1" x14ac:dyDescent="0.2">
      <c r="A8" s="147" t="s">
        <v>61</v>
      </c>
      <c r="B8" s="277" t="s">
        <v>96</v>
      </c>
      <c r="C8" s="278"/>
      <c r="D8" s="278"/>
      <c r="E8" s="148" t="s">
        <v>97</v>
      </c>
      <c r="F8" s="149"/>
      <c r="G8" s="149"/>
      <c r="H8" s="279">
        <f>'SO 02 položky'!G8</f>
        <v>0</v>
      </c>
      <c r="I8" s="279"/>
    </row>
    <row r="9" spans="1:9" ht="12.75" customHeight="1" x14ac:dyDescent="0.2">
      <c r="A9" s="150" t="s">
        <v>98</v>
      </c>
      <c r="B9" s="271" t="s">
        <v>520</v>
      </c>
      <c r="C9" s="272"/>
      <c r="D9" s="272"/>
      <c r="E9" s="151" t="s">
        <v>97</v>
      </c>
      <c r="F9" s="152"/>
      <c r="G9" s="152"/>
      <c r="H9" s="273">
        <f>'SO 02 položky'!G25</f>
        <v>0</v>
      </c>
      <c r="I9" s="273"/>
    </row>
    <row r="10" spans="1:9" ht="12.75" customHeight="1" x14ac:dyDescent="0.2">
      <c r="A10" s="150" t="s">
        <v>102</v>
      </c>
      <c r="B10" s="271" t="s">
        <v>103</v>
      </c>
      <c r="C10" s="272"/>
      <c r="D10" s="272"/>
      <c r="E10" s="151" t="s">
        <v>97</v>
      </c>
      <c r="F10" s="152"/>
      <c r="G10" s="152"/>
      <c r="H10" s="273">
        <f>'SO 02 položky'!G43</f>
        <v>0</v>
      </c>
      <c r="I10" s="273"/>
    </row>
    <row r="11" spans="1:9" ht="12.75" customHeight="1" x14ac:dyDescent="0.2">
      <c r="A11" s="150" t="s">
        <v>106</v>
      </c>
      <c r="B11" s="271" t="s">
        <v>107</v>
      </c>
      <c r="C11" s="272"/>
      <c r="D11" s="272"/>
      <c r="E11" s="151" t="s">
        <v>97</v>
      </c>
      <c r="F11" s="152"/>
      <c r="G11" s="152"/>
      <c r="H11" s="273">
        <f>'SO 02 položky'!G49</f>
        <v>0</v>
      </c>
      <c r="I11" s="273"/>
    </row>
    <row r="12" spans="1:9" ht="12.75" customHeight="1" x14ac:dyDescent="0.2">
      <c r="A12" s="153" t="s">
        <v>521</v>
      </c>
      <c r="B12" s="280" t="s">
        <v>522</v>
      </c>
      <c r="C12" s="281"/>
      <c r="D12" s="281"/>
      <c r="E12" s="154" t="s">
        <v>125</v>
      </c>
      <c r="F12" s="155"/>
      <c r="G12" s="155"/>
      <c r="H12" s="273">
        <f>'SO 02 položky'!G65</f>
        <v>0</v>
      </c>
      <c r="I12" s="273"/>
    </row>
    <row r="13" spans="1:9" x14ac:dyDescent="0.2">
      <c r="A13" s="156" t="s">
        <v>1</v>
      </c>
      <c r="B13" s="156"/>
      <c r="C13" s="157"/>
      <c r="D13" s="157"/>
      <c r="E13" s="158"/>
      <c r="F13" s="159"/>
      <c r="G13" s="197"/>
      <c r="H13" s="198"/>
      <c r="I13" s="199">
        <f>SUM(H8:I12)</f>
        <v>0</v>
      </c>
    </row>
    <row r="15" spans="1:9" x14ac:dyDescent="0.2">
      <c r="A15" t="s">
        <v>523</v>
      </c>
    </row>
    <row r="16" spans="1:9" ht="12.75" customHeight="1" x14ac:dyDescent="0.2">
      <c r="A16" s="282" t="s">
        <v>524</v>
      </c>
      <c r="B16" s="282"/>
      <c r="C16" s="282"/>
      <c r="D16" s="282"/>
      <c r="E16" s="282"/>
      <c r="F16" s="282"/>
      <c r="G16" s="282"/>
      <c r="H16" s="282"/>
      <c r="I16" s="282"/>
    </row>
    <row r="18" spans="1:9" ht="12.75" customHeight="1" x14ac:dyDescent="0.2">
      <c r="A18" s="282" t="s">
        <v>525</v>
      </c>
      <c r="B18" s="282"/>
      <c r="C18" s="282"/>
      <c r="D18" s="282"/>
      <c r="E18" s="282"/>
      <c r="F18" s="282"/>
      <c r="G18" s="282"/>
      <c r="H18" s="282"/>
      <c r="I18" s="282"/>
    </row>
    <row r="19" spans="1:9" x14ac:dyDescent="0.2">
      <c r="A19" t="s">
        <v>526</v>
      </c>
    </row>
  </sheetData>
  <sheetProtection algorithmName="SHA-512" hashValue="HMG5PbVfwyLzU8Wdki1/ulGMeflEd/jeJ2g5NFlCW9yjKycYRtCGjdaMxHoEz+SDtd2sH1dHVpFTvIFEn7d78w==" saltValue="Dg2f2YQFtdFP99FkEAB14Q==" spinCount="100000" sheet="1" objects="1" scenarios="1"/>
  <mergeCells count="16">
    <mergeCell ref="A1:I1"/>
    <mergeCell ref="B2:I2"/>
    <mergeCell ref="B3:I3"/>
    <mergeCell ref="H7:I7"/>
    <mergeCell ref="B8:D8"/>
    <mergeCell ref="H8:I8"/>
    <mergeCell ref="B12:D12"/>
    <mergeCell ref="H12:I12"/>
    <mergeCell ref="A16:I16"/>
    <mergeCell ref="A18:I18"/>
    <mergeCell ref="B9:D9"/>
    <mergeCell ref="H9:I9"/>
    <mergeCell ref="B10:D10"/>
    <mergeCell ref="H10:I10"/>
    <mergeCell ref="B11:D11"/>
    <mergeCell ref="H11:I11"/>
  </mergeCells>
  <pageMargins left="0.59055118110236227" right="0.39370078740157483" top="0.59055118110236227" bottom="0.59055118110236227" header="0.31496062992125984" footer="0.31496062992125984"/>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70"/>
  <sheetViews>
    <sheetView tabSelected="1" topLeftCell="A42" workbookViewId="0">
      <selection activeCell="C14" sqref="C14"/>
    </sheetView>
  </sheetViews>
  <sheetFormatPr defaultRowHeight="12.75" x14ac:dyDescent="0.2"/>
  <cols>
    <col min="1" max="1" width="4.28515625" customWidth="1"/>
    <col min="2" max="2" width="14.42578125" customWidth="1"/>
    <col min="3" max="3" width="38.28515625" customWidth="1"/>
    <col min="4" max="4" width="4.5703125" customWidth="1"/>
    <col min="5" max="5" width="10.5703125" customWidth="1"/>
    <col min="6" max="6" width="9.85546875" customWidth="1"/>
    <col min="7" max="7" width="12.7109375" customWidth="1"/>
    <col min="8" max="21" width="0" hidden="1" customWidth="1"/>
  </cols>
  <sheetData>
    <row r="1" spans="1:22" ht="15.75" x14ac:dyDescent="0.25">
      <c r="A1" s="253" t="s">
        <v>5</v>
      </c>
      <c r="B1" s="253"/>
      <c r="C1" s="253"/>
      <c r="D1" s="253"/>
      <c r="E1" s="253"/>
      <c r="F1" s="253"/>
      <c r="G1" s="253"/>
    </row>
    <row r="2" spans="1:22" ht="24.95" customHeight="1" x14ac:dyDescent="0.2">
      <c r="A2" s="128" t="s">
        <v>6</v>
      </c>
      <c r="B2" s="129"/>
      <c r="C2" s="254" t="s">
        <v>66</v>
      </c>
      <c r="D2" s="255"/>
      <c r="E2" s="255"/>
      <c r="F2" s="255"/>
      <c r="G2" s="256"/>
    </row>
    <row r="3" spans="1:22" ht="24.95" customHeight="1" x14ac:dyDescent="0.2">
      <c r="A3" s="128" t="s">
        <v>7</v>
      </c>
      <c r="B3" s="129"/>
      <c r="C3" s="254" t="s">
        <v>519</v>
      </c>
      <c r="D3" s="255"/>
      <c r="E3" s="255"/>
      <c r="F3" s="255"/>
      <c r="G3" s="256"/>
    </row>
    <row r="4" spans="1:22" hidden="1" x14ac:dyDescent="0.2">
      <c r="A4" s="128" t="s">
        <v>8</v>
      </c>
      <c r="B4" s="129"/>
      <c r="C4" s="254"/>
      <c r="D4" s="255"/>
      <c r="E4" s="255"/>
      <c r="F4" s="255"/>
      <c r="G4" s="256"/>
    </row>
    <row r="5" spans="1:22" hidden="1" x14ac:dyDescent="0.2">
      <c r="A5" s="142" t="s">
        <v>129</v>
      </c>
      <c r="B5" s="160"/>
      <c r="C5" s="160"/>
      <c r="D5" s="161"/>
      <c r="E5" s="161"/>
      <c r="F5" s="161"/>
      <c r="G5" s="162"/>
    </row>
    <row r="6" spans="1:22" x14ac:dyDescent="0.2">
      <c r="B6" s="77"/>
      <c r="C6" s="77"/>
    </row>
    <row r="7" spans="1:22" ht="24.95" customHeight="1" x14ac:dyDescent="0.2">
      <c r="A7" s="163" t="s">
        <v>36</v>
      </c>
      <c r="B7" s="164" t="s">
        <v>37</v>
      </c>
      <c r="C7" s="164" t="s">
        <v>38</v>
      </c>
      <c r="D7" s="163" t="s">
        <v>39</v>
      </c>
      <c r="E7" s="163" t="s">
        <v>40</v>
      </c>
      <c r="F7" s="165" t="s">
        <v>41</v>
      </c>
      <c r="G7" s="163" t="s">
        <v>24</v>
      </c>
      <c r="H7" s="166" t="s">
        <v>25</v>
      </c>
      <c r="I7" s="166" t="s">
        <v>42</v>
      </c>
      <c r="J7" s="166" t="s">
        <v>26</v>
      </c>
      <c r="K7" s="166" t="s">
        <v>43</v>
      </c>
      <c r="L7" s="166" t="s">
        <v>44</v>
      </c>
      <c r="M7" s="166" t="s">
        <v>45</v>
      </c>
      <c r="N7" s="166" t="s">
        <v>46</v>
      </c>
      <c r="O7" s="166" t="s">
        <v>47</v>
      </c>
      <c r="P7" s="166" t="s">
        <v>48</v>
      </c>
      <c r="Q7" s="166" t="s">
        <v>49</v>
      </c>
      <c r="R7" s="166" t="s">
        <v>50</v>
      </c>
      <c r="S7" s="166" t="s">
        <v>130</v>
      </c>
      <c r="T7" s="166" t="s">
        <v>51</v>
      </c>
      <c r="U7" s="166" t="s">
        <v>52</v>
      </c>
    </row>
    <row r="8" spans="1:22" x14ac:dyDescent="0.2">
      <c r="A8" s="167" t="s">
        <v>53</v>
      </c>
      <c r="B8" s="168" t="s">
        <v>61</v>
      </c>
      <c r="C8" s="169" t="s">
        <v>96</v>
      </c>
      <c r="D8" s="200"/>
      <c r="E8" s="171"/>
      <c r="F8" s="172"/>
      <c r="G8" s="172">
        <f>SUMIF(AE9:AE24,"&lt;&gt;NOR",G9:G24)</f>
        <v>0</v>
      </c>
      <c r="H8" s="172"/>
      <c r="I8" s="172">
        <f>SUM(I9:I24)</f>
        <v>0</v>
      </c>
      <c r="J8" s="172"/>
      <c r="K8" s="172">
        <f>SUM(K9:K24)</f>
        <v>0</v>
      </c>
      <c r="L8" s="172"/>
      <c r="M8" s="172">
        <f>SUM(M9:M24)</f>
        <v>0</v>
      </c>
      <c r="N8" s="170"/>
      <c r="O8" s="170">
        <f>SUM(O9:O24)</f>
        <v>9.4455200000000001</v>
      </c>
      <c r="P8" s="170"/>
      <c r="Q8" s="170">
        <f>SUM(Q9:Q24)</f>
        <v>0</v>
      </c>
      <c r="R8" s="170"/>
      <c r="S8" s="170"/>
      <c r="T8" s="167"/>
      <c r="U8" s="170">
        <f>SUM(U9:U24)</f>
        <v>207.10999999999999</v>
      </c>
    </row>
    <row r="9" spans="1:22" ht="22.5" x14ac:dyDescent="0.2">
      <c r="A9" s="135">
        <v>1</v>
      </c>
      <c r="B9" s="135" t="s">
        <v>527</v>
      </c>
      <c r="C9" s="136" t="s">
        <v>528</v>
      </c>
      <c r="D9" s="201" t="s">
        <v>133</v>
      </c>
      <c r="E9" s="138">
        <v>44.335999999999999</v>
      </c>
      <c r="F9" s="139"/>
      <c r="G9" s="140">
        <f>ROUND(E9*F9,2)</f>
        <v>0</v>
      </c>
      <c r="H9" s="139"/>
      <c r="I9" s="140">
        <f>ROUND(E9*H9,2)</f>
        <v>0</v>
      </c>
      <c r="J9" s="139"/>
      <c r="K9" s="140">
        <f>ROUND(E9*J9,2)</f>
        <v>0</v>
      </c>
      <c r="L9" s="140">
        <v>21</v>
      </c>
      <c r="M9" s="140">
        <f>G9*(1+L9/100)</f>
        <v>0</v>
      </c>
      <c r="N9" s="137">
        <v>0</v>
      </c>
      <c r="O9" s="137">
        <f>ROUND(E9*N9,5)</f>
        <v>0</v>
      </c>
      <c r="P9" s="137">
        <v>0</v>
      </c>
      <c r="Q9" s="137">
        <f>ROUND(E9*P9,5)</f>
        <v>0</v>
      </c>
      <c r="R9" s="137"/>
      <c r="S9" s="137"/>
      <c r="T9" s="173">
        <v>0.39</v>
      </c>
      <c r="U9" s="137">
        <f>ROUND(E9*T9,2)</f>
        <v>17.29</v>
      </c>
      <c r="V9" s="98"/>
    </row>
    <row r="10" spans="1:22" x14ac:dyDescent="0.2">
      <c r="A10" s="135"/>
      <c r="B10" s="135"/>
      <c r="C10" s="174" t="s">
        <v>529</v>
      </c>
      <c r="D10" s="202"/>
      <c r="E10" s="176">
        <v>18.687999999999999</v>
      </c>
      <c r="F10" s="140"/>
      <c r="G10" s="140"/>
      <c r="H10" s="140"/>
      <c r="I10" s="140"/>
      <c r="J10" s="140"/>
      <c r="K10" s="140"/>
      <c r="L10" s="140"/>
      <c r="M10" s="140"/>
      <c r="N10" s="137"/>
      <c r="O10" s="137"/>
      <c r="P10" s="137"/>
      <c r="Q10" s="137"/>
      <c r="R10" s="137"/>
      <c r="S10" s="137"/>
      <c r="T10" s="173"/>
      <c r="U10" s="137"/>
      <c r="V10" s="98"/>
    </row>
    <row r="11" spans="1:22" x14ac:dyDescent="0.2">
      <c r="A11" s="135"/>
      <c r="B11" s="135"/>
      <c r="C11" s="174" t="s">
        <v>530</v>
      </c>
      <c r="D11" s="202"/>
      <c r="E11" s="176">
        <v>11.504</v>
      </c>
      <c r="F11" s="140"/>
      <c r="G11" s="140"/>
      <c r="H11" s="140"/>
      <c r="I11" s="140"/>
      <c r="J11" s="140"/>
      <c r="K11" s="140"/>
      <c r="L11" s="140"/>
      <c r="M11" s="140"/>
      <c r="N11" s="137"/>
      <c r="O11" s="137"/>
      <c r="P11" s="137"/>
      <c r="Q11" s="137"/>
      <c r="R11" s="137"/>
      <c r="S11" s="137"/>
      <c r="T11" s="173"/>
      <c r="U11" s="137"/>
      <c r="V11" s="98"/>
    </row>
    <row r="12" spans="1:22" x14ac:dyDescent="0.2">
      <c r="A12" s="135"/>
      <c r="B12" s="135"/>
      <c r="C12" s="174" t="s">
        <v>531</v>
      </c>
      <c r="D12" s="202"/>
      <c r="E12" s="176">
        <v>10.496</v>
      </c>
      <c r="F12" s="140"/>
      <c r="G12" s="140"/>
      <c r="H12" s="140"/>
      <c r="I12" s="140"/>
      <c r="J12" s="140"/>
      <c r="K12" s="140"/>
      <c r="L12" s="140"/>
      <c r="M12" s="140"/>
      <c r="N12" s="137"/>
      <c r="O12" s="137"/>
      <c r="P12" s="137"/>
      <c r="Q12" s="137"/>
      <c r="R12" s="137"/>
      <c r="S12" s="137"/>
      <c r="T12" s="173"/>
      <c r="U12" s="137"/>
      <c r="V12" s="98"/>
    </row>
    <row r="13" spans="1:22" x14ac:dyDescent="0.2">
      <c r="A13" s="135"/>
      <c r="B13" s="135"/>
      <c r="C13" s="174" t="s">
        <v>532</v>
      </c>
      <c r="D13" s="202"/>
      <c r="E13" s="176">
        <v>3.6480000000000001</v>
      </c>
      <c r="F13" s="140"/>
      <c r="G13" s="140"/>
      <c r="H13" s="140"/>
      <c r="I13" s="140"/>
      <c r="J13" s="140"/>
      <c r="K13" s="140"/>
      <c r="L13" s="140"/>
      <c r="M13" s="140"/>
      <c r="N13" s="137"/>
      <c r="O13" s="137"/>
      <c r="P13" s="137"/>
      <c r="Q13" s="137"/>
      <c r="R13" s="137"/>
      <c r="S13" s="137"/>
      <c r="T13" s="173"/>
      <c r="U13" s="137"/>
      <c r="V13" s="98"/>
    </row>
    <row r="14" spans="1:22" x14ac:dyDescent="0.2">
      <c r="A14" s="135">
        <v>2</v>
      </c>
      <c r="B14" s="135" t="s">
        <v>533</v>
      </c>
      <c r="C14" s="136" t="s">
        <v>534</v>
      </c>
      <c r="D14" s="201" t="s">
        <v>133</v>
      </c>
      <c r="E14" s="138">
        <v>61.72</v>
      </c>
      <c r="F14" s="139"/>
      <c r="G14" s="140">
        <f>ROUND(E14*F14,2)</f>
        <v>0</v>
      </c>
      <c r="H14" s="139"/>
      <c r="I14" s="140">
        <f>ROUND(E14*H14,2)</f>
        <v>0</v>
      </c>
      <c r="J14" s="139"/>
      <c r="K14" s="140">
        <f>ROUND(E14*J14,2)</f>
        <v>0</v>
      </c>
      <c r="L14" s="140">
        <v>21</v>
      </c>
      <c r="M14" s="140">
        <f>G14*(1+L14/100)</f>
        <v>0</v>
      </c>
      <c r="N14" s="137">
        <v>0</v>
      </c>
      <c r="O14" s="137">
        <f>ROUND(E14*N14,5)</f>
        <v>0</v>
      </c>
      <c r="P14" s="137">
        <v>0</v>
      </c>
      <c r="Q14" s="137">
        <f>ROUND(E14*P14,5)</f>
        <v>0</v>
      </c>
      <c r="R14" s="137"/>
      <c r="S14" s="137"/>
      <c r="T14" s="173">
        <v>2.6629999999999998</v>
      </c>
      <c r="U14" s="137">
        <f>ROUND(E14*T14,2)</f>
        <v>164.36</v>
      </c>
      <c r="V14" s="98"/>
    </row>
    <row r="15" spans="1:22" x14ac:dyDescent="0.2">
      <c r="A15" s="135"/>
      <c r="B15" s="135"/>
      <c r="C15" s="174" t="s">
        <v>535</v>
      </c>
      <c r="D15" s="202"/>
      <c r="E15" s="176">
        <v>56.671999999999997</v>
      </c>
      <c r="F15" s="140"/>
      <c r="G15" s="140"/>
      <c r="H15" s="140"/>
      <c r="I15" s="140"/>
      <c r="J15" s="140"/>
      <c r="K15" s="140"/>
      <c r="L15" s="140"/>
      <c r="M15" s="140"/>
      <c r="N15" s="137"/>
      <c r="O15" s="137"/>
      <c r="P15" s="137"/>
      <c r="Q15" s="137"/>
      <c r="R15" s="137"/>
      <c r="S15" s="137"/>
      <c r="T15" s="173"/>
      <c r="U15" s="137"/>
      <c r="V15" s="98"/>
    </row>
    <row r="16" spans="1:22" x14ac:dyDescent="0.2">
      <c r="A16" s="135"/>
      <c r="B16" s="135"/>
      <c r="C16" s="174" t="s">
        <v>536</v>
      </c>
      <c r="D16" s="202"/>
      <c r="E16" s="176">
        <v>2.448</v>
      </c>
      <c r="F16" s="140"/>
      <c r="G16" s="140"/>
      <c r="H16" s="140"/>
      <c r="I16" s="140"/>
      <c r="J16" s="140"/>
      <c r="K16" s="140"/>
      <c r="L16" s="140"/>
      <c r="M16" s="140"/>
      <c r="N16" s="137"/>
      <c r="O16" s="137"/>
      <c r="P16" s="137"/>
      <c r="Q16" s="137"/>
      <c r="R16" s="137"/>
      <c r="S16" s="137"/>
      <c r="T16" s="173"/>
      <c r="U16" s="137"/>
      <c r="V16" s="98"/>
    </row>
    <row r="17" spans="1:22" x14ac:dyDescent="0.2">
      <c r="A17" s="135"/>
      <c r="B17" s="135"/>
      <c r="C17" s="174" t="s">
        <v>537</v>
      </c>
      <c r="D17" s="202"/>
      <c r="E17" s="176">
        <v>2.0880000000000001</v>
      </c>
      <c r="F17" s="140"/>
      <c r="G17" s="140"/>
      <c r="H17" s="140"/>
      <c r="I17" s="140"/>
      <c r="J17" s="140"/>
      <c r="K17" s="140"/>
      <c r="L17" s="140"/>
      <c r="M17" s="140"/>
      <c r="N17" s="137"/>
      <c r="O17" s="137"/>
      <c r="P17" s="137"/>
      <c r="Q17" s="137"/>
      <c r="R17" s="137"/>
      <c r="S17" s="137"/>
      <c r="T17" s="173"/>
      <c r="U17" s="137"/>
      <c r="V17" s="98"/>
    </row>
    <row r="18" spans="1:22" x14ac:dyDescent="0.2">
      <c r="A18" s="135"/>
      <c r="B18" s="135"/>
      <c r="C18" s="174" t="s">
        <v>538</v>
      </c>
      <c r="D18" s="202"/>
      <c r="E18" s="176">
        <v>0.51200000000000001</v>
      </c>
      <c r="F18" s="140"/>
      <c r="G18" s="140"/>
      <c r="H18" s="140"/>
      <c r="I18" s="140"/>
      <c r="J18" s="140"/>
      <c r="K18" s="140"/>
      <c r="L18" s="140"/>
      <c r="M18" s="140"/>
      <c r="N18" s="137"/>
      <c r="O18" s="137"/>
      <c r="P18" s="137"/>
      <c r="Q18" s="137"/>
      <c r="R18" s="137"/>
      <c r="S18" s="137"/>
      <c r="T18" s="173"/>
      <c r="U18" s="137"/>
      <c r="V18" s="98"/>
    </row>
    <row r="19" spans="1:22" x14ac:dyDescent="0.2">
      <c r="A19" s="135">
        <v>3</v>
      </c>
      <c r="B19" s="135" t="s">
        <v>539</v>
      </c>
      <c r="C19" s="136" t="s">
        <v>540</v>
      </c>
      <c r="D19" s="201" t="s">
        <v>133</v>
      </c>
      <c r="E19" s="138">
        <v>64.276799999999994</v>
      </c>
      <c r="F19" s="139"/>
      <c r="G19" s="140">
        <f>ROUND(E19*F19,2)</f>
        <v>0</v>
      </c>
      <c r="H19" s="139"/>
      <c r="I19" s="140">
        <f>ROUND(E19*H19,2)</f>
        <v>0</v>
      </c>
      <c r="J19" s="139"/>
      <c r="K19" s="140">
        <f>ROUND(E19*J19,2)</f>
        <v>0</v>
      </c>
      <c r="L19" s="140">
        <v>21</v>
      </c>
      <c r="M19" s="140">
        <f>G19*(1+L19/100)</f>
        <v>0</v>
      </c>
      <c r="N19" s="137">
        <v>0</v>
      </c>
      <c r="O19" s="137">
        <f>ROUND(E19*N19,5)</f>
        <v>0</v>
      </c>
      <c r="P19" s="137">
        <v>0</v>
      </c>
      <c r="Q19" s="137">
        <f>ROUND(E19*P19,5)</f>
        <v>0</v>
      </c>
      <c r="R19" s="137"/>
      <c r="S19" s="137"/>
      <c r="T19" s="173">
        <v>0.20200000000000001</v>
      </c>
      <c r="U19" s="137">
        <f>ROUND(E19*T19,2)</f>
        <v>12.98</v>
      </c>
      <c r="V19" s="98"/>
    </row>
    <row r="20" spans="1:22" ht="22.5" x14ac:dyDescent="0.2">
      <c r="A20" s="135"/>
      <c r="B20" s="135"/>
      <c r="C20" s="174" t="s">
        <v>541</v>
      </c>
      <c r="D20" s="202"/>
      <c r="E20" s="176">
        <v>64.276799999999994</v>
      </c>
      <c r="F20" s="140"/>
      <c r="G20" s="140"/>
      <c r="H20" s="140"/>
      <c r="I20" s="140"/>
      <c r="J20" s="140"/>
      <c r="K20" s="140"/>
      <c r="L20" s="140"/>
      <c r="M20" s="140"/>
      <c r="N20" s="137"/>
      <c r="O20" s="137"/>
      <c r="P20" s="137"/>
      <c r="Q20" s="137"/>
      <c r="R20" s="137"/>
      <c r="S20" s="137"/>
      <c r="T20" s="173"/>
      <c r="U20" s="137"/>
      <c r="V20" s="98"/>
    </row>
    <row r="21" spans="1:22" x14ac:dyDescent="0.2">
      <c r="A21" s="135">
        <v>4</v>
      </c>
      <c r="B21" s="135" t="s">
        <v>542</v>
      </c>
      <c r="C21" s="136" t="s">
        <v>543</v>
      </c>
      <c r="D21" s="201" t="s">
        <v>133</v>
      </c>
      <c r="E21" s="138">
        <v>5.6559999999999997</v>
      </c>
      <c r="F21" s="139"/>
      <c r="G21" s="140">
        <f>ROUND(E21*F21,2)</f>
        <v>0</v>
      </c>
      <c r="H21" s="139"/>
      <c r="I21" s="140">
        <f>ROUND(E21*H21,2)</f>
        <v>0</v>
      </c>
      <c r="J21" s="139"/>
      <c r="K21" s="140">
        <f>ROUND(E21*J21,2)</f>
        <v>0</v>
      </c>
      <c r="L21" s="140">
        <v>21</v>
      </c>
      <c r="M21" s="140">
        <f>G21*(1+L21/100)</f>
        <v>0</v>
      </c>
      <c r="N21" s="137">
        <v>1.67</v>
      </c>
      <c r="O21" s="137">
        <f>ROUND(E21*N21,5)</f>
        <v>9.4455200000000001</v>
      </c>
      <c r="P21" s="137">
        <v>0</v>
      </c>
      <c r="Q21" s="137">
        <f>ROUND(E21*P21,5)</f>
        <v>0</v>
      </c>
      <c r="R21" s="137"/>
      <c r="S21" s="137"/>
      <c r="T21" s="173">
        <v>2.206</v>
      </c>
      <c r="U21" s="137">
        <f>ROUND(E21*T21,2)</f>
        <v>12.48</v>
      </c>
      <c r="V21" s="98"/>
    </row>
    <row r="22" spans="1:22" x14ac:dyDescent="0.2">
      <c r="A22" s="135"/>
      <c r="B22" s="135"/>
      <c r="C22" s="174" t="s">
        <v>544</v>
      </c>
      <c r="D22" s="202"/>
      <c r="E22" s="176">
        <v>4.048</v>
      </c>
      <c r="F22" s="140"/>
      <c r="G22" s="140"/>
      <c r="H22" s="140"/>
      <c r="I22" s="140"/>
      <c r="J22" s="140"/>
      <c r="K22" s="140"/>
      <c r="L22" s="140"/>
      <c r="M22" s="140"/>
      <c r="N22" s="137"/>
      <c r="O22" s="137"/>
      <c r="P22" s="137"/>
      <c r="Q22" s="137"/>
      <c r="R22" s="137"/>
      <c r="S22" s="137"/>
      <c r="T22" s="173"/>
      <c r="U22" s="137"/>
      <c r="V22" s="98"/>
    </row>
    <row r="23" spans="1:22" x14ac:dyDescent="0.2">
      <c r="A23" s="135"/>
      <c r="B23" s="135"/>
      <c r="C23" s="174" t="s">
        <v>545</v>
      </c>
      <c r="D23" s="202"/>
      <c r="E23" s="176">
        <v>1.6080000000000001</v>
      </c>
      <c r="F23" s="140"/>
      <c r="G23" s="140"/>
      <c r="H23" s="140"/>
      <c r="I23" s="140"/>
      <c r="J23" s="140"/>
      <c r="K23" s="140"/>
      <c r="L23" s="140"/>
      <c r="M23" s="140"/>
      <c r="N23" s="137"/>
      <c r="O23" s="137"/>
      <c r="P23" s="137"/>
      <c r="Q23" s="137"/>
      <c r="R23" s="137"/>
      <c r="S23" s="137"/>
      <c r="T23" s="173"/>
      <c r="U23" s="137"/>
      <c r="V23" s="98"/>
    </row>
    <row r="24" spans="1:22" x14ac:dyDescent="0.2">
      <c r="A24" s="135">
        <v>5</v>
      </c>
      <c r="B24" s="135" t="s">
        <v>186</v>
      </c>
      <c r="C24" s="136" t="s">
        <v>187</v>
      </c>
      <c r="D24" s="201" t="s">
        <v>133</v>
      </c>
      <c r="E24" s="138">
        <v>54.312959999999997</v>
      </c>
      <c r="F24" s="139"/>
      <c r="G24" s="140">
        <f>ROUND(E24*F24,2)</f>
        <v>0</v>
      </c>
      <c r="H24" s="139"/>
      <c r="I24" s="140">
        <f>ROUND(E24*H24,2)</f>
        <v>0</v>
      </c>
      <c r="J24" s="139"/>
      <c r="K24" s="140">
        <f>ROUND(E24*J24,2)</f>
        <v>0</v>
      </c>
      <c r="L24" s="140">
        <v>21</v>
      </c>
      <c r="M24" s="140">
        <f>G24*(1+L24/100)</f>
        <v>0</v>
      </c>
      <c r="N24" s="137">
        <v>0</v>
      </c>
      <c r="O24" s="137">
        <f>ROUND(E24*N24,5)</f>
        <v>0</v>
      </c>
      <c r="P24" s="137">
        <v>0</v>
      </c>
      <c r="Q24" s="137">
        <f>ROUND(E24*P24,5)</f>
        <v>0</v>
      </c>
      <c r="R24" s="137"/>
      <c r="S24" s="137"/>
      <c r="T24" s="173">
        <v>0</v>
      </c>
      <c r="U24" s="137">
        <f>ROUND(E24*T24,2)</f>
        <v>0</v>
      </c>
      <c r="V24" s="98"/>
    </row>
    <row r="25" spans="1:22" x14ac:dyDescent="0.2">
      <c r="A25" s="130" t="s">
        <v>53</v>
      </c>
      <c r="B25" s="130" t="s">
        <v>98</v>
      </c>
      <c r="C25" s="131" t="s">
        <v>520</v>
      </c>
      <c r="D25" s="203"/>
      <c r="E25" s="133"/>
      <c r="F25" s="134"/>
      <c r="G25" s="134">
        <f>SUMIF(AE26:AE42,"&lt;&gt;NOR",G26:G42)</f>
        <v>0</v>
      </c>
      <c r="H25" s="134"/>
      <c r="I25" s="134">
        <f>SUM(I26:I42)</f>
        <v>0</v>
      </c>
      <c r="J25" s="134"/>
      <c r="K25" s="134">
        <f>SUM(K26:K42)</f>
        <v>0</v>
      </c>
      <c r="L25" s="134"/>
      <c r="M25" s="134">
        <f>SUM(M26:M42)</f>
        <v>0</v>
      </c>
      <c r="N25" s="132"/>
      <c r="O25" s="132">
        <f>SUM(O26:O42)</f>
        <v>85.256320000000002</v>
      </c>
      <c r="P25" s="132"/>
      <c r="Q25" s="132">
        <f>SUM(Q26:Q42)</f>
        <v>0</v>
      </c>
      <c r="R25" s="132"/>
      <c r="S25" s="132"/>
      <c r="T25" s="181"/>
      <c r="U25" s="132">
        <f>SUM(U26:U42)</f>
        <v>210.6</v>
      </c>
    </row>
    <row r="26" spans="1:22" x14ac:dyDescent="0.2">
      <c r="A26" s="135">
        <v>6</v>
      </c>
      <c r="B26" s="135" t="s">
        <v>546</v>
      </c>
      <c r="C26" s="136" t="s">
        <v>547</v>
      </c>
      <c r="D26" s="201" t="s">
        <v>196</v>
      </c>
      <c r="E26" s="138">
        <v>105</v>
      </c>
      <c r="F26" s="139"/>
      <c r="G26" s="140">
        <f t="shared" ref="G26:G36" si="0">ROUND(E26*F26,2)</f>
        <v>0</v>
      </c>
      <c r="H26" s="139"/>
      <c r="I26" s="140">
        <f t="shared" ref="I26:I36" si="1">ROUND(E26*H26,2)</f>
        <v>0</v>
      </c>
      <c r="J26" s="139"/>
      <c r="K26" s="140">
        <f t="shared" ref="K26:K36" si="2">ROUND(E26*J26,2)</f>
        <v>0</v>
      </c>
      <c r="L26" s="140">
        <v>21</v>
      </c>
      <c r="M26" s="140">
        <f t="shared" ref="M26:M36" si="3">G26*(1+L26/100)</f>
        <v>0</v>
      </c>
      <c r="N26" s="137">
        <v>0</v>
      </c>
      <c r="O26" s="137">
        <f t="shared" ref="O26:O36" si="4">ROUND(E26*N26,5)</f>
        <v>0</v>
      </c>
      <c r="P26" s="137">
        <v>0</v>
      </c>
      <c r="Q26" s="137">
        <f t="shared" ref="Q26:Q36" si="5">ROUND(E26*P26,5)</f>
        <v>0</v>
      </c>
      <c r="R26" s="137"/>
      <c r="S26" s="137"/>
      <c r="T26" s="173">
        <v>0.27</v>
      </c>
      <c r="U26" s="137">
        <f t="shared" ref="U26:U36" si="6">ROUND(E26*T26,2)</f>
        <v>28.35</v>
      </c>
      <c r="V26" s="98"/>
    </row>
    <row r="27" spans="1:22" x14ac:dyDescent="0.2">
      <c r="A27" s="135">
        <v>7</v>
      </c>
      <c r="B27" s="135" t="s">
        <v>548</v>
      </c>
      <c r="C27" s="136" t="s">
        <v>549</v>
      </c>
      <c r="D27" s="201" t="s">
        <v>196</v>
      </c>
      <c r="E27" s="138">
        <v>90</v>
      </c>
      <c r="F27" s="139"/>
      <c r="G27" s="140">
        <f t="shared" si="0"/>
        <v>0</v>
      </c>
      <c r="H27" s="139"/>
      <c r="I27" s="140">
        <f t="shared" si="1"/>
        <v>0</v>
      </c>
      <c r="J27" s="139"/>
      <c r="K27" s="140">
        <f t="shared" si="2"/>
        <v>0</v>
      </c>
      <c r="L27" s="140">
        <v>21</v>
      </c>
      <c r="M27" s="140">
        <f t="shared" si="3"/>
        <v>0</v>
      </c>
      <c r="N27" s="137">
        <v>1.0500000000000001E-2</v>
      </c>
      <c r="O27" s="137">
        <f t="shared" si="4"/>
        <v>0.94499999999999995</v>
      </c>
      <c r="P27" s="137">
        <v>0</v>
      </c>
      <c r="Q27" s="137">
        <f t="shared" si="5"/>
        <v>0</v>
      </c>
      <c r="R27" s="137"/>
      <c r="S27" s="137"/>
      <c r="T27" s="173">
        <v>0</v>
      </c>
      <c r="U27" s="137">
        <f t="shared" si="6"/>
        <v>0</v>
      </c>
      <c r="V27" s="98"/>
    </row>
    <row r="28" spans="1:22" x14ac:dyDescent="0.2">
      <c r="A28" s="135">
        <v>8</v>
      </c>
      <c r="B28" s="135" t="s">
        <v>548</v>
      </c>
      <c r="C28" s="136" t="s">
        <v>550</v>
      </c>
      <c r="D28" s="201" t="s">
        <v>196</v>
      </c>
      <c r="E28" s="138">
        <v>13</v>
      </c>
      <c r="F28" s="139"/>
      <c r="G28" s="140">
        <f t="shared" si="0"/>
        <v>0</v>
      </c>
      <c r="H28" s="139"/>
      <c r="I28" s="140">
        <f t="shared" si="1"/>
        <v>0</v>
      </c>
      <c r="J28" s="139"/>
      <c r="K28" s="140">
        <f t="shared" si="2"/>
        <v>0</v>
      </c>
      <c r="L28" s="140">
        <v>21</v>
      </c>
      <c r="M28" s="140">
        <f t="shared" si="3"/>
        <v>0</v>
      </c>
      <c r="N28" s="137">
        <v>1.0500000000000001E-2</v>
      </c>
      <c r="O28" s="137">
        <f t="shared" si="4"/>
        <v>0.13650000000000001</v>
      </c>
      <c r="P28" s="137">
        <v>0</v>
      </c>
      <c r="Q28" s="137">
        <f t="shared" si="5"/>
        <v>0</v>
      </c>
      <c r="R28" s="137"/>
      <c r="S28" s="137"/>
      <c r="T28" s="173">
        <v>0</v>
      </c>
      <c r="U28" s="137">
        <f t="shared" si="6"/>
        <v>0</v>
      </c>
      <c r="V28" s="98"/>
    </row>
    <row r="29" spans="1:22" ht="22.5" x14ac:dyDescent="0.2">
      <c r="A29" s="135">
        <v>9</v>
      </c>
      <c r="B29" s="135" t="s">
        <v>548</v>
      </c>
      <c r="C29" s="136" t="s">
        <v>551</v>
      </c>
      <c r="D29" s="201" t="s">
        <v>196</v>
      </c>
      <c r="E29" s="138">
        <v>2</v>
      </c>
      <c r="F29" s="139"/>
      <c r="G29" s="140">
        <f t="shared" si="0"/>
        <v>0</v>
      </c>
      <c r="H29" s="139"/>
      <c r="I29" s="140">
        <f t="shared" si="1"/>
        <v>0</v>
      </c>
      <c r="J29" s="139"/>
      <c r="K29" s="140">
        <f t="shared" si="2"/>
        <v>0</v>
      </c>
      <c r="L29" s="140">
        <v>21</v>
      </c>
      <c r="M29" s="140">
        <f t="shared" si="3"/>
        <v>0</v>
      </c>
      <c r="N29" s="137">
        <v>1.0500000000000001E-2</v>
      </c>
      <c r="O29" s="137">
        <f t="shared" si="4"/>
        <v>2.1000000000000001E-2</v>
      </c>
      <c r="P29" s="137">
        <v>0</v>
      </c>
      <c r="Q29" s="137">
        <f t="shared" si="5"/>
        <v>0</v>
      </c>
      <c r="R29" s="137"/>
      <c r="S29" s="137"/>
      <c r="T29" s="173">
        <v>0</v>
      </c>
      <c r="U29" s="137">
        <f t="shared" si="6"/>
        <v>0</v>
      </c>
      <c r="V29" s="98"/>
    </row>
    <row r="30" spans="1:22" ht="22.5" x14ac:dyDescent="0.2">
      <c r="A30" s="135">
        <v>10</v>
      </c>
      <c r="B30" s="135" t="s">
        <v>548</v>
      </c>
      <c r="C30" s="136" t="s">
        <v>552</v>
      </c>
      <c r="D30" s="201" t="s">
        <v>196</v>
      </c>
      <c r="E30" s="138">
        <v>1</v>
      </c>
      <c r="F30" s="139"/>
      <c r="G30" s="140">
        <f t="shared" si="0"/>
        <v>0</v>
      </c>
      <c r="H30" s="139"/>
      <c r="I30" s="140">
        <f t="shared" si="1"/>
        <v>0</v>
      </c>
      <c r="J30" s="139"/>
      <c r="K30" s="140">
        <f t="shared" si="2"/>
        <v>0</v>
      </c>
      <c r="L30" s="140">
        <v>21</v>
      </c>
      <c r="M30" s="140">
        <f t="shared" si="3"/>
        <v>0</v>
      </c>
      <c r="N30" s="137">
        <v>0</v>
      </c>
      <c r="O30" s="137">
        <f t="shared" si="4"/>
        <v>0</v>
      </c>
      <c r="P30" s="137">
        <v>0</v>
      </c>
      <c r="Q30" s="137">
        <f t="shared" si="5"/>
        <v>0</v>
      </c>
      <c r="R30" s="137"/>
      <c r="S30" s="137"/>
      <c r="T30" s="173">
        <v>0</v>
      </c>
      <c r="U30" s="137">
        <f t="shared" si="6"/>
        <v>0</v>
      </c>
      <c r="V30" s="98"/>
    </row>
    <row r="31" spans="1:22" ht="22.5" x14ac:dyDescent="0.2">
      <c r="A31" s="135">
        <v>11</v>
      </c>
      <c r="B31" s="135" t="s">
        <v>548</v>
      </c>
      <c r="C31" s="136" t="s">
        <v>553</v>
      </c>
      <c r="D31" s="201" t="s">
        <v>196</v>
      </c>
      <c r="E31" s="138">
        <v>1</v>
      </c>
      <c r="F31" s="139"/>
      <c r="G31" s="140">
        <f t="shared" si="0"/>
        <v>0</v>
      </c>
      <c r="H31" s="139"/>
      <c r="I31" s="140">
        <f t="shared" si="1"/>
        <v>0</v>
      </c>
      <c r="J31" s="139"/>
      <c r="K31" s="140">
        <f t="shared" si="2"/>
        <v>0</v>
      </c>
      <c r="L31" s="140">
        <v>21</v>
      </c>
      <c r="M31" s="140">
        <f t="shared" si="3"/>
        <v>0</v>
      </c>
      <c r="N31" s="137">
        <v>0</v>
      </c>
      <c r="O31" s="137">
        <f t="shared" si="4"/>
        <v>0</v>
      </c>
      <c r="P31" s="137">
        <v>0</v>
      </c>
      <c r="Q31" s="137">
        <f t="shared" si="5"/>
        <v>0</v>
      </c>
      <c r="R31" s="137"/>
      <c r="S31" s="137"/>
      <c r="T31" s="173">
        <v>0</v>
      </c>
      <c r="U31" s="137">
        <f t="shared" si="6"/>
        <v>0</v>
      </c>
      <c r="V31" s="98"/>
    </row>
    <row r="32" spans="1:22" x14ac:dyDescent="0.2">
      <c r="A32" s="135">
        <v>12</v>
      </c>
      <c r="B32" s="135" t="s">
        <v>548</v>
      </c>
      <c r="C32" s="136" t="s">
        <v>554</v>
      </c>
      <c r="D32" s="201" t="s">
        <v>196</v>
      </c>
      <c r="E32" s="138">
        <v>1</v>
      </c>
      <c r="F32" s="139"/>
      <c r="G32" s="140">
        <f t="shared" si="0"/>
        <v>0</v>
      </c>
      <c r="H32" s="139"/>
      <c r="I32" s="140">
        <f t="shared" si="1"/>
        <v>0</v>
      </c>
      <c r="J32" s="139"/>
      <c r="K32" s="140">
        <f t="shared" si="2"/>
        <v>0</v>
      </c>
      <c r="L32" s="140">
        <v>21</v>
      </c>
      <c r="M32" s="140">
        <f t="shared" si="3"/>
        <v>0</v>
      </c>
      <c r="N32" s="137">
        <v>0</v>
      </c>
      <c r="O32" s="137">
        <f t="shared" si="4"/>
        <v>0</v>
      </c>
      <c r="P32" s="137">
        <v>0</v>
      </c>
      <c r="Q32" s="137">
        <f t="shared" si="5"/>
        <v>0</v>
      </c>
      <c r="R32" s="137"/>
      <c r="S32" s="137"/>
      <c r="T32" s="173">
        <v>0</v>
      </c>
      <c r="U32" s="137">
        <f t="shared" si="6"/>
        <v>0</v>
      </c>
      <c r="V32" s="98"/>
    </row>
    <row r="33" spans="1:22" ht="22.5" x14ac:dyDescent="0.2">
      <c r="A33" s="135">
        <v>13</v>
      </c>
      <c r="B33" s="135" t="s">
        <v>555</v>
      </c>
      <c r="C33" s="136" t="s">
        <v>556</v>
      </c>
      <c r="D33" s="201" t="s">
        <v>152</v>
      </c>
      <c r="E33" s="138">
        <v>116.8</v>
      </c>
      <c r="F33" s="139"/>
      <c r="G33" s="140">
        <f t="shared" si="0"/>
        <v>0</v>
      </c>
      <c r="H33" s="139"/>
      <c r="I33" s="140">
        <f t="shared" si="1"/>
        <v>0</v>
      </c>
      <c r="J33" s="139"/>
      <c r="K33" s="140">
        <f t="shared" si="2"/>
        <v>0</v>
      </c>
      <c r="L33" s="140">
        <v>21</v>
      </c>
      <c r="M33" s="140">
        <f t="shared" si="3"/>
        <v>0</v>
      </c>
      <c r="N33" s="137">
        <v>0.44168000000000002</v>
      </c>
      <c r="O33" s="137">
        <f t="shared" si="4"/>
        <v>51.58822</v>
      </c>
      <c r="P33" s="137">
        <v>0</v>
      </c>
      <c r="Q33" s="137">
        <f t="shared" si="5"/>
        <v>0</v>
      </c>
      <c r="R33" s="137"/>
      <c r="S33" s="137"/>
      <c r="T33" s="173">
        <v>0.80525999999999998</v>
      </c>
      <c r="U33" s="137">
        <f t="shared" si="6"/>
        <v>94.05</v>
      </c>
      <c r="V33" s="98"/>
    </row>
    <row r="34" spans="1:22" ht="22.5" x14ac:dyDescent="0.2">
      <c r="A34" s="135">
        <v>14</v>
      </c>
      <c r="B34" s="135" t="s">
        <v>557</v>
      </c>
      <c r="C34" s="136" t="s">
        <v>558</v>
      </c>
      <c r="D34" s="201" t="s">
        <v>152</v>
      </c>
      <c r="E34" s="138">
        <v>71.900000000000006</v>
      </c>
      <c r="F34" s="139"/>
      <c r="G34" s="140">
        <f t="shared" si="0"/>
        <v>0</v>
      </c>
      <c r="H34" s="139"/>
      <c r="I34" s="140">
        <f t="shared" si="1"/>
        <v>0</v>
      </c>
      <c r="J34" s="139"/>
      <c r="K34" s="140">
        <f t="shared" si="2"/>
        <v>0</v>
      </c>
      <c r="L34" s="140">
        <v>21</v>
      </c>
      <c r="M34" s="140">
        <f t="shared" si="3"/>
        <v>0</v>
      </c>
      <c r="N34" s="137">
        <v>0.45050000000000001</v>
      </c>
      <c r="O34" s="137">
        <f t="shared" si="4"/>
        <v>32.390949999999997</v>
      </c>
      <c r="P34" s="137">
        <v>0</v>
      </c>
      <c r="Q34" s="137">
        <f t="shared" si="5"/>
        <v>0</v>
      </c>
      <c r="R34" s="137"/>
      <c r="S34" s="137"/>
      <c r="T34" s="173">
        <v>0.83277999999999996</v>
      </c>
      <c r="U34" s="137">
        <f t="shared" si="6"/>
        <v>59.88</v>
      </c>
      <c r="V34" s="98"/>
    </row>
    <row r="35" spans="1:22" x14ac:dyDescent="0.2">
      <c r="A35" s="135">
        <v>15</v>
      </c>
      <c r="B35" s="135" t="s">
        <v>559</v>
      </c>
      <c r="C35" s="136" t="s">
        <v>560</v>
      </c>
      <c r="D35" s="201" t="s">
        <v>156</v>
      </c>
      <c r="E35" s="138">
        <v>472.03199999999998</v>
      </c>
      <c r="F35" s="139"/>
      <c r="G35" s="140">
        <f t="shared" si="0"/>
        <v>0</v>
      </c>
      <c r="H35" s="139"/>
      <c r="I35" s="140">
        <f t="shared" si="1"/>
        <v>0</v>
      </c>
      <c r="J35" s="139"/>
      <c r="K35" s="140">
        <f t="shared" si="2"/>
        <v>0</v>
      </c>
      <c r="L35" s="140">
        <v>21</v>
      </c>
      <c r="M35" s="140">
        <f t="shared" si="3"/>
        <v>0</v>
      </c>
      <c r="N35" s="137">
        <v>4.0000000000000003E-5</v>
      </c>
      <c r="O35" s="137">
        <f t="shared" si="4"/>
        <v>1.8880000000000001E-2</v>
      </c>
      <c r="P35" s="137">
        <v>0</v>
      </c>
      <c r="Q35" s="137">
        <f t="shared" si="5"/>
        <v>0</v>
      </c>
      <c r="R35" s="137"/>
      <c r="S35" s="137"/>
      <c r="T35" s="173">
        <v>0.06</v>
      </c>
      <c r="U35" s="137">
        <f t="shared" si="6"/>
        <v>28.32</v>
      </c>
      <c r="V35" s="98"/>
    </row>
    <row r="36" spans="1:22" x14ac:dyDescent="0.2">
      <c r="A36" s="135">
        <v>16</v>
      </c>
      <c r="B36" s="135" t="s">
        <v>548</v>
      </c>
      <c r="C36" s="136" t="s">
        <v>561</v>
      </c>
      <c r="D36" s="201" t="s">
        <v>156</v>
      </c>
      <c r="E36" s="138">
        <v>472.03199999999998</v>
      </c>
      <c r="F36" s="139"/>
      <c r="G36" s="140">
        <f t="shared" si="0"/>
        <v>0</v>
      </c>
      <c r="H36" s="139"/>
      <c r="I36" s="140">
        <f t="shared" si="1"/>
        <v>0</v>
      </c>
      <c r="J36" s="139"/>
      <c r="K36" s="140">
        <f t="shared" si="2"/>
        <v>0</v>
      </c>
      <c r="L36" s="140">
        <v>21</v>
      </c>
      <c r="M36" s="140">
        <f t="shared" si="3"/>
        <v>0</v>
      </c>
      <c r="N36" s="137">
        <v>3.3E-4</v>
      </c>
      <c r="O36" s="137">
        <f t="shared" si="4"/>
        <v>0.15576999999999999</v>
      </c>
      <c r="P36" s="137">
        <v>0</v>
      </c>
      <c r="Q36" s="137">
        <f t="shared" si="5"/>
        <v>0</v>
      </c>
      <c r="R36" s="137"/>
      <c r="S36" s="137"/>
      <c r="T36" s="173">
        <v>0</v>
      </c>
      <c r="U36" s="137">
        <f t="shared" si="6"/>
        <v>0</v>
      </c>
      <c r="V36" s="98"/>
    </row>
    <row r="37" spans="1:22" x14ac:dyDescent="0.2">
      <c r="A37" s="135"/>
      <c r="B37" s="135"/>
      <c r="C37" s="174" t="s">
        <v>562</v>
      </c>
      <c r="D37" s="202"/>
      <c r="E37" s="176">
        <v>186.88</v>
      </c>
      <c r="F37" s="140"/>
      <c r="G37" s="140"/>
      <c r="H37" s="140"/>
      <c r="I37" s="140"/>
      <c r="J37" s="140"/>
      <c r="K37" s="140"/>
      <c r="L37" s="140"/>
      <c r="M37" s="140"/>
      <c r="N37" s="137"/>
      <c r="O37" s="137"/>
      <c r="P37" s="137"/>
      <c r="Q37" s="137"/>
      <c r="R37" s="137"/>
      <c r="S37" s="137"/>
      <c r="T37" s="173"/>
      <c r="U37" s="137"/>
      <c r="V37" s="98"/>
    </row>
    <row r="38" spans="1:22" x14ac:dyDescent="0.2">
      <c r="A38" s="135"/>
      <c r="B38" s="135"/>
      <c r="C38" s="174" t="s">
        <v>563</v>
      </c>
      <c r="D38" s="202"/>
      <c r="E38" s="176">
        <v>115.04</v>
      </c>
      <c r="F38" s="140"/>
      <c r="G38" s="140"/>
      <c r="H38" s="140"/>
      <c r="I38" s="140"/>
      <c r="J38" s="140"/>
      <c r="K38" s="140"/>
      <c r="L38" s="140"/>
      <c r="M38" s="140"/>
      <c r="N38" s="137"/>
      <c r="O38" s="137"/>
      <c r="P38" s="137"/>
      <c r="Q38" s="137"/>
      <c r="R38" s="137"/>
      <c r="S38" s="137"/>
      <c r="T38" s="173"/>
      <c r="U38" s="137"/>
      <c r="V38" s="98"/>
    </row>
    <row r="39" spans="1:22" x14ac:dyDescent="0.2">
      <c r="A39" s="135"/>
      <c r="B39" s="135"/>
      <c r="C39" s="174" t="s">
        <v>564</v>
      </c>
      <c r="D39" s="202"/>
      <c r="E39" s="176">
        <v>75.599999999999994</v>
      </c>
      <c r="F39" s="140"/>
      <c r="G39" s="140"/>
      <c r="H39" s="140"/>
      <c r="I39" s="140"/>
      <c r="J39" s="140"/>
      <c r="K39" s="140"/>
      <c r="L39" s="140"/>
      <c r="M39" s="140"/>
      <c r="N39" s="137"/>
      <c r="O39" s="137"/>
      <c r="P39" s="137"/>
      <c r="Q39" s="137"/>
      <c r="R39" s="137"/>
      <c r="S39" s="137"/>
      <c r="T39" s="173"/>
      <c r="U39" s="137"/>
      <c r="V39" s="98"/>
    </row>
    <row r="40" spans="1:22" x14ac:dyDescent="0.2">
      <c r="A40" s="135"/>
      <c r="B40" s="135"/>
      <c r="C40" s="174" t="s">
        <v>565</v>
      </c>
      <c r="D40" s="202"/>
      <c r="E40" s="176">
        <v>10.8</v>
      </c>
      <c r="F40" s="140"/>
      <c r="G40" s="140"/>
      <c r="H40" s="140"/>
      <c r="I40" s="140"/>
      <c r="J40" s="140"/>
      <c r="K40" s="140"/>
      <c r="L40" s="140"/>
      <c r="M40" s="140"/>
      <c r="N40" s="137"/>
      <c r="O40" s="137"/>
      <c r="P40" s="137"/>
      <c r="Q40" s="137"/>
      <c r="R40" s="137"/>
      <c r="S40" s="137"/>
      <c r="T40" s="173"/>
      <c r="U40" s="137"/>
      <c r="V40" s="98"/>
    </row>
    <row r="41" spans="1:22" x14ac:dyDescent="0.2">
      <c r="A41" s="135"/>
      <c r="B41" s="135"/>
      <c r="C41" s="174" t="s">
        <v>566</v>
      </c>
      <c r="D41" s="202"/>
      <c r="E41" s="176">
        <v>5.04</v>
      </c>
      <c r="F41" s="140"/>
      <c r="G41" s="140"/>
      <c r="H41" s="140"/>
      <c r="I41" s="140"/>
      <c r="J41" s="140"/>
      <c r="K41" s="140"/>
      <c r="L41" s="140"/>
      <c r="M41" s="140"/>
      <c r="N41" s="137"/>
      <c r="O41" s="137"/>
      <c r="P41" s="137"/>
      <c r="Q41" s="137"/>
      <c r="R41" s="137"/>
      <c r="S41" s="137"/>
      <c r="T41" s="173"/>
      <c r="U41" s="137"/>
      <c r="V41" s="98"/>
    </row>
    <row r="42" spans="1:22" x14ac:dyDescent="0.2">
      <c r="A42" s="135"/>
      <c r="B42" s="135"/>
      <c r="C42" s="174" t="s">
        <v>567</v>
      </c>
      <c r="D42" s="202"/>
      <c r="E42" s="176">
        <v>78.671999999999997</v>
      </c>
      <c r="F42" s="140"/>
      <c r="G42" s="140"/>
      <c r="H42" s="140"/>
      <c r="I42" s="140"/>
      <c r="J42" s="140"/>
      <c r="K42" s="140"/>
      <c r="L42" s="140"/>
      <c r="M42" s="140"/>
      <c r="N42" s="137"/>
      <c r="O42" s="137"/>
      <c r="P42" s="137"/>
      <c r="Q42" s="137"/>
      <c r="R42" s="137"/>
      <c r="S42" s="137"/>
      <c r="T42" s="173"/>
      <c r="U42" s="137"/>
      <c r="V42" s="98"/>
    </row>
    <row r="43" spans="1:22" x14ac:dyDescent="0.2">
      <c r="A43" s="130" t="s">
        <v>53</v>
      </c>
      <c r="B43" s="130" t="s">
        <v>102</v>
      </c>
      <c r="C43" s="131" t="s">
        <v>103</v>
      </c>
      <c r="D43" s="203"/>
      <c r="E43" s="133"/>
      <c r="F43" s="134"/>
      <c r="G43" s="134">
        <f>SUMIF(AE44:AE48,"&lt;&gt;NOR",G44:G48)</f>
        <v>0</v>
      </c>
      <c r="H43" s="134"/>
      <c r="I43" s="134">
        <f>SUM(I44:I48)</f>
        <v>0</v>
      </c>
      <c r="J43" s="134"/>
      <c r="K43" s="134">
        <f>SUM(K44:K48)</f>
        <v>0</v>
      </c>
      <c r="L43" s="134"/>
      <c r="M43" s="134">
        <f>SUM(M44:M48)</f>
        <v>0</v>
      </c>
      <c r="N43" s="132"/>
      <c r="O43" s="132">
        <f>SUM(O44:O48)</f>
        <v>7.2859299999999996</v>
      </c>
      <c r="P43" s="132"/>
      <c r="Q43" s="132">
        <f>SUM(Q44:Q48)</f>
        <v>0</v>
      </c>
      <c r="R43" s="132"/>
      <c r="S43" s="132"/>
      <c r="T43" s="181"/>
      <c r="U43" s="132">
        <f>SUM(U44:U48)</f>
        <v>10.91</v>
      </c>
    </row>
    <row r="44" spans="1:22" x14ac:dyDescent="0.2">
      <c r="A44" s="135">
        <v>17</v>
      </c>
      <c r="B44" s="135" t="s">
        <v>568</v>
      </c>
      <c r="C44" s="136" t="s">
        <v>569</v>
      </c>
      <c r="D44" s="201" t="s">
        <v>133</v>
      </c>
      <c r="E44" s="138">
        <v>6.4352</v>
      </c>
      <c r="F44" s="139"/>
      <c r="G44" s="140">
        <f>ROUND(E44*F44,2)</f>
        <v>0</v>
      </c>
      <c r="H44" s="139"/>
      <c r="I44" s="140">
        <f>ROUND(E44*H44,2)</f>
        <v>0</v>
      </c>
      <c r="J44" s="139"/>
      <c r="K44" s="140">
        <f>ROUND(E44*J44,2)</f>
        <v>0</v>
      </c>
      <c r="L44" s="140">
        <v>21</v>
      </c>
      <c r="M44" s="140">
        <f>G44*(1+L44/100)</f>
        <v>0</v>
      </c>
      <c r="N44" s="137">
        <v>1.1322000000000001</v>
      </c>
      <c r="O44" s="137">
        <f>ROUND(E44*N44,5)</f>
        <v>7.2859299999999996</v>
      </c>
      <c r="P44" s="137">
        <v>0</v>
      </c>
      <c r="Q44" s="137">
        <f>ROUND(E44*P44,5)</f>
        <v>0</v>
      </c>
      <c r="R44" s="137"/>
      <c r="S44" s="137"/>
      <c r="T44" s="173">
        <v>1.6950000000000001</v>
      </c>
      <c r="U44" s="137">
        <f>ROUND(E44*T44,2)</f>
        <v>10.91</v>
      </c>
      <c r="V44" s="98"/>
    </row>
    <row r="45" spans="1:22" x14ac:dyDescent="0.2">
      <c r="A45" s="135"/>
      <c r="B45" s="135"/>
      <c r="C45" s="174" t="s">
        <v>570</v>
      </c>
      <c r="D45" s="202"/>
      <c r="E45" s="176">
        <v>4.7232000000000003</v>
      </c>
      <c r="F45" s="140"/>
      <c r="G45" s="140"/>
      <c r="H45" s="140"/>
      <c r="I45" s="140"/>
      <c r="J45" s="140"/>
      <c r="K45" s="140"/>
      <c r="L45" s="140"/>
      <c r="M45" s="140"/>
      <c r="N45" s="137"/>
      <c r="O45" s="137"/>
      <c r="P45" s="137"/>
      <c r="Q45" s="137"/>
      <c r="R45" s="137"/>
      <c r="S45" s="137"/>
      <c r="T45" s="173"/>
      <c r="U45" s="137"/>
      <c r="V45" s="98"/>
    </row>
    <row r="46" spans="1:22" x14ac:dyDescent="0.2">
      <c r="A46" s="135"/>
      <c r="B46" s="135"/>
      <c r="C46" s="174" t="s">
        <v>571</v>
      </c>
      <c r="D46" s="202"/>
      <c r="E46" s="176">
        <v>1.216</v>
      </c>
      <c r="F46" s="140"/>
      <c r="G46" s="140"/>
      <c r="H46" s="140"/>
      <c r="I46" s="140"/>
      <c r="J46" s="140"/>
      <c r="K46" s="140"/>
      <c r="L46" s="140"/>
      <c r="M46" s="140"/>
      <c r="N46" s="137"/>
      <c r="O46" s="137"/>
      <c r="P46" s="137"/>
      <c r="Q46" s="137"/>
      <c r="R46" s="137"/>
      <c r="S46" s="137"/>
      <c r="T46" s="173"/>
      <c r="U46" s="137"/>
      <c r="V46" s="98"/>
    </row>
    <row r="47" spans="1:22" x14ac:dyDescent="0.2">
      <c r="A47" s="135"/>
      <c r="B47" s="135"/>
      <c r="C47" s="174" t="s">
        <v>572</v>
      </c>
      <c r="D47" s="202"/>
      <c r="E47" s="176">
        <v>0.432</v>
      </c>
      <c r="F47" s="140"/>
      <c r="G47" s="140"/>
      <c r="H47" s="140"/>
      <c r="I47" s="140"/>
      <c r="J47" s="140"/>
      <c r="K47" s="140"/>
      <c r="L47" s="140"/>
      <c r="M47" s="140"/>
      <c r="N47" s="137"/>
      <c r="O47" s="137"/>
      <c r="P47" s="137"/>
      <c r="Q47" s="137"/>
      <c r="R47" s="137"/>
      <c r="S47" s="137"/>
      <c r="T47" s="173"/>
      <c r="U47" s="137"/>
      <c r="V47" s="98"/>
    </row>
    <row r="48" spans="1:22" x14ac:dyDescent="0.2">
      <c r="A48" s="135"/>
      <c r="B48" s="135"/>
      <c r="C48" s="174" t="s">
        <v>573</v>
      </c>
      <c r="D48" s="202"/>
      <c r="E48" s="176">
        <v>6.4000000000000001E-2</v>
      </c>
      <c r="F48" s="140"/>
      <c r="G48" s="140"/>
      <c r="H48" s="140"/>
      <c r="I48" s="140"/>
      <c r="J48" s="140"/>
      <c r="K48" s="140"/>
      <c r="L48" s="140"/>
      <c r="M48" s="140"/>
      <c r="N48" s="137"/>
      <c r="O48" s="137"/>
      <c r="P48" s="137"/>
      <c r="Q48" s="137"/>
      <c r="R48" s="137"/>
      <c r="S48" s="137"/>
      <c r="T48" s="173"/>
      <c r="U48" s="137"/>
      <c r="V48" s="98"/>
    </row>
    <row r="49" spans="1:22" x14ac:dyDescent="0.2">
      <c r="A49" s="130" t="s">
        <v>53</v>
      </c>
      <c r="B49" s="130" t="s">
        <v>106</v>
      </c>
      <c r="C49" s="131" t="s">
        <v>107</v>
      </c>
      <c r="D49" s="203"/>
      <c r="E49" s="133"/>
      <c r="F49" s="134"/>
      <c r="G49" s="134">
        <f>SUMIF(AE50:AE64,"&lt;&gt;NOR",G50:G64)</f>
        <v>0</v>
      </c>
      <c r="H49" s="134"/>
      <c r="I49" s="134">
        <f>SUM(I50:I64)</f>
        <v>0</v>
      </c>
      <c r="J49" s="134"/>
      <c r="K49" s="134">
        <f>SUM(K50:K64)</f>
        <v>0</v>
      </c>
      <c r="L49" s="134"/>
      <c r="M49" s="134">
        <f>SUM(M50:M64)</f>
        <v>0</v>
      </c>
      <c r="N49" s="132"/>
      <c r="O49" s="132">
        <f>SUM(O50:O64)</f>
        <v>0.70191999999999999</v>
      </c>
      <c r="P49" s="132"/>
      <c r="Q49" s="132">
        <f>SUM(Q50:Q64)</f>
        <v>0</v>
      </c>
      <c r="R49" s="132"/>
      <c r="S49" s="132"/>
      <c r="T49" s="181"/>
      <c r="U49" s="132">
        <f>SUM(U50:U64)</f>
        <v>9.2999999999999989</v>
      </c>
    </row>
    <row r="50" spans="1:22" x14ac:dyDescent="0.2">
      <c r="A50" s="135">
        <v>18</v>
      </c>
      <c r="B50" s="135" t="s">
        <v>574</v>
      </c>
      <c r="C50" s="136" t="s">
        <v>575</v>
      </c>
      <c r="D50" s="201" t="s">
        <v>196</v>
      </c>
      <c r="E50" s="138">
        <v>1</v>
      </c>
      <c r="F50" s="139"/>
      <c r="G50" s="140">
        <f t="shared" ref="G50:G59" si="7">ROUND(E50*F50,2)</f>
        <v>0</v>
      </c>
      <c r="H50" s="139"/>
      <c r="I50" s="140">
        <f t="shared" ref="I50:I59" si="8">ROUND(E50*H50,2)</f>
        <v>0</v>
      </c>
      <c r="J50" s="139"/>
      <c r="K50" s="140">
        <f t="shared" ref="K50:K59" si="9">ROUND(E50*J50,2)</f>
        <v>0</v>
      </c>
      <c r="L50" s="140">
        <v>21</v>
      </c>
      <c r="M50" s="140">
        <f t="shared" ref="M50:M59" si="10">G50*(1+L50/100)</f>
        <v>0</v>
      </c>
      <c r="N50" s="137">
        <v>2.4E-2</v>
      </c>
      <c r="O50" s="137">
        <f t="shared" ref="O50:O59" si="11">ROUND(E50*N50,5)</f>
        <v>2.4E-2</v>
      </c>
      <c r="P50" s="137">
        <v>0</v>
      </c>
      <c r="Q50" s="137">
        <f t="shared" ref="Q50:Q59" si="12">ROUND(E50*P50,5)</f>
        <v>0</v>
      </c>
      <c r="R50" s="137"/>
      <c r="S50" s="137"/>
      <c r="T50" s="173">
        <v>0</v>
      </c>
      <c r="U50" s="137">
        <f t="shared" ref="U50:U59" si="13">ROUND(E50*T50,2)</f>
        <v>0</v>
      </c>
      <c r="V50" s="98"/>
    </row>
    <row r="51" spans="1:22" x14ac:dyDescent="0.2">
      <c r="A51" s="135">
        <v>19</v>
      </c>
      <c r="B51" s="135" t="s">
        <v>576</v>
      </c>
      <c r="C51" s="136" t="s">
        <v>577</v>
      </c>
      <c r="D51" s="201" t="s">
        <v>196</v>
      </c>
      <c r="E51" s="138">
        <v>1</v>
      </c>
      <c r="F51" s="139"/>
      <c r="G51" s="140">
        <f t="shared" si="7"/>
        <v>0</v>
      </c>
      <c r="H51" s="139"/>
      <c r="I51" s="140">
        <f t="shared" si="8"/>
        <v>0</v>
      </c>
      <c r="J51" s="139"/>
      <c r="K51" s="140">
        <f t="shared" si="9"/>
        <v>0</v>
      </c>
      <c r="L51" s="140">
        <v>21</v>
      </c>
      <c r="M51" s="140">
        <f t="shared" si="10"/>
        <v>0</v>
      </c>
      <c r="N51" s="137">
        <v>1.2E-2</v>
      </c>
      <c r="O51" s="137">
        <f t="shared" si="11"/>
        <v>1.2E-2</v>
      </c>
      <c r="P51" s="137">
        <v>0</v>
      </c>
      <c r="Q51" s="137">
        <f t="shared" si="12"/>
        <v>0</v>
      </c>
      <c r="R51" s="137"/>
      <c r="S51" s="137"/>
      <c r="T51" s="173">
        <v>0</v>
      </c>
      <c r="U51" s="137">
        <f t="shared" si="13"/>
        <v>0</v>
      </c>
      <c r="V51" s="98"/>
    </row>
    <row r="52" spans="1:22" ht="22.5" x14ac:dyDescent="0.2">
      <c r="A52" s="135">
        <v>20</v>
      </c>
      <c r="B52" s="135" t="s">
        <v>578</v>
      </c>
      <c r="C52" s="136" t="s">
        <v>579</v>
      </c>
      <c r="D52" s="201" t="s">
        <v>196</v>
      </c>
      <c r="E52" s="138">
        <v>1</v>
      </c>
      <c r="F52" s="139"/>
      <c r="G52" s="140">
        <f t="shared" si="7"/>
        <v>0</v>
      </c>
      <c r="H52" s="139"/>
      <c r="I52" s="140">
        <f t="shared" si="8"/>
        <v>0</v>
      </c>
      <c r="J52" s="139"/>
      <c r="K52" s="140">
        <f t="shared" si="9"/>
        <v>0</v>
      </c>
      <c r="L52" s="140">
        <v>21</v>
      </c>
      <c r="M52" s="140">
        <f t="shared" si="10"/>
        <v>0</v>
      </c>
      <c r="N52" s="137">
        <v>1.3100000000000001E-2</v>
      </c>
      <c r="O52" s="137">
        <f t="shared" si="11"/>
        <v>1.3100000000000001E-2</v>
      </c>
      <c r="P52" s="137">
        <v>0</v>
      </c>
      <c r="Q52" s="137">
        <f t="shared" si="12"/>
        <v>0</v>
      </c>
      <c r="R52" s="137"/>
      <c r="S52" s="137"/>
      <c r="T52" s="173">
        <v>0</v>
      </c>
      <c r="U52" s="137">
        <f t="shared" si="13"/>
        <v>0</v>
      </c>
      <c r="V52" s="98"/>
    </row>
    <row r="53" spans="1:22" x14ac:dyDescent="0.2">
      <c r="A53" s="135">
        <v>21</v>
      </c>
      <c r="B53" s="135" t="s">
        <v>580</v>
      </c>
      <c r="C53" s="136" t="s">
        <v>581</v>
      </c>
      <c r="D53" s="201" t="s">
        <v>196</v>
      </c>
      <c r="E53" s="138">
        <v>1</v>
      </c>
      <c r="F53" s="139"/>
      <c r="G53" s="140">
        <f t="shared" si="7"/>
        <v>0</v>
      </c>
      <c r="H53" s="139"/>
      <c r="I53" s="140">
        <f t="shared" si="8"/>
        <v>0</v>
      </c>
      <c r="J53" s="139"/>
      <c r="K53" s="140">
        <f t="shared" si="9"/>
        <v>0</v>
      </c>
      <c r="L53" s="140">
        <v>21</v>
      </c>
      <c r="M53" s="140">
        <f t="shared" si="10"/>
        <v>0</v>
      </c>
      <c r="N53" s="137">
        <v>1.5E-3</v>
      </c>
      <c r="O53" s="137">
        <f t="shared" si="11"/>
        <v>1.5E-3</v>
      </c>
      <c r="P53" s="137">
        <v>0</v>
      </c>
      <c r="Q53" s="137">
        <f t="shared" si="12"/>
        <v>0</v>
      </c>
      <c r="R53" s="137"/>
      <c r="S53" s="137"/>
      <c r="T53" s="173">
        <v>0</v>
      </c>
      <c r="U53" s="137">
        <f t="shared" si="13"/>
        <v>0</v>
      </c>
      <c r="V53" s="98"/>
    </row>
    <row r="54" spans="1:22" x14ac:dyDescent="0.2">
      <c r="A54" s="135">
        <v>22</v>
      </c>
      <c r="B54" s="135" t="s">
        <v>548</v>
      </c>
      <c r="C54" s="136" t="s">
        <v>582</v>
      </c>
      <c r="D54" s="201" t="s">
        <v>196</v>
      </c>
      <c r="E54" s="138">
        <v>3</v>
      </c>
      <c r="F54" s="139"/>
      <c r="G54" s="140">
        <f t="shared" si="7"/>
        <v>0</v>
      </c>
      <c r="H54" s="139"/>
      <c r="I54" s="140">
        <f t="shared" si="8"/>
        <v>0</v>
      </c>
      <c r="J54" s="139"/>
      <c r="K54" s="140">
        <f t="shared" si="9"/>
        <v>0</v>
      </c>
      <c r="L54" s="140">
        <v>21</v>
      </c>
      <c r="M54" s="140">
        <f t="shared" si="10"/>
        <v>0</v>
      </c>
      <c r="N54" s="137">
        <v>0.158</v>
      </c>
      <c r="O54" s="137">
        <f t="shared" si="11"/>
        <v>0.47399999999999998</v>
      </c>
      <c r="P54" s="137">
        <v>0</v>
      </c>
      <c r="Q54" s="137">
        <f t="shared" si="12"/>
        <v>0</v>
      </c>
      <c r="R54" s="137"/>
      <c r="S54" s="137"/>
      <c r="T54" s="173">
        <v>0</v>
      </c>
      <c r="U54" s="137">
        <f t="shared" si="13"/>
        <v>0</v>
      </c>
      <c r="V54" s="98"/>
    </row>
    <row r="55" spans="1:22" x14ac:dyDescent="0.2">
      <c r="A55" s="135">
        <v>23</v>
      </c>
      <c r="B55" s="135" t="s">
        <v>583</v>
      </c>
      <c r="C55" s="136" t="s">
        <v>584</v>
      </c>
      <c r="D55" s="201" t="s">
        <v>196</v>
      </c>
      <c r="E55" s="138">
        <v>1</v>
      </c>
      <c r="F55" s="139"/>
      <c r="G55" s="140">
        <f t="shared" si="7"/>
        <v>0</v>
      </c>
      <c r="H55" s="139"/>
      <c r="I55" s="140">
        <f t="shared" si="8"/>
        <v>0</v>
      </c>
      <c r="J55" s="139"/>
      <c r="K55" s="140">
        <f t="shared" si="9"/>
        <v>0</v>
      </c>
      <c r="L55" s="140">
        <v>21</v>
      </c>
      <c r="M55" s="140">
        <f t="shared" si="10"/>
        <v>0</v>
      </c>
      <c r="N55" s="137">
        <v>0</v>
      </c>
      <c r="O55" s="137">
        <f t="shared" si="11"/>
        <v>0</v>
      </c>
      <c r="P55" s="137">
        <v>0</v>
      </c>
      <c r="Q55" s="137">
        <f t="shared" si="12"/>
        <v>0</v>
      </c>
      <c r="R55" s="137"/>
      <c r="S55" s="137"/>
      <c r="T55" s="173">
        <v>1.25</v>
      </c>
      <c r="U55" s="137">
        <f t="shared" si="13"/>
        <v>1.25</v>
      </c>
      <c r="V55" s="98"/>
    </row>
    <row r="56" spans="1:22" x14ac:dyDescent="0.2">
      <c r="A56" s="135">
        <v>24</v>
      </c>
      <c r="B56" s="135" t="s">
        <v>585</v>
      </c>
      <c r="C56" s="136" t="s">
        <v>586</v>
      </c>
      <c r="D56" s="201" t="s">
        <v>196</v>
      </c>
      <c r="E56" s="138">
        <v>2</v>
      </c>
      <c r="F56" s="139"/>
      <c r="G56" s="140">
        <f t="shared" si="7"/>
        <v>0</v>
      </c>
      <c r="H56" s="139"/>
      <c r="I56" s="140">
        <f t="shared" si="8"/>
        <v>0</v>
      </c>
      <c r="J56" s="139"/>
      <c r="K56" s="140">
        <f t="shared" si="9"/>
        <v>0</v>
      </c>
      <c r="L56" s="140">
        <v>21</v>
      </c>
      <c r="M56" s="140">
        <f t="shared" si="10"/>
        <v>0</v>
      </c>
      <c r="N56" s="137">
        <v>0</v>
      </c>
      <c r="O56" s="137">
        <f t="shared" si="11"/>
        <v>0</v>
      </c>
      <c r="P56" s="137">
        <v>0</v>
      </c>
      <c r="Q56" s="137">
        <f t="shared" si="12"/>
        <v>0</v>
      </c>
      <c r="R56" s="137"/>
      <c r="S56" s="137"/>
      <c r="T56" s="173">
        <v>1.36</v>
      </c>
      <c r="U56" s="137">
        <f t="shared" si="13"/>
        <v>2.72</v>
      </c>
      <c r="V56" s="98"/>
    </row>
    <row r="57" spans="1:22" x14ac:dyDescent="0.2">
      <c r="A57" s="135">
        <v>25</v>
      </c>
      <c r="B57" s="135" t="s">
        <v>587</v>
      </c>
      <c r="C57" s="136" t="s">
        <v>588</v>
      </c>
      <c r="D57" s="201" t="s">
        <v>196</v>
      </c>
      <c r="E57" s="138">
        <v>3</v>
      </c>
      <c r="F57" s="139"/>
      <c r="G57" s="140">
        <f t="shared" si="7"/>
        <v>0</v>
      </c>
      <c r="H57" s="139"/>
      <c r="I57" s="140">
        <f t="shared" si="8"/>
        <v>0</v>
      </c>
      <c r="J57" s="139"/>
      <c r="K57" s="140">
        <f t="shared" si="9"/>
        <v>0</v>
      </c>
      <c r="L57" s="140">
        <v>21</v>
      </c>
      <c r="M57" s="140">
        <f t="shared" si="10"/>
        <v>0</v>
      </c>
      <c r="N57" s="137">
        <v>4.6800000000000001E-3</v>
      </c>
      <c r="O57" s="137">
        <f t="shared" si="11"/>
        <v>1.404E-2</v>
      </c>
      <c r="P57" s="137">
        <v>0</v>
      </c>
      <c r="Q57" s="137">
        <f t="shared" si="12"/>
        <v>0</v>
      </c>
      <c r="R57" s="137"/>
      <c r="S57" s="137"/>
      <c r="T57" s="173">
        <v>0.76</v>
      </c>
      <c r="U57" s="137">
        <f t="shared" si="13"/>
        <v>2.2799999999999998</v>
      </c>
      <c r="V57" s="98"/>
    </row>
    <row r="58" spans="1:22" ht="22.5" x14ac:dyDescent="0.2">
      <c r="A58" s="135">
        <v>26</v>
      </c>
      <c r="B58" s="135" t="s">
        <v>589</v>
      </c>
      <c r="C58" s="136" t="s">
        <v>590</v>
      </c>
      <c r="D58" s="201" t="s">
        <v>196</v>
      </c>
      <c r="E58" s="138">
        <v>3.5</v>
      </c>
      <c r="F58" s="139"/>
      <c r="G58" s="140">
        <f t="shared" si="7"/>
        <v>0</v>
      </c>
      <c r="H58" s="139"/>
      <c r="I58" s="140">
        <f t="shared" si="8"/>
        <v>0</v>
      </c>
      <c r="J58" s="139"/>
      <c r="K58" s="140">
        <f t="shared" si="9"/>
        <v>0</v>
      </c>
      <c r="L58" s="140">
        <v>21</v>
      </c>
      <c r="M58" s="140">
        <f t="shared" si="10"/>
        <v>0</v>
      </c>
      <c r="N58" s="137">
        <v>1.5E-3</v>
      </c>
      <c r="O58" s="137">
        <f t="shared" si="11"/>
        <v>5.2500000000000003E-3</v>
      </c>
      <c r="P58" s="137">
        <v>0</v>
      </c>
      <c r="Q58" s="137">
        <f t="shared" si="12"/>
        <v>0</v>
      </c>
      <c r="R58" s="137"/>
      <c r="S58" s="137"/>
      <c r="T58" s="173">
        <v>0</v>
      </c>
      <c r="U58" s="137">
        <f t="shared" si="13"/>
        <v>0</v>
      </c>
      <c r="V58" s="98"/>
    </row>
    <row r="59" spans="1:22" x14ac:dyDescent="0.2">
      <c r="A59" s="135">
        <v>27</v>
      </c>
      <c r="B59" s="135" t="s">
        <v>591</v>
      </c>
      <c r="C59" s="136" t="s">
        <v>592</v>
      </c>
      <c r="D59" s="201" t="s">
        <v>196</v>
      </c>
      <c r="E59" s="138">
        <v>36.08</v>
      </c>
      <c r="F59" s="139"/>
      <c r="G59" s="140">
        <f t="shared" si="7"/>
        <v>0</v>
      </c>
      <c r="H59" s="139"/>
      <c r="I59" s="140">
        <f t="shared" si="8"/>
        <v>0</v>
      </c>
      <c r="J59" s="139"/>
      <c r="K59" s="140">
        <f t="shared" si="9"/>
        <v>0</v>
      </c>
      <c r="L59" s="140">
        <v>21</v>
      </c>
      <c r="M59" s="140">
        <f t="shared" si="10"/>
        <v>0</v>
      </c>
      <c r="N59" s="137">
        <v>3.2100000000000002E-3</v>
      </c>
      <c r="O59" s="137">
        <f t="shared" si="11"/>
        <v>0.11582000000000001</v>
      </c>
      <c r="P59" s="137">
        <v>0</v>
      </c>
      <c r="Q59" s="137">
        <f t="shared" si="12"/>
        <v>0</v>
      </c>
      <c r="R59" s="137"/>
      <c r="S59" s="137"/>
      <c r="T59" s="173">
        <v>0</v>
      </c>
      <c r="U59" s="137">
        <f t="shared" si="13"/>
        <v>0</v>
      </c>
      <c r="V59" s="98"/>
    </row>
    <row r="60" spans="1:22" x14ac:dyDescent="0.2">
      <c r="A60" s="135"/>
      <c r="B60" s="135"/>
      <c r="C60" s="174" t="s">
        <v>593</v>
      </c>
      <c r="D60" s="202"/>
      <c r="E60" s="176">
        <v>36.08</v>
      </c>
      <c r="F60" s="140"/>
      <c r="G60" s="140"/>
      <c r="H60" s="140"/>
      <c r="I60" s="140"/>
      <c r="J60" s="140"/>
      <c r="K60" s="140"/>
      <c r="L60" s="140"/>
      <c r="M60" s="140"/>
      <c r="N60" s="137"/>
      <c r="O60" s="137"/>
      <c r="P60" s="137"/>
      <c r="Q60" s="137"/>
      <c r="R60" s="137"/>
      <c r="S60" s="137"/>
      <c r="T60" s="173"/>
      <c r="U60" s="137"/>
      <c r="V60" s="98"/>
    </row>
    <row r="61" spans="1:22" x14ac:dyDescent="0.2">
      <c r="A61" s="135">
        <v>28</v>
      </c>
      <c r="B61" s="135" t="s">
        <v>594</v>
      </c>
      <c r="C61" s="136" t="s">
        <v>595</v>
      </c>
      <c r="D61" s="201" t="s">
        <v>196</v>
      </c>
      <c r="E61" s="138">
        <v>8.36</v>
      </c>
      <c r="F61" s="139"/>
      <c r="G61" s="140">
        <f>ROUND(E61*F61,2)</f>
        <v>0</v>
      </c>
      <c r="H61" s="139"/>
      <c r="I61" s="140">
        <f>ROUND(E61*H61,2)</f>
        <v>0</v>
      </c>
      <c r="J61" s="139"/>
      <c r="K61" s="140">
        <f>ROUND(E61*J61,2)</f>
        <v>0</v>
      </c>
      <c r="L61" s="140">
        <v>21</v>
      </c>
      <c r="M61" s="140">
        <f>G61*(1+L61/100)</f>
        <v>0</v>
      </c>
      <c r="N61" s="137">
        <v>5.0400000000000002E-3</v>
      </c>
      <c r="O61" s="137">
        <f>ROUND(E61*N61,5)</f>
        <v>4.2130000000000001E-2</v>
      </c>
      <c r="P61" s="137">
        <v>0</v>
      </c>
      <c r="Q61" s="137">
        <f>ROUND(E61*P61,5)</f>
        <v>0</v>
      </c>
      <c r="R61" s="137"/>
      <c r="S61" s="137"/>
      <c r="T61" s="173">
        <v>0</v>
      </c>
      <c r="U61" s="137">
        <f>ROUND(E61*T61,2)</f>
        <v>0</v>
      </c>
      <c r="V61" s="98"/>
    </row>
    <row r="62" spans="1:22" x14ac:dyDescent="0.2">
      <c r="A62" s="135"/>
      <c r="B62" s="135"/>
      <c r="C62" s="174" t="s">
        <v>596</v>
      </c>
      <c r="D62" s="202"/>
      <c r="E62" s="176">
        <v>8.36</v>
      </c>
      <c r="F62" s="140"/>
      <c r="G62" s="140"/>
      <c r="H62" s="140"/>
      <c r="I62" s="140"/>
      <c r="J62" s="140"/>
      <c r="K62" s="140"/>
      <c r="L62" s="140"/>
      <c r="M62" s="140"/>
      <c r="N62" s="137"/>
      <c r="O62" s="137"/>
      <c r="P62" s="137"/>
      <c r="Q62" s="137"/>
      <c r="R62" s="137"/>
      <c r="S62" s="137"/>
      <c r="T62" s="173"/>
      <c r="U62" s="137"/>
      <c r="V62" s="98"/>
    </row>
    <row r="63" spans="1:22" x14ac:dyDescent="0.2">
      <c r="A63" s="135">
        <v>29</v>
      </c>
      <c r="B63" s="135" t="s">
        <v>597</v>
      </c>
      <c r="C63" s="136" t="s">
        <v>598</v>
      </c>
      <c r="D63" s="201" t="s">
        <v>152</v>
      </c>
      <c r="E63" s="138">
        <v>36.08</v>
      </c>
      <c r="F63" s="139"/>
      <c r="G63" s="140">
        <f>ROUND(E63*F63,2)</f>
        <v>0</v>
      </c>
      <c r="H63" s="139"/>
      <c r="I63" s="140">
        <f>ROUND(E63*H63,2)</f>
        <v>0</v>
      </c>
      <c r="J63" s="139"/>
      <c r="K63" s="140">
        <f>ROUND(E63*J63,2)</f>
        <v>0</v>
      </c>
      <c r="L63" s="140">
        <v>21</v>
      </c>
      <c r="M63" s="140">
        <f>G63*(1+L63/100)</f>
        <v>0</v>
      </c>
      <c r="N63" s="137">
        <v>0</v>
      </c>
      <c r="O63" s="137">
        <f>ROUND(E63*N63,5)</f>
        <v>0</v>
      </c>
      <c r="P63" s="137">
        <v>0</v>
      </c>
      <c r="Q63" s="137">
        <f>ROUND(E63*P63,5)</f>
        <v>0</v>
      </c>
      <c r="R63" s="137"/>
      <c r="S63" s="137"/>
      <c r="T63" s="173">
        <v>6.6000000000000003E-2</v>
      </c>
      <c r="U63" s="137">
        <f>ROUND(E63*T63,2)</f>
        <v>2.38</v>
      </c>
      <c r="V63" s="98"/>
    </row>
    <row r="64" spans="1:22" x14ac:dyDescent="0.2">
      <c r="A64" s="135">
        <v>30</v>
      </c>
      <c r="B64" s="135" t="s">
        <v>599</v>
      </c>
      <c r="C64" s="136" t="s">
        <v>600</v>
      </c>
      <c r="D64" s="201" t="s">
        <v>152</v>
      </c>
      <c r="E64" s="138">
        <v>8.36</v>
      </c>
      <c r="F64" s="139"/>
      <c r="G64" s="140">
        <f>ROUND(E64*F64,2)</f>
        <v>0</v>
      </c>
      <c r="H64" s="139"/>
      <c r="I64" s="140">
        <f>ROUND(E64*H64,2)</f>
        <v>0</v>
      </c>
      <c r="J64" s="139"/>
      <c r="K64" s="140">
        <f>ROUND(E64*J64,2)</f>
        <v>0</v>
      </c>
      <c r="L64" s="140">
        <v>21</v>
      </c>
      <c r="M64" s="140">
        <f>G64*(1+L64/100)</f>
        <v>0</v>
      </c>
      <c r="N64" s="137">
        <v>1.0000000000000001E-5</v>
      </c>
      <c r="O64" s="137">
        <f>ROUND(E64*N64,5)</f>
        <v>8.0000000000000007E-5</v>
      </c>
      <c r="P64" s="137">
        <v>0</v>
      </c>
      <c r="Q64" s="137">
        <f>ROUND(E64*P64,5)</f>
        <v>0</v>
      </c>
      <c r="R64" s="137"/>
      <c r="S64" s="137"/>
      <c r="T64" s="173">
        <v>0.08</v>
      </c>
      <c r="U64" s="137">
        <f>ROUND(E64*T64,2)</f>
        <v>0.67</v>
      </c>
      <c r="V64" s="98"/>
    </row>
    <row r="65" spans="1:22" x14ac:dyDescent="0.2">
      <c r="A65" s="130" t="s">
        <v>53</v>
      </c>
      <c r="B65" s="130" t="s">
        <v>521</v>
      </c>
      <c r="C65" s="131" t="s">
        <v>522</v>
      </c>
      <c r="D65" s="203"/>
      <c r="E65" s="133"/>
      <c r="F65" s="134"/>
      <c r="G65" s="134">
        <f>SUMIF(AE66:AE69,"&lt;&gt;NOR",G66:G69)</f>
        <v>0</v>
      </c>
      <c r="H65" s="134"/>
      <c r="I65" s="134">
        <f>SUM(I66:I69)</f>
        <v>0</v>
      </c>
      <c r="J65" s="134"/>
      <c r="K65" s="134">
        <f>SUM(K66:K69)</f>
        <v>0</v>
      </c>
      <c r="L65" s="134"/>
      <c r="M65" s="134">
        <f>SUM(M66:M69)</f>
        <v>0</v>
      </c>
      <c r="N65" s="132"/>
      <c r="O65" s="132">
        <f>SUM(O66:O69)</f>
        <v>6.8249300000000002</v>
      </c>
      <c r="P65" s="132"/>
      <c r="Q65" s="132">
        <f>SUM(Q66:Q69)</f>
        <v>0</v>
      </c>
      <c r="R65" s="132"/>
      <c r="S65" s="132"/>
      <c r="T65" s="181"/>
      <c r="U65" s="132">
        <f>SUM(U66:U69)</f>
        <v>37.68</v>
      </c>
    </row>
    <row r="66" spans="1:22" ht="22.5" x14ac:dyDescent="0.2">
      <c r="A66" s="135">
        <v>31</v>
      </c>
      <c r="B66" s="135" t="s">
        <v>601</v>
      </c>
      <c r="C66" s="136" t="s">
        <v>602</v>
      </c>
      <c r="D66" s="201" t="s">
        <v>133</v>
      </c>
      <c r="E66" s="138">
        <v>54.312959999999997</v>
      </c>
      <c r="F66" s="139"/>
      <c r="G66" s="140">
        <f>ROUND(E66*F66,2)</f>
        <v>0</v>
      </c>
      <c r="H66" s="139"/>
      <c r="I66" s="140">
        <f>ROUND(E66*H66,2)</f>
        <v>0</v>
      </c>
      <c r="J66" s="139"/>
      <c r="K66" s="140">
        <f>ROUND(E66*J66,2)</f>
        <v>0</v>
      </c>
      <c r="L66" s="140">
        <v>21</v>
      </c>
      <c r="M66" s="140">
        <f>G66*(1+L66/100)</f>
        <v>0</v>
      </c>
      <c r="N66" s="137">
        <v>0</v>
      </c>
      <c r="O66" s="137">
        <f>ROUND(E66*N66,5)</f>
        <v>0</v>
      </c>
      <c r="P66" s="137">
        <v>0</v>
      </c>
      <c r="Q66" s="137">
        <f>ROUND(E66*P66,5)</f>
        <v>0</v>
      </c>
      <c r="R66" s="137"/>
      <c r="S66" s="137"/>
      <c r="T66" s="173">
        <v>0.66300000000000003</v>
      </c>
      <c r="U66" s="137">
        <f>ROUND(E66*T66,2)</f>
        <v>36.01</v>
      </c>
      <c r="V66" s="98"/>
    </row>
    <row r="67" spans="1:22" x14ac:dyDescent="0.2">
      <c r="A67" s="135"/>
      <c r="B67" s="135"/>
      <c r="C67" s="174" t="s">
        <v>603</v>
      </c>
      <c r="D67" s="202"/>
      <c r="E67" s="176">
        <v>54.312959999999997</v>
      </c>
      <c r="F67" s="140"/>
      <c r="G67" s="140"/>
      <c r="H67" s="140"/>
      <c r="I67" s="140"/>
      <c r="J67" s="140"/>
      <c r="K67" s="140"/>
      <c r="L67" s="140"/>
      <c r="M67" s="140"/>
      <c r="N67" s="137"/>
      <c r="O67" s="137"/>
      <c r="P67" s="137"/>
      <c r="Q67" s="137"/>
      <c r="R67" s="137"/>
      <c r="S67" s="137"/>
      <c r="T67" s="173"/>
      <c r="U67" s="137"/>
      <c r="V67" s="98"/>
    </row>
    <row r="68" spans="1:22" ht="22.5" x14ac:dyDescent="0.2">
      <c r="A68" s="135">
        <v>32</v>
      </c>
      <c r="B68" s="135" t="s">
        <v>604</v>
      </c>
      <c r="C68" s="136" t="s">
        <v>605</v>
      </c>
      <c r="D68" s="201" t="s">
        <v>133</v>
      </c>
      <c r="E68" s="138">
        <v>4.048</v>
      </c>
      <c r="F68" s="139"/>
      <c r="G68" s="140">
        <f>ROUND(E68*F68,2)</f>
        <v>0</v>
      </c>
      <c r="H68" s="139"/>
      <c r="I68" s="140">
        <f>ROUND(E68*H68,2)</f>
        <v>0</v>
      </c>
      <c r="J68" s="139"/>
      <c r="K68" s="140">
        <f>ROUND(E68*J68,2)</f>
        <v>0</v>
      </c>
      <c r="L68" s="140">
        <v>21</v>
      </c>
      <c r="M68" s="140">
        <f>G68*(1+L68/100)</f>
        <v>0</v>
      </c>
      <c r="N68" s="137">
        <v>1.6859999999999999</v>
      </c>
      <c r="O68" s="137">
        <f>ROUND(E68*N68,5)</f>
        <v>6.8249300000000002</v>
      </c>
      <c r="P68" s="137">
        <v>0</v>
      </c>
      <c r="Q68" s="137">
        <f>ROUND(E68*P68,5)</f>
        <v>0</v>
      </c>
      <c r="R68" s="137"/>
      <c r="S68" s="137"/>
      <c r="T68" s="173">
        <v>0.41199999999999998</v>
      </c>
      <c r="U68" s="137">
        <f>ROUND(E68*T68,2)</f>
        <v>1.67</v>
      </c>
      <c r="V68" s="98"/>
    </row>
    <row r="69" spans="1:22" x14ac:dyDescent="0.2">
      <c r="A69" s="141"/>
      <c r="B69" s="141"/>
      <c r="C69" s="204" t="s">
        <v>544</v>
      </c>
      <c r="D69" s="205"/>
      <c r="E69" s="206">
        <v>4.048</v>
      </c>
      <c r="F69" s="196"/>
      <c r="G69" s="196"/>
      <c r="H69" s="196"/>
      <c r="I69" s="196"/>
      <c r="J69" s="196"/>
      <c r="K69" s="196"/>
      <c r="L69" s="196"/>
      <c r="M69" s="196"/>
      <c r="N69" s="193"/>
      <c r="O69" s="193"/>
      <c r="P69" s="193"/>
      <c r="Q69" s="193"/>
      <c r="R69" s="193"/>
      <c r="S69" s="193"/>
      <c r="T69" s="207"/>
      <c r="U69" s="193"/>
      <c r="V69" s="98"/>
    </row>
    <row r="70" spans="1:22" x14ac:dyDescent="0.2">
      <c r="A70" s="5"/>
      <c r="B70" s="6" t="s">
        <v>606</v>
      </c>
      <c r="C70" s="99" t="s">
        <v>606</v>
      </c>
      <c r="D70" s="5"/>
      <c r="E70" s="5"/>
      <c r="F70" s="5"/>
      <c r="G70" s="5"/>
      <c r="H70" s="5"/>
      <c r="I70" s="5"/>
      <c r="J70" s="5"/>
      <c r="K70" s="5"/>
      <c r="L70" s="5"/>
      <c r="M70" s="5"/>
      <c r="N70" s="5"/>
      <c r="O70" s="5"/>
      <c r="P70" s="5"/>
      <c r="Q70" s="5"/>
      <c r="R70" s="5"/>
      <c r="S70" s="5"/>
      <c r="T70" s="5"/>
      <c r="U70" s="5"/>
    </row>
  </sheetData>
  <sheetProtection algorithmName="SHA-512" hashValue="5S7a+N5XUMGkfVOtx9Wd30wGH5JASQC1CamBgjLSt/yfwfMq34aUaj7BL/crFigoONwSf5nn5AA60/PxDYvsbw==" saltValue="Xw6hBeFsF6widZ77C26bXA==" spinCount="100000" sheet="1" objects="1" scenarios="1"/>
  <mergeCells count="4">
    <mergeCell ref="A1:G1"/>
    <mergeCell ref="C2:G2"/>
    <mergeCell ref="C3:G3"/>
    <mergeCell ref="C4:G4"/>
  </mergeCells>
  <pageMargins left="0.59055118110236227" right="0.39370078740157483" top="0.59055118110236227" bottom="0.59055118110236227" header="0.31496062992125984" footer="0.31496062992125984"/>
  <pageSetup paperSize="9" fitToHeight="10" orientation="portrait" r:id="rId1"/>
  <headerFooter>
    <oddFooter>Stránka &amp;P z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9</vt:i4>
      </vt:variant>
      <vt:variant>
        <vt:lpstr>Pojmenované oblasti</vt:lpstr>
      </vt:variant>
      <vt:variant>
        <vt:i4>47</vt:i4>
      </vt:variant>
    </vt:vector>
  </HeadingPairs>
  <TitlesOfParts>
    <vt:vector size="56" baseType="lpstr">
      <vt:lpstr>Pokyny pro vyplnění</vt:lpstr>
      <vt:lpstr>Pokyny pro vyplnění </vt:lpstr>
      <vt:lpstr>Souhrn</vt:lpstr>
      <vt:lpstr>Vedlejší a ost. náklady</vt:lpstr>
      <vt:lpstr>VzorPolozky</vt:lpstr>
      <vt:lpstr>SO 01 titulka</vt:lpstr>
      <vt:lpstr>SO 01 položky</vt:lpstr>
      <vt:lpstr>SO 02 titulka</vt:lpstr>
      <vt:lpstr>SO 02 položky</vt:lpstr>
      <vt:lpstr>Souhrn!CelkemDPHVypocet</vt:lpstr>
      <vt:lpstr>CenaCelkem</vt:lpstr>
      <vt:lpstr>CenaCelkemBezDPH</vt:lpstr>
      <vt:lpstr>Souhrn!CenaCelkemVypocet</vt:lpstr>
      <vt:lpstr>cisloobjektu</vt:lpstr>
      <vt:lpstr>Souhrn!CisloStavby</vt:lpstr>
      <vt:lpstr>CisloStavebnihoRozpoctu</vt:lpstr>
      <vt:lpstr>dadresa</vt:lpstr>
      <vt:lpstr>Souhrn!DIČ</vt:lpstr>
      <vt:lpstr>dmisto</vt:lpstr>
      <vt:lpstr>DPHSni</vt:lpstr>
      <vt:lpstr>DPHZakl</vt:lpstr>
      <vt:lpstr>Souhrn!dpsc</vt:lpstr>
      <vt:lpstr>Souhrn!IČO</vt:lpstr>
      <vt:lpstr>Mena</vt:lpstr>
      <vt:lpstr>MistoStavby</vt:lpstr>
      <vt:lpstr>nazevobjektu</vt:lpstr>
      <vt:lpstr>Souhrn!NazevStavby</vt:lpstr>
      <vt:lpstr>NazevStavebnihoRozpoctu</vt:lpstr>
      <vt:lpstr>'SO 01 položky'!Názvy_tisku</vt:lpstr>
      <vt:lpstr>'SO 02 položky'!Názvy_tisku</vt:lpstr>
      <vt:lpstr>oadresa</vt:lpstr>
      <vt:lpstr>Souhrn!Objednatel</vt:lpstr>
      <vt:lpstr>Souhrn!Oblast_tisku</vt:lpstr>
      <vt:lpstr>Souhrn!odic</vt:lpstr>
      <vt:lpstr>Souhrn!oico</vt:lpstr>
      <vt:lpstr>Souhrn!omisto</vt:lpstr>
      <vt:lpstr>Souhrn!onazev</vt:lpstr>
      <vt:lpstr>Souhrn!opsc</vt:lpstr>
      <vt:lpstr>padresa</vt:lpstr>
      <vt:lpstr>pdic</vt:lpstr>
      <vt:lpstr>pico</vt:lpstr>
      <vt:lpstr>pmisto</vt:lpstr>
      <vt:lpstr>PoptavkaID</vt:lpstr>
      <vt:lpstr>pPSC</vt:lpstr>
      <vt:lpstr>Projektant</vt:lpstr>
      <vt:lpstr>Souhrn!SazbaDPH1</vt:lpstr>
      <vt:lpstr>Souhrn!SazbaDPH2</vt:lpstr>
      <vt:lpstr>Vypracoval</vt:lpstr>
      <vt:lpstr>ZakladDPHSni</vt:lpstr>
      <vt:lpstr>Souhrn!ZakladDPHSniVypocet</vt:lpstr>
      <vt:lpstr>ZakladDPHZakl</vt:lpstr>
      <vt:lpstr>Souhrn!ZakladDPHZaklVypocet</vt:lpstr>
      <vt:lpstr>ZaObjednatele</vt:lpstr>
      <vt:lpstr>Zaokrouhleni</vt:lpstr>
      <vt:lpstr>ZaZhotovitele</vt:lpstr>
      <vt:lpstr>Zhotovitel</vt:lpstr>
    </vt:vector>
  </TitlesOfParts>
  <Company>RTS, a.s.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Petr Rambousek</dc:creator>
  <cp:lastModifiedBy>Nevoralová Jana, Ing.</cp:lastModifiedBy>
  <cp:lastPrinted>2021-03-25T11:56:29Z</cp:lastPrinted>
  <dcterms:created xsi:type="dcterms:W3CDTF">2009-04-08T07:15:50Z</dcterms:created>
  <dcterms:modified xsi:type="dcterms:W3CDTF">2021-03-31T14:13:05Z</dcterms:modified>
</cp:coreProperties>
</file>