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trebic.cz\folderRedirection$\marketa.molakova\Desktop\Vanoce_zakazky\Revitalizace Hrádku\Zadavaci_rizeni_2021\VZMR_Kaceni\01_ZD+PD\na_profil\"/>
    </mc:Choice>
  </mc:AlternateContent>
  <bookViews>
    <workbookView xWindow="28680" yWindow="-120" windowWidth="24240" windowHeight="13740"/>
  </bookViews>
  <sheets>
    <sheet name="Pokyny pro vyplnění" sheetId="11" r:id="rId1"/>
    <sheet name="Stavba" sheetId="1" r:id="rId2"/>
    <sheet name="VzorPolozky" sheetId="10" state="hidden" r:id="rId3"/>
    <sheet name="SO 06 900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06 900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06 900 Pol'!$A$1:$X$68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5" i="12" l="1"/>
  <c r="BA16" i="12" l="1"/>
  <c r="BA14" i="12"/>
  <c r="BA12" i="12"/>
  <c r="BA10" i="12"/>
  <c r="G9" i="12"/>
  <c r="M9" i="12" s="1"/>
  <c r="I9" i="12"/>
  <c r="I8" i="12" s="1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I25" i="12"/>
  <c r="K25" i="12"/>
  <c r="M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M45" i="12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AE67" i="12"/>
  <c r="F41" i="1" s="1"/>
  <c r="I20" i="1"/>
  <c r="I19" i="1"/>
  <c r="I18" i="1"/>
  <c r="I17" i="1"/>
  <c r="H43" i="1"/>
  <c r="O8" i="12" l="1"/>
  <c r="F39" i="1"/>
  <c r="F43" i="1" s="1"/>
  <c r="G23" i="1" s="1"/>
  <c r="F42" i="1"/>
  <c r="K8" i="12"/>
  <c r="Q8" i="12"/>
  <c r="V8" i="12"/>
  <c r="G8" i="12"/>
  <c r="M8" i="12"/>
  <c r="AF67" i="12"/>
  <c r="J28" i="1"/>
  <c r="J26" i="1"/>
  <c r="G38" i="1"/>
  <c r="F38" i="1"/>
  <c r="J23" i="1"/>
  <c r="J24" i="1"/>
  <c r="J25" i="1"/>
  <c r="J27" i="1"/>
  <c r="E24" i="1"/>
  <c r="G24" i="1"/>
  <c r="E26" i="1"/>
  <c r="G42" i="1" l="1"/>
  <c r="I42" i="1" s="1"/>
  <c r="G39" i="1"/>
  <c r="G41" i="1"/>
  <c r="I41" i="1" s="1"/>
  <c r="I50" i="1"/>
  <c r="G67" i="12"/>
  <c r="G43" i="1" l="1"/>
  <c r="G25" i="1" s="1"/>
  <c r="A27" i="1" s="1"/>
  <c r="G28" i="1" s="1"/>
  <c r="G27" i="1" s="1"/>
  <c r="I39" i="1"/>
  <c r="I43" i="1" s="1"/>
  <c r="I51" i="1"/>
  <c r="J50" i="1" s="1"/>
  <c r="J51" i="1" s="1"/>
  <c r="I16" i="1"/>
  <c r="I21" i="1" s="1"/>
  <c r="G26" i="1" l="1"/>
  <c r="A28" i="1"/>
  <c r="J42" i="1"/>
  <c r="J41" i="1"/>
  <c r="J39" i="1"/>
  <c r="J43" i="1" s="1"/>
  <c r="G2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<sst xmlns="http://schemas.openxmlformats.org/spreadsheetml/2006/main" count="399" uniqueCount="160">
  <si>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</si>
  <si>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</si>
  <si>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</si>
  <si>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</si>
  <si>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</si>
  <si>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</si>
  <si>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</si>
  <si>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</si>
  <si>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</si>
  <si>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</si>
  <si>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</si>
  <si>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</si>
  <si>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</si>
  <si>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</si>
  <si>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</si>
  <si>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</si>
  <si>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</si>
  <si>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</si>
  <si>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</si>
  <si>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</si>
  <si>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</si>
  <si>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</si>
  <si>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</si>
  <si>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</si>
  <si>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</si>
  <si>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</si>
  <si>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</si>
  <si>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</si>
  <si>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</si>
  <si>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</si>
  <si>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</si>
  <si>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</si>
  <si>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</si>
  <si>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</si>
  <si>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</si>
  <si>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</si>
  <si>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</si>
  <si>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</si>
  <si>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</si>
  <si>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</si>
  <si>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</si>
  <si>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</si>
  <si>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</si>
  <si>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900</t>
  </si>
  <si>
    <t>Kácení stromů</t>
  </si>
  <si>
    <t>SO 06</t>
  </si>
  <si>
    <t>Sadové úpravy</t>
  </si>
  <si>
    <t>Objekt:</t>
  </si>
  <si>
    <t>Rozpočet:</t>
  </si>
  <si>
    <t>JM2020-01</t>
  </si>
  <si>
    <t>Město Třebíč</t>
  </si>
  <si>
    <t>Karlovo nám. 104/55</t>
  </si>
  <si>
    <t>Třebíč-Vnitřní Město</t>
  </si>
  <si>
    <t>67401</t>
  </si>
  <si>
    <t>00290629</t>
  </si>
  <si>
    <t>CZ00290629</t>
  </si>
  <si>
    <t>atelier Fabík s.r.o.</t>
  </si>
  <si>
    <t>Janouškova 215/20</t>
  </si>
  <si>
    <t>Třebíč-Horka-Domky</t>
  </si>
  <si>
    <t>27735761</t>
  </si>
  <si>
    <t>CZ27735761</t>
  </si>
  <si>
    <t>Stavba</t>
  </si>
  <si>
    <t>Stavební objekt</t>
  </si>
  <si>
    <t>Celkem za stavbu</t>
  </si>
  <si>
    <t>CZK</t>
  </si>
  <si>
    <t>Rekapitulace dílů</t>
  </si>
  <si>
    <t>Typ dílu</t>
  </si>
  <si>
    <t>SÚ01</t>
  </si>
  <si>
    <t>Stromy, keře - kácení, odstranění pařezů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</si>
  <si>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</si>
  <si>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</si>
  <si>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</si>
  <si>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</si>
  <si>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</si>
  <si>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</si>
  <si>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</si>
  <si>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</si>
  <si>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</si>
  <si>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</si>
  <si>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</si>
  <si>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</si>
  <si>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</si>
  <si>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</si>
  <si>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</si>
  <si>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</si>
  <si>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</si>
  <si>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</si>
  <si>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</si>
  <si>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</si>
  <si>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</si>
  <si>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</si>
  <si>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</si>
  <si>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</si>
  <si>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</si>
  <si>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</si>
  <si>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</si>
  <si>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</si>
  <si>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</si>
  <si>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</si>
  <si>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 21-2355</t>
  </si>
  <si>
    <t>Odstranění nevhodných dřevin prům. Kmene do 100 mm, výšky přes 1 m, s odstraněním pařezu, přes 100, do 500 m2, v rovině nebo na svahu do 1:5 vč. nákladů na odklizení vytěžené dřevní hmoty</t>
  </si>
  <si>
    <t>m2</t>
  </si>
  <si>
    <t>Vlastní</t>
  </si>
  <si>
    <t>Indiv</t>
  </si>
  <si>
    <t>Práce</t>
  </si>
  <si>
    <t>POL1_1</t>
  </si>
  <si>
    <t>vzdálenost do 50 m, se složením na hromady n. S naložením na dopr. Prostředek a příp. Úpravu terénu se zhutněním po odstranění dřevin</t>
  </si>
  <si>
    <t>POP</t>
  </si>
  <si>
    <t>111212314</t>
  </si>
  <si>
    <t>Odstranění nevhodných dřevin prům. kmene do 100 mm, výšky do 1 m, s odstraněním pařezu, do 100 m2,, na svahu přes 1:1 vč. nákladů na odklizení vytěžené dřevní hmoty na vzdálenost do 50 m, se složením</t>
  </si>
  <si>
    <t>na hromady n. S naložením na dopr. Prostředek a příp. Úpravu terénu se zhutněním po odstranění dřevin</t>
  </si>
  <si>
    <t>111212351</t>
  </si>
  <si>
    <t>Odstranění nevhodných dřevin prům. Kmene do 100 mm, výšky přes 1 m, s odstraněním pařezu, do 100 m2,, v rovině nebo na svahu do 1:5 vč. nákladů na odklizení vytěžené dřevní hmoty na vzdálenost do 50 m</t>
  </si>
  <si>
    <t>, se složením na hromady n. S naložením na dopr. Prostředek a příp. Úpravu terénu se zhutněním po odstranění dřevin</t>
  </si>
  <si>
    <t>111212354</t>
  </si>
  <si>
    <t>Odstranění nevhodných dřevin prům. Kmene do 100 mm, výšky přes 1 m, s odstraněním pařezu, do 100 m2,, na svahu přes 1:1 vč. nákladů na odklizení vytěžené dřevní hmoty na vzdálenost do 50 m</t>
  </si>
  <si>
    <t>složením na hromady n. S naložením na dopr. Prostředek a příp. Úpravu terénu se zhutněním po odstranění dřevin</t>
  </si>
  <si>
    <t>112 15-1011</t>
  </si>
  <si>
    <t>Kácení stromů volné v celku s odřezáním kmene a s odvětvením  prům. Kmene přes 100 do 200 mm, vč. nákladů na odklizení částí kmene a větví na vzdálenost do 20 m se složením na hromady nebo</t>
  </si>
  <si>
    <t>ks</t>
  </si>
  <si>
    <t>na dopr. prostředek</t>
  </si>
  <si>
    <t>112 15-1111</t>
  </si>
  <si>
    <t>Pokácení stromu směrové v celku s odřezáním kmene a s odvětvením – prům. kmene přes 100 do 200 mm, vč. nákladů na odklizení částí kmene a větví na vzdálenost do 20 m se složením na hromady nebo</t>
  </si>
  <si>
    <t>POL1_</t>
  </si>
  <si>
    <t>naložením na dopr. Prostředek</t>
  </si>
  <si>
    <t>112 15-1112</t>
  </si>
  <si>
    <t>Pokácení stromu směrové v celku s odřezáním kmene a s odvětvením – prům. kmene přes 200 do 300 mm, vč. nákladů na odklizení částí kmene a větví na vzdálenost do 20 m se složením na hromady nebo</t>
  </si>
  <si>
    <t>112 15-1113</t>
  </si>
  <si>
    <t>Pokácení stromu směrové v celku s odřezáním kmene a s odvětvením – prům. kmene přes 300 do 400 mm, vč. nákladů na odklizení částí kmene a větví na vzdálenost do 20 m se složením na hromady nebo</t>
  </si>
  <si>
    <t>112 15-1114</t>
  </si>
  <si>
    <t>Pokácení stromu směrové v celku s odřezáním kmene a s odvětvením – prům. kmene přes 400 do 500 mm, vč. nákladů na odklizení částí kmene a větví na vzdálenost do 20 m se složením na hromady nebo</t>
  </si>
  <si>
    <t>112 15-1115</t>
  </si>
  <si>
    <t>Pokácení stromu směrové v celku s odřezáním kmene a s odvětvením – prům. kmene přes 500 do 600 mm, vč. nákladů na odklizení částí kmene a větví na vzdálenost do 20 m se složením na hromady nebo</t>
  </si>
  <si>
    <t>112 15-1116</t>
  </si>
  <si>
    <t>Pokácení stromu směrové v celku s odřezáním kmene a s odvětvením – prům. kmene přes 600 do 700 mm, vč. nákladů na odklizení částí kmene a větví na vzdálenost do 20 m se složením na hromady nebo</t>
  </si>
  <si>
    <t>112 15-1117</t>
  </si>
  <si>
    <t>Pokácení stromu směrové v celku s odřezáním kmene a s odvětvením – prům. kmene přes 700 do 800 mm, vč. nákladů na odklizení částí kmene a větví na vzdálenost do 20 m se složením na hromady nebo</t>
  </si>
  <si>
    <t>112 15-1311</t>
  </si>
  <si>
    <t>Kácení  postupné bez spouštění částí kmene a koruny o prům.na řezné ploše pařezu přes 100 do 200 mm, vč. nákladů na odklizení částí kmene a větví na vzdálenost do 20 m se složením na hromady</t>
  </si>
  <si>
    <t>112 15-1312</t>
  </si>
  <si>
    <t>Kácení  postupné bez spouštění částí kmene a koruny o prům. na řezné ploše pařezu přes 200 do 300 mm, vč. nákladů na odklizení částí kmene a větví na vzdálenost do 20 m se složením na hromady nebo</t>
  </si>
  <si>
    <t>112 15-1313</t>
  </si>
  <si>
    <t>Kácení  postupné bez spouštění částí kmene a koruny o prům. na řezné ploše pařezu přes 300 do 400 mm, vč. nákladů na odklizení částí kmene a větví na vzdálenost do 20 m se složením na hromady nebo</t>
  </si>
  <si>
    <t>112 15-1314</t>
  </si>
  <si>
    <t>Kácení  postupné bez spouštění částí kmene a koruny o prům. Na řezné ploše pařezu přes 400 do 500 mm, vč. nákladů na odklizení částí kmene a větví na vzdálenost do 20 m se složením na hromady nebo</t>
  </si>
  <si>
    <t>112 15-1315</t>
  </si>
  <si>
    <t>Kácení  postupné bez spouštění částí kmene a koruny o prům. na řezné ploše pařezu přes 500 do 600 mm, vč. nákladů na odklizení částí kmene a větví na vzdálenost do 20 m se složením na hromady nebo</t>
  </si>
  <si>
    <t>112 15-1316</t>
  </si>
  <si>
    <t>Kácení  postupné bez spouštění částí kmene a koruny o prům. na řezné ploše pařezu přes 600 do 700 mm, vč. nákladů na odklizení částí kmene a větví na vzdálenost do 20 m se složením na hromady nebo</t>
  </si>
  <si>
    <t>112 15-1317</t>
  </si>
  <si>
    <t>Kácení  postupné bez spouštění částí kmene a koruny o prům. na řezné ploše pařezu přes 700 do 800 mm, vč. nákladů na odklizení částí kmene a větví na vzdálenost do 20 m se složením na hromady nebo</t>
  </si>
  <si>
    <t>112 15-1355</t>
  </si>
  <si>
    <t>Pokácení stromu postupné se spouštěním částí kmene a koruny o prům. na řezné ploše pařezu přes 500, vč. nákladů na odklizení části kmene a větví na vzdálenost do 20 m</t>
  </si>
  <si>
    <t>nebo naložením na dopr. Prostředek</t>
  </si>
  <si>
    <t>R-01a</t>
  </si>
  <si>
    <t>Uložení biologického odpadu na skládku vč. dopravy, naložení, složení, přibližování dřeva mechanizací na depinii D1 vč. uložení podle druhu dřeviny, zabezpečení vstupu</t>
  </si>
  <si>
    <t>t</t>
  </si>
  <si>
    <t>SUM</t>
  </si>
  <si>
    <t>END</t>
  </si>
  <si>
    <t>Revitalizace městského parku Masarykovy sady - Hrádek, Třebíč - I.etapa - kácení dřevin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</si>
</sst>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7" fillId="0" borderId="0" xfId="0" applyNumberFormat="1" applyFont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84" t="s">
        <v>39</v>
      </c>
      <c r="B2" s="184"/>
      <c r="C2" s="184"/>
      <c r="D2" s="184"/>
      <c r="E2" s="184"/>
      <c r="F2" s="184"/>
      <c r="G2" s="184"/>
    </row>
  </sheetData>
  <sheetProtection algorithmName="SHA-512" hashValue="8qmac/V6kCSIsbWxSOZ4BdMjB5sQwb3WrXJisT3RY/RtQsV/FAY24BmzswiFWMFArR56O9wylLnAAa/vV+tVkA==" saltValue="Xh6jBWXAmZ1/fBzCSTrqOg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4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3.2" x14ac:dyDescent="0.25"/>
  <cols>
    <col min="1" max="1" width="11.2187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36</v>
      </c>
      <c r="B1" s="185" t="s">
        <v>41</v>
      </c>
      <c r="C1" s="186"/>
      <c r="D1" s="186"/>
      <c r="E1" s="186"/>
      <c r="F1" s="186"/>
      <c r="G1" s="186"/>
      <c r="H1" s="186"/>
      <c r="I1" s="186"/>
      <c r="J1" s="187"/>
    </row>
    <row r="2" spans="1:15" ht="36" customHeight="1" x14ac:dyDescent="0.25">
      <c r="A2" s="2"/>
      <c r="B2" s="75" t="s">
        <v>22</v>
      </c>
      <c r="C2" s="76"/>
      <c r="D2" s="77" t="s">
        <v>49</v>
      </c>
      <c r="E2" s="194" t="s">
        <v>159</v>
      </c>
      <c r="F2" s="195"/>
      <c r="G2" s="195"/>
      <c r="H2" s="195"/>
      <c r="I2" s="195"/>
      <c r="J2" s="196"/>
      <c r="O2" s="1"/>
    </row>
    <row r="3" spans="1:15" ht="27" customHeight="1" x14ac:dyDescent="0.25">
      <c r="A3" s="2"/>
      <c r="B3" s="78" t="s">
        <v>47</v>
      </c>
      <c r="C3" s="76"/>
      <c r="D3" s="79" t="s">
        <v>45</v>
      </c>
      <c r="E3" s="197" t="s">
        <v>46</v>
      </c>
      <c r="F3" s="198"/>
      <c r="G3" s="198"/>
      <c r="H3" s="198"/>
      <c r="I3" s="198"/>
      <c r="J3" s="199"/>
    </row>
    <row r="4" spans="1:15" ht="23.25" customHeight="1" x14ac:dyDescent="0.25">
      <c r="A4" s="72">
        <v>5345</v>
      </c>
      <c r="B4" s="80" t="s">
        <v>48</v>
      </c>
      <c r="C4" s="81"/>
      <c r="D4" s="82" t="s">
        <v>43</v>
      </c>
      <c r="E4" s="207" t="s">
        <v>44</v>
      </c>
      <c r="F4" s="208"/>
      <c r="G4" s="208"/>
      <c r="H4" s="208"/>
      <c r="I4" s="208"/>
      <c r="J4" s="209"/>
    </row>
    <row r="5" spans="1:15" ht="24" customHeight="1" x14ac:dyDescent="0.25">
      <c r="A5" s="2"/>
      <c r="B5" s="30" t="s">
        <v>42</v>
      </c>
      <c r="D5" s="212" t="s">
        <v>50</v>
      </c>
      <c r="E5" s="213"/>
      <c r="F5" s="213"/>
      <c r="G5" s="213"/>
      <c r="H5" s="18" t="s">
        <v>40</v>
      </c>
      <c r="I5" s="83" t="s">
        <v>54</v>
      </c>
      <c r="J5" s="8"/>
    </row>
    <row r="6" spans="1:15" ht="15.75" customHeight="1" x14ac:dyDescent="0.25">
      <c r="A6" s="2"/>
      <c r="B6" s="27"/>
      <c r="C6" s="52"/>
      <c r="D6" s="214" t="s">
        <v>51</v>
      </c>
      <c r="E6" s="215"/>
      <c r="F6" s="215"/>
      <c r="G6" s="215"/>
      <c r="H6" s="18" t="s">
        <v>34</v>
      </c>
      <c r="I6" s="83" t="s">
        <v>55</v>
      </c>
      <c r="J6" s="8"/>
    </row>
    <row r="7" spans="1:15" ht="15.75" customHeight="1" x14ac:dyDescent="0.25">
      <c r="A7" s="2"/>
      <c r="B7" s="28"/>
      <c r="C7" s="53"/>
      <c r="D7" s="73" t="s">
        <v>53</v>
      </c>
      <c r="E7" s="216" t="s">
        <v>52</v>
      </c>
      <c r="F7" s="217"/>
      <c r="G7" s="217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74" t="s">
        <v>56</v>
      </c>
      <c r="H8" s="18" t="s">
        <v>40</v>
      </c>
      <c r="I8" s="83" t="s">
        <v>59</v>
      </c>
      <c r="J8" s="8"/>
    </row>
    <row r="9" spans="1:15" ht="15.75" hidden="1" customHeight="1" x14ac:dyDescent="0.25">
      <c r="A9" s="2"/>
      <c r="B9" s="2"/>
      <c r="D9" s="74" t="s">
        <v>57</v>
      </c>
      <c r="H9" s="18" t="s">
        <v>34</v>
      </c>
      <c r="I9" s="83" t="s">
        <v>60</v>
      </c>
      <c r="J9" s="8"/>
    </row>
    <row r="10" spans="1:15" ht="15.75" hidden="1" customHeight="1" x14ac:dyDescent="0.25">
      <c r="A10" s="2"/>
      <c r="B10" s="34"/>
      <c r="C10" s="53"/>
      <c r="D10" s="73" t="s">
        <v>53</v>
      </c>
      <c r="E10" s="84" t="s">
        <v>58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201"/>
      <c r="E11" s="201"/>
      <c r="F11" s="201"/>
      <c r="G11" s="201"/>
      <c r="H11" s="18" t="s">
        <v>40</v>
      </c>
      <c r="I11" s="86"/>
      <c r="J11" s="8"/>
    </row>
    <row r="12" spans="1:15" ht="15.75" customHeight="1" x14ac:dyDescent="0.25">
      <c r="A12" s="2"/>
      <c r="B12" s="27"/>
      <c r="C12" s="52"/>
      <c r="D12" s="206"/>
      <c r="E12" s="206"/>
      <c r="F12" s="206"/>
      <c r="G12" s="206"/>
      <c r="H12" s="18" t="s">
        <v>34</v>
      </c>
      <c r="I12" s="86"/>
      <c r="J12" s="8"/>
    </row>
    <row r="13" spans="1:15" ht="15.75" customHeight="1" x14ac:dyDescent="0.25">
      <c r="A13" s="2"/>
      <c r="B13" s="28"/>
      <c r="C13" s="53"/>
      <c r="D13" s="85"/>
      <c r="E13" s="210"/>
      <c r="F13" s="211"/>
      <c r="G13" s="211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200"/>
      <c r="F15" s="200"/>
      <c r="G15" s="202"/>
      <c r="H15" s="202"/>
      <c r="I15" s="202" t="s">
        <v>29</v>
      </c>
      <c r="J15" s="203"/>
    </row>
    <row r="16" spans="1:15" ht="23.25" customHeight="1" x14ac:dyDescent="0.25">
      <c r="A16" s="143" t="s">
        <v>24</v>
      </c>
      <c r="B16" s="37" t="s">
        <v>24</v>
      </c>
      <c r="C16" s="58"/>
      <c r="D16" s="59"/>
      <c r="E16" s="191"/>
      <c r="F16" s="192"/>
      <c r="G16" s="191"/>
      <c r="H16" s="192"/>
      <c r="I16" s="191">
        <f>SUMIF(F50:F50,A16,I50:I50)+SUMIF(F50:F50,"PSU",I50:I50)</f>
        <v>0</v>
      </c>
      <c r="J16" s="193"/>
    </row>
    <row r="17" spans="1:10" ht="23.25" customHeight="1" x14ac:dyDescent="0.25">
      <c r="A17" s="143" t="s">
        <v>25</v>
      </c>
      <c r="B17" s="37" t="s">
        <v>25</v>
      </c>
      <c r="C17" s="58"/>
      <c r="D17" s="59"/>
      <c r="E17" s="191"/>
      <c r="F17" s="192"/>
      <c r="G17" s="191"/>
      <c r="H17" s="192"/>
      <c r="I17" s="191">
        <f>SUMIF(F50:F50,A17,I50:I50)</f>
        <v>0</v>
      </c>
      <c r="J17" s="193"/>
    </row>
    <row r="18" spans="1:10" ht="23.25" customHeight="1" x14ac:dyDescent="0.25">
      <c r="A18" s="143" t="s">
        <v>26</v>
      </c>
      <c r="B18" s="37" t="s">
        <v>26</v>
      </c>
      <c r="C18" s="58"/>
      <c r="D18" s="59"/>
      <c r="E18" s="191"/>
      <c r="F18" s="192"/>
      <c r="G18" s="191"/>
      <c r="H18" s="192"/>
      <c r="I18" s="191">
        <f>SUMIF(F50:F50,A18,I50:I50)</f>
        <v>0</v>
      </c>
      <c r="J18" s="193"/>
    </row>
    <row r="19" spans="1:10" ht="23.25" customHeight="1" x14ac:dyDescent="0.25">
      <c r="A19" s="143" t="s">
        <v>69</v>
      </c>
      <c r="B19" s="37" t="s">
        <v>27</v>
      </c>
      <c r="C19" s="58"/>
      <c r="D19" s="59"/>
      <c r="E19" s="191"/>
      <c r="F19" s="192"/>
      <c r="G19" s="191"/>
      <c r="H19" s="192"/>
      <c r="I19" s="191">
        <f>SUMIF(F50:F50,A19,I50:I50)</f>
        <v>0</v>
      </c>
      <c r="J19" s="193"/>
    </row>
    <row r="20" spans="1:10" ht="23.25" customHeight="1" x14ac:dyDescent="0.25">
      <c r="A20" s="143" t="s">
        <v>70</v>
      </c>
      <c r="B20" s="37" t="s">
        <v>28</v>
      </c>
      <c r="C20" s="58"/>
      <c r="D20" s="59"/>
      <c r="E20" s="191"/>
      <c r="F20" s="192"/>
      <c r="G20" s="191"/>
      <c r="H20" s="192"/>
      <c r="I20" s="191">
        <f>SUMIF(F50:F50,A20,I50:I50)</f>
        <v>0</v>
      </c>
      <c r="J20" s="193"/>
    </row>
    <row r="21" spans="1:10" ht="23.25" customHeight="1" x14ac:dyDescent="0.25">
      <c r="A21" s="2"/>
      <c r="B21" s="47" t="s">
        <v>29</v>
      </c>
      <c r="C21" s="60"/>
      <c r="D21" s="61"/>
      <c r="E21" s="204"/>
      <c r="F21" s="205"/>
      <c r="G21" s="204"/>
      <c r="H21" s="205"/>
      <c r="I21" s="204">
        <f>SUM(I16:J20)</f>
        <v>0</v>
      </c>
      <c r="J21" s="223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/>
      <c r="B23" s="37" t="s">
        <v>12</v>
      </c>
      <c r="C23" s="58"/>
      <c r="D23" s="59"/>
      <c r="E23" s="63">
        <v>15</v>
      </c>
      <c r="F23" s="38" t="s">
        <v>0</v>
      </c>
      <c r="G23" s="221">
        <f>ZakladDPHSniVypocet</f>
        <v>0</v>
      </c>
      <c r="H23" s="222"/>
      <c r="I23" s="222"/>
      <c r="J23" s="39" t="str">
        <f t="shared" ref="J23:J28" si="0">Mena</f>
        <v>CZK</v>
      </c>
    </row>
    <row r="24" spans="1:10" ht="19.8" customHeight="1" x14ac:dyDescent="0.25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219">
        <f>I23*E23/100</f>
        <v>0</v>
      </c>
      <c r="H24" s="220"/>
      <c r="I24" s="220"/>
      <c r="J24" s="39" t="str">
        <f t="shared" si="0"/>
        <v>CZK</v>
      </c>
    </row>
    <row r="25" spans="1:10" ht="23.25" customHeight="1" x14ac:dyDescent="0.25">
      <c r="A25" s="2"/>
      <c r="B25" s="37" t="s">
        <v>14</v>
      </c>
      <c r="C25" s="58"/>
      <c r="D25" s="59"/>
      <c r="E25" s="63">
        <v>21</v>
      </c>
      <c r="F25" s="38" t="s">
        <v>0</v>
      </c>
      <c r="G25" s="221">
        <f>ZakladDPHZaklVypocet</f>
        <v>0</v>
      </c>
      <c r="H25" s="222"/>
      <c r="I25" s="222"/>
      <c r="J25" s="39" t="str">
        <f t="shared" si="0"/>
        <v>CZK</v>
      </c>
    </row>
    <row r="26" spans="1:10" ht="20.399999999999999" customHeight="1" x14ac:dyDescent="0.25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188">
        <f>ZakladDPHZakl*SazbaDPH2/100</f>
        <v>0</v>
      </c>
      <c r="H26" s="189"/>
      <c r="I26" s="189"/>
      <c r="J26" s="36" t="str">
        <f t="shared" si="0"/>
        <v>CZK</v>
      </c>
    </row>
    <row r="27" spans="1:10" ht="14.4" thickBot="1" x14ac:dyDescent="0.3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190">
        <f>CenaCelkemBezDPH-(ZakladDPHSni+ZakladDPHZakl)</f>
        <v>0</v>
      </c>
      <c r="H27" s="190"/>
      <c r="I27" s="190"/>
      <c r="J27" s="40" t="str">
        <f t="shared" si="0"/>
        <v>CZK</v>
      </c>
    </row>
    <row r="28" spans="1:10" ht="17.399999999999999" hidden="1" thickBot="1" x14ac:dyDescent="0.3">
      <c r="A28" s="2">
        <f>(A27-INT(A27))*100</f>
        <v>0</v>
      </c>
      <c r="B28" s="117" t="s">
        <v>23</v>
      </c>
      <c r="C28" s="118"/>
      <c r="D28" s="118"/>
      <c r="E28" s="119"/>
      <c r="F28" s="120"/>
      <c r="G28" s="225">
        <f>A27</f>
        <v>0</v>
      </c>
      <c r="H28" s="225"/>
      <c r="I28" s="225"/>
      <c r="J28" s="121" t="str">
        <f t="shared" si="0"/>
        <v>CZK</v>
      </c>
    </row>
    <row r="29" spans="1:10" ht="27" customHeight="1" thickBot="1" x14ac:dyDescent="0.3">
      <c r="A29" s="2"/>
      <c r="B29" s="117" t="s">
        <v>35</v>
      </c>
      <c r="C29" s="122"/>
      <c r="D29" s="122"/>
      <c r="E29" s="122"/>
      <c r="F29" s="123"/>
      <c r="G29" s="224">
        <f>ZakladDPHSni+DPHSni+ZakladDPHZakl+DPHZakl+Zaokrouhleni</f>
        <v>0</v>
      </c>
      <c r="H29" s="224"/>
      <c r="I29" s="224"/>
      <c r="J29" s="124" t="s">
        <v>64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226"/>
      <c r="E34" s="227"/>
      <c r="G34" s="228"/>
      <c r="H34" s="229"/>
      <c r="I34" s="229"/>
      <c r="J34" s="24"/>
    </row>
    <row r="35" spans="1:10" ht="12.75" customHeight="1" x14ac:dyDescent="0.25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5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5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5">
      <c r="A39" s="89">
        <v>1</v>
      </c>
      <c r="B39" s="100" t="s">
        <v>61</v>
      </c>
      <c r="C39" s="232"/>
      <c r="D39" s="232"/>
      <c r="E39" s="232"/>
      <c r="F39" s="101">
        <f>'SO 06 900 Pol'!AE67</f>
        <v>0</v>
      </c>
      <c r="G39" s="102">
        <f>'SO 06 900 Pol'!AF67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5">
      <c r="A40" s="89">
        <v>2</v>
      </c>
      <c r="B40" s="106"/>
      <c r="C40" s="233" t="s">
        <v>62</v>
      </c>
      <c r="D40" s="233"/>
      <c r="E40" s="233"/>
      <c r="F40" s="107"/>
      <c r="G40" s="108"/>
      <c r="H40" s="108"/>
      <c r="I40" s="109"/>
      <c r="J40" s="110"/>
    </row>
    <row r="41" spans="1:10" ht="25.5" hidden="1" customHeight="1" x14ac:dyDescent="0.25">
      <c r="A41" s="89">
        <v>2</v>
      </c>
      <c r="B41" s="106" t="s">
        <v>45</v>
      </c>
      <c r="C41" s="233" t="s">
        <v>46</v>
      </c>
      <c r="D41" s="233"/>
      <c r="E41" s="233"/>
      <c r="F41" s="107">
        <f>'SO 06 900 Pol'!AE67</f>
        <v>0</v>
      </c>
      <c r="G41" s="108">
        <f>'SO 06 900 Pol'!AF67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5">
      <c r="A42" s="89">
        <v>3</v>
      </c>
      <c r="B42" s="111" t="s">
        <v>43</v>
      </c>
      <c r="C42" s="232" t="s">
        <v>44</v>
      </c>
      <c r="D42" s="232"/>
      <c r="E42" s="232"/>
      <c r="F42" s="112">
        <f>'SO 06 900 Pol'!AE67</f>
        <v>0</v>
      </c>
      <c r="G42" s="103">
        <f>'SO 06 900 Pol'!AF67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5">
      <c r="A43" s="89"/>
      <c r="B43" s="234" t="s">
        <v>63</v>
      </c>
      <c r="C43" s="235"/>
      <c r="D43" s="235"/>
      <c r="E43" s="235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7" spans="1:10" ht="15.6" x14ac:dyDescent="0.3">
      <c r="B47" s="125" t="s">
        <v>65</v>
      </c>
    </row>
    <row r="49" spans="1:10" ht="25.5" customHeight="1" x14ac:dyDescent="0.25">
      <c r="A49" s="127"/>
      <c r="B49" s="130" t="s">
        <v>17</v>
      </c>
      <c r="C49" s="130" t="s">
        <v>5</v>
      </c>
      <c r="D49" s="131"/>
      <c r="E49" s="131"/>
      <c r="F49" s="132" t="s">
        <v>66</v>
      </c>
      <c r="G49" s="132"/>
      <c r="H49" s="132"/>
      <c r="I49" s="132" t="s">
        <v>29</v>
      </c>
      <c r="J49" s="132" t="s">
        <v>0</v>
      </c>
    </row>
    <row r="50" spans="1:10" ht="36.75" customHeight="1" x14ac:dyDescent="0.25">
      <c r="A50" s="128"/>
      <c r="B50" s="133" t="s">
        <v>67</v>
      </c>
      <c r="C50" s="230" t="s">
        <v>68</v>
      </c>
      <c r="D50" s="231"/>
      <c r="E50" s="231"/>
      <c r="F50" s="139" t="s">
        <v>24</v>
      </c>
      <c r="G50" s="140"/>
      <c r="H50" s="140"/>
      <c r="I50" s="140">
        <f>'SO 06 900 Pol'!G8</f>
        <v>0</v>
      </c>
      <c r="J50" s="137" t="str">
        <f>IF(I51=0,"",I50/I51*100)</f>
        <v/>
      </c>
    </row>
    <row r="51" spans="1:10" ht="25.5" customHeight="1" x14ac:dyDescent="0.25">
      <c r="A51" s="129"/>
      <c r="B51" s="134" t="s">
        <v>1</v>
      </c>
      <c r="C51" s="135"/>
      <c r="D51" s="136"/>
      <c r="E51" s="136"/>
      <c r="F51" s="141"/>
      <c r="G51" s="142"/>
      <c r="H51" s="142"/>
      <c r="I51" s="142">
        <f>I50</f>
        <v>0</v>
      </c>
      <c r="J51" s="138" t="str">
        <f>J50</f>
        <v/>
      </c>
    </row>
    <row r="52" spans="1:10" x14ac:dyDescent="0.25">
      <c r="F52" s="87"/>
      <c r="G52" s="87"/>
      <c r="H52" s="87"/>
      <c r="I52" s="87"/>
      <c r="J52" s="88"/>
    </row>
    <row r="53" spans="1:10" x14ac:dyDescent="0.25">
      <c r="F53" s="87"/>
      <c r="G53" s="87"/>
      <c r="H53" s="87"/>
      <c r="I53" s="87"/>
      <c r="J53" s="88"/>
    </row>
    <row r="54" spans="1:10" x14ac:dyDescent="0.25">
      <c r="F54" s="87"/>
      <c r="G54" s="87"/>
      <c r="H54" s="87"/>
      <c r="I54" s="87"/>
      <c r="J54" s="88"/>
    </row>
  </sheetData>
  <sheetProtection algorithmName="SHA-512" hashValue="WgVkSSxn/PlPwtz2HIvjedOiJ9Ik4VLUD2P2BBCW+FEvzFdoIs/8yL7iIEhUcumO1IRAArseysVNUbE/lgRp6w==" saltValue="X+6XTT0fKkBesMoagKFX4g==" spinCount="100000" sheet="1" objects="1" scenarios="1"/>
  <protectedRanges>
    <protectedRange sqref="C31:J36" name="Oblast3"/>
    <protectedRange sqref="D11:G13" name="Oblast1"/>
    <protectedRange sqref="I11:I12" name="Oblast2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0:E50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6" t="s">
        <v>6</v>
      </c>
      <c r="B1" s="236"/>
      <c r="C1" s="237"/>
      <c r="D1" s="236"/>
      <c r="E1" s="236"/>
      <c r="F1" s="236"/>
      <c r="G1" s="236"/>
    </row>
    <row r="2" spans="1:7" ht="24.9" customHeight="1" x14ac:dyDescent="0.25">
      <c r="A2" s="49" t="s">
        <v>7</v>
      </c>
      <c r="B2" s="48"/>
      <c r="C2" s="238"/>
      <c r="D2" s="238"/>
      <c r="E2" s="238"/>
      <c r="F2" s="238"/>
      <c r="G2" s="239"/>
    </row>
    <row r="3" spans="1:7" ht="24.9" customHeight="1" x14ac:dyDescent="0.25">
      <c r="A3" s="49" t="s">
        <v>8</v>
      </c>
      <c r="B3" s="48"/>
      <c r="C3" s="238"/>
      <c r="D3" s="238"/>
      <c r="E3" s="238"/>
      <c r="F3" s="238"/>
      <c r="G3" s="239"/>
    </row>
    <row r="4" spans="1:7" ht="24.9" customHeight="1" x14ac:dyDescent="0.25">
      <c r="A4" s="49" t="s">
        <v>9</v>
      </c>
      <c r="B4" s="48"/>
      <c r="C4" s="238"/>
      <c r="D4" s="238"/>
      <c r="E4" s="238"/>
      <c r="F4" s="238"/>
      <c r="G4" s="23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C1" workbookViewId="0">
      <pane ySplit="7" topLeftCell="A8" activePane="bottomLeft" state="frozen"/>
      <selection pane="bottomLeft" activeCell="F9" sqref="F9"/>
    </sheetView>
  </sheetViews>
  <sheetFormatPr defaultRowHeight="13.2" outlineLevelRow="1" x14ac:dyDescent="0.25"/>
  <cols>
    <col min="1" max="1" width="3.44140625" customWidth="1"/>
    <col min="2" max="2" width="12.5546875" style="126" customWidth="1"/>
    <col min="3" max="3" width="63.33203125" style="126" customWidth="1"/>
    <col min="4" max="4" width="4.88671875" customWidth="1"/>
    <col min="5" max="5" width="10.5546875" customWidth="1"/>
    <col min="6" max="6" width="9.88671875" customWidth="1"/>
    <col min="7" max="7" width="7" bestFit="1" customWidth="1"/>
    <col min="8" max="9" width="8" hidden="1" customWidth="1"/>
    <col min="10" max="11" width="6.77734375" hidden="1" customWidth="1"/>
    <col min="12" max="13" width="0" hidden="1" customWidth="1"/>
    <col min="14" max="15" width="8.44140625" hidden="1" customWidth="1"/>
    <col min="16" max="17" width="8.21875" hidden="1" customWidth="1"/>
    <col min="18" max="18" width="6.88671875" hidden="1" customWidth="1"/>
    <col min="19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2" t="s">
        <v>71</v>
      </c>
      <c r="B1" s="242"/>
      <c r="C1" s="242"/>
      <c r="D1" s="242"/>
      <c r="E1" s="242"/>
      <c r="F1" s="242"/>
      <c r="G1" s="242"/>
      <c r="AG1" t="s">
        <v>72</v>
      </c>
    </row>
    <row r="2" spans="1:60" ht="24.9" customHeight="1" x14ac:dyDescent="0.25">
      <c r="A2" s="144" t="s">
        <v>7</v>
      </c>
      <c r="B2" s="48" t="s">
        <v>49</v>
      </c>
      <c r="C2" s="243" t="s">
        <v>159</v>
      </c>
      <c r="D2" s="244"/>
      <c r="E2" s="244"/>
      <c r="F2" s="244"/>
      <c r="G2" s="245"/>
      <c r="AG2" t="s">
        <v>73</v>
      </c>
    </row>
    <row r="3" spans="1:60" ht="24.9" customHeight="1" x14ac:dyDescent="0.25">
      <c r="A3" s="144" t="s">
        <v>8</v>
      </c>
      <c r="B3" s="48" t="s">
        <v>45</v>
      </c>
      <c r="C3" s="243" t="s">
        <v>46</v>
      </c>
      <c r="D3" s="244"/>
      <c r="E3" s="244"/>
      <c r="F3" s="244"/>
      <c r="G3" s="245"/>
      <c r="AC3" s="126" t="s">
        <v>73</v>
      </c>
      <c r="AG3" t="s">
        <v>74</v>
      </c>
    </row>
    <row r="4" spans="1:60" ht="24.9" customHeight="1" x14ac:dyDescent="0.25">
      <c r="A4" s="145" t="s">
        <v>9</v>
      </c>
      <c r="B4" s="146" t="s">
        <v>43</v>
      </c>
      <c r="C4" s="246" t="s">
        <v>44</v>
      </c>
      <c r="D4" s="247"/>
      <c r="E4" s="247"/>
      <c r="F4" s="247"/>
      <c r="G4" s="248"/>
      <c r="AG4" t="s">
        <v>75</v>
      </c>
    </row>
    <row r="5" spans="1:60" x14ac:dyDescent="0.25">
      <c r="D5" s="10"/>
    </row>
    <row r="6" spans="1:60" ht="39.6" x14ac:dyDescent="0.25">
      <c r="A6" s="148" t="s">
        <v>76</v>
      </c>
      <c r="B6" s="150" t="s">
        <v>77</v>
      </c>
      <c r="C6" s="150" t="s">
        <v>78</v>
      </c>
      <c r="D6" s="149" t="s">
        <v>79</v>
      </c>
      <c r="E6" s="148" t="s">
        <v>80</v>
      </c>
      <c r="F6" s="147" t="s">
        <v>81</v>
      </c>
      <c r="G6" s="148" t="s">
        <v>29</v>
      </c>
      <c r="H6" s="151" t="s">
        <v>30</v>
      </c>
      <c r="I6" s="151" t="s">
        <v>82</v>
      </c>
      <c r="J6" s="151" t="s">
        <v>31</v>
      </c>
      <c r="K6" s="151" t="s">
        <v>83</v>
      </c>
      <c r="L6" s="151" t="s">
        <v>84</v>
      </c>
      <c r="M6" s="151" t="s">
        <v>85</v>
      </c>
      <c r="N6" s="151" t="s">
        <v>86</v>
      </c>
      <c r="O6" s="151" t="s">
        <v>87</v>
      </c>
      <c r="P6" s="151" t="s">
        <v>88</v>
      </c>
      <c r="Q6" s="151" t="s">
        <v>89</v>
      </c>
      <c r="R6" s="151" t="s">
        <v>90</v>
      </c>
      <c r="S6" s="151" t="s">
        <v>91</v>
      </c>
      <c r="T6" s="151" t="s">
        <v>92</v>
      </c>
      <c r="U6" s="151" t="s">
        <v>93</v>
      </c>
      <c r="V6" s="151" t="s">
        <v>94</v>
      </c>
      <c r="W6" s="151" t="s">
        <v>95</v>
      </c>
      <c r="X6" s="151" t="s">
        <v>96</v>
      </c>
    </row>
    <row r="7" spans="1:60" hidden="1" x14ac:dyDescent="0.25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5">
      <c r="A8" s="163" t="s">
        <v>97</v>
      </c>
      <c r="B8" s="164" t="s">
        <v>67</v>
      </c>
      <c r="C8" s="178" t="s">
        <v>68</v>
      </c>
      <c r="D8" s="165"/>
      <c r="E8" s="166"/>
      <c r="F8" s="167"/>
      <c r="G8" s="167">
        <f>SUMIF(AG9:AG65,"&lt;&gt;NOR",G9:G65)</f>
        <v>0</v>
      </c>
      <c r="H8" s="167"/>
      <c r="I8" s="167">
        <f>SUM(I9:I65)</f>
        <v>0</v>
      </c>
      <c r="J8" s="167"/>
      <c r="K8" s="167">
        <f>SUM(K9:K65)</f>
        <v>0</v>
      </c>
      <c r="L8" s="167"/>
      <c r="M8" s="167">
        <f>SUM(M9:M65)</f>
        <v>0</v>
      </c>
      <c r="N8" s="167"/>
      <c r="O8" s="167">
        <f>SUM(O9:O65)</f>
        <v>0</v>
      </c>
      <c r="P8" s="167"/>
      <c r="Q8" s="167">
        <f>SUM(Q9:Q65)</f>
        <v>0</v>
      </c>
      <c r="R8" s="167"/>
      <c r="S8" s="167"/>
      <c r="T8" s="168"/>
      <c r="U8" s="162"/>
      <c r="V8" s="162">
        <f>SUM(V9:V65)</f>
        <v>0</v>
      </c>
      <c r="W8" s="162"/>
      <c r="X8" s="162"/>
      <c r="AG8" t="s">
        <v>98</v>
      </c>
    </row>
    <row r="9" spans="1:60" ht="30.6" outlineLevel="1" x14ac:dyDescent="0.25">
      <c r="A9" s="169">
        <v>1</v>
      </c>
      <c r="B9" s="170" t="s">
        <v>99</v>
      </c>
      <c r="C9" s="179" t="s">
        <v>100</v>
      </c>
      <c r="D9" s="171" t="s">
        <v>101</v>
      </c>
      <c r="E9" s="172">
        <v>200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102</v>
      </c>
      <c r="T9" s="175" t="s">
        <v>103</v>
      </c>
      <c r="U9" s="161">
        <v>0</v>
      </c>
      <c r="V9" s="161">
        <f>ROUND(E9*U9,2)</f>
        <v>0</v>
      </c>
      <c r="W9" s="161"/>
      <c r="X9" s="161" t="s">
        <v>104</v>
      </c>
      <c r="Y9" s="183"/>
      <c r="Z9" s="152"/>
      <c r="AA9" s="152"/>
      <c r="AB9" s="152"/>
      <c r="AC9" s="152"/>
      <c r="AD9" s="152"/>
      <c r="AE9" s="152"/>
      <c r="AF9" s="152"/>
      <c r="AG9" s="152" t="s">
        <v>105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5">
      <c r="A10" s="159"/>
      <c r="B10" s="160"/>
      <c r="C10" s="240" t="s">
        <v>106</v>
      </c>
      <c r="D10" s="241"/>
      <c r="E10" s="241"/>
      <c r="F10" s="241"/>
      <c r="G10" s="24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107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76" t="str">
        <f>C10</f>
        <v>vzdálenost do 50 m, se složením na hromady n. S naložením na dopr. Prostředek a příp. Úpravu terénu se zhutněním po odstranění dřevin</v>
      </c>
      <c r="BB10" s="152"/>
      <c r="BC10" s="152"/>
      <c r="BD10" s="152"/>
      <c r="BE10" s="152"/>
      <c r="BF10" s="152"/>
      <c r="BG10" s="152"/>
      <c r="BH10" s="152"/>
    </row>
    <row r="11" spans="1:60" ht="30.6" outlineLevel="1" x14ac:dyDescent="0.25">
      <c r="A11" s="169">
        <v>2</v>
      </c>
      <c r="B11" s="170" t="s">
        <v>108</v>
      </c>
      <c r="C11" s="179" t="s">
        <v>109</v>
      </c>
      <c r="D11" s="171" t="s">
        <v>101</v>
      </c>
      <c r="E11" s="172">
        <v>2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4"/>
      <c r="S11" s="174" t="s">
        <v>102</v>
      </c>
      <c r="T11" s="175" t="s">
        <v>103</v>
      </c>
      <c r="U11" s="161">
        <v>0</v>
      </c>
      <c r="V11" s="161">
        <f>ROUND(E11*U11,2)</f>
        <v>0</v>
      </c>
      <c r="W11" s="161"/>
      <c r="X11" s="161" t="s">
        <v>104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105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5">
      <c r="A12" s="159"/>
      <c r="B12" s="160"/>
      <c r="C12" s="240" t="s">
        <v>110</v>
      </c>
      <c r="D12" s="241"/>
      <c r="E12" s="241"/>
      <c r="F12" s="241"/>
      <c r="G12" s="24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52"/>
      <c r="Z12" s="152"/>
      <c r="AA12" s="152"/>
      <c r="AB12" s="152"/>
      <c r="AC12" s="152"/>
      <c r="AD12" s="152"/>
      <c r="AE12" s="152"/>
      <c r="AF12" s="152"/>
      <c r="AG12" s="152" t="s">
        <v>107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76" t="str">
        <f>C12</f>
        <v>na hromady n. S naložením na dopr. Prostředek a příp. Úpravu terénu se zhutněním po odstranění dřevin</v>
      </c>
      <c r="BB12" s="152"/>
      <c r="BC12" s="152"/>
      <c r="BD12" s="152"/>
      <c r="BE12" s="152"/>
      <c r="BF12" s="152"/>
      <c r="BG12" s="152"/>
      <c r="BH12" s="152"/>
    </row>
    <row r="13" spans="1:60" ht="30.6" outlineLevel="1" x14ac:dyDescent="0.25">
      <c r="A13" s="169">
        <v>3</v>
      </c>
      <c r="B13" s="170" t="s">
        <v>111</v>
      </c>
      <c r="C13" s="179" t="s">
        <v>112</v>
      </c>
      <c r="D13" s="171" t="s">
        <v>101</v>
      </c>
      <c r="E13" s="172">
        <v>114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102</v>
      </c>
      <c r="T13" s="175" t="s">
        <v>103</v>
      </c>
      <c r="U13" s="161">
        <v>0</v>
      </c>
      <c r="V13" s="161">
        <f>ROUND(E13*U13,2)</f>
        <v>0</v>
      </c>
      <c r="W13" s="161"/>
      <c r="X13" s="161" t="s">
        <v>104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105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59"/>
      <c r="B14" s="160"/>
      <c r="C14" s="240" t="s">
        <v>113</v>
      </c>
      <c r="D14" s="241"/>
      <c r="E14" s="241"/>
      <c r="F14" s="241"/>
      <c r="G14" s="24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2"/>
      <c r="Z14" s="152"/>
      <c r="AA14" s="152"/>
      <c r="AB14" s="152"/>
      <c r="AC14" s="152"/>
      <c r="AD14" s="152"/>
      <c r="AE14" s="152"/>
      <c r="AF14" s="152"/>
      <c r="AG14" s="152" t="s">
        <v>107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76" t="str">
        <f>C14</f>
        <v>, se složením na hromady n. S naložením na dopr. Prostředek a příp. Úpravu terénu se zhutněním po odstranění dřevin</v>
      </c>
      <c r="BB14" s="152"/>
      <c r="BC14" s="152"/>
      <c r="BD14" s="152"/>
      <c r="BE14" s="152"/>
      <c r="BF14" s="152"/>
      <c r="BG14" s="152"/>
      <c r="BH14" s="152"/>
    </row>
    <row r="15" spans="1:60" ht="30.6" outlineLevel="1" x14ac:dyDescent="0.25">
      <c r="A15" s="169">
        <v>4</v>
      </c>
      <c r="B15" s="170" t="s">
        <v>114</v>
      </c>
      <c r="C15" s="179" t="s">
        <v>115</v>
      </c>
      <c r="D15" s="171" t="s">
        <v>101</v>
      </c>
      <c r="E15" s="172">
        <v>100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4"/>
      <c r="S15" s="174" t="s">
        <v>102</v>
      </c>
      <c r="T15" s="175" t="s">
        <v>103</v>
      </c>
      <c r="U15" s="161">
        <v>0</v>
      </c>
      <c r="V15" s="161">
        <f>ROUND(E15*U15,2)</f>
        <v>0</v>
      </c>
      <c r="W15" s="161"/>
      <c r="X15" s="161" t="s">
        <v>104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105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59"/>
      <c r="B16" s="160"/>
      <c r="C16" s="240" t="s">
        <v>116</v>
      </c>
      <c r="D16" s="241"/>
      <c r="E16" s="241"/>
      <c r="F16" s="241"/>
      <c r="G16" s="24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52"/>
      <c r="Z16" s="152"/>
      <c r="AA16" s="152"/>
      <c r="AB16" s="152"/>
      <c r="AC16" s="152"/>
      <c r="AD16" s="152"/>
      <c r="AE16" s="152"/>
      <c r="AF16" s="152"/>
      <c r="AG16" s="152" t="s">
        <v>107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76" t="str">
        <f>C16</f>
        <v>složením na hromady n. S naložením na dopr. Prostředek a příp. Úpravu terénu se zhutněním po odstranění dřevin</v>
      </c>
      <c r="BB16" s="152"/>
      <c r="BC16" s="152"/>
      <c r="BD16" s="152"/>
      <c r="BE16" s="152"/>
      <c r="BF16" s="152"/>
      <c r="BG16" s="152"/>
      <c r="BH16" s="152"/>
    </row>
    <row r="17" spans="1:60" ht="30.6" outlineLevel="1" x14ac:dyDescent="0.25">
      <c r="A17" s="169">
        <v>5</v>
      </c>
      <c r="B17" s="170" t="s">
        <v>117</v>
      </c>
      <c r="C17" s="179" t="s">
        <v>118</v>
      </c>
      <c r="D17" s="171" t="s">
        <v>119</v>
      </c>
      <c r="E17" s="172">
        <v>30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4"/>
      <c r="S17" s="174" t="s">
        <v>102</v>
      </c>
      <c r="T17" s="175" t="s">
        <v>103</v>
      </c>
      <c r="U17" s="161">
        <v>0</v>
      </c>
      <c r="V17" s="161">
        <f>ROUND(E17*U17,2)</f>
        <v>0</v>
      </c>
      <c r="W17" s="161"/>
      <c r="X17" s="161" t="s">
        <v>104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105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5">
      <c r="A18" s="159"/>
      <c r="B18" s="160"/>
      <c r="C18" s="240" t="s">
        <v>120</v>
      </c>
      <c r="D18" s="241"/>
      <c r="E18" s="241"/>
      <c r="F18" s="241"/>
      <c r="G18" s="24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2"/>
      <c r="Z18" s="152"/>
      <c r="AA18" s="152"/>
      <c r="AB18" s="152"/>
      <c r="AC18" s="152"/>
      <c r="AD18" s="152"/>
      <c r="AE18" s="152"/>
      <c r="AF18" s="152"/>
      <c r="AG18" s="152" t="s">
        <v>107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30.6" outlineLevel="1" x14ac:dyDescent="0.25">
      <c r="A19" s="169">
        <v>6</v>
      </c>
      <c r="B19" s="170" t="s">
        <v>121</v>
      </c>
      <c r="C19" s="179" t="s">
        <v>122</v>
      </c>
      <c r="D19" s="171" t="s">
        <v>119</v>
      </c>
      <c r="E19" s="172">
        <v>10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/>
      <c r="S19" s="174" t="s">
        <v>102</v>
      </c>
      <c r="T19" s="175" t="s">
        <v>103</v>
      </c>
      <c r="U19" s="161">
        <v>0</v>
      </c>
      <c r="V19" s="161">
        <f>ROUND(E19*U19,2)</f>
        <v>0</v>
      </c>
      <c r="W19" s="161"/>
      <c r="X19" s="161" t="s">
        <v>104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123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59"/>
      <c r="B20" s="160"/>
      <c r="C20" s="240" t="s">
        <v>124</v>
      </c>
      <c r="D20" s="241"/>
      <c r="E20" s="241"/>
      <c r="F20" s="241"/>
      <c r="G20" s="24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2"/>
      <c r="Z20" s="152"/>
      <c r="AA20" s="152"/>
      <c r="AB20" s="152"/>
      <c r="AC20" s="152"/>
      <c r="AD20" s="152"/>
      <c r="AE20" s="152"/>
      <c r="AF20" s="152"/>
      <c r="AG20" s="152" t="s">
        <v>107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30.6" outlineLevel="1" x14ac:dyDescent="0.25">
      <c r="A21" s="169">
        <v>7</v>
      </c>
      <c r="B21" s="170" t="s">
        <v>125</v>
      </c>
      <c r="C21" s="179" t="s">
        <v>126</v>
      </c>
      <c r="D21" s="171" t="s">
        <v>119</v>
      </c>
      <c r="E21" s="172">
        <v>3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4"/>
      <c r="S21" s="174" t="s">
        <v>102</v>
      </c>
      <c r="T21" s="175" t="s">
        <v>103</v>
      </c>
      <c r="U21" s="161">
        <v>0</v>
      </c>
      <c r="V21" s="161">
        <f>ROUND(E21*U21,2)</f>
        <v>0</v>
      </c>
      <c r="W21" s="161"/>
      <c r="X21" s="161" t="s">
        <v>104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123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5">
      <c r="A22" s="159"/>
      <c r="B22" s="160"/>
      <c r="C22" s="240" t="s">
        <v>124</v>
      </c>
      <c r="D22" s="241"/>
      <c r="E22" s="241"/>
      <c r="F22" s="241"/>
      <c r="G22" s="24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52"/>
      <c r="Z22" s="152"/>
      <c r="AA22" s="152"/>
      <c r="AB22" s="152"/>
      <c r="AC22" s="152"/>
      <c r="AD22" s="152"/>
      <c r="AE22" s="152"/>
      <c r="AF22" s="152"/>
      <c r="AG22" s="152" t="s">
        <v>107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30.6" outlineLevel="1" x14ac:dyDescent="0.25">
      <c r="A23" s="169">
        <v>8</v>
      </c>
      <c r="B23" s="170" t="s">
        <v>125</v>
      </c>
      <c r="C23" s="179" t="s">
        <v>126</v>
      </c>
      <c r="D23" s="171" t="s">
        <v>119</v>
      </c>
      <c r="E23" s="172">
        <v>42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4"/>
      <c r="S23" s="174" t="s">
        <v>102</v>
      </c>
      <c r="T23" s="175" t="s">
        <v>103</v>
      </c>
      <c r="U23" s="161">
        <v>0</v>
      </c>
      <c r="V23" s="161">
        <f>ROUND(E23*U23,2)</f>
        <v>0</v>
      </c>
      <c r="W23" s="161"/>
      <c r="X23" s="161" t="s">
        <v>104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123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59"/>
      <c r="B24" s="160"/>
      <c r="C24" s="240" t="s">
        <v>124</v>
      </c>
      <c r="D24" s="241"/>
      <c r="E24" s="241"/>
      <c r="F24" s="241"/>
      <c r="G24" s="24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2"/>
      <c r="Z24" s="152"/>
      <c r="AA24" s="152"/>
      <c r="AB24" s="152"/>
      <c r="AC24" s="152"/>
      <c r="AD24" s="152"/>
      <c r="AE24" s="152"/>
      <c r="AF24" s="152"/>
      <c r="AG24" s="152" t="s">
        <v>107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30.6" outlineLevel="1" x14ac:dyDescent="0.25">
      <c r="A25" s="169">
        <v>9</v>
      </c>
      <c r="B25" s="170" t="s">
        <v>127</v>
      </c>
      <c r="C25" s="179" t="s">
        <v>128</v>
      </c>
      <c r="D25" s="171" t="s">
        <v>119</v>
      </c>
      <c r="E25" s="172">
        <v>6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4"/>
      <c r="S25" s="174" t="s">
        <v>102</v>
      </c>
      <c r="T25" s="175" t="s">
        <v>103</v>
      </c>
      <c r="U25" s="161">
        <v>0</v>
      </c>
      <c r="V25" s="161">
        <f>ROUND(E25*U25,2)</f>
        <v>0</v>
      </c>
      <c r="W25" s="161"/>
      <c r="X25" s="161" t="s">
        <v>104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123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5">
      <c r="A26" s="159"/>
      <c r="B26" s="160"/>
      <c r="C26" s="240" t="s">
        <v>124</v>
      </c>
      <c r="D26" s="241"/>
      <c r="E26" s="241"/>
      <c r="F26" s="241"/>
      <c r="G26" s="24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2"/>
      <c r="Z26" s="152"/>
      <c r="AA26" s="152"/>
      <c r="AB26" s="152"/>
      <c r="AC26" s="152"/>
      <c r="AD26" s="152"/>
      <c r="AE26" s="152"/>
      <c r="AF26" s="152"/>
      <c r="AG26" s="152" t="s">
        <v>107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30.6" outlineLevel="1" x14ac:dyDescent="0.25">
      <c r="A27" s="169">
        <v>10</v>
      </c>
      <c r="B27" s="170" t="s">
        <v>127</v>
      </c>
      <c r="C27" s="179" t="s">
        <v>128</v>
      </c>
      <c r="D27" s="171" t="s">
        <v>119</v>
      </c>
      <c r="E27" s="172">
        <v>3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4"/>
      <c r="S27" s="174" t="s">
        <v>102</v>
      </c>
      <c r="T27" s="175" t="s">
        <v>103</v>
      </c>
      <c r="U27" s="161">
        <v>0</v>
      </c>
      <c r="V27" s="161">
        <f>ROUND(E27*U27,2)</f>
        <v>0</v>
      </c>
      <c r="W27" s="161"/>
      <c r="X27" s="161" t="s">
        <v>104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123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5">
      <c r="A28" s="159"/>
      <c r="B28" s="160"/>
      <c r="C28" s="240" t="s">
        <v>124</v>
      </c>
      <c r="D28" s="241"/>
      <c r="E28" s="241"/>
      <c r="F28" s="241"/>
      <c r="G28" s="24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107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30.6" outlineLevel="1" x14ac:dyDescent="0.25">
      <c r="A29" s="169">
        <v>11</v>
      </c>
      <c r="B29" s="170" t="s">
        <v>129</v>
      </c>
      <c r="C29" s="179" t="s">
        <v>130</v>
      </c>
      <c r="D29" s="171" t="s">
        <v>119</v>
      </c>
      <c r="E29" s="172">
        <v>15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4"/>
      <c r="S29" s="174" t="s">
        <v>102</v>
      </c>
      <c r="T29" s="175" t="s">
        <v>103</v>
      </c>
      <c r="U29" s="161">
        <v>0</v>
      </c>
      <c r="V29" s="161">
        <f>ROUND(E29*U29,2)</f>
        <v>0</v>
      </c>
      <c r="W29" s="161"/>
      <c r="X29" s="161" t="s">
        <v>104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123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5">
      <c r="A30" s="159"/>
      <c r="B30" s="160"/>
      <c r="C30" s="240" t="s">
        <v>124</v>
      </c>
      <c r="D30" s="241"/>
      <c r="E30" s="241"/>
      <c r="F30" s="241"/>
      <c r="G30" s="24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2"/>
      <c r="Z30" s="152"/>
      <c r="AA30" s="152"/>
      <c r="AB30" s="152"/>
      <c r="AC30" s="152"/>
      <c r="AD30" s="152"/>
      <c r="AE30" s="152"/>
      <c r="AF30" s="152"/>
      <c r="AG30" s="152" t="s">
        <v>107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30.6" outlineLevel="1" x14ac:dyDescent="0.25">
      <c r="A31" s="169">
        <v>12</v>
      </c>
      <c r="B31" s="170" t="s">
        <v>131</v>
      </c>
      <c r="C31" s="179" t="s">
        <v>132</v>
      </c>
      <c r="D31" s="171" t="s">
        <v>119</v>
      </c>
      <c r="E31" s="172">
        <v>12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4"/>
      <c r="S31" s="174" t="s">
        <v>102</v>
      </c>
      <c r="T31" s="175" t="s">
        <v>103</v>
      </c>
      <c r="U31" s="161">
        <v>0</v>
      </c>
      <c r="V31" s="161">
        <f>ROUND(E31*U31,2)</f>
        <v>0</v>
      </c>
      <c r="W31" s="161"/>
      <c r="X31" s="161" t="s">
        <v>104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123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5">
      <c r="A32" s="159"/>
      <c r="B32" s="160"/>
      <c r="C32" s="240" t="s">
        <v>124</v>
      </c>
      <c r="D32" s="241"/>
      <c r="E32" s="241"/>
      <c r="F32" s="241"/>
      <c r="G32" s="24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52"/>
      <c r="Z32" s="152"/>
      <c r="AA32" s="152"/>
      <c r="AB32" s="152"/>
      <c r="AC32" s="152"/>
      <c r="AD32" s="152"/>
      <c r="AE32" s="152"/>
      <c r="AF32" s="152"/>
      <c r="AG32" s="152" t="s">
        <v>107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30.6" outlineLevel="1" x14ac:dyDescent="0.25">
      <c r="A33" s="169">
        <v>13</v>
      </c>
      <c r="B33" s="170" t="s">
        <v>131</v>
      </c>
      <c r="C33" s="179" t="s">
        <v>132</v>
      </c>
      <c r="D33" s="171" t="s">
        <v>119</v>
      </c>
      <c r="E33" s="172">
        <v>3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4"/>
      <c r="S33" s="174" t="s">
        <v>102</v>
      </c>
      <c r="T33" s="175" t="s">
        <v>103</v>
      </c>
      <c r="U33" s="161">
        <v>0</v>
      </c>
      <c r="V33" s="161">
        <f>ROUND(E33*U33,2)</f>
        <v>0</v>
      </c>
      <c r="W33" s="161"/>
      <c r="X33" s="161" t="s">
        <v>104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123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5">
      <c r="A34" s="159"/>
      <c r="B34" s="160"/>
      <c r="C34" s="240" t="s">
        <v>124</v>
      </c>
      <c r="D34" s="241"/>
      <c r="E34" s="241"/>
      <c r="F34" s="241"/>
      <c r="G34" s="24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2"/>
      <c r="Z34" s="152"/>
      <c r="AA34" s="152"/>
      <c r="AB34" s="152"/>
      <c r="AC34" s="152"/>
      <c r="AD34" s="152"/>
      <c r="AE34" s="152"/>
      <c r="AF34" s="152"/>
      <c r="AG34" s="152" t="s">
        <v>107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30.6" outlineLevel="1" x14ac:dyDescent="0.25">
      <c r="A35" s="169">
        <v>14</v>
      </c>
      <c r="B35" s="170" t="s">
        <v>133</v>
      </c>
      <c r="C35" s="179" t="s">
        <v>134</v>
      </c>
      <c r="D35" s="171" t="s">
        <v>119</v>
      </c>
      <c r="E35" s="172">
        <v>1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4"/>
      <c r="S35" s="174" t="s">
        <v>102</v>
      </c>
      <c r="T35" s="175" t="s">
        <v>103</v>
      </c>
      <c r="U35" s="161">
        <v>0</v>
      </c>
      <c r="V35" s="161">
        <f>ROUND(E35*U35,2)</f>
        <v>0</v>
      </c>
      <c r="W35" s="161"/>
      <c r="X35" s="161" t="s">
        <v>104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123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5">
      <c r="A36" s="159"/>
      <c r="B36" s="160"/>
      <c r="C36" s="240" t="s">
        <v>124</v>
      </c>
      <c r="D36" s="241"/>
      <c r="E36" s="241"/>
      <c r="F36" s="241"/>
      <c r="G36" s="24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52"/>
      <c r="Z36" s="152"/>
      <c r="AA36" s="152"/>
      <c r="AB36" s="152"/>
      <c r="AC36" s="152"/>
      <c r="AD36" s="152"/>
      <c r="AE36" s="152"/>
      <c r="AF36" s="152"/>
      <c r="AG36" s="152" t="s">
        <v>107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30.6" outlineLevel="1" x14ac:dyDescent="0.25">
      <c r="A37" s="169">
        <v>15</v>
      </c>
      <c r="B37" s="170" t="s">
        <v>133</v>
      </c>
      <c r="C37" s="179" t="s">
        <v>134</v>
      </c>
      <c r="D37" s="171" t="s">
        <v>119</v>
      </c>
      <c r="E37" s="172">
        <v>10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4"/>
      <c r="S37" s="174" t="s">
        <v>102</v>
      </c>
      <c r="T37" s="175" t="s">
        <v>103</v>
      </c>
      <c r="U37" s="161">
        <v>0</v>
      </c>
      <c r="V37" s="161">
        <f>ROUND(E37*U37,2)</f>
        <v>0</v>
      </c>
      <c r="W37" s="161"/>
      <c r="X37" s="161" t="s">
        <v>104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123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5">
      <c r="A38" s="159"/>
      <c r="B38" s="160"/>
      <c r="C38" s="240" t="s">
        <v>124</v>
      </c>
      <c r="D38" s="241"/>
      <c r="E38" s="241"/>
      <c r="F38" s="241"/>
      <c r="G38" s="24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52"/>
      <c r="Z38" s="152"/>
      <c r="AA38" s="152"/>
      <c r="AB38" s="152"/>
      <c r="AC38" s="152"/>
      <c r="AD38" s="152"/>
      <c r="AE38" s="152"/>
      <c r="AF38" s="152"/>
      <c r="AG38" s="152" t="s">
        <v>107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30.6" outlineLevel="1" x14ac:dyDescent="0.25">
      <c r="A39" s="169">
        <v>16</v>
      </c>
      <c r="B39" s="170" t="s">
        <v>135</v>
      </c>
      <c r="C39" s="179" t="s">
        <v>136</v>
      </c>
      <c r="D39" s="171" t="s">
        <v>119</v>
      </c>
      <c r="E39" s="172">
        <v>1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4"/>
      <c r="S39" s="174" t="s">
        <v>102</v>
      </c>
      <c r="T39" s="175" t="s">
        <v>103</v>
      </c>
      <c r="U39" s="161">
        <v>0</v>
      </c>
      <c r="V39" s="161">
        <f>ROUND(E39*U39,2)</f>
        <v>0</v>
      </c>
      <c r="W39" s="161"/>
      <c r="X39" s="161" t="s">
        <v>104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123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5">
      <c r="A40" s="159"/>
      <c r="B40" s="160"/>
      <c r="C40" s="240" t="s">
        <v>124</v>
      </c>
      <c r="D40" s="241"/>
      <c r="E40" s="241"/>
      <c r="F40" s="241"/>
      <c r="G40" s="24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2"/>
      <c r="Z40" s="152"/>
      <c r="AA40" s="152"/>
      <c r="AB40" s="152"/>
      <c r="AC40" s="152"/>
      <c r="AD40" s="152"/>
      <c r="AE40" s="152"/>
      <c r="AF40" s="152"/>
      <c r="AG40" s="152" t="s">
        <v>107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30.6" outlineLevel="1" x14ac:dyDescent="0.25">
      <c r="A41" s="169">
        <v>17</v>
      </c>
      <c r="B41" s="170" t="s">
        <v>135</v>
      </c>
      <c r="C41" s="179" t="s">
        <v>136</v>
      </c>
      <c r="D41" s="171" t="s">
        <v>119</v>
      </c>
      <c r="E41" s="172">
        <v>2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4"/>
      <c r="S41" s="174" t="s">
        <v>102</v>
      </c>
      <c r="T41" s="175" t="s">
        <v>103</v>
      </c>
      <c r="U41" s="161">
        <v>0</v>
      </c>
      <c r="V41" s="161">
        <f>ROUND(E41*U41,2)</f>
        <v>0</v>
      </c>
      <c r="W41" s="161"/>
      <c r="X41" s="161" t="s">
        <v>104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123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5">
      <c r="A42" s="159"/>
      <c r="B42" s="160"/>
      <c r="C42" s="240" t="s">
        <v>124</v>
      </c>
      <c r="D42" s="241"/>
      <c r="E42" s="241"/>
      <c r="F42" s="241"/>
      <c r="G42" s="24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2"/>
      <c r="Z42" s="152"/>
      <c r="AA42" s="152"/>
      <c r="AB42" s="152"/>
      <c r="AC42" s="152"/>
      <c r="AD42" s="152"/>
      <c r="AE42" s="152"/>
      <c r="AF42" s="152"/>
      <c r="AG42" s="152" t="s">
        <v>107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30.6" outlineLevel="1" x14ac:dyDescent="0.25">
      <c r="A43" s="169">
        <v>18</v>
      </c>
      <c r="B43" s="170" t="s">
        <v>137</v>
      </c>
      <c r="C43" s="179" t="s">
        <v>138</v>
      </c>
      <c r="D43" s="171" t="s">
        <v>119</v>
      </c>
      <c r="E43" s="172">
        <v>23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4"/>
      <c r="S43" s="174" t="s">
        <v>102</v>
      </c>
      <c r="T43" s="175" t="s">
        <v>103</v>
      </c>
      <c r="U43" s="161">
        <v>0</v>
      </c>
      <c r="V43" s="161">
        <f>ROUND(E43*U43,2)</f>
        <v>0</v>
      </c>
      <c r="W43" s="161"/>
      <c r="X43" s="161" t="s">
        <v>104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105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5">
      <c r="A44" s="159"/>
      <c r="B44" s="160"/>
      <c r="C44" s="240" t="s">
        <v>124</v>
      </c>
      <c r="D44" s="241"/>
      <c r="E44" s="241"/>
      <c r="F44" s="241"/>
      <c r="G44" s="24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2"/>
      <c r="Z44" s="152"/>
      <c r="AA44" s="152"/>
      <c r="AB44" s="152"/>
      <c r="AC44" s="152"/>
      <c r="AD44" s="152"/>
      <c r="AE44" s="152"/>
      <c r="AF44" s="152"/>
      <c r="AG44" s="152" t="s">
        <v>107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30.6" outlineLevel="1" x14ac:dyDescent="0.25">
      <c r="A45" s="169">
        <v>19</v>
      </c>
      <c r="B45" s="170" t="s">
        <v>139</v>
      </c>
      <c r="C45" s="179" t="s">
        <v>140</v>
      </c>
      <c r="D45" s="171" t="s">
        <v>119</v>
      </c>
      <c r="E45" s="172">
        <v>20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4"/>
      <c r="S45" s="174" t="s">
        <v>102</v>
      </c>
      <c r="T45" s="175" t="s">
        <v>103</v>
      </c>
      <c r="U45" s="161">
        <v>0</v>
      </c>
      <c r="V45" s="161">
        <f>ROUND(E45*U45,2)</f>
        <v>0</v>
      </c>
      <c r="W45" s="161"/>
      <c r="X45" s="161" t="s">
        <v>104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105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5">
      <c r="A46" s="159"/>
      <c r="B46" s="160"/>
      <c r="C46" s="240" t="s">
        <v>124</v>
      </c>
      <c r="D46" s="241"/>
      <c r="E46" s="241"/>
      <c r="F46" s="241"/>
      <c r="G46" s="24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2"/>
      <c r="Z46" s="152"/>
      <c r="AA46" s="152"/>
      <c r="AB46" s="152"/>
      <c r="AC46" s="152"/>
      <c r="AD46" s="152"/>
      <c r="AE46" s="152"/>
      <c r="AF46" s="152"/>
      <c r="AG46" s="152" t="s">
        <v>107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30.6" outlineLevel="1" x14ac:dyDescent="0.25">
      <c r="A47" s="169">
        <v>20</v>
      </c>
      <c r="B47" s="170" t="s">
        <v>141</v>
      </c>
      <c r="C47" s="179" t="s">
        <v>142</v>
      </c>
      <c r="D47" s="171" t="s">
        <v>119</v>
      </c>
      <c r="E47" s="172">
        <v>50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4"/>
      <c r="S47" s="174" t="s">
        <v>102</v>
      </c>
      <c r="T47" s="175" t="s">
        <v>103</v>
      </c>
      <c r="U47" s="161">
        <v>0</v>
      </c>
      <c r="V47" s="161">
        <f>ROUND(E47*U47,2)</f>
        <v>0</v>
      </c>
      <c r="W47" s="161"/>
      <c r="X47" s="161" t="s">
        <v>104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105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5">
      <c r="A48" s="159"/>
      <c r="B48" s="160"/>
      <c r="C48" s="240" t="s">
        <v>124</v>
      </c>
      <c r="D48" s="241"/>
      <c r="E48" s="241"/>
      <c r="F48" s="241"/>
      <c r="G48" s="24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52"/>
      <c r="Z48" s="152"/>
      <c r="AA48" s="152"/>
      <c r="AB48" s="152"/>
      <c r="AC48" s="152"/>
      <c r="AD48" s="152"/>
      <c r="AE48" s="152"/>
      <c r="AF48" s="152"/>
      <c r="AG48" s="152" t="s">
        <v>107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30.6" outlineLevel="1" x14ac:dyDescent="0.25">
      <c r="A49" s="169">
        <v>21</v>
      </c>
      <c r="B49" s="170" t="s">
        <v>141</v>
      </c>
      <c r="C49" s="179" t="s">
        <v>142</v>
      </c>
      <c r="D49" s="171" t="s">
        <v>119</v>
      </c>
      <c r="E49" s="172">
        <v>19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21</v>
      </c>
      <c r="M49" s="174">
        <f>G49*(1+L49/100)</f>
        <v>0</v>
      </c>
      <c r="N49" s="174">
        <v>0</v>
      </c>
      <c r="O49" s="174">
        <f>ROUND(E49*N49,2)</f>
        <v>0</v>
      </c>
      <c r="P49" s="174">
        <v>0</v>
      </c>
      <c r="Q49" s="174">
        <f>ROUND(E49*P49,2)</f>
        <v>0</v>
      </c>
      <c r="R49" s="174"/>
      <c r="S49" s="174" t="s">
        <v>102</v>
      </c>
      <c r="T49" s="175" t="s">
        <v>103</v>
      </c>
      <c r="U49" s="161">
        <v>0</v>
      </c>
      <c r="V49" s="161">
        <f>ROUND(E49*U49,2)</f>
        <v>0</v>
      </c>
      <c r="W49" s="161"/>
      <c r="X49" s="161" t="s">
        <v>104</v>
      </c>
      <c r="Y49" s="152"/>
      <c r="Z49" s="152"/>
      <c r="AA49" s="152"/>
      <c r="AB49" s="152"/>
      <c r="AC49" s="152"/>
      <c r="AD49" s="152"/>
      <c r="AE49" s="152"/>
      <c r="AF49" s="152"/>
      <c r="AG49" s="152" t="s">
        <v>105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5">
      <c r="A50" s="159"/>
      <c r="B50" s="160"/>
      <c r="C50" s="240" t="s">
        <v>124</v>
      </c>
      <c r="D50" s="241"/>
      <c r="E50" s="241"/>
      <c r="F50" s="241"/>
      <c r="G50" s="24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52"/>
      <c r="Z50" s="152"/>
      <c r="AA50" s="152"/>
      <c r="AB50" s="152"/>
      <c r="AC50" s="152"/>
      <c r="AD50" s="152"/>
      <c r="AE50" s="152"/>
      <c r="AF50" s="152"/>
      <c r="AG50" s="152" t="s">
        <v>107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30.6" outlineLevel="1" x14ac:dyDescent="0.25">
      <c r="A51" s="169">
        <v>22</v>
      </c>
      <c r="B51" s="170" t="s">
        <v>143</v>
      </c>
      <c r="C51" s="179" t="s">
        <v>144</v>
      </c>
      <c r="D51" s="171" t="s">
        <v>119</v>
      </c>
      <c r="E51" s="172">
        <v>2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4"/>
      <c r="S51" s="174" t="s">
        <v>102</v>
      </c>
      <c r="T51" s="175" t="s">
        <v>103</v>
      </c>
      <c r="U51" s="161">
        <v>0</v>
      </c>
      <c r="V51" s="161">
        <f>ROUND(E51*U51,2)</f>
        <v>0</v>
      </c>
      <c r="W51" s="161"/>
      <c r="X51" s="161" t="s">
        <v>104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105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5">
      <c r="A52" s="159"/>
      <c r="B52" s="160"/>
      <c r="C52" s="240" t="s">
        <v>124</v>
      </c>
      <c r="D52" s="241"/>
      <c r="E52" s="241"/>
      <c r="F52" s="241"/>
      <c r="G52" s="24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52"/>
      <c r="Z52" s="152"/>
      <c r="AA52" s="152"/>
      <c r="AB52" s="152"/>
      <c r="AC52" s="152"/>
      <c r="AD52" s="152"/>
      <c r="AE52" s="152"/>
      <c r="AF52" s="152"/>
      <c r="AG52" s="152" t="s">
        <v>107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30.6" outlineLevel="1" x14ac:dyDescent="0.25">
      <c r="A53" s="169">
        <v>23</v>
      </c>
      <c r="B53" s="170" t="s">
        <v>143</v>
      </c>
      <c r="C53" s="179" t="s">
        <v>144</v>
      </c>
      <c r="D53" s="171" t="s">
        <v>119</v>
      </c>
      <c r="E53" s="172">
        <v>31</v>
      </c>
      <c r="F53" s="173"/>
      <c r="G53" s="174">
        <f>ROUND(E53*F53,2)</f>
        <v>0</v>
      </c>
      <c r="H53" s="173"/>
      <c r="I53" s="174">
        <f>ROUND(E53*H53,2)</f>
        <v>0</v>
      </c>
      <c r="J53" s="173"/>
      <c r="K53" s="174">
        <f>ROUND(E53*J53,2)</f>
        <v>0</v>
      </c>
      <c r="L53" s="174">
        <v>21</v>
      </c>
      <c r="M53" s="174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4"/>
      <c r="S53" s="174" t="s">
        <v>102</v>
      </c>
      <c r="T53" s="175" t="s">
        <v>103</v>
      </c>
      <c r="U53" s="161">
        <v>0</v>
      </c>
      <c r="V53" s="161">
        <f>ROUND(E53*U53,2)</f>
        <v>0</v>
      </c>
      <c r="W53" s="161"/>
      <c r="X53" s="161" t="s">
        <v>104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105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5">
      <c r="A54" s="159"/>
      <c r="B54" s="160"/>
      <c r="C54" s="240" t="s">
        <v>124</v>
      </c>
      <c r="D54" s="241"/>
      <c r="E54" s="241"/>
      <c r="F54" s="241"/>
      <c r="G54" s="24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52"/>
      <c r="Z54" s="152"/>
      <c r="AA54" s="152"/>
      <c r="AB54" s="152"/>
      <c r="AC54" s="152"/>
      <c r="AD54" s="152"/>
      <c r="AE54" s="152"/>
      <c r="AF54" s="152"/>
      <c r="AG54" s="152" t="s">
        <v>107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30.6" outlineLevel="1" x14ac:dyDescent="0.25">
      <c r="A55" s="169">
        <v>24</v>
      </c>
      <c r="B55" s="170" t="s">
        <v>145</v>
      </c>
      <c r="C55" s="179" t="s">
        <v>146</v>
      </c>
      <c r="D55" s="171" t="s">
        <v>119</v>
      </c>
      <c r="E55" s="172">
        <v>1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4"/>
      <c r="S55" s="174" t="s">
        <v>102</v>
      </c>
      <c r="T55" s="175" t="s">
        <v>103</v>
      </c>
      <c r="U55" s="161">
        <v>0</v>
      </c>
      <c r="V55" s="161">
        <f>ROUND(E55*U55,2)</f>
        <v>0</v>
      </c>
      <c r="W55" s="161"/>
      <c r="X55" s="161" t="s">
        <v>104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105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5">
      <c r="A56" s="159"/>
      <c r="B56" s="160"/>
      <c r="C56" s="240" t="s">
        <v>124</v>
      </c>
      <c r="D56" s="241"/>
      <c r="E56" s="241"/>
      <c r="F56" s="241"/>
      <c r="G56" s="24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2"/>
      <c r="Z56" s="152"/>
      <c r="AA56" s="152"/>
      <c r="AB56" s="152"/>
      <c r="AC56" s="152"/>
      <c r="AD56" s="152"/>
      <c r="AE56" s="152"/>
      <c r="AF56" s="152"/>
      <c r="AG56" s="152" t="s">
        <v>107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30.6" outlineLevel="1" x14ac:dyDescent="0.25">
      <c r="A57" s="169">
        <v>25</v>
      </c>
      <c r="B57" s="170" t="s">
        <v>145</v>
      </c>
      <c r="C57" s="179" t="s">
        <v>146</v>
      </c>
      <c r="D57" s="171" t="s">
        <v>119</v>
      </c>
      <c r="E57" s="172">
        <v>2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4"/>
      <c r="S57" s="174" t="s">
        <v>102</v>
      </c>
      <c r="T57" s="175" t="s">
        <v>103</v>
      </c>
      <c r="U57" s="161">
        <v>0</v>
      </c>
      <c r="V57" s="161">
        <f>ROUND(E57*U57,2)</f>
        <v>0</v>
      </c>
      <c r="W57" s="161"/>
      <c r="X57" s="161" t="s">
        <v>104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105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5">
      <c r="A58" s="159"/>
      <c r="B58" s="160"/>
      <c r="C58" s="240" t="s">
        <v>124</v>
      </c>
      <c r="D58" s="241"/>
      <c r="E58" s="241"/>
      <c r="F58" s="241"/>
      <c r="G58" s="24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52"/>
      <c r="Z58" s="152"/>
      <c r="AA58" s="152"/>
      <c r="AB58" s="152"/>
      <c r="AC58" s="152"/>
      <c r="AD58" s="152"/>
      <c r="AE58" s="152"/>
      <c r="AF58" s="152"/>
      <c r="AG58" s="152" t="s">
        <v>107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30.6" outlineLevel="1" x14ac:dyDescent="0.25">
      <c r="A59" s="169">
        <v>26</v>
      </c>
      <c r="B59" s="170" t="s">
        <v>147</v>
      </c>
      <c r="C59" s="179" t="s">
        <v>148</v>
      </c>
      <c r="D59" s="171" t="s">
        <v>119</v>
      </c>
      <c r="E59" s="172">
        <v>4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4">
        <v>0</v>
      </c>
      <c r="O59" s="174">
        <f>ROUND(E59*N59,2)</f>
        <v>0</v>
      </c>
      <c r="P59" s="174">
        <v>0</v>
      </c>
      <c r="Q59" s="174">
        <f>ROUND(E59*P59,2)</f>
        <v>0</v>
      </c>
      <c r="R59" s="174"/>
      <c r="S59" s="174" t="s">
        <v>102</v>
      </c>
      <c r="T59" s="175" t="s">
        <v>103</v>
      </c>
      <c r="U59" s="161">
        <v>0</v>
      </c>
      <c r="V59" s="161">
        <f>ROUND(E59*U59,2)</f>
        <v>0</v>
      </c>
      <c r="W59" s="161"/>
      <c r="X59" s="161" t="s">
        <v>104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105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5">
      <c r="A60" s="159"/>
      <c r="B60" s="160"/>
      <c r="C60" s="240" t="s">
        <v>124</v>
      </c>
      <c r="D60" s="241"/>
      <c r="E60" s="241"/>
      <c r="F60" s="241"/>
      <c r="G60" s="24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2"/>
      <c r="Z60" s="152"/>
      <c r="AA60" s="152"/>
      <c r="AB60" s="152"/>
      <c r="AC60" s="152"/>
      <c r="AD60" s="152"/>
      <c r="AE60" s="152"/>
      <c r="AF60" s="152"/>
      <c r="AG60" s="152" t="s">
        <v>107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30.6" outlineLevel="1" x14ac:dyDescent="0.25">
      <c r="A61" s="169">
        <v>27</v>
      </c>
      <c r="B61" s="170" t="s">
        <v>149</v>
      </c>
      <c r="C61" s="179" t="s">
        <v>150</v>
      </c>
      <c r="D61" s="171" t="s">
        <v>119</v>
      </c>
      <c r="E61" s="172">
        <v>1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4"/>
      <c r="S61" s="174" t="s">
        <v>102</v>
      </c>
      <c r="T61" s="175" t="s">
        <v>103</v>
      </c>
      <c r="U61" s="161">
        <v>0</v>
      </c>
      <c r="V61" s="161">
        <f>ROUND(E61*U61,2)</f>
        <v>0</v>
      </c>
      <c r="W61" s="161"/>
      <c r="X61" s="161" t="s">
        <v>104</v>
      </c>
      <c r="Y61" s="152"/>
      <c r="Z61" s="152"/>
      <c r="AA61" s="152"/>
      <c r="AB61" s="152"/>
      <c r="AC61" s="152"/>
      <c r="AD61" s="152"/>
      <c r="AE61" s="152"/>
      <c r="AF61" s="152"/>
      <c r="AG61" s="152" t="s">
        <v>105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5">
      <c r="A62" s="159"/>
      <c r="B62" s="160"/>
      <c r="C62" s="240" t="s">
        <v>124</v>
      </c>
      <c r="D62" s="241"/>
      <c r="E62" s="241"/>
      <c r="F62" s="241"/>
      <c r="G62" s="24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52"/>
      <c r="Z62" s="152"/>
      <c r="AA62" s="152"/>
      <c r="AB62" s="152"/>
      <c r="AC62" s="152"/>
      <c r="AD62" s="152"/>
      <c r="AE62" s="152"/>
      <c r="AF62" s="152"/>
      <c r="AG62" s="152" t="s">
        <v>107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0.399999999999999" outlineLevel="1" x14ac:dyDescent="0.25">
      <c r="A63" s="169">
        <v>28</v>
      </c>
      <c r="B63" s="170" t="s">
        <v>151</v>
      </c>
      <c r="C63" s="179" t="s">
        <v>152</v>
      </c>
      <c r="D63" s="171" t="s">
        <v>119</v>
      </c>
      <c r="E63" s="172">
        <v>1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4"/>
      <c r="S63" s="174" t="s">
        <v>102</v>
      </c>
      <c r="T63" s="175" t="s">
        <v>103</v>
      </c>
      <c r="U63" s="161">
        <v>0</v>
      </c>
      <c r="V63" s="161">
        <f>ROUND(E63*U63,2)</f>
        <v>0</v>
      </c>
      <c r="W63" s="161"/>
      <c r="X63" s="161" t="s">
        <v>104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123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5">
      <c r="A64" s="159"/>
      <c r="B64" s="160"/>
      <c r="C64" s="240" t="s">
        <v>153</v>
      </c>
      <c r="D64" s="241"/>
      <c r="E64" s="241"/>
      <c r="F64" s="241"/>
      <c r="G64" s="24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2"/>
      <c r="Z64" s="152"/>
      <c r="AA64" s="152"/>
      <c r="AB64" s="152"/>
      <c r="AC64" s="152"/>
      <c r="AD64" s="152"/>
      <c r="AE64" s="152"/>
      <c r="AF64" s="152"/>
      <c r="AG64" s="152" t="s">
        <v>107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0.399999999999999" outlineLevel="1" x14ac:dyDescent="0.25">
      <c r="A65" s="169">
        <v>29</v>
      </c>
      <c r="B65" s="170" t="s">
        <v>154</v>
      </c>
      <c r="C65" s="179" t="s">
        <v>155</v>
      </c>
      <c r="D65" s="171" t="s">
        <v>156</v>
      </c>
      <c r="E65" s="172">
        <v>16.2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4"/>
      <c r="S65" s="174" t="s">
        <v>102</v>
      </c>
      <c r="T65" s="175" t="s">
        <v>103</v>
      </c>
      <c r="U65" s="161">
        <v>0</v>
      </c>
      <c r="V65" s="161">
        <f>ROUND(E65*U65,2)</f>
        <v>0</v>
      </c>
      <c r="W65" s="161"/>
      <c r="X65" s="161" t="s">
        <v>104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123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x14ac:dyDescent="0.25">
      <c r="A66" s="3"/>
      <c r="B66" s="4"/>
      <c r="C66" s="180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84</v>
      </c>
    </row>
    <row r="67" spans="1:60" x14ac:dyDescent="0.25">
      <c r="A67" s="155"/>
      <c r="B67" s="156" t="s">
        <v>29</v>
      </c>
      <c r="C67" s="181"/>
      <c r="D67" s="157"/>
      <c r="E67" s="158"/>
      <c r="F67" s="158"/>
      <c r="G67" s="177">
        <f>G8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157</v>
      </c>
    </row>
    <row r="68" spans="1:60" x14ac:dyDescent="0.25">
      <c r="C68" s="182"/>
      <c r="D68" s="10"/>
      <c r="AG68" t="s">
        <v>158</v>
      </c>
    </row>
    <row r="69" spans="1:60" x14ac:dyDescent="0.25">
      <c r="D69" s="10"/>
    </row>
    <row r="70" spans="1:60" x14ac:dyDescent="0.25">
      <c r="D70" s="10"/>
    </row>
    <row r="71" spans="1:60" x14ac:dyDescent="0.25">
      <c r="D71" s="10"/>
    </row>
    <row r="72" spans="1:60" x14ac:dyDescent="0.25">
      <c r="D72" s="10"/>
    </row>
    <row r="73" spans="1:60" x14ac:dyDescent="0.25">
      <c r="D73" s="10"/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kL90vABsPc9pE/Tg/tWSrR7Nvjn4GFeBWJRs6LJmjIhynXoWLk0GrnFIopL3GF1lekY5nd+f5ORjr5o78K6JQ==" saltValue="JBWT/DU2+Qajx78k29Y0mg==" spinCount="100000" sheet="1" objects="1" scenarios="1"/>
  <protectedRanges>
    <protectedRange sqref="F9 F11 F13 F15 F17 F19 F21 F23 F25 F27 F29 F31 F33 F35 F37 F39 F41 F43 F45 F47 F49 F51 F53 F55 F57 F59 F61 F63 F65" name="Oblast1"/>
  </protectedRanges>
  <mergeCells count="32">
    <mergeCell ref="C62:G62"/>
    <mergeCell ref="C64:G64"/>
    <mergeCell ref="C50:G50"/>
    <mergeCell ref="C52:G52"/>
    <mergeCell ref="C54:G54"/>
    <mergeCell ref="C56:G56"/>
    <mergeCell ref="C58:G58"/>
    <mergeCell ref="C60:G60"/>
    <mergeCell ref="C48:G48"/>
    <mergeCell ref="C26:G26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06 900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06 900 Pol'!Názvy_tisku</vt:lpstr>
      <vt:lpstr>oadresa</vt:lpstr>
      <vt:lpstr>Stavba!Objednatel</vt:lpstr>
      <vt:lpstr>Stavba!Objekt</vt:lpstr>
      <vt:lpstr>'SO 06 900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Moláková Markéta, Ing.</cp:lastModifiedBy>
  <cp:lastPrinted>2019-03-19T12:27:02Z</cp:lastPrinted>
  <dcterms:created xsi:type="dcterms:W3CDTF">2009-04-08T07:15:50Z</dcterms:created>
  <dcterms:modified xsi:type="dcterms:W3CDTF">2020-12-17T20:38:30Z</dcterms:modified>
</cp:coreProperties>
</file>