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AA_Práce_2019\Třebíč - Hrotovická-Kosmákova\Rozpočet\S2\"/>
    </mc:Choice>
  </mc:AlternateContent>
  <xr:revisionPtr revIDLastSave="0" documentId="8_{4753C3E5-596B-40EA-B9B2-DF70B09BBDE8}" xr6:coauthVersionLast="45" xr6:coauthVersionMax="45" xr10:uidLastSave="{00000000-0000-0000-0000-000000000000}"/>
  <bookViews>
    <workbookView xWindow="5640" yWindow="3720" windowWidth="16416" windowHeight="94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  <sheet name="SO 401 01 Pol" sheetId="13" r:id="rId5"/>
    <sheet name="SO 410 01 Pol" sheetId="14" r:id="rId6"/>
    <sheet name="SO 420  01 Pol" sheetId="15" r:id="rId7"/>
    <sheet name="SO 800 01 Pol" sheetId="16" r:id="rId8"/>
    <sheet name="SO 900 02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_xlnm.Print_Titles" localSheetId="4">'SO 401 01 Pol'!$1:$7</definedName>
    <definedName name="_xlnm.Print_Titles" localSheetId="5">'SO 410 01 Pol'!$1:$7</definedName>
    <definedName name="_xlnm.Print_Titles" localSheetId="6">'SO 420  01 Pol'!$1:$7</definedName>
    <definedName name="_xlnm.Print_Titles" localSheetId="7">'SO 800 01 Pol'!$1:$7</definedName>
    <definedName name="_xlnm.Print_Titles" localSheetId="8">'SO 900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Pol'!$A$1:$X$378</definedName>
    <definedName name="_xlnm.Print_Area" localSheetId="4">'SO 401 01 Pol'!$A$1:$X$250</definedName>
    <definedName name="_xlnm.Print_Area" localSheetId="5">'SO 410 01 Pol'!$A$1:$X$135</definedName>
    <definedName name="_xlnm.Print_Area" localSheetId="6">'SO 420  01 Pol'!$A$1:$X$37</definedName>
    <definedName name="_xlnm.Print_Area" localSheetId="7">'SO 800 01 Pol'!$A$1:$X$90</definedName>
    <definedName name="_xlnm.Print_Area" localSheetId="8">'SO 900 02 Pol'!$A$1:$X$94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52" i="1"/>
  <c r="F52" i="1"/>
  <c r="G51" i="1"/>
  <c r="F51" i="1"/>
  <c r="G50" i="1"/>
  <c r="F50" i="1"/>
  <c r="G49" i="1"/>
  <c r="F49" i="1"/>
  <c r="G48" i="1"/>
  <c r="F48" i="1"/>
  <c r="G47" i="1"/>
  <c r="F47" i="1"/>
  <c r="H47" i="1" s="1"/>
  <c r="I47" i="1" s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F41" i="1"/>
  <c r="H41" i="1" s="1"/>
  <c r="I41" i="1" s="1"/>
  <c r="G39" i="1"/>
  <c r="H39" i="1" s="1"/>
  <c r="I39" i="1" s="1"/>
  <c r="I53" i="1" s="1"/>
  <c r="F39" i="1"/>
  <c r="G93" i="17"/>
  <c r="BA90" i="17"/>
  <c r="BA87" i="17"/>
  <c r="BA83" i="17"/>
  <c r="BA80" i="17"/>
  <c r="BA77" i="17"/>
  <c r="BA62" i="17"/>
  <c r="BA57" i="17"/>
  <c r="BA51" i="17"/>
  <c r="BA48" i="17"/>
  <c r="BA3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O8" i="17" s="1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6" i="17"/>
  <c r="I26" i="17"/>
  <c r="K26" i="17"/>
  <c r="K25" i="17" s="1"/>
  <c r="M26" i="17"/>
  <c r="O26" i="17"/>
  <c r="Q26" i="17"/>
  <c r="V26" i="17"/>
  <c r="V25" i="17" s="1"/>
  <c r="G32" i="17"/>
  <c r="I32" i="17"/>
  <c r="K32" i="17"/>
  <c r="M32" i="17"/>
  <c r="O32" i="17"/>
  <c r="Q32" i="17"/>
  <c r="V32" i="17"/>
  <c r="G34" i="17"/>
  <c r="G25" i="17" s="1"/>
  <c r="I34" i="17"/>
  <c r="K34" i="17"/>
  <c r="O34" i="17"/>
  <c r="O25" i="17" s="1"/>
  <c r="Q34" i="17"/>
  <c r="V34" i="17"/>
  <c r="G37" i="17"/>
  <c r="M37" i="17" s="1"/>
  <c r="I37" i="17"/>
  <c r="I25" i="17" s="1"/>
  <c r="K37" i="17"/>
  <c r="O37" i="17"/>
  <c r="Q37" i="17"/>
  <c r="Q25" i="17" s="1"/>
  <c r="V37" i="17"/>
  <c r="G39" i="17"/>
  <c r="I39" i="17"/>
  <c r="K39" i="17"/>
  <c r="O39" i="17"/>
  <c r="Q39" i="17"/>
  <c r="V39" i="17"/>
  <c r="G40" i="17"/>
  <c r="I40" i="17"/>
  <c r="K40" i="17"/>
  <c r="M40" i="17"/>
  <c r="M39" i="17" s="1"/>
  <c r="O40" i="17"/>
  <c r="Q40" i="17"/>
  <c r="V40" i="17"/>
  <c r="G43" i="17"/>
  <c r="M43" i="17" s="1"/>
  <c r="I43" i="17"/>
  <c r="I42" i="17" s="1"/>
  <c r="K43" i="17"/>
  <c r="O43" i="17"/>
  <c r="Q43" i="17"/>
  <c r="Q42" i="17" s="1"/>
  <c r="V43" i="17"/>
  <c r="G45" i="17"/>
  <c r="M45" i="17" s="1"/>
  <c r="I45" i="17"/>
  <c r="K45" i="17"/>
  <c r="K42" i="17" s="1"/>
  <c r="O45" i="17"/>
  <c r="Q45" i="17"/>
  <c r="V45" i="17"/>
  <c r="V42" i="17" s="1"/>
  <c r="G47" i="17"/>
  <c r="I47" i="17"/>
  <c r="K47" i="17"/>
  <c r="M47" i="17"/>
  <c r="O47" i="17"/>
  <c r="Q47" i="17"/>
  <c r="V47" i="17"/>
  <c r="G50" i="17"/>
  <c r="M50" i="17" s="1"/>
  <c r="I50" i="17"/>
  <c r="K50" i="17"/>
  <c r="O50" i="17"/>
  <c r="O42" i="17" s="1"/>
  <c r="Q50" i="17"/>
  <c r="V50" i="17"/>
  <c r="G56" i="17"/>
  <c r="M56" i="17" s="1"/>
  <c r="I56" i="17"/>
  <c r="K56" i="17"/>
  <c r="O56" i="17"/>
  <c r="Q56" i="17"/>
  <c r="V56" i="17"/>
  <c r="G59" i="17"/>
  <c r="M59" i="17" s="1"/>
  <c r="I59" i="17"/>
  <c r="K59" i="17"/>
  <c r="O59" i="17"/>
  <c r="Q59" i="17"/>
  <c r="V59" i="17"/>
  <c r="G66" i="17"/>
  <c r="I66" i="17"/>
  <c r="K66" i="17"/>
  <c r="M66" i="17"/>
  <c r="O66" i="17"/>
  <c r="Q66" i="17"/>
  <c r="V66" i="17"/>
  <c r="G76" i="17"/>
  <c r="M76" i="17" s="1"/>
  <c r="I76" i="17"/>
  <c r="K76" i="17"/>
  <c r="O76" i="17"/>
  <c r="Q76" i="17"/>
  <c r="V76" i="17"/>
  <c r="G79" i="17"/>
  <c r="M79" i="17" s="1"/>
  <c r="I79" i="17"/>
  <c r="K79" i="17"/>
  <c r="O79" i="17"/>
  <c r="Q79" i="17"/>
  <c r="V79" i="17"/>
  <c r="G82" i="17"/>
  <c r="M82" i="17" s="1"/>
  <c r="I82" i="17"/>
  <c r="K82" i="17"/>
  <c r="O82" i="17"/>
  <c r="Q82" i="17"/>
  <c r="V82" i="17"/>
  <c r="G86" i="17"/>
  <c r="I86" i="17"/>
  <c r="K86" i="17"/>
  <c r="M86" i="17"/>
  <c r="O86" i="17"/>
  <c r="Q86" i="17"/>
  <c r="V86" i="17"/>
  <c r="G89" i="17"/>
  <c r="M89" i="17" s="1"/>
  <c r="I89" i="17"/>
  <c r="K89" i="17"/>
  <c r="O89" i="17"/>
  <c r="Q89" i="17"/>
  <c r="V89" i="17"/>
  <c r="AE93" i="17"/>
  <c r="AF93" i="17"/>
  <c r="G89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G8" i="16" s="1"/>
  <c r="I15" i="16"/>
  <c r="K15" i="16"/>
  <c r="O15" i="16"/>
  <c r="O8" i="16" s="1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O25" i="16"/>
  <c r="Q25" i="16"/>
  <c r="G26" i="16"/>
  <c r="I26" i="16"/>
  <c r="K26" i="16"/>
  <c r="K25" i="16" s="1"/>
  <c r="M26" i="16"/>
  <c r="M25" i="16" s="1"/>
  <c r="O26" i="16"/>
  <c r="Q26" i="16"/>
  <c r="V26" i="16"/>
  <c r="V25" i="16" s="1"/>
  <c r="G29" i="16"/>
  <c r="G28" i="16" s="1"/>
  <c r="I29" i="16"/>
  <c r="I28" i="16" s="1"/>
  <c r="K29" i="16"/>
  <c r="O29" i="16"/>
  <c r="O28" i="16" s="1"/>
  <c r="Q29" i="16"/>
  <c r="Q28" i="16" s="1"/>
  <c r="V29" i="16"/>
  <c r="G31" i="16"/>
  <c r="M31" i="16" s="1"/>
  <c r="I31" i="16"/>
  <c r="K31" i="16"/>
  <c r="O31" i="16"/>
  <c r="Q31" i="16"/>
  <c r="V31" i="16"/>
  <c r="G33" i="16"/>
  <c r="I33" i="16"/>
  <c r="K33" i="16"/>
  <c r="K28" i="16" s="1"/>
  <c r="M33" i="16"/>
  <c r="O33" i="16"/>
  <c r="Q33" i="16"/>
  <c r="V33" i="16"/>
  <c r="V28" i="16" s="1"/>
  <c r="G35" i="16"/>
  <c r="I35" i="16"/>
  <c r="K35" i="16"/>
  <c r="M35" i="16"/>
  <c r="O35" i="16"/>
  <c r="Q35" i="16"/>
  <c r="V35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G47" i="16"/>
  <c r="M47" i="16" s="1"/>
  <c r="I47" i="16"/>
  <c r="K47" i="16"/>
  <c r="O47" i="16"/>
  <c r="Q47" i="16"/>
  <c r="V47" i="16"/>
  <c r="G49" i="16"/>
  <c r="I49" i="16"/>
  <c r="K49" i="16"/>
  <c r="M49" i="16"/>
  <c r="O49" i="16"/>
  <c r="Q49" i="16"/>
  <c r="V49" i="16"/>
  <c r="G51" i="16"/>
  <c r="I51" i="16"/>
  <c r="K51" i="16"/>
  <c r="M51" i="16"/>
  <c r="O51" i="16"/>
  <c r="Q51" i="16"/>
  <c r="V51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M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77" i="16"/>
  <c r="M77" i="16" s="1"/>
  <c r="I77" i="16"/>
  <c r="K77" i="16"/>
  <c r="O77" i="16"/>
  <c r="Q77" i="16"/>
  <c r="V77" i="16"/>
  <c r="G80" i="16"/>
  <c r="I80" i="16"/>
  <c r="K80" i="16"/>
  <c r="K79" i="16" s="1"/>
  <c r="M80" i="16"/>
  <c r="O80" i="16"/>
  <c r="Q80" i="16"/>
  <c r="V80" i="16"/>
  <c r="V79" i="16" s="1"/>
  <c r="G82" i="16"/>
  <c r="G79" i="16" s="1"/>
  <c r="I82" i="16"/>
  <c r="K82" i="16"/>
  <c r="M82" i="16"/>
  <c r="O82" i="16"/>
  <c r="O79" i="16" s="1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I79" i="16" s="1"/>
  <c r="K86" i="16"/>
  <c r="O86" i="16"/>
  <c r="Q86" i="16"/>
  <c r="Q79" i="16" s="1"/>
  <c r="V86" i="16"/>
  <c r="AE89" i="16"/>
  <c r="G3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AE36" i="15"/>
  <c r="G134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I37" i="14"/>
  <c r="K37" i="14"/>
  <c r="M37" i="14"/>
  <c r="O37" i="14"/>
  <c r="Q37" i="14"/>
  <c r="V37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V41" i="14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G47" i="14"/>
  <c r="I47" i="14"/>
  <c r="K47" i="14"/>
  <c r="M47" i="14"/>
  <c r="O47" i="14"/>
  <c r="Q47" i="14"/>
  <c r="V47" i="14"/>
  <c r="G49" i="14"/>
  <c r="M49" i="14" s="1"/>
  <c r="I49" i="14"/>
  <c r="K49" i="14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7" i="14"/>
  <c r="M57" i="14" s="1"/>
  <c r="I57" i="14"/>
  <c r="K57" i="14"/>
  <c r="O57" i="14"/>
  <c r="Q57" i="14"/>
  <c r="V57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I71" i="14"/>
  <c r="K71" i="14"/>
  <c r="M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3" i="14"/>
  <c r="M93" i="14" s="1"/>
  <c r="I93" i="14"/>
  <c r="K93" i="14"/>
  <c r="O93" i="14"/>
  <c r="Q93" i="14"/>
  <c r="V93" i="14"/>
  <c r="G95" i="14"/>
  <c r="I95" i="14"/>
  <c r="K95" i="14"/>
  <c r="M95" i="14"/>
  <c r="O95" i="14"/>
  <c r="Q95" i="14"/>
  <c r="V95" i="14"/>
  <c r="G97" i="14"/>
  <c r="M97" i="14" s="1"/>
  <c r="I97" i="14"/>
  <c r="K97" i="14"/>
  <c r="O97" i="14"/>
  <c r="Q97" i="14"/>
  <c r="V97" i="14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5" i="14"/>
  <c r="M105" i="14" s="1"/>
  <c r="I105" i="14"/>
  <c r="K105" i="14"/>
  <c r="O105" i="14"/>
  <c r="Q105" i="14"/>
  <c r="V105" i="14"/>
  <c r="G107" i="14"/>
  <c r="I107" i="14"/>
  <c r="K107" i="14"/>
  <c r="M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I111" i="14"/>
  <c r="K111" i="14"/>
  <c r="M111" i="14"/>
  <c r="O111" i="14"/>
  <c r="Q111" i="14"/>
  <c r="V111" i="14"/>
  <c r="G113" i="14"/>
  <c r="M113" i="14" s="1"/>
  <c r="I113" i="14"/>
  <c r="K113" i="14"/>
  <c r="O113" i="14"/>
  <c r="Q113" i="14"/>
  <c r="V113" i="14"/>
  <c r="I115" i="14"/>
  <c r="Q115" i="14"/>
  <c r="G116" i="14"/>
  <c r="M116" i="14" s="1"/>
  <c r="M115" i="14" s="1"/>
  <c r="I116" i="14"/>
  <c r="K116" i="14"/>
  <c r="K115" i="14" s="1"/>
  <c r="O116" i="14"/>
  <c r="O115" i="14" s="1"/>
  <c r="Q116" i="14"/>
  <c r="V116" i="14"/>
  <c r="V115" i="14" s="1"/>
  <c r="G118" i="14"/>
  <c r="I118" i="14"/>
  <c r="K118" i="14"/>
  <c r="M118" i="14"/>
  <c r="O118" i="14"/>
  <c r="Q118" i="14"/>
  <c r="V118" i="14"/>
  <c r="G120" i="14"/>
  <c r="G121" i="14"/>
  <c r="I121" i="14"/>
  <c r="I120" i="14" s="1"/>
  <c r="K121" i="14"/>
  <c r="M121" i="14"/>
  <c r="O121" i="14"/>
  <c r="Q121" i="14"/>
  <c r="Q120" i="14" s="1"/>
  <c r="V121" i="14"/>
  <c r="G123" i="14"/>
  <c r="M123" i="14" s="1"/>
  <c r="I123" i="14"/>
  <c r="K123" i="14"/>
  <c r="K120" i="14" s="1"/>
  <c r="O123" i="14"/>
  <c r="Q123" i="14"/>
  <c r="V123" i="14"/>
  <c r="V120" i="14" s="1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O120" i="14" s="1"/>
  <c r="Q127" i="14"/>
  <c r="V127" i="14"/>
  <c r="G129" i="14"/>
  <c r="I129" i="14"/>
  <c r="K129" i="14"/>
  <c r="M129" i="14"/>
  <c r="O129" i="14"/>
  <c r="Q129" i="14"/>
  <c r="V129" i="14"/>
  <c r="G131" i="14"/>
  <c r="M131" i="14" s="1"/>
  <c r="I131" i="14"/>
  <c r="K131" i="14"/>
  <c r="O131" i="14"/>
  <c r="Q131" i="14"/>
  <c r="V131" i="14"/>
  <c r="AE134" i="14"/>
  <c r="G249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4" i="13"/>
  <c r="M34" i="13" s="1"/>
  <c r="I34" i="13"/>
  <c r="K34" i="13"/>
  <c r="K33" i="13" s="1"/>
  <c r="O34" i="13"/>
  <c r="Q34" i="13"/>
  <c r="V34" i="13"/>
  <c r="V33" i="13" s="1"/>
  <c r="G36" i="13"/>
  <c r="I36" i="13"/>
  <c r="K36" i="13"/>
  <c r="M36" i="13"/>
  <c r="O36" i="13"/>
  <c r="Q36" i="13"/>
  <c r="V36" i="13"/>
  <c r="G38" i="13"/>
  <c r="G33" i="13" s="1"/>
  <c r="I38" i="13"/>
  <c r="K38" i="13"/>
  <c r="O38" i="13"/>
  <c r="O33" i="13" s="1"/>
  <c r="Q38" i="13"/>
  <c r="V38" i="13"/>
  <c r="G40" i="13"/>
  <c r="M40" i="13" s="1"/>
  <c r="I40" i="13"/>
  <c r="I33" i="13" s="1"/>
  <c r="K40" i="13"/>
  <c r="O40" i="13"/>
  <c r="Q40" i="13"/>
  <c r="Q33" i="13" s="1"/>
  <c r="V40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I76" i="13"/>
  <c r="K76" i="13"/>
  <c r="M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M122" i="13" s="1"/>
  <c r="I122" i="13"/>
  <c r="K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I176" i="13"/>
  <c r="K176" i="13"/>
  <c r="M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I180" i="13"/>
  <c r="K180" i="13"/>
  <c r="M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I188" i="13"/>
  <c r="K188" i="13"/>
  <c r="M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I204" i="13"/>
  <c r="K204" i="13"/>
  <c r="M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I208" i="13"/>
  <c r="K208" i="13"/>
  <c r="M208" i="13"/>
  <c r="O208" i="13"/>
  <c r="Q208" i="13"/>
  <c r="V208" i="13"/>
  <c r="G210" i="13"/>
  <c r="M210" i="13" s="1"/>
  <c r="I210" i="13"/>
  <c r="K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I220" i="13"/>
  <c r="K220" i="13"/>
  <c r="M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M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K237" i="13"/>
  <c r="K236" i="13" s="1"/>
  <c r="O237" i="13"/>
  <c r="O236" i="13" s="1"/>
  <c r="Q237" i="13"/>
  <c r="V237" i="13"/>
  <c r="V236" i="13" s="1"/>
  <c r="G239" i="13"/>
  <c r="I239" i="13"/>
  <c r="I236" i="13" s="1"/>
  <c r="K239" i="13"/>
  <c r="M239" i="13"/>
  <c r="O239" i="13"/>
  <c r="Q239" i="13"/>
  <c r="Q236" i="13" s="1"/>
  <c r="V239" i="13"/>
  <c r="K241" i="13"/>
  <c r="V241" i="13"/>
  <c r="G242" i="13"/>
  <c r="I242" i="13"/>
  <c r="I241" i="13" s="1"/>
  <c r="K242" i="13"/>
  <c r="M242" i="13"/>
  <c r="O242" i="13"/>
  <c r="Q242" i="13"/>
  <c r="Q241" i="13" s="1"/>
  <c r="V242" i="13"/>
  <c r="G244" i="13"/>
  <c r="G241" i="13" s="1"/>
  <c r="I244" i="13"/>
  <c r="K244" i="13"/>
  <c r="O244" i="13"/>
  <c r="O241" i="13" s="1"/>
  <c r="Q244" i="13"/>
  <c r="V244" i="13"/>
  <c r="G246" i="13"/>
  <c r="I246" i="13"/>
  <c r="K246" i="13"/>
  <c r="M246" i="13"/>
  <c r="O246" i="13"/>
  <c r="Q246" i="13"/>
  <c r="V246" i="13"/>
  <c r="AE249" i="13"/>
  <c r="G377" i="12"/>
  <c r="BA359" i="12"/>
  <c r="BA305" i="12"/>
  <c r="BA296" i="12"/>
  <c r="BA294" i="12"/>
  <c r="BA293" i="12"/>
  <c r="BA292" i="12"/>
  <c r="BA289" i="12"/>
  <c r="BA281" i="12"/>
  <c r="BA279" i="12"/>
  <c r="BA277" i="12"/>
  <c r="BA275" i="12"/>
  <c r="BA271" i="12"/>
  <c r="BA269" i="12"/>
  <c r="BA261" i="12"/>
  <c r="BA259" i="12"/>
  <c r="BA210" i="12"/>
  <c r="BA208" i="12"/>
  <c r="BA206" i="12"/>
  <c r="BA204" i="12"/>
  <c r="BA200" i="12"/>
  <c r="BA198" i="12"/>
  <c r="BA196" i="12"/>
  <c r="BA194" i="12"/>
  <c r="BA190" i="12"/>
  <c r="BA188" i="12"/>
  <c r="BA162" i="12"/>
  <c r="BA155" i="12"/>
  <c r="BA153" i="12"/>
  <c r="BA152" i="12"/>
  <c r="BA151" i="12"/>
  <c r="BA148" i="12"/>
  <c r="BA143" i="12"/>
  <c r="BA136" i="12"/>
  <c r="BA132" i="12"/>
  <c r="BA129" i="12"/>
  <c r="BA120" i="12"/>
  <c r="BA110" i="12"/>
  <c r="BA106" i="12"/>
  <c r="BA103" i="12"/>
  <c r="BA95" i="12"/>
  <c r="BA79" i="12"/>
  <c r="BA62" i="12"/>
  <c r="BA51" i="12"/>
  <c r="BA45" i="12"/>
  <c r="BA38" i="12"/>
  <c r="BA34" i="12"/>
  <c r="BA31" i="12"/>
  <c r="BA18" i="12"/>
  <c r="BA14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G21" i="12"/>
  <c r="M21" i="12" s="1"/>
  <c r="I21" i="12"/>
  <c r="K21" i="12"/>
  <c r="O21" i="12"/>
  <c r="O8" i="12" s="1"/>
  <c r="Q21" i="12"/>
  <c r="V21" i="12"/>
  <c r="G26" i="12"/>
  <c r="M26" i="12" s="1"/>
  <c r="I26" i="12"/>
  <c r="K26" i="12"/>
  <c r="O26" i="12"/>
  <c r="Q26" i="12"/>
  <c r="V26" i="12"/>
  <c r="G48" i="12"/>
  <c r="I48" i="12"/>
  <c r="K48" i="12"/>
  <c r="M48" i="12"/>
  <c r="O48" i="12"/>
  <c r="Q48" i="12"/>
  <c r="V48" i="12"/>
  <c r="G66" i="12"/>
  <c r="I66" i="12"/>
  <c r="K66" i="12"/>
  <c r="M66" i="12"/>
  <c r="O66" i="12"/>
  <c r="Q66" i="12"/>
  <c r="V66" i="12"/>
  <c r="G72" i="12"/>
  <c r="M72" i="12" s="1"/>
  <c r="I72" i="12"/>
  <c r="K72" i="12"/>
  <c r="O72" i="12"/>
  <c r="Q72" i="12"/>
  <c r="V72" i="12"/>
  <c r="G78" i="12"/>
  <c r="M78" i="12" s="1"/>
  <c r="I78" i="12"/>
  <c r="K78" i="12"/>
  <c r="O78" i="12"/>
  <c r="Q78" i="12"/>
  <c r="V78" i="12"/>
  <c r="G82" i="12"/>
  <c r="I82" i="12"/>
  <c r="K82" i="12"/>
  <c r="M82" i="12"/>
  <c r="O82" i="12"/>
  <c r="Q82" i="12"/>
  <c r="V82" i="12"/>
  <c r="G89" i="12"/>
  <c r="I89" i="12"/>
  <c r="K89" i="12"/>
  <c r="M89" i="12"/>
  <c r="O89" i="12"/>
  <c r="Q89" i="12"/>
  <c r="V89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24" i="12"/>
  <c r="I124" i="12"/>
  <c r="K124" i="12"/>
  <c r="M124" i="12"/>
  <c r="O124" i="12"/>
  <c r="Q124" i="12"/>
  <c r="V124" i="12"/>
  <c r="K146" i="12"/>
  <c r="V146" i="12"/>
  <c r="G147" i="12"/>
  <c r="M147" i="12" s="1"/>
  <c r="M146" i="12" s="1"/>
  <c r="I147" i="12"/>
  <c r="I146" i="12" s="1"/>
  <c r="K147" i="12"/>
  <c r="O147" i="12"/>
  <c r="O146" i="12" s="1"/>
  <c r="Q147" i="12"/>
  <c r="Q146" i="12" s="1"/>
  <c r="V147" i="12"/>
  <c r="G168" i="12"/>
  <c r="I168" i="12"/>
  <c r="I167" i="12" s="1"/>
  <c r="K168" i="12"/>
  <c r="K167" i="12" s="1"/>
  <c r="M168" i="12"/>
  <c r="O168" i="12"/>
  <c r="Q168" i="12"/>
  <c r="Q167" i="12" s="1"/>
  <c r="V168" i="12"/>
  <c r="V167" i="12" s="1"/>
  <c r="G175" i="12"/>
  <c r="I175" i="12"/>
  <c r="K175" i="12"/>
  <c r="M175" i="12"/>
  <c r="O175" i="12"/>
  <c r="Q175" i="12"/>
  <c r="V175" i="12"/>
  <c r="G183" i="12"/>
  <c r="I183" i="12"/>
  <c r="K183" i="12"/>
  <c r="M183" i="12"/>
  <c r="O183" i="12"/>
  <c r="Q183" i="12"/>
  <c r="V183" i="12"/>
  <c r="G193" i="12"/>
  <c r="G167" i="12" s="1"/>
  <c r="I193" i="12"/>
  <c r="K193" i="12"/>
  <c r="O193" i="12"/>
  <c r="O167" i="12" s="1"/>
  <c r="Q193" i="12"/>
  <c r="V193" i="12"/>
  <c r="G203" i="12"/>
  <c r="I203" i="12"/>
  <c r="K203" i="12"/>
  <c r="M203" i="12"/>
  <c r="O203" i="12"/>
  <c r="Q203" i="12"/>
  <c r="V203" i="12"/>
  <c r="G213" i="12"/>
  <c r="I213" i="12"/>
  <c r="K213" i="12"/>
  <c r="M213" i="12"/>
  <c r="O213" i="12"/>
  <c r="Q213" i="12"/>
  <c r="V213" i="12"/>
  <c r="G219" i="12"/>
  <c r="I219" i="12"/>
  <c r="K219" i="12"/>
  <c r="M219" i="12"/>
  <c r="O219" i="12"/>
  <c r="Q219" i="12"/>
  <c r="V219" i="12"/>
  <c r="G226" i="12"/>
  <c r="M226" i="12" s="1"/>
  <c r="I226" i="12"/>
  <c r="K226" i="12"/>
  <c r="O226" i="12"/>
  <c r="Q226" i="12"/>
  <c r="V226" i="12"/>
  <c r="G233" i="12"/>
  <c r="I233" i="12"/>
  <c r="K233" i="12"/>
  <c r="M233" i="12"/>
  <c r="O233" i="12"/>
  <c r="Q233" i="12"/>
  <c r="V233" i="12"/>
  <c r="G240" i="12"/>
  <c r="I240" i="12"/>
  <c r="K240" i="12"/>
  <c r="M240" i="12"/>
  <c r="O240" i="12"/>
  <c r="Q240" i="12"/>
  <c r="V240" i="12"/>
  <c r="G247" i="12"/>
  <c r="I247" i="12"/>
  <c r="K247" i="12"/>
  <c r="M247" i="12"/>
  <c r="O247" i="12"/>
  <c r="Q247" i="12"/>
  <c r="V247" i="12"/>
  <c r="G254" i="12"/>
  <c r="M254" i="12" s="1"/>
  <c r="I254" i="12"/>
  <c r="K254" i="12"/>
  <c r="O254" i="12"/>
  <c r="Q254" i="12"/>
  <c r="V254" i="12"/>
  <c r="G264" i="12"/>
  <c r="I264" i="12"/>
  <c r="K264" i="12"/>
  <c r="M264" i="12"/>
  <c r="O264" i="12"/>
  <c r="Q264" i="12"/>
  <c r="V264" i="12"/>
  <c r="G274" i="12"/>
  <c r="M274" i="12" s="1"/>
  <c r="I274" i="12"/>
  <c r="K274" i="12"/>
  <c r="O274" i="12"/>
  <c r="Q274" i="12"/>
  <c r="V274" i="12"/>
  <c r="G285" i="12"/>
  <c r="G284" i="12" s="1"/>
  <c r="I285" i="12"/>
  <c r="I284" i="12" s="1"/>
  <c r="K285" i="12"/>
  <c r="K284" i="12" s="1"/>
  <c r="O285" i="12"/>
  <c r="O284" i="12" s="1"/>
  <c r="Q285" i="12"/>
  <c r="Q284" i="12" s="1"/>
  <c r="V285" i="12"/>
  <c r="V284" i="12" s="1"/>
  <c r="G301" i="12"/>
  <c r="I301" i="12"/>
  <c r="K301" i="12"/>
  <c r="M301" i="12"/>
  <c r="O301" i="12"/>
  <c r="Q301" i="12"/>
  <c r="V301" i="12"/>
  <c r="G309" i="12"/>
  <c r="I309" i="12"/>
  <c r="K309" i="12"/>
  <c r="M309" i="12"/>
  <c r="O309" i="12"/>
  <c r="Q309" i="12"/>
  <c r="V309" i="12"/>
  <c r="G312" i="12"/>
  <c r="G311" i="12" s="1"/>
  <c r="I312" i="12"/>
  <c r="I311" i="12" s="1"/>
  <c r="K312" i="12"/>
  <c r="K311" i="12" s="1"/>
  <c r="O312" i="12"/>
  <c r="O311" i="12" s="1"/>
  <c r="Q312" i="12"/>
  <c r="Q311" i="12" s="1"/>
  <c r="V312" i="12"/>
  <c r="V311" i="12" s="1"/>
  <c r="G319" i="12"/>
  <c r="I319" i="12"/>
  <c r="K319" i="12"/>
  <c r="M319" i="12"/>
  <c r="O319" i="12"/>
  <c r="Q319" i="12"/>
  <c r="V319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9" i="12"/>
  <c r="M339" i="12" s="1"/>
  <c r="I339" i="12"/>
  <c r="K339" i="12"/>
  <c r="O339" i="12"/>
  <c r="Q339" i="12"/>
  <c r="V339" i="12"/>
  <c r="G345" i="12"/>
  <c r="I345" i="12"/>
  <c r="K345" i="12"/>
  <c r="M345" i="12"/>
  <c r="O345" i="12"/>
  <c r="Q345" i="12"/>
  <c r="V345" i="12"/>
  <c r="G352" i="12"/>
  <c r="I352" i="12"/>
  <c r="K352" i="12"/>
  <c r="M352" i="12"/>
  <c r="O352" i="12"/>
  <c r="Q352" i="12"/>
  <c r="V352" i="12"/>
  <c r="G356" i="12"/>
  <c r="I356" i="12"/>
  <c r="K356" i="12"/>
  <c r="M356" i="12"/>
  <c r="O356" i="12"/>
  <c r="Q356" i="12"/>
  <c r="V356" i="12"/>
  <c r="G365" i="12"/>
  <c r="M365" i="12" s="1"/>
  <c r="I365" i="12"/>
  <c r="K365" i="12"/>
  <c r="O365" i="12"/>
  <c r="Q365" i="12"/>
  <c r="V365" i="12"/>
  <c r="G368" i="12"/>
  <c r="I368" i="12"/>
  <c r="K368" i="12"/>
  <c r="M368" i="12"/>
  <c r="O368" i="12"/>
  <c r="Q368" i="12"/>
  <c r="V368" i="12"/>
  <c r="AE377" i="12"/>
  <c r="AF377" i="12"/>
  <c r="I20" i="1"/>
  <c r="I19" i="1"/>
  <c r="I18" i="1"/>
  <c r="I17" i="1"/>
  <c r="I16" i="1"/>
  <c r="I74" i="1"/>
  <c r="J73" i="1" s="1"/>
  <c r="F53" i="1"/>
  <c r="G23" i="1" s="1"/>
  <c r="G53" i="1"/>
  <c r="G25" i="1" s="1"/>
  <c r="A25" i="1" s="1"/>
  <c r="H52" i="1"/>
  <c r="I52" i="1" s="1"/>
  <c r="H51" i="1"/>
  <c r="I51" i="1" s="1"/>
  <c r="H50" i="1"/>
  <c r="I50" i="1" s="1"/>
  <c r="H49" i="1"/>
  <c r="I49" i="1" s="1"/>
  <c r="H48" i="1"/>
  <c r="I48" i="1" s="1"/>
  <c r="H46" i="1"/>
  <c r="I46" i="1" s="1"/>
  <c r="H45" i="1"/>
  <c r="I45" i="1" s="1"/>
  <c r="H44" i="1"/>
  <c r="I44" i="1" s="1"/>
  <c r="H43" i="1"/>
  <c r="I43" i="1" s="1"/>
  <c r="H40" i="1"/>
  <c r="I40" i="1" s="1"/>
  <c r="J61" i="1" l="1"/>
  <c r="J62" i="1"/>
  <c r="J64" i="1"/>
  <c r="J68" i="1"/>
  <c r="J66" i="1"/>
  <c r="J71" i="1"/>
  <c r="J60" i="1"/>
  <c r="J63" i="1"/>
  <c r="J65" i="1"/>
  <c r="J67" i="1"/>
  <c r="J69" i="1"/>
  <c r="J70" i="1"/>
  <c r="J72" i="1"/>
  <c r="A26" i="1"/>
  <c r="G26" i="1"/>
  <c r="A23" i="1"/>
  <c r="G28" i="1"/>
  <c r="M8" i="17"/>
  <c r="M42" i="17"/>
  <c r="M25" i="17"/>
  <c r="G42" i="17"/>
  <c r="G8" i="17"/>
  <c r="M34" i="17"/>
  <c r="M79" i="16"/>
  <c r="M8" i="16"/>
  <c r="AF89" i="16"/>
  <c r="M29" i="16"/>
  <c r="M28" i="16" s="1"/>
  <c r="M15" i="16"/>
  <c r="AF36" i="15"/>
  <c r="M15" i="15"/>
  <c r="M8" i="15" s="1"/>
  <c r="M120" i="14"/>
  <c r="G115" i="14"/>
  <c r="M9" i="14"/>
  <c r="M8" i="14" s="1"/>
  <c r="AF134" i="14"/>
  <c r="M241" i="13"/>
  <c r="AF249" i="13"/>
  <c r="M244" i="13"/>
  <c r="M237" i="13"/>
  <c r="M236" i="13" s="1"/>
  <c r="M38" i="13"/>
  <c r="M33" i="13" s="1"/>
  <c r="M15" i="13"/>
  <c r="M8" i="13" s="1"/>
  <c r="M8" i="12"/>
  <c r="M312" i="12"/>
  <c r="M311" i="12" s="1"/>
  <c r="M285" i="12"/>
  <c r="M284" i="12" s="1"/>
  <c r="M193" i="12"/>
  <c r="M167" i="12" s="1"/>
  <c r="G146" i="12"/>
  <c r="G8" i="12"/>
  <c r="J52" i="1"/>
  <c r="J48" i="1"/>
  <c r="J44" i="1"/>
  <c r="J40" i="1"/>
  <c r="J50" i="1"/>
  <c r="J46" i="1"/>
  <c r="J42" i="1"/>
  <c r="J51" i="1"/>
  <c r="J47" i="1"/>
  <c r="J43" i="1"/>
  <c r="J39" i="1"/>
  <c r="J53" i="1" s="1"/>
  <c r="J49" i="1"/>
  <c r="J45" i="1"/>
  <c r="J41" i="1"/>
  <c r="H53" i="1"/>
  <c r="I21" i="1"/>
  <c r="J28" i="1"/>
  <c r="J26" i="1"/>
  <c r="G38" i="1"/>
  <c r="F38" i="1"/>
  <c r="J23" i="1"/>
  <c r="J24" i="1"/>
  <c r="J25" i="1"/>
  <c r="J27" i="1"/>
  <c r="E24" i="1"/>
  <c r="E26" i="1"/>
  <c r="J74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4604A09-4B4E-495E-878D-764903E0E9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11C3F3-66D3-4D4B-B617-F1D7E8C8A6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113F1EF-A420-494A-B596-2B5E1ED644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FB7CA8-715E-46A0-89E9-5E0686F32E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A6402DA-D460-40B3-AC3B-8162788295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C9988A-AA25-4092-8336-22C0B475BE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8E2B82A-0CFF-4ED9-843B-B19C2E895B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7FB81C-7D31-4EA8-9410-8E2AE1CFFB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0EAAD29-B2E7-4EC4-B1E9-1FF10DD9E9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94C527-2CC8-4E64-9849-9D7394C8AA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7737BC6-71D4-46E4-AF7E-5C75399A81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BCF348-40FB-40D6-A9CF-3F65E500DB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<sst xmlns="http://schemas.openxmlformats.org/spreadsheetml/2006/main" count="3471" uniqueCount="905">
  <si>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</si>
  <si>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</si>
  <si>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</si>
  <si>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</si>
  <si>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</si>
  <si>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</si>
  <si>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</si>
  <si>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</si>
  <si>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</si>
  <si>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</si>
  <si>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</si>
  <si>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</si>
  <si>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</si>
  <si>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</si>
  <si>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</si>
  <si>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</si>
  <si>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</si>
  <si>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</si>
  <si>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</si>
  <si>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</si>
  <si>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</si>
  <si>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</si>
  <si>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</si>
  <si>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</si>
  <si>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</si>
  <si>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</si>
  <si>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</si>
  <si>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</si>
  <si>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</si>
  <si>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</si>
  <si>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</si>
  <si>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</si>
  <si>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</si>
  <si>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</si>
  <si>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</si>
  <si>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</si>
  <si>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</si>
  <si>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</si>
  <si>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</si>
  <si>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</si>
  <si>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</si>
  <si>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</si>
  <si>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</si>
  <si>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</si>
  <si>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PV_2020_29</t>
  </si>
  <si>
    <t>KŘIŽOVATKA SE SSZ UL. KOSMÁKOVA - HROTOVICKÁ</t>
  </si>
  <si>
    <t>Stavba</t>
  </si>
  <si>
    <t>Stavební objekt</t>
  </si>
  <si>
    <t>SO 100</t>
  </si>
  <si>
    <t>Komunikace</t>
  </si>
  <si>
    <t>01</t>
  </si>
  <si>
    <t>STAVEBNÍ</t>
  </si>
  <si>
    <t>SO 401</t>
  </si>
  <si>
    <t>SSZ</t>
  </si>
  <si>
    <t>SO 410</t>
  </si>
  <si>
    <t>VEŘEJNÉ OSVĚTLENÍ</t>
  </si>
  <si>
    <t xml:space="preserve">SO 420 </t>
  </si>
  <si>
    <t>METROPOLITNÍ SÍŤ</t>
  </si>
  <si>
    <t>SO 800</t>
  </si>
  <si>
    <t>ZEMNÍ PRÁCE</t>
  </si>
  <si>
    <t>SO 900</t>
  </si>
  <si>
    <t>VRN</t>
  </si>
  <si>
    <t>02</t>
  </si>
  <si>
    <t>VEDLEJŠÍ</t>
  </si>
  <si>
    <t>Celkem za stavbu</t>
  </si>
  <si>
    <t>CZK</t>
  </si>
  <si>
    <t>Rekapitulace dílů</t>
  </si>
  <si>
    <t>Typ dílu</t>
  </si>
  <si>
    <t>0</t>
  </si>
  <si>
    <t>Nepojmenovaný díl</t>
  </si>
  <si>
    <t>1</t>
  </si>
  <si>
    <t>Zemní práce</t>
  </si>
  <si>
    <t>2</t>
  </si>
  <si>
    <t>Zakládání</t>
  </si>
  <si>
    <t>21-M</t>
  </si>
  <si>
    <t>Elektromontáže</t>
  </si>
  <si>
    <t>22-M</t>
  </si>
  <si>
    <t>Montáže oznam. a zabezp. zařízení</t>
  </si>
  <si>
    <t>4</t>
  </si>
  <si>
    <t>Vodorovné konstrukce</t>
  </si>
  <si>
    <t>46-M</t>
  </si>
  <si>
    <t>Zemní práce při extr.mont.pracích</t>
  </si>
  <si>
    <t>5</t>
  </si>
  <si>
    <t>8</t>
  </si>
  <si>
    <t>Trubní vedení</t>
  </si>
  <si>
    <t>9</t>
  </si>
  <si>
    <t>Ostatní konstrukce a práce-bourání</t>
  </si>
  <si>
    <t>91</t>
  </si>
  <si>
    <t>Doplňující práce na komunikaci</t>
  </si>
  <si>
    <t>VRN6 - Úze</t>
  </si>
  <si>
    <t>VRN - Územní vlivy</t>
  </si>
  <si>
    <t>783</t>
  </si>
  <si>
    <t>Dokončovací práce - nátěry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</si>
  <si>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</si>
  <si>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</si>
  <si>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</si>
  <si>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</si>
  <si>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</si>
  <si>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</si>
  <si>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</si>
  <si>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</si>
  <si>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</si>
  <si>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</si>
  <si>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</si>
  <si>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</si>
  <si>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</si>
  <si>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</si>
  <si>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</si>
  <si>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</si>
  <si>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</si>
  <si>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</si>
  <si>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</si>
  <si>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</si>
  <si>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</si>
  <si>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</si>
  <si>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</si>
  <si>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</si>
  <si>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</si>
  <si>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</si>
  <si>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</si>
  <si>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</si>
  <si>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</si>
  <si>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</si>
  <si>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014101OA0</t>
  </si>
  <si>
    <t>POPLATKY ZA SKLÁDKU</t>
  </si>
  <si>
    <t>M3</t>
  </si>
  <si>
    <t>RTS 19/ II</t>
  </si>
  <si>
    <t>Indiv</t>
  </si>
  <si>
    <t>Agregovaná položka</t>
  </si>
  <si>
    <t>POL2_</t>
  </si>
  <si>
    <t>zahrnuje veškeré poplatky provozovateli skládky související s uložením odpadu na skládce.</t>
  </si>
  <si>
    <t>POP</t>
  </si>
  <si>
    <t>Stávající chodník. Materiál lze využít zpětně na stavbě : (34,5+47)*1,05*0,15</t>
  </si>
  <si>
    <t>VV</t>
  </si>
  <si>
    <t>SPU</t>
  </si>
  <si>
    <t>113188OA0</t>
  </si>
  <si>
    <t>ODSTRANĚNÍ KRYTU ZPEVNĚNÝCH PLOCH Z DLAŽDIC, ODVOZ DO 20KM</t>
  </si>
  <si>
    <t>Součtová</t>
  </si>
  <si>
    <t>Položka zahrnuje veškerou manipulaci s vybouranou sutí a s vybouranými hmotami vč. uložení na skládku.</t>
  </si>
  <si>
    <t>stávající dlažba : (18+54+46)*0,06*1,02</t>
  </si>
  <si>
    <t>113524OA0</t>
  </si>
  <si>
    <t>ODSTRANĚNÍ CHODNÍKOVÝCH A SILNIČNÍCH OBRUBNÍKŮ BETONOVÝCH, ODVOZ DO 5KM</t>
  </si>
  <si>
    <t>M</t>
  </si>
  <si>
    <t>Položka zahrnuje veškerou manipulaci s vybouranou sutí a s vybouranými hmotami vč. uložení na skládku</t>
  </si>
  <si>
    <t>Stávající obruby : (33+15+58+16+20+40+33+14+19+19)*1,05</t>
  </si>
  <si>
    <t>12110    OA0</t>
  </si>
  <si>
    <t>SEJMUTÍ ORNICE NEBO LESNÍ PŮDY</t>
  </si>
  <si>
    <t>m3</t>
  </si>
  <si>
    <t>položka zahrnuje sejmutí ornice bez ohledu na tloušťku vrstvy a její vodorovnou dopravu</t>
  </si>
  <si>
    <t>nezahrnuje uložení na trvalou skládku</t>
  </si>
  <si>
    <t>ke zpětnému využití : (83+80+76+15+10+10+17)*0,15*1,02</t>
  </si>
  <si>
    <t>132934OA0</t>
  </si>
  <si>
    <t>HLOUBENÍ RÝH ŠÍŘ DO 2M PAŽ I NEPAŽ TŘ. III, ODVOZ DO 5KM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</si>
  <si>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</si>
  <si>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</si>
  <si>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</si>
  <si>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</si>
  <si>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</si>
  <si>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</si>
  <si>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</si>
  <si>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</si>
  <si>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</si>
  <si>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</si>
  <si>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</si>
  <si>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</si>
  <si>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</si>
  <si>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</si>
  <si>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</si>
  <si>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</si>
  <si>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</si>
  <si>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</si>
  <si>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</si>
  <si>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Přípojky uličních vpustí : (5)*1,02*1,1*1,3</t>
  </si>
  <si>
    <t>17481    OA0</t>
  </si>
  <si>
    <t>ZÁSYP JAM A RÝH Z NAKUPOVANÝCH MATERIÁLŮ</t>
  </si>
  <si>
    <t>- kompletní provedení zemní konstrukce včetně nákupu a dopravy materiálu dle zadávací dokumentace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</si>
  <si>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</si>
  <si>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</si>
  <si>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</si>
  <si>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</si>
  <si>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</si>
  <si>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</si>
  <si>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</si>
  <si>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</si>
  <si>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</si>
  <si>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</si>
  <si>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</si>
  <si>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UV : (2*1*1)-(1,8*0,5*0,5)-(1*1*0,2)</t>
  </si>
  <si>
    <t>Přípojky uličních vpustí : ((5)*1,02*1,1*1,3)-((5)*0,15*0,15)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</si>
  <si>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</si>
  <si>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</si>
  <si>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</si>
  <si>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</si>
  <si>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chodník : (183+17,5)*1,05</t>
  </si>
  <si>
    <t>komunikace : 50*1,07</t>
  </si>
  <si>
    <t>náběhové klíny : 17*1,07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</si>
  <si>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</si>
  <si>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</si>
  <si>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</si>
  <si>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</si>
  <si>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zapravení zelené plochy : 233*1,02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</si>
  <si>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</si>
  <si>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</si>
  <si>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</si>
  <si>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zapravení zelené plochy parkoviště 0,03 kg/m2 : 233*1,02</t>
  </si>
  <si>
    <t>014101   OA0</t>
  </si>
  <si>
    <t>zahrnuje veškeré poplatky provozovateli skládky související s uložením odpadu na skládce. Zemina</t>
  </si>
  <si>
    <t>Uliční vpustě : 2*1*1</t>
  </si>
  <si>
    <t>Chodník : (192,15+18,375)*1,05*0,2</t>
  </si>
  <si>
    <t>dotisk : (50+17)*0,40*1,05</t>
  </si>
  <si>
    <t>014102   OA0</t>
  </si>
  <si>
    <t xml:space="preserve">m3    </t>
  </si>
  <si>
    <t>Stávající obruby : (33+15+58+16+20+40+33+14+19+19)*1,05*0,25*0,15</t>
  </si>
  <si>
    <t>lože pod obrubníky : (33+15+58+16+20+40+33+14+19+19)*1,05*0,3*0,15</t>
  </si>
  <si>
    <t>113138   OA0</t>
  </si>
  <si>
    <t>ODSTRAN KRYTU VOZOVEK A CHOD S ASFALT POJIVEM, ODVOZ DO 20KM</t>
  </si>
  <si>
    <t>122838   OA0</t>
  </si>
  <si>
    <t>ODKOPÁVKY A PROKOPÁVKY OBECNÉ TŘ II S ODVOZEM DO 20KM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</si>
  <si>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</si>
  <si>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</si>
  <si>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</si>
  <si>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131938   OA0</t>
  </si>
  <si>
    <t>HLOUBENÍ JAM ZAPAŽ I NEPAŽ TŘ III S ODVOZEM DO 20KM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</si>
  <si>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</si>
  <si>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</si>
  <si>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</si>
  <si>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</si>
  <si>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</si>
  <si>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</si>
  <si>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</si>
  <si>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</si>
  <si>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</si>
  <si>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</si>
  <si>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</si>
  <si>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</si>
  <si>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</si>
  <si>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</si>
  <si>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</si>
  <si>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výplň, těsnění  a tmelení spar a spojů,</t>
  </si>
  <si>
    <t>- opatření  povrchů  betonu  izolací  proti zemní vlhkosti v částech, kde přijdou do styku se zeminou nebo kamenivem,</t>
  </si>
  <si>
    <t>- případné zřízení spojovací vrstvy u základů,</t>
  </si>
  <si>
    <t>- úpravy pro osazení zařízení ochrany konstrukce proti vlivu bludných proudů</t>
  </si>
  <si>
    <t>podklad pod uliční vpustě : 1*1*1*0,2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</si>
  <si>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</si>
  <si>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</si>
  <si>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</si>
  <si>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</si>
  <si>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</si>
  <si>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</si>
  <si>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chodník ŠD fr. 0/63mm : (183+17,5)*1,05</t>
  </si>
  <si>
    <t>56334OA0</t>
  </si>
  <si>
    <t>VOZOVKOVÉ VRSTVY ZE ŠTĚRKODRTI TL. DO 200MM</t>
  </si>
  <si>
    <t>M2</t>
  </si>
  <si>
    <t>komunikace ŠD fr. 0/63mm : 50*1,07</t>
  </si>
  <si>
    <t>náběhové klíny ŠD fr. 0/63mm : 17*1,07</t>
  </si>
  <si>
    <t>574E88OA0</t>
  </si>
  <si>
    <t>ASFALTOVÝ BETON PRO PODKLADNÍ VRSTVY ACP 22+, 22S TL. 90MM</t>
  </si>
  <si>
    <t>EXP 19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</si>
  <si>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</si>
  <si>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</si>
  <si>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</si>
  <si>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</si>
  <si>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</si>
  <si>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</si>
  <si>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komunikace dotisk ACP 22+ tl. 90mm : 50*1,05</t>
  </si>
  <si>
    <t>58261AOA0</t>
  </si>
  <si>
    <t>KRYTY Z BETON DLAŽDIC SE ZÁMKEM BAREV RELIÉF TL 60MM DO LOŽE Z KAM</t>
  </si>
  <si>
    <t>EXP 18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</si>
  <si>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</si>
  <si>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</si>
  <si>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</si>
  <si>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varovný pás dlažba červená reliéfní 20x10x6 : 17,5*1,05</t>
  </si>
  <si>
    <t>582611   OA0</t>
  </si>
  <si>
    <t>KRYTY Z BET DLAŽ SE ZÁMKEM ŠEDÝCH TL 60MM DO LOŽE Z KAM</t>
  </si>
  <si>
    <t>chodník dlažba přírodní 20x10x6 : (183)*1,05</t>
  </si>
  <si>
    <t>58910    OA0</t>
  </si>
  <si>
    <t>VÝPLŇ SPAR ASFALTEM</t>
  </si>
  <si>
    <t>m</t>
  </si>
  <si>
    <t>- dodávku předepsaného materiálu</t>
  </si>
  <si>
    <t>- vyčištění a výplň spar tímto materiálem</t>
  </si>
  <si>
    <t>napojení na silnici : 290</t>
  </si>
  <si>
    <t>56334    OA0</t>
  </si>
  <si>
    <t>VOZOVKOVÉ VRSTVY ZE ŠTĚRKODRTI TL DO 200MM</t>
  </si>
  <si>
    <t>komunikace ŠD fr. 0/32mm : 50*1,05</t>
  </si>
  <si>
    <t>56335    OA0</t>
  </si>
  <si>
    <t>VOZOVKOVÉ VRSTVY ZE ŠTĚRKODRTI TL DO 250MM</t>
  </si>
  <si>
    <t>náběhové klíny ŠD fr. 0/32mm : 17*1,07</t>
  </si>
  <si>
    <t>572121   OA0</t>
  </si>
  <si>
    <t>INFILTRAČNÍ POSTŘIK ASFALTOVÝ DO 1,0KG/M2</t>
  </si>
  <si>
    <t>POL2_1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</si>
  <si>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</si>
  <si>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</si>
  <si>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</si>
  <si>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22+ a ŠD 1kg/m2 : 50*1,05</t>
  </si>
  <si>
    <t>572211   OA0</t>
  </si>
  <si>
    <t>SPOJOVACÍ POSTŘIK Z ASFALTU DO 0,5KG/M2</t>
  </si>
  <si>
    <t>spojení ACL 16+ s ACP 22+ 0,25kg/m2 : 50*1,00</t>
  </si>
  <si>
    <t>572214   OA0</t>
  </si>
  <si>
    <t>SPOJOVACÍ POSTŘIK Z MODIFIK EMULZE DO 0,5KG/M2</t>
  </si>
  <si>
    <t>spojení ACO 11+ s ACL 16+ 0,25kg/m2 : 50*1,05</t>
  </si>
  <si>
    <t>574A34OA0</t>
  </si>
  <si>
    <t>ASFALTOVÝ BETON PRO OBRUSNÉ VRSTVY ACO 11+, 11S TL. 40MM</t>
  </si>
  <si>
    <t>komunikace dotisk ACO 11+ tl. 40mm : 50*1,05</t>
  </si>
  <si>
    <t>574C56OA0</t>
  </si>
  <si>
    <t>ASFALTOVÝ BETON PRO LOŽNÍ VRSTVY ACL 16+, 16S TL. 60MM</t>
  </si>
  <si>
    <t>komunikace dotisk ACL 16+ tl. 60mm : 50*1,05</t>
  </si>
  <si>
    <t>58211    OA0</t>
  </si>
  <si>
    <t>DLÁŽDĚNÉ KRYTY Z VELKÝCH KOSTEK DO LOŽE Z KAMENIVA</t>
  </si>
  <si>
    <t>dodání dlažebního materiálu v požadované kvalitě, dodání materiálu pro předepsané  lože v tloušťce předepsané dokumentací a pro předepsanou výplň spar</t>
  </si>
  <si>
    <t>Náběhové klíny z žul kostek 100/100/100 : 17*1,05</t>
  </si>
  <si>
    <t>87433    OA0</t>
  </si>
  <si>
    <t>POTRUBÍ Z TRUB PLAST ODPAD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</si>
  <si>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</si>
  <si>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</si>
  <si>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</si>
  <si>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</si>
  <si>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</si>
  <si>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</si>
  <si>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</si>
  <si>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</si>
  <si>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</si>
  <si>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</si>
  <si>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</si>
  <si>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</si>
  <si>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nezahrnuje zkoušky vodotěsnosti a televizní prohlídku</t>
  </si>
  <si>
    <t>Přípojky uličních vpustí : 5*1,02</t>
  </si>
  <si>
    <t>89712    OA0</t>
  </si>
  <si>
    <t>VPUSŤ KANALIZAČNÍ ULIČNÍ KOMPLETNÍ Z BETON DÍLCŮ</t>
  </si>
  <si>
    <t>kus</t>
  </si>
  <si>
    <t>- dodávku a osazení předepsaných dílů včetně mříže</t>
  </si>
  <si>
    <t>- nezahrnuje předepsané podkladní konstrukce</t>
  </si>
  <si>
    <t>UV1 : 1</t>
  </si>
  <si>
    <t>89921    OA0</t>
  </si>
  <si>
    <t>VÝŠKOVÁ ÚPRAVA POKLOPŮ</t>
  </si>
  <si>
    <t>914112OA0</t>
  </si>
  <si>
    <t>DOPRAVNÍ ZNAČKY ZÁKLAD VELIKOSTI OCEL NEREFLEXNÍ - MONTÁŽ S PŘEMÍST</t>
  </si>
  <si>
    <t>KUS</t>
  </si>
  <si>
    <t>- dopravu demontované značky z dočasné skládky</t>
  </si>
  <si>
    <t>- osazení a montáž značky na místě určeném projektem</t>
  </si>
  <si>
    <t>- nutnou opravu poškozených částí</t>
  </si>
  <si>
    <t>nezahrnuje dodávku značky</t>
  </si>
  <si>
    <t>915231OA0</t>
  </si>
  <si>
    <t>VODOR DOPRAV ZNAČ PLASTEM PROFIL ZVUČÍCÍ - DOD A POKLÁDKA</t>
  </si>
  <si>
    <t>- dodání a pokládku nátěrového materiálu (měří se pouze natíraná plocha)</t>
  </si>
  <si>
    <t>- předznačení a reflexní úpravu</t>
  </si>
  <si>
    <t>V4 : (55+52+115+115)*1,05*0,25</t>
  </si>
  <si>
    <t>V1a : (22+23+43+16,5+24+26+10,5+10,5)*0,125*1,05</t>
  </si>
  <si>
    <t>V2a : (25+12+12+15+18+20+20+20+31)*0,5*0,125*1,05</t>
  </si>
  <si>
    <t>917223OA0</t>
  </si>
  <si>
    <t>SILNIČNÍ A CHODNÍKOVÉ OBRUBY Z BETONOVÝCH OBRUBNÍKŮ ŠÍŘ 100MM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</si>
  <si>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</si>
  <si>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</si>
  <si>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</si>
  <si>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100/8/25 : (6,5+7,5+20,5+18,5+17+19+6+7)*1,05</t>
  </si>
  <si>
    <t>917224OA0</t>
  </si>
  <si>
    <t>SILNIČNÍ A CHODNÍKOVÉ OBRUBY Z BETONOVÝCH OBRUBNÍKŮ ŠÍŘ 150MM</t>
  </si>
  <si>
    <t>Silniční betonové obrubníky přírodní 100/15/25 : (15+15+3,5+3+4+2,2+3,5+18,5+3,6+7+16+3+25)*1,05</t>
  </si>
  <si>
    <t>Silniční betonové obrubníky snižené přírodní 100/15/15 : (3+4+20+4+4+4+17+4,5+4+3,5)*1,05</t>
  </si>
  <si>
    <t>Přechodové obrubníky barvy přírodní pravé : 8</t>
  </si>
  <si>
    <t>Přechodové obrubníky barvy přírodní levé : 8</t>
  </si>
  <si>
    <t>919114   OA0</t>
  </si>
  <si>
    <t>ŘEZÁNÍ ASFALT KRYTU VOZOVEK TL DO 200MM</t>
  </si>
  <si>
    <t>položka zahrnuje řezání vozovkové vrstvy v předepsané tloušťce, včetně spotřeby vody</t>
  </si>
  <si>
    <t>914111   OA0</t>
  </si>
  <si>
    <t>DOPRAV ZNAČKY ZÁKLAD VEL OCEL - DODÁVKA A MONTÁŽ</t>
  </si>
  <si>
    <t>- dodávku a montáž značek v požadovaném provedení</t>
  </si>
  <si>
    <t>- u dočasných (provizorních) značek a zařízení údržbu po celou dobu trvání funkce, náhradu zničených nebo ztracených kusů, nutnou opravu poškozených částí</t>
  </si>
  <si>
    <t>P6 : 2</t>
  </si>
  <si>
    <t>E2b : 2</t>
  </si>
  <si>
    <t>IS22c : 2</t>
  </si>
  <si>
    <t>IS22e : 2</t>
  </si>
  <si>
    <t>914113   OA0</t>
  </si>
  <si>
    <t>DOPRAV ZNAČKY ZÁKLAD VEL OCEL - DEMONTÁŽ</t>
  </si>
  <si>
    <t>Položka zahrnuje odstranění, demontáž a odklizení materiálu s odvozem na předepsané místo</t>
  </si>
  <si>
    <t>915211   OA0</t>
  </si>
  <si>
    <t>VODOR DOPRAV ZNAČ PLASTEM HLADKÉ - DOD A POKLÁDKA</t>
  </si>
  <si>
    <t>V7a : 4*0,5*25*1,05</t>
  </si>
  <si>
    <t>V5 : 3,5*0,5*10</t>
  </si>
  <si>
    <t>V9a : 12*2</t>
  </si>
  <si>
    <t>SUM</t>
  </si>
  <si>
    <t>- hutnění i různé míry hutnění</t>
  </si>
  <si>
    <t>END</t>
  </si>
  <si>
    <t>210100003</t>
  </si>
  <si>
    <t>Ukončení vodičů v rozváděči nebo na přístroji včetně zapojení průřezu žíly do 16 mm2</t>
  </si>
  <si>
    <t>Vlastní</t>
  </si>
  <si>
    <t>R-položka</t>
  </si>
  <si>
    <t>POL12_0</t>
  </si>
  <si>
    <t>210100151</t>
  </si>
  <si>
    <t>Ukončení kabelů smršťovací záklopkou nebo páskou se zapojením bez letování žíly do 4x16 mm2</t>
  </si>
  <si>
    <t>210101154</t>
  </si>
  <si>
    <t>Ukončení kabelů celoplastových kabelovou koncovkou do 1 kV staniční KSPe epoxidovou žíly 4x16 mm2</t>
  </si>
  <si>
    <t>210802170</t>
  </si>
  <si>
    <t>Montáž měděných vodičů CMSM, CMFM, A03VV, AO5, CGLU, CYH, CYLY, HO3VV, HO5 do 5x2,50 mm2 pevně</t>
  </si>
  <si>
    <t>210802174</t>
  </si>
  <si>
    <t>Montáž měděných vodičů CMSM, CMFM, A03VV, AO5, CGLU, CYH, CYLY, HO3VV, HO5 7x1,50 mm2 pevně</t>
  </si>
  <si>
    <t>210802464</t>
  </si>
  <si>
    <t>Montáž měděných vodičů CYKY, NYY do 1 kV 4x16 mm2 uložených pevně</t>
  </si>
  <si>
    <t>945412112.R0</t>
  </si>
  <si>
    <t>Autojeřáb 8t - včetně práce pro posunutí betonových panelů v místě stavby</t>
  </si>
  <si>
    <t>den</t>
  </si>
  <si>
    <t>341103000</t>
  </si>
  <si>
    <t>kabel silový s Cu jádrem NYY-J 4x16 mm2</t>
  </si>
  <si>
    <t>Specifikace</t>
  </si>
  <si>
    <t>POL3_-1</t>
  </si>
  <si>
    <t>341432740</t>
  </si>
  <si>
    <t>Silový vodič YY-JZ 3x1,5 0,6/1kV black</t>
  </si>
  <si>
    <t>341433040</t>
  </si>
  <si>
    <t>Silový vodič YY-JZ 5x1,0 0,6/1kV black</t>
  </si>
  <si>
    <t>341433220</t>
  </si>
  <si>
    <t>Silový vodič YY-JZ 7x1,0 0,6/1kV black</t>
  </si>
  <si>
    <t>354363140</t>
  </si>
  <si>
    <t>hlava rozdělovací, smršťovaná přímá do 1kV SKE-4F/1+2 5x 1,5-25</t>
  </si>
  <si>
    <t>220960173</t>
  </si>
  <si>
    <t>Montáž skříňky ručního řízení ( RR ) na stožár</t>
  </si>
  <si>
    <t>Práce</t>
  </si>
  <si>
    <t>POL1_1</t>
  </si>
  <si>
    <t>210800848</t>
  </si>
  <si>
    <t>Montáž měděných vodičů CSA, CSAS 1 kV 10 mm2 uložených pevně</t>
  </si>
  <si>
    <t>220060771</t>
  </si>
  <si>
    <t>Montáž kabely závlačné ruční zatahování do rour kabelovodů jádro 1 mm TCE/KE, KFE, KEZE, 1 až 7 P</t>
  </si>
  <si>
    <t>220061552</t>
  </si>
  <si>
    <t>Montáž kabel návěstní zatažený do tvárnic NYY 1,5 mm až 2,5 mm, do 12 žil</t>
  </si>
  <si>
    <t>220061553</t>
  </si>
  <si>
    <t>Montáž kabel návěstní zatažený do tvárnic NYY 1,5 mm až 2,5 mm, do 19 žil</t>
  </si>
  <si>
    <t>220061554</t>
  </si>
  <si>
    <t>Montáž kabel návěstní zatažený do tvárnic NYY 1,5 mm až 2,5 mm, do 30 žil</t>
  </si>
  <si>
    <t>220110346</t>
  </si>
  <si>
    <t>Montáž štítku kabelového průběžného</t>
  </si>
  <si>
    <t>220111436</t>
  </si>
  <si>
    <t>Kontrolní a závěrečné měření kabelu pro rozvoj signalize - počet žil připojených kabelů</t>
  </si>
  <si>
    <t>220111741</t>
  </si>
  <si>
    <t>Montáž svorka rozpojovací zkušební</t>
  </si>
  <si>
    <t>220111765</t>
  </si>
  <si>
    <t>Změření zemního odporu</t>
  </si>
  <si>
    <t>220111777</t>
  </si>
  <si>
    <t>Montáž vedení uzemňovací v zemi z pásku FeZn 30x4 mm</t>
  </si>
  <si>
    <t>220111881</t>
  </si>
  <si>
    <t>Uzemnění transformátorové nebo přístrojové skříně RE, RS</t>
  </si>
  <si>
    <t>220150653</t>
  </si>
  <si>
    <t>Montáž kabel pevně uložený TCEPKPFLE, TCEKEY D 0,8 mm Cu 10 NX</t>
  </si>
  <si>
    <t>220180201</t>
  </si>
  <si>
    <t>Zatažení do tvárnicové tratě kabelu hmotnosti do 2 kg/m</t>
  </si>
  <si>
    <t>220182071</t>
  </si>
  <si>
    <t>Nasazení ochranné hadice na pokládaný kabel</t>
  </si>
  <si>
    <t>220271621</t>
  </si>
  <si>
    <t>Pocínování konce sdělovacích vodičů,silnoproudých šňůr v krabici</t>
  </si>
  <si>
    <t>220300001.R0</t>
  </si>
  <si>
    <t>Zhotovení formy kabelové délky do 0,5 m na kabel do 5x2</t>
  </si>
  <si>
    <t>Zhotovení formy kabelové délky do 0,5 m na kabel do 7x2</t>
  </si>
  <si>
    <t>220300004.R0</t>
  </si>
  <si>
    <t>Zhotovení formy kabelové délky do 0,5 m na kabelu do 12x2</t>
  </si>
  <si>
    <t>Zhotovení formy kabelové délky do 0,5 m na kabelu do 20x2</t>
  </si>
  <si>
    <t>Zhotovení formy kabelové délky do 0,5 m na kabelu do 30x2</t>
  </si>
  <si>
    <t>220300451</t>
  </si>
  <si>
    <t>Montáž forma pro kabely TCEKE, TCEKFY, TCEKY, TCEKEZE, TCEKEY do 2 P 1,0</t>
  </si>
  <si>
    <t>220300601</t>
  </si>
  <si>
    <t>Ukončení kabelu návěstního smršťovací záklopkou do 7x1/1,5</t>
  </si>
  <si>
    <t>220300602</t>
  </si>
  <si>
    <t>Ukončení kabelu návěstního smršťovací záklopkou do 5x1/1,5</t>
  </si>
  <si>
    <t>220300603</t>
  </si>
  <si>
    <t>Ukončení kabelu návěstního smršťovací záklopkou do 12x1/1,5</t>
  </si>
  <si>
    <t>220300604</t>
  </si>
  <si>
    <t>Ukončení kabelu návěstního smršťovací záklopkou do 19x1/1,5</t>
  </si>
  <si>
    <t>220300606</t>
  </si>
  <si>
    <t>Ukončení kabelu návěstního smršťovací záklopkou do 37x1/1,5</t>
  </si>
  <si>
    <t>220960003</t>
  </si>
  <si>
    <t>Montáž stožáru (sloupku) výložníkového zapušťěného</t>
  </si>
  <si>
    <t>220960004</t>
  </si>
  <si>
    <t>Montáž sloupku ručního řízení</t>
  </si>
  <si>
    <t>220960005</t>
  </si>
  <si>
    <t>Montáž výložníku na stožár</t>
  </si>
  <si>
    <t>220960021</t>
  </si>
  <si>
    <t>Montáž svorkovnice stožárové</t>
  </si>
  <si>
    <t>220960031</t>
  </si>
  <si>
    <t>Montáž sestaveného návěstidla jednokomorového na stožár</t>
  </si>
  <si>
    <t>220960036</t>
  </si>
  <si>
    <t>Montáž sestaveného návěstidla dvoukomorového na stožár</t>
  </si>
  <si>
    <t>220960041</t>
  </si>
  <si>
    <t>Montáž sestaveného návěstidla tříkomorového na stožár</t>
  </si>
  <si>
    <t>220960042</t>
  </si>
  <si>
    <t>Montáž sestaveného návěstidla tříkomorového na výložník</t>
  </si>
  <si>
    <t>220960113</t>
  </si>
  <si>
    <t>Montáž signalizačního zařízení pro nevidomé na návěstidlo</t>
  </si>
  <si>
    <t>220960126</t>
  </si>
  <si>
    <t>Montáž tlačítka pro chodce na stožár</t>
  </si>
  <si>
    <t>220960141</t>
  </si>
  <si>
    <t>Montáž kontrastního rámu pro jednokomorové návěstidlo</t>
  </si>
  <si>
    <t>220960143</t>
  </si>
  <si>
    <t>Montáž kontrastního rámu pro tříkomorové návěstidlo 3x 200</t>
  </si>
  <si>
    <t>220960165</t>
  </si>
  <si>
    <t>Montáž jednozávitové indukční smyčky s impedančním transformátorem</t>
  </si>
  <si>
    <t>220960175.R0</t>
  </si>
  <si>
    <t>Montáž šachty s poklopem pro smyčky</t>
  </si>
  <si>
    <t>220960182</t>
  </si>
  <si>
    <t>Montáž mikroprocesorového řadiče MR dle specifikace PD</t>
  </si>
  <si>
    <t>220960192</t>
  </si>
  <si>
    <t>Regulace a aktivace jedné signální skupiny mikroprocesorového řadiče</t>
  </si>
  <si>
    <t>220960197</t>
  </si>
  <si>
    <t>Regulace a aktivace každé další signální skupiny bez použití montážní plošiny</t>
  </si>
  <si>
    <t>220960198</t>
  </si>
  <si>
    <t>Regulace a aktivace každé další signální skupiny mikroprocesorového řadiče s použitím plošiny</t>
  </si>
  <si>
    <t>220960301</t>
  </si>
  <si>
    <t>Příprava ke komplexnímu vyzkoušení křižovatky s mikroprocesorovým řadičem MR</t>
  </si>
  <si>
    <t>220960311</t>
  </si>
  <si>
    <t>Komplexní vyzkoušení křižovatky s mikroprocesorovým řadičem MR před uvedením zařízení do provozu</t>
  </si>
  <si>
    <t>404611400 PC</t>
  </si>
  <si>
    <t>Zpracování základního dopravního řešení SSZ (tabulky mezičasů, kolize ...)</t>
  </si>
  <si>
    <t>soubor</t>
  </si>
  <si>
    <t>404611401 PC</t>
  </si>
  <si>
    <t>Zpracování sady dynamického dopravního řešení</t>
  </si>
  <si>
    <t>PM</t>
  </si>
  <si>
    <t>Přidružený materiál</t>
  </si>
  <si>
    <t>PPV</t>
  </si>
  <si>
    <t>Podíl přidružených výkonů</t>
  </si>
  <si>
    <t>220960111.R0</t>
  </si>
  <si>
    <t>Mikroprocesorový řadi MR RS-4 dle projektové specifikace - řadič musí být kompatibilní se, stávajícími řadiči ve městě Třebíč</t>
  </si>
  <si>
    <t>220960116 R.</t>
  </si>
  <si>
    <t>Montáž příjímače aktivace signalizačního zařízení pro nevidomé</t>
  </si>
  <si>
    <t>226411270.R0</t>
  </si>
  <si>
    <t>D+M tepelně smrštitelné trubičky zž 1,0 m pro uzemnění</t>
  </si>
  <si>
    <t>ks</t>
  </si>
  <si>
    <t>341111300</t>
  </si>
  <si>
    <t>kabel silový s Cu jádrem NYY-J 12x1,5 mm2</t>
  </si>
  <si>
    <t>341111500</t>
  </si>
  <si>
    <t>kabel silový s Cu jádrem NYY-J 19x1,5 mm2 0,6/1kV</t>
  </si>
  <si>
    <t>341111650</t>
  </si>
  <si>
    <t>kabel silový s Cu jádrem NYY-J 30x1,5 mm2 06/1kV</t>
  </si>
  <si>
    <t>341261690</t>
  </si>
  <si>
    <t>kabel sdělovací Cu TCEPKPFLE 10x4x0,8 č.výrobku 1328010</t>
  </si>
  <si>
    <t>341261690.R0</t>
  </si>
  <si>
    <t>D+M tepelně smrštitelná koncovka zaslepovací na kabel sdělovací Cu TCEPKPFLE 10x4x0,8</t>
  </si>
  <si>
    <t>341300044 PC</t>
  </si>
  <si>
    <t>Kabel TCEKFE 1P 1,0 D</t>
  </si>
  <si>
    <t>341300059 PC</t>
  </si>
  <si>
    <t>Vodotěsná spojka indukční smyčky</t>
  </si>
  <si>
    <t>341425070</t>
  </si>
  <si>
    <t>vodič silový s Cu jádrem CSA 10 mm2</t>
  </si>
  <si>
    <t>345713510</t>
  </si>
  <si>
    <t>trubka elektroinstalační ohebná pr;m. 50 mm</t>
  </si>
  <si>
    <t>345713550</t>
  </si>
  <si>
    <t>trubka elektroinstalační ohebná pr;m. 110</t>
  </si>
  <si>
    <t>354410730</t>
  </si>
  <si>
    <t>Zemnicí pásek FeZn 30x4 mm</t>
  </si>
  <si>
    <t>kg</t>
  </si>
  <si>
    <t>354410730.R0</t>
  </si>
  <si>
    <t>drát průměr 10 mm FeZn</t>
  </si>
  <si>
    <t>35441895</t>
  </si>
  <si>
    <t>svorka připojovací k připojení kovových částí</t>
  </si>
  <si>
    <t>354419250</t>
  </si>
  <si>
    <t>svorka zkušební SZ pro lano D6-12 mm   FeZn</t>
  </si>
  <si>
    <t>35441986</t>
  </si>
  <si>
    <t>svorka odbočovací a spojovací pro pásek 30x4 mm, FeZn</t>
  </si>
  <si>
    <t>35441996</t>
  </si>
  <si>
    <t>svorka odbočovací a spojovací pro spojování kruhových a páskových vodičů, FeZn</t>
  </si>
  <si>
    <t>404111001 PC</t>
  </si>
  <si>
    <t>Sloupek ručního řízení</t>
  </si>
  <si>
    <t>404611001.PC</t>
  </si>
  <si>
    <t>Symbol stojící chodce</t>
  </si>
  <si>
    <t>404611002.PC</t>
  </si>
  <si>
    <t>Symbol kráčející chodec</t>
  </si>
  <si>
    <t>404611007</t>
  </si>
  <si>
    <t/>
  </si>
  <si>
    <t>404611007.PC</t>
  </si>
  <si>
    <t>Symbol šipka plná</t>
  </si>
  <si>
    <t>404611008.PC</t>
  </si>
  <si>
    <t>Symbol šipka obrysová</t>
  </si>
  <si>
    <t>404611009</t>
  </si>
  <si>
    <t>404611009.PC</t>
  </si>
  <si>
    <t>Symbol šipka kombinovaná obrysová - směr přímo a vpravo</t>
  </si>
  <si>
    <t>404611031 PC</t>
  </si>
  <si>
    <t>Stožárová svorkovnice s krytím IP54 pro SSZ</t>
  </si>
  <si>
    <t>404611068 PC</t>
  </si>
  <si>
    <t>Stožár výložníkový SSZ s výložníkem délky 9,0 m</t>
  </si>
  <si>
    <t>404611094 PC</t>
  </si>
  <si>
    <t>Stožár výložníkový SSZ s výložníkem délky 7,5 m</t>
  </si>
  <si>
    <t>4046111166.P</t>
  </si>
  <si>
    <t>Držák L - kus</t>
  </si>
  <si>
    <t>4046111167.P</t>
  </si>
  <si>
    <t>Držák dvojitý T - kus</t>
  </si>
  <si>
    <t>404611160 PC</t>
  </si>
  <si>
    <t>Nosič návěstidla na výložník 3x 200</t>
  </si>
  <si>
    <t>404611202 PC</t>
  </si>
  <si>
    <t>Základový rám pod řadič - plastový</t>
  </si>
  <si>
    <t>404611213</t>
  </si>
  <si>
    <t>404611214 PC</t>
  </si>
  <si>
    <t>Impedanční transformátor pro jednozávitové smyčky</t>
  </si>
  <si>
    <t>404611402 PC</t>
  </si>
  <si>
    <t>Převedení dopravního řešení do SW řadiče</t>
  </si>
  <si>
    <t>404611501 PC</t>
  </si>
  <si>
    <t>Tlačítko pro chodce</t>
  </si>
  <si>
    <t>404611505 PC</t>
  </si>
  <si>
    <t>Přijímač aktivace signalizace pro nevidomé</t>
  </si>
  <si>
    <t>404611516 PC</t>
  </si>
  <si>
    <t>Signalizační zařízení pro nevidomé</t>
  </si>
  <si>
    <t>404611645 PC</t>
  </si>
  <si>
    <t>Šachta pro smyčky s poklopem plastovým</t>
  </si>
  <si>
    <t>404611651 PC</t>
  </si>
  <si>
    <t>Montážní pásky pro montáž návěstidel na stožár</t>
  </si>
  <si>
    <t>404611659 PC</t>
  </si>
  <si>
    <t>štítek kabelový s upevňovacím páskem</t>
  </si>
  <si>
    <t>404613003 PC</t>
  </si>
  <si>
    <t>Návěstidlo jednosvětlové 1x200 zelené - světelný zdroj LED  (napájený 42V AC)</t>
  </si>
  <si>
    <t>404613005 PC</t>
  </si>
  <si>
    <t>Návěstidlo chodecké 2x200 (červená a zelená) - světelný zdroj LED  (napájený 42V AC)</t>
  </si>
  <si>
    <t>404613007 PC</t>
  </si>
  <si>
    <t>Návěstidlo 3 světlové 200 - světelný zdroj LED  (napájený 42V AC)</t>
  </si>
  <si>
    <t>404613019 PC</t>
  </si>
  <si>
    <t>Držák návěstidla (AL)</t>
  </si>
  <si>
    <t>404613021 PC</t>
  </si>
  <si>
    <t>Upevnění se šroubením pro L a T kus</t>
  </si>
  <si>
    <t>pár</t>
  </si>
  <si>
    <t>404613024 PC</t>
  </si>
  <si>
    <t>Kontrastní rám pro návěstidlo jednosvětlové 1x 200</t>
  </si>
  <si>
    <t>404613026 PC</t>
  </si>
  <si>
    <t>Kontrastní rám pro návěstidlo třísvětlové 3x 200</t>
  </si>
  <si>
    <t>460230101.R0</t>
  </si>
  <si>
    <t>Drážka pro ind. smyčku - živičný kryt vč. zalití spáry</t>
  </si>
  <si>
    <t>945412112</t>
  </si>
  <si>
    <t>Teleskopická hydraulická montážní plošina v zdvihu do 21 m</t>
  </si>
  <si>
    <t>783291001</t>
  </si>
  <si>
    <t>Nátěry asfaltovým lakem kovových doplňkových konstrukcí jednonásobné</t>
  </si>
  <si>
    <t>286112440</t>
  </si>
  <si>
    <t>trubka KGEM s hrdlem 200X4,9X1M</t>
  </si>
  <si>
    <t>286112520</t>
  </si>
  <si>
    <t>trubka KGEM s hrdlem 315X7,7X2M SN4KOEX,PVC</t>
  </si>
  <si>
    <t>210100001</t>
  </si>
  <si>
    <t>Ukončení vodičů v rozváděči nebo na přístroji včetně zapojení průřezu žíly do 2,5 mm2</t>
  </si>
  <si>
    <t>210101206</t>
  </si>
  <si>
    <t>Montáž spojky kabelové na Al kabelu do průřezu 35 mm2, čtyřžilový</t>
  </si>
  <si>
    <t>210202013</t>
  </si>
  <si>
    <t>Montáž svítidel veřejného osvětlení na výložník nebo dřík stožáru</t>
  </si>
  <si>
    <t>210202013-D</t>
  </si>
  <si>
    <t>Demontáž svítidel veřejného osvětlení na výložníku včetně ekologické likvidace</t>
  </si>
  <si>
    <t>210204011</t>
  </si>
  <si>
    <t>Montáž stožárů osvětlení ocelových samostatně stojících délky do 12 m</t>
  </si>
  <si>
    <t>210204011.D0</t>
  </si>
  <si>
    <t>Demontáž stožárů osvětlení ocelových samostatně stojících délky do 12 m</t>
  </si>
  <si>
    <t>210204103</t>
  </si>
  <si>
    <t>Montáž výložníků osvětlení jednoramenných sloupových hmotnosti do 35 kg</t>
  </si>
  <si>
    <t>210204105</t>
  </si>
  <si>
    <t>Montáž výložníků osvětlení dvouramenných sloupových hmotnosti do 70 kg</t>
  </si>
  <si>
    <t>210204204</t>
  </si>
  <si>
    <t>Montáž elektrovýzbroje stožárů osvětlení 4 okruhy</t>
  </si>
  <si>
    <t>210220001</t>
  </si>
  <si>
    <t>Montáž uzemňovacího vedení vodičů FeZn pomocí svorek na povrchu páskou do 120 mm2</t>
  </si>
  <si>
    <t>210810045</t>
  </si>
  <si>
    <t>Montáž měděných kabelů CYKY 750 V 3x1,5 mm2 uložených volně</t>
  </si>
  <si>
    <t>210810046</t>
  </si>
  <si>
    <t>Montáž měděných kabelů CYKY, NYY 750 V 3x2,5 mm2 uložených do chráničky ve výkopu</t>
  </si>
  <si>
    <t>210810054</t>
  </si>
  <si>
    <t>Montáž měděných kabelů CYKY 750 V 4x16mm2 uložených v chráničce ve výkopu</t>
  </si>
  <si>
    <t>210901045</t>
  </si>
  <si>
    <t>Montáž hliníkových kabelů AYKY 750 V 4x16 mm2 uložených do chráničky ve výkopu</t>
  </si>
  <si>
    <t>210901054</t>
  </si>
  <si>
    <t>Montáž hliníkových kabelů AYKY 750 V 4x25 mm2 pevně uložených</t>
  </si>
  <si>
    <t>210901055</t>
  </si>
  <si>
    <t>Montáž hliníkových kabelů AYKY 750 V 4x35 mm2 pevně uložených</t>
  </si>
  <si>
    <t>220060423</t>
  </si>
  <si>
    <t>Položení ochranné trubky do kabelového lože průměru do 110 mm</t>
  </si>
  <si>
    <t>220410941.R0</t>
  </si>
  <si>
    <t>Montáž elektroměrového rozváděče RE dle specifikace PD - pilíř pro 2 elektroměry</t>
  </si>
  <si>
    <t>Montáž rozváděče veřejného osvětlení dle specifikace PD</t>
  </si>
  <si>
    <t>Montáž pojistkové skříně SS200 dle specifikace PD - pilíř</t>
  </si>
  <si>
    <t>Demontáž rozváděče veřejného osvětlení včetně ekologické likvidace materiálů</t>
  </si>
  <si>
    <t>M+D tepelně smrštitelné trubičky zž pro uzemnění</t>
  </si>
  <si>
    <t>348449220.R0</t>
  </si>
  <si>
    <t>svítidlo veřejného osvětlení LED, 40 W, 3000 K, 4821 lm; dle světelně tech. výpočtu splňujcí, normativní požadavky ČSN CEN TR 13201, záruka min. 5 let, uchycení na výložník stožáru VO</t>
  </si>
  <si>
    <t>svítidlo veřejného osvětlení LED, 80 W, 4000 K, 1082 lm; dle světelně tech. výpočtu splňujcí, normativní požadavky ČSN CEN TR 13201, záruka min. 5 let, uchycení na výložník stožáru VO</t>
  </si>
  <si>
    <t>357117330.M0</t>
  </si>
  <si>
    <t>Distribuční skříň SS200 - termoplastový pilíř do venkovního prostředí, certifikace pro distribuční, společnost E.ON</t>
  </si>
  <si>
    <t>10.074.573.M</t>
  </si>
  <si>
    <t>stožárová elektro-výzbroj pro vodiče do prům. 16 mm2 - možnost současného připojení měděných a, hliníkových vodičů</t>
  </si>
  <si>
    <t>316108160</t>
  </si>
  <si>
    <t>výložník V2-1500x1500, typizovaný na silniční stožár VO, žárově zinkovaný zevnitř i vně pro svítidlo, VO</t>
  </si>
  <si>
    <t>316740690</t>
  </si>
  <si>
    <t>stupňovitý stožár veřejného osvětlení jmenovité výšky 8,0 m (umístění svítidla) žárově zinkovaný, zevnitř i vně s termoplastovou ochranou spodní částí po spodní okraj dvířek elektro-výzbroje -</t>
  </si>
  <si>
    <t>316740690.R0</t>
  </si>
  <si>
    <t>stupňovitý silnostěnný stožár veřejného osvětlení jmenovité výšky 8,0 m (umístění svítidla) žárově, zinkovaný zevnitř i vně s termoplastovou ochranou spodní částí po spodní okraj dvířek</t>
  </si>
  <si>
    <t>316740710</t>
  </si>
  <si>
    <t>stupňovitý stožár veřejného osvětlení jmenovité výšky 10,0 m (umístění svítidla) žárově zinkovaný, zevnitř i vně s termoplastovou ochranou spodní částí po spodní okraj dvířek elektro-výzbroje -</t>
  </si>
  <si>
    <t>316740710.R0</t>
  </si>
  <si>
    <t>stupňovitý silnostěnný stožár veřejného osvětlení jmenovité výšky 10,0 m (umístění svítidla) žárově, zinkovaný zevnitř i vně s termoplastovou ochranou spodní částí po spodní okraj dvířek</t>
  </si>
  <si>
    <t>316770400</t>
  </si>
  <si>
    <t>výložník V1-1500, typizovaný na silniční stožár VO, žárově zinkovaný zevnitř i vně pro svítidlo VO</t>
  </si>
  <si>
    <t>341110300</t>
  </si>
  <si>
    <t>kabel silový s Cu jádrem CYKY 3x1,5 mm2</t>
  </si>
  <si>
    <t>341110360</t>
  </si>
  <si>
    <t>kabel silový s Cu jádrem CYKY 3x2,5 mm2</t>
  </si>
  <si>
    <t>341110800</t>
  </si>
  <si>
    <t>kabel silový s Cu jádrem CYKY 4x16 mm2</t>
  </si>
  <si>
    <t>341123160</t>
  </si>
  <si>
    <t>kabel silový s Al jádrem AYKY 4x16 mm2</t>
  </si>
  <si>
    <t>341123161</t>
  </si>
  <si>
    <t>kabel silový s Al jádrem AYKY 4x25 mm2</t>
  </si>
  <si>
    <t>341123162</t>
  </si>
  <si>
    <t>kabel silový s Al jádrem AYKY 4x35 mm2</t>
  </si>
  <si>
    <t>345713530</t>
  </si>
  <si>
    <t>trubka elektroinstalační ohebná prům. 75 mm</t>
  </si>
  <si>
    <t>trubka elektroinstalační ohebná prům. 110 mm</t>
  </si>
  <si>
    <t>348449220</t>
  </si>
  <si>
    <t>svítidlo veřejného osvětlení LED, 70 W, 4000 K, 8361 lm; dle světelně tech. výpočtu splňujcí, normativní požadavky ČSN CEN TR 13201, záruka min. 5 let, uchycení na výložník stožáru VO</t>
  </si>
  <si>
    <t>svítidlo veřejného osvětlení LED, 30 W, 3000 K, 3221 lm; dle světelně tech. výpočtu splňujcí, normativní požadavky ČSN CEN TR 13201, záruka min. 5 let, uchycení na výložník stožáru VO</t>
  </si>
  <si>
    <t>354360090</t>
  </si>
  <si>
    <t>spojka kabelová s pryžovou izolací EMKJ0027 25-50 mm2 včetně lisovacích a smršťovacích trubiček</t>
  </si>
  <si>
    <t>354418950</t>
  </si>
  <si>
    <t>svorka připojovací SP1 k připojení kovových částí</t>
  </si>
  <si>
    <t>354419860</t>
  </si>
  <si>
    <t>svorka odbočovací a spojovací SR 2a pro pásek 30x4 mm    FeZn</t>
  </si>
  <si>
    <t>354419960</t>
  </si>
  <si>
    <t>svorka odbočovací a spojovací SR 3a pro spojování kruhových a páskových vodičů    FeZn</t>
  </si>
  <si>
    <t>354420620</t>
  </si>
  <si>
    <t>páska zemnící 30 x 4 mm FeZn</t>
  </si>
  <si>
    <t>357116460</t>
  </si>
  <si>
    <t>rozvaděč elektroměrový termoplastový, pro přímé měření spotřeby el. E; 1x elektroměr do 80 A, 3f, 230/400 V; 1x elektroměr do 40 A, 1f 230 V</t>
  </si>
  <si>
    <t>Rozváděč RVO - Hrotovická, trasparentní se systémem dálkového ovládání ve městě Třebíč,, termoplastový pilíř, schváleného typu včetně vnitřní výzbroje (pojistkové odpojovače, pojistky,</t>
  </si>
  <si>
    <t>354421100M.0</t>
  </si>
  <si>
    <t>štíte označovací na kabely</t>
  </si>
  <si>
    <t>460510203</t>
  </si>
  <si>
    <t>Kanály do rýhy z prefabrikovaných betonových žlabů typ TK 2</t>
  </si>
  <si>
    <t>Autojeřáb 8t</t>
  </si>
  <si>
    <t>592131010</t>
  </si>
  <si>
    <t>žlab s víkem - kabelový profilu cca 10 x 15 cm, délka 0,5 m</t>
  </si>
  <si>
    <t>220182022</t>
  </si>
  <si>
    <t>Uložení HDPE trubky pro optický kabel do výkopu bez zřízení lože a bez krytí</t>
  </si>
  <si>
    <t>220182023</t>
  </si>
  <si>
    <t>Kontrola tlakutěsnosti HDPE trubky za 1m</t>
  </si>
  <si>
    <t>220182024</t>
  </si>
  <si>
    <t>Označení optického kabelu nebo spojky dvojicí magnetu - určí provozovatel MAN na vyzvání</t>
  </si>
  <si>
    <t>220182025</t>
  </si>
  <si>
    <t>Kontrola průchodnosti trubky pro optický kabel</t>
  </si>
  <si>
    <t>km</t>
  </si>
  <si>
    <t>220182026</t>
  </si>
  <si>
    <t>Montáž spojky na HDPE trubce rovné</t>
  </si>
  <si>
    <t>220182029</t>
  </si>
  <si>
    <t>Montáž plastové komory na spojkování optického kabelu</t>
  </si>
  <si>
    <t>345713500</t>
  </si>
  <si>
    <t>trubka elektroinstalační ohebná HDPE - svazek mikrtrubiček 3x 10/8 a 4x 7/5,5</t>
  </si>
  <si>
    <t>345713600.M0</t>
  </si>
  <si>
    <t>trubka elektroinstalační ohebná, HDPE 40/33 mm</t>
  </si>
  <si>
    <t>345731050</t>
  </si>
  <si>
    <t>přístupová komora pro HDPE rozvody, pojezdová 800x795x1220 mm</t>
  </si>
  <si>
    <t>345731080</t>
  </si>
  <si>
    <t>víko komory pojezdové komory</t>
  </si>
  <si>
    <t>štítek plastový - označovací</t>
  </si>
  <si>
    <t>562411200</t>
  </si>
  <si>
    <t>spojka na optické vedení HDPE 40, certifikovaná</t>
  </si>
  <si>
    <t>113106123</t>
  </si>
  <si>
    <t>Rozebrání dlažeb nebo dílců komunikací pro pěší ze zámkových dlaždic</t>
  </si>
  <si>
    <t>113107111</t>
  </si>
  <si>
    <t>Odstranění podkladu pl do 50 m2 z kameniva těženého tl 100 mm</t>
  </si>
  <si>
    <t>120001101</t>
  </si>
  <si>
    <t>Příplatek za ztížení vykopávky v blízkosti podzemního vedení</t>
  </si>
  <si>
    <t>171201201</t>
  </si>
  <si>
    <t>Uložení sypaniny na skládky</t>
  </si>
  <si>
    <t>181102302</t>
  </si>
  <si>
    <t>Úprava pláně v zářezech se zhutněním</t>
  </si>
  <si>
    <t>421958110.R0</t>
  </si>
  <si>
    <t>Lávka dřevěná  - přechodová lávka - přemostění výkopů provizorní</t>
  </si>
  <si>
    <t>596211111</t>
  </si>
  <si>
    <t>Kladení zámkové dlažby komunikací pro pěší tl 60 mm skupiny A pl do 100 m2</t>
  </si>
  <si>
    <t>592450400</t>
  </si>
  <si>
    <t>dlažba zámková přírodní - 10 % nový materiál</t>
  </si>
  <si>
    <t>215901101</t>
  </si>
  <si>
    <t>Zhutnění podloží z hornin soudržných do 100% PS nebo nesoudržných sypkých I(d) do 0,8</t>
  </si>
  <si>
    <t>460010024</t>
  </si>
  <si>
    <t>Vytyčení trasy vedení kabelového podzemního v zastavěném prostoru</t>
  </si>
  <si>
    <t>460010025</t>
  </si>
  <si>
    <t>Vytyčení trasy inženýrských sítí v zastavěném prostoru</t>
  </si>
  <si>
    <t>460050813</t>
  </si>
  <si>
    <t>Hloubení nezapažených jam pro stožáry strojně v hornině tř 3 - 4</t>
  </si>
  <si>
    <t>460070004</t>
  </si>
  <si>
    <t>Hloubení startovací jámy pro protlak v hornině 3 - 4</t>
  </si>
  <si>
    <t>460070005</t>
  </si>
  <si>
    <t>Koncová jáma protlaku v hornině 3 - 4</t>
  </si>
  <si>
    <t>460070563</t>
  </si>
  <si>
    <t>Hloubení nezapažených jam pro základy řadičů signalizace v hornině tř 3</t>
  </si>
  <si>
    <t>460080014</t>
  </si>
  <si>
    <t>Základové konstrukce z monolitického betonu C 16/20 bez bednění pro stožáry SSZ a VO</t>
  </si>
  <si>
    <t>460080014.D0</t>
  </si>
  <si>
    <t>Demontáž základových konstrukcí z monolitického betonu pro stožáry VO</t>
  </si>
  <si>
    <t>460080042</t>
  </si>
  <si>
    <t>Výztuž základových konstrukcí betonářskou ocelí 10 505</t>
  </si>
  <si>
    <t>t</t>
  </si>
  <si>
    <t>460200064</t>
  </si>
  <si>
    <t>Hloubení kabelových nezapažených rýh ručně š 40 cm, hl 80 cm, v hornině tř 3 - 4</t>
  </si>
  <si>
    <t>460201604</t>
  </si>
  <si>
    <t>Hloubení kabelových nezapažených rýh jakýchkoli rozměrů strojně v hornině tř 3 - 4</t>
  </si>
  <si>
    <t>460201612</t>
  </si>
  <si>
    <t>Zarovnání kabelových rýh š do 80 cm po výkopu strojně</t>
  </si>
  <si>
    <t>460310016</t>
  </si>
  <si>
    <t>Protlačování otvorů strojně neřízený zemní protlak v hornině tř 3 a 4 DN 120 mm</t>
  </si>
  <si>
    <t>460421282</t>
  </si>
  <si>
    <t>Lože kabelů z písku tl 10 cm nad kabel, kryté plastovou folií, š lože do 80 cm</t>
  </si>
  <si>
    <t>460490013</t>
  </si>
  <si>
    <t>Krytí kabelů výstražnou fólií šířky 33 cm</t>
  </si>
  <si>
    <t>460490051</t>
  </si>
  <si>
    <t>Krytí spojek, koncovek a odbočnic pro kabely do 6 kV cihlami s ložem a zásypem pískem</t>
  </si>
  <si>
    <t>460560064</t>
  </si>
  <si>
    <t>Zásyp rýh ručně šířky 40 cm, hloubky 80 cm, z horniny třídy 3-4 se zhutněním</t>
  </si>
  <si>
    <t>460561901</t>
  </si>
  <si>
    <t>Zásyp rýh nebo jam strojně se zhutněním v zástavbě</t>
  </si>
  <si>
    <t>460600061</t>
  </si>
  <si>
    <t>Odvoz suti a vybouraných hmot do 5 km - demontované základy stožárů VO</t>
  </si>
  <si>
    <t>460600071</t>
  </si>
  <si>
    <t>Příplatek k odvozu suti a vybouraných hmot za každý další 1 km</t>
  </si>
  <si>
    <t>460620014</t>
  </si>
  <si>
    <t>Provizorní úprava terénu se zhutněním, v hornině tř 3-4</t>
  </si>
  <si>
    <t>564251111</t>
  </si>
  <si>
    <t>Podklad nebo podsyp ze štěrkopísku ŠP tl 150 mm</t>
  </si>
  <si>
    <t>583441970</t>
  </si>
  <si>
    <t>štěrkodrť frakce 0-63</t>
  </si>
  <si>
    <t>587211000</t>
  </si>
  <si>
    <t>asfaltový recyklát</t>
  </si>
  <si>
    <t>693113110</t>
  </si>
  <si>
    <t>pás varovný červený plný PE šíře 33 cm s potiskem</t>
  </si>
  <si>
    <t>bm</t>
  </si>
  <si>
    <t>564411121</t>
  </si>
  <si>
    <t>Podklad nebo podsyp z asfaltového recyklátu tl do 50 mm</t>
  </si>
  <si>
    <t>564751111</t>
  </si>
  <si>
    <t>Podklad ze štěrkodratě vel. 0-63 mm tl 150 mm</t>
  </si>
  <si>
    <t>577124111</t>
  </si>
  <si>
    <t>Asfaltový beton vrstva obrusná ACO 11 (ABS) tř. I tl 35 mm š do 3 m z nemodifikovaného asfaltu</t>
  </si>
  <si>
    <t>589425020</t>
  </si>
  <si>
    <t>směs pro asfaltový beton  vrstva obrusná ACO 11S PMB45/80-50 do 11 mm (ABS) tř. 1</t>
  </si>
  <si>
    <t>043103000</t>
  </si>
  <si>
    <t>Zajištění dokladu o předání pozemků dočasně dotčených stavbou vlastníkům s˙vyjádřením vlastníků, pozemků, že souhlasí se stavem, v jakém jsou pozemky předávány;</t>
  </si>
  <si>
    <t>045002000</t>
  </si>
  <si>
    <t>Kompletační a koordinační činnost</t>
  </si>
  <si>
    <t>013244000</t>
  </si>
  <si>
    <t>Dokumentace pro realizaci stavby RDS - SSZ</t>
  </si>
  <si>
    <t>013244000.R0</t>
  </si>
  <si>
    <t>Dokumentace pro realizaci stavby RDS - VO</t>
  </si>
  <si>
    <t>044002000</t>
  </si>
  <si>
    <t>Revize elektro na systému SSZ</t>
  </si>
  <si>
    <t>044002000.R0</t>
  </si>
  <si>
    <t>Revize elektro na soustavě VO</t>
  </si>
  <si>
    <t>04910300</t>
  </si>
  <si>
    <t>Náklady vzniklé v souvislosti s realizací stavby - koordinace s provozovatelem VO</t>
  </si>
  <si>
    <t>050001000</t>
  </si>
  <si>
    <t>Finanční náklady - zajištění, aby nedošlo k odstávce VO v nočních hodinách</t>
  </si>
  <si>
    <t>029112OA0</t>
  </si>
  <si>
    <t>OSTATNÍ POŽADAVKY - GEODETICKÉ ZAMĚŘENÍ - PLOŠNÉ</t>
  </si>
  <si>
    <t>HA</t>
  </si>
  <si>
    <t>zahrnuje veškeré náklady spojené s objednatelem požadovanými pracemi</t>
  </si>
  <si>
    <t>- zahrnuje průběžné vytyčení stavby</t>
  </si>
  <si>
    <t>- zahrnuje vytyčení všech SO</t>
  </si>
  <si>
    <t>02960OA0</t>
  </si>
  <si>
    <t>OSTATNÍ POŽADAVKY - ODBORNÝ DOZOR</t>
  </si>
  <si>
    <t>KPL</t>
  </si>
  <si>
    <t>02610OA0_PV2</t>
  </si>
  <si>
    <t>ZKOUŠKY PROVÁDĚNÉ DLE PKZ</t>
  </si>
  <si>
    <t>Zhotovitel předloží výsledky zkoušek dle PKZ dle SOD. Návrh PKZ zhotovitel předloží nejpozději 14 dní před zahájením stavebních prací.</t>
  </si>
  <si>
    <t>02944    OA0PV</t>
  </si>
  <si>
    <t>OSTAT POŽADAVKY - DOKUMENTACE SKUTEČ PROVEDENÍ</t>
  </si>
  <si>
    <t>kompl</t>
  </si>
  <si>
    <t>065002000</t>
  </si>
  <si>
    <t>Mimostaveništní doprava materiálu</t>
  </si>
  <si>
    <t>02520    OA0</t>
  </si>
  <si>
    <t>ZKOUŠENÍ MATERIÁLŮ NEZÁVISLOU ZKUŠEBNOU</t>
  </si>
  <si>
    <t>02620OA0</t>
  </si>
  <si>
    <t>ZKOUŠENÍ KONSTRUKCÍ A PRACÍ NEZÁVISLOU ZKUŠEBNOU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</si>
  <si>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</si>
  <si>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</si>
  <si>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</si>
  <si>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</si>
  <si>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</si>
  <si>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</si>
  <si>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</si>
  <si>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zajištění vytažení a zpětného osazení výtyčky označující kontrolní vrt v blízkosti budované větve A</t>
  </si>
  <si>
    <t>zajištění vytažení a zpětného osazení 4 ks dopravních značek v blízkosti budované větve A</t>
  </si>
  <si>
    <t>02911    OA0</t>
  </si>
  <si>
    <t>OSTATNÍ POŽADAVKY - GEODETICKÉ ZAMĚŘENÍ</t>
  </si>
  <si>
    <t>zahrnuje veškeré náklady spojené s objednatelem požadovanými pracemi. Vytyčení inženýrských sítí.. Vytyčení sítí po realizaci. Vytyčení sloupů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</si>
  <si>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</si>
  <si>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</si>
  <si>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</si>
  <si>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</si>
  <si>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</si>
  <si>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</si>
  <si>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</si>
  <si>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</si>
  <si>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</si>
  <si>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</si>
  <si>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</si>
  <si>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</si>
  <si>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</si>
  <si>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pro všechny SO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</si>
  <si>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</si>
  <si>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</si>
  <si>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</si>
  <si>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</si>
  <si>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</si>
  <si>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</si>
  <si>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899632   OA0</t>
  </si>
  <si>
    <t>ZKOUŠKA VODOTĚSNOSTI POTRUBÍ DN DO 150MM</t>
  </si>
  <si>
    <t>EXP 17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</si>
  <si>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</si>
  <si>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Přípojky uličních vpustí : 5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</si>
  <si>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</si>
  <si>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</si>
  <si>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</si>
  <si>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</si>
  <si>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V 32</t>
  </si>
  <si>
    <t>KOMPLETNÍ PRÁCE SOUVISEJÍCÍ SE ZAJIŠTĚNÍM BOZP NA STAVBĚ</t>
  </si>
  <si>
    <t>Náklady spojené se zajištěním BOZP, vč. zajištění ochrany chodců a dalších požadavků na zajištění podmínek vyplývajících z BOZP.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</si>
</sst>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vUr5QlVK1ILEgYcdvOsGP44gs6T2Gdr21I/OGZPXfXoxgyAPbS/TpCkBkvUGJEbn4xOVx6IWNt+u5As+lrxSA==" saltValue="KNf7TspEMHAthehmdPlqi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SUMIF(F60:F73,A16,I60:I73)+SUMIF(F60:F73,"PSU",I60:I73)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SUMIF(F60:F73,A17,I60:I73)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SUMIF(F60:F73,A18,I60:I73)</f>
        <v>0</v>
      </c>
      <c r="J18" s="85"/>
    </row>
    <row r="19" spans="1:10" ht="23.25" customHeight="1" x14ac:dyDescent="0.25">
      <c r="A19" s="194" t="s">
        <v>94</v>
      </c>
      <c r="B19" s="38" t="s">
        <v>27</v>
      </c>
      <c r="C19" s="62"/>
      <c r="D19" s="63"/>
      <c r="E19" s="83"/>
      <c r="F19" s="84"/>
      <c r="G19" s="83"/>
      <c r="H19" s="84"/>
      <c r="I19" s="83">
        <f>SUMIF(F60:F73,A19,I60:I73)</f>
        <v>0</v>
      </c>
      <c r="J19" s="85"/>
    </row>
    <row r="20" spans="1:10" ht="23.25" customHeight="1" x14ac:dyDescent="0.25">
      <c r="A20" s="194" t="s">
        <v>93</v>
      </c>
      <c r="B20" s="38" t="s">
        <v>28</v>
      </c>
      <c r="C20" s="62"/>
      <c r="D20" s="63"/>
      <c r="E20" s="83"/>
      <c r="F20" s="84"/>
      <c r="G20" s="83"/>
      <c r="H20" s="84"/>
      <c r="I20" s="83">
        <f>SUMIF(F60:F73,A20,I60:I73)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 t="s">
        <v>43</v>
      </c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46</v>
      </c>
      <c r="C39" s="146"/>
      <c r="D39" s="146"/>
      <c r="E39" s="146"/>
      <c r="F39" s="147">
        <f>'SO 100 01 Pol'!AE377+'SO 401 01 Pol'!AE249+'SO 410 01 Pol'!AE134+'SO 420  01 Pol'!AE36+'SO 800 01 Pol'!AE89+'SO 900 02 Pol'!AE93</f>
        <v>0</v>
      </c>
      <c r="G39" s="148">
        <f>'SO 100 01 Pol'!AF377+'SO 401 01 Pol'!AF249+'SO 410 01 Pol'!AF134+'SO 420  01 Pol'!AF36+'SO 800 01 Pol'!AF89+'SO 900 02 Pol'!AF93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2</v>
      </c>
      <c r="B41" s="151" t="s">
        <v>48</v>
      </c>
      <c r="C41" s="152" t="s">
        <v>49</v>
      </c>
      <c r="D41" s="152"/>
      <c r="E41" s="152"/>
      <c r="F41" s="153">
        <f>'SO 100 01 Pol'!AE377</f>
        <v>0</v>
      </c>
      <c r="G41" s="154">
        <f>'SO 100 01 Pol'!AF377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50</v>
      </c>
      <c r="C42" s="146" t="s">
        <v>51</v>
      </c>
      <c r="D42" s="146"/>
      <c r="E42" s="146"/>
      <c r="F42" s="157">
        <f>'SO 100 01 Pol'!AE377</f>
        <v>0</v>
      </c>
      <c r="G42" s="149">
        <f>'SO 100 01 Pol'!AF377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2</v>
      </c>
      <c r="B43" s="151" t="s">
        <v>52</v>
      </c>
      <c r="C43" s="152" t="s">
        <v>53</v>
      </c>
      <c r="D43" s="152"/>
      <c r="E43" s="152"/>
      <c r="F43" s="153">
        <f>'SO 401 01 Pol'!AE249</f>
        <v>0</v>
      </c>
      <c r="G43" s="154">
        <f>'SO 401 01 Pol'!AF249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50</v>
      </c>
      <c r="C44" s="146" t="s">
        <v>51</v>
      </c>
      <c r="D44" s="146"/>
      <c r="E44" s="146"/>
      <c r="F44" s="157">
        <f>'SO 401 01 Pol'!AE249</f>
        <v>0</v>
      </c>
      <c r="G44" s="149">
        <f>'SO 401 01 Pol'!AF249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2</v>
      </c>
      <c r="B45" s="151" t="s">
        <v>54</v>
      </c>
      <c r="C45" s="152" t="s">
        <v>55</v>
      </c>
      <c r="D45" s="152"/>
      <c r="E45" s="152"/>
      <c r="F45" s="153">
        <f>'SO 410 01 Pol'!AE134</f>
        <v>0</v>
      </c>
      <c r="G45" s="154">
        <f>'SO 410 01 Pol'!AF134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50</v>
      </c>
      <c r="C46" s="146" t="s">
        <v>51</v>
      </c>
      <c r="D46" s="146"/>
      <c r="E46" s="146"/>
      <c r="F46" s="157">
        <f>'SO 410 01 Pol'!AE134</f>
        <v>0</v>
      </c>
      <c r="G46" s="149">
        <f>'SO 410 01 Pol'!AF134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2</v>
      </c>
      <c r="B47" s="151" t="s">
        <v>56</v>
      </c>
      <c r="C47" s="152" t="s">
        <v>57</v>
      </c>
      <c r="D47" s="152"/>
      <c r="E47" s="152"/>
      <c r="F47" s="153">
        <f>'SO 420  01 Pol'!AE36</f>
        <v>0</v>
      </c>
      <c r="G47" s="154">
        <f>'SO 420  01 Pol'!AF36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50</v>
      </c>
      <c r="C48" s="146" t="s">
        <v>51</v>
      </c>
      <c r="D48" s="146"/>
      <c r="E48" s="146"/>
      <c r="F48" s="157">
        <f>'SO 420  01 Pol'!AE36</f>
        <v>0</v>
      </c>
      <c r="G48" s="149">
        <f>'SO 420  01 Pol'!AF36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>
        <v>2</v>
      </c>
      <c r="B49" s="151" t="s">
        <v>58</v>
      </c>
      <c r="C49" s="152" t="s">
        <v>59</v>
      </c>
      <c r="D49" s="152"/>
      <c r="E49" s="152"/>
      <c r="F49" s="153">
        <f>'SO 800 01 Pol'!AE89</f>
        <v>0</v>
      </c>
      <c r="G49" s="154">
        <f>'SO 800 01 Pol'!AF89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5">
      <c r="A50" s="135">
        <v>3</v>
      </c>
      <c r="B50" s="156" t="s">
        <v>50</v>
      </c>
      <c r="C50" s="146" t="s">
        <v>51</v>
      </c>
      <c r="D50" s="146"/>
      <c r="E50" s="146"/>
      <c r="F50" s="157">
        <f>'SO 800 01 Pol'!AE89</f>
        <v>0</v>
      </c>
      <c r="G50" s="149">
        <f>'SO 800 01 Pol'!AF89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5">
        <v>2</v>
      </c>
      <c r="B51" s="151" t="s">
        <v>60</v>
      </c>
      <c r="C51" s="152" t="s">
        <v>61</v>
      </c>
      <c r="D51" s="152"/>
      <c r="E51" s="152"/>
      <c r="F51" s="153">
        <f>'SO 900 02 Pol'!AE93</f>
        <v>0</v>
      </c>
      <c r="G51" s="154">
        <f>'SO 900 02 Pol'!AF93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 x14ac:dyDescent="0.25">
      <c r="A52" s="135">
        <v>3</v>
      </c>
      <c r="B52" s="156" t="s">
        <v>62</v>
      </c>
      <c r="C52" s="146" t="s">
        <v>63</v>
      </c>
      <c r="D52" s="146"/>
      <c r="E52" s="146"/>
      <c r="F52" s="157">
        <f>'SO 900 02 Pol'!AE93</f>
        <v>0</v>
      </c>
      <c r="G52" s="149">
        <f>'SO 900 02 Pol'!AF93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5">
      <c r="A53" s="135"/>
      <c r="B53" s="158" t="s">
        <v>64</v>
      </c>
      <c r="C53" s="159"/>
      <c r="D53" s="159"/>
      <c r="E53" s="160"/>
      <c r="F53" s="161">
        <f>SUMIF(A39:A52,"=1",F39:F52)</f>
        <v>0</v>
      </c>
      <c r="G53" s="162">
        <f>SUMIF(A39:A52,"=1",G39:G52)</f>
        <v>0</v>
      </c>
      <c r="H53" s="162">
        <f>SUMIF(A39:A52,"=1",H39:H52)</f>
        <v>0</v>
      </c>
      <c r="I53" s="162">
        <f>SUMIF(A39:A52,"=1",I39:I52)</f>
        <v>0</v>
      </c>
      <c r="J53" s="163">
        <f>SUMIF(A39:A52,"=1",J39:J52)</f>
        <v>0</v>
      </c>
    </row>
    <row r="57" spans="1:10" ht="15.6" x14ac:dyDescent="0.3">
      <c r="B57" s="174" t="s">
        <v>66</v>
      </c>
    </row>
    <row r="59" spans="1:10" ht="25.5" customHeight="1" x14ac:dyDescent="0.25">
      <c r="A59" s="176"/>
      <c r="B59" s="179" t="s">
        <v>17</v>
      </c>
      <c r="C59" s="179" t="s">
        <v>5</v>
      </c>
      <c r="D59" s="180"/>
      <c r="E59" s="180"/>
      <c r="F59" s="181" t="s">
        <v>67</v>
      </c>
      <c r="G59" s="181"/>
      <c r="H59" s="181"/>
      <c r="I59" s="181" t="s">
        <v>29</v>
      </c>
      <c r="J59" s="181" t="s">
        <v>0</v>
      </c>
    </row>
    <row r="60" spans="1:10" ht="36.75" customHeight="1" x14ac:dyDescent="0.25">
      <c r="A60" s="177"/>
      <c r="B60" s="182" t="s">
        <v>68</v>
      </c>
      <c r="C60" s="183" t="s">
        <v>69</v>
      </c>
      <c r="D60" s="184"/>
      <c r="E60" s="184"/>
      <c r="F60" s="190" t="s">
        <v>24</v>
      </c>
      <c r="G60" s="191"/>
      <c r="H60" s="191"/>
      <c r="I60" s="191">
        <f>'SO 900 02 Pol'!G8</f>
        <v>0</v>
      </c>
      <c r="J60" s="188" t="str">
        <f>IF(I74=0,"",I60/I74*100)</f>
        <v/>
      </c>
    </row>
    <row r="61" spans="1:10" ht="36.75" customHeight="1" x14ac:dyDescent="0.25">
      <c r="A61" s="177"/>
      <c r="B61" s="182" t="s">
        <v>70</v>
      </c>
      <c r="C61" s="183" t="s">
        <v>71</v>
      </c>
      <c r="D61" s="184"/>
      <c r="E61" s="184"/>
      <c r="F61" s="190" t="s">
        <v>24</v>
      </c>
      <c r="G61" s="191"/>
      <c r="H61" s="191"/>
      <c r="I61" s="191">
        <f>'SO 100 01 Pol'!G8+'SO 800 01 Pol'!G8+'SO 900 02 Pol'!G25</f>
        <v>0</v>
      </c>
      <c r="J61" s="188" t="str">
        <f>IF(I74=0,"",I61/I74*100)</f>
        <v/>
      </c>
    </row>
    <row r="62" spans="1:10" ht="36.75" customHeight="1" x14ac:dyDescent="0.25">
      <c r="A62" s="177"/>
      <c r="B62" s="182" t="s">
        <v>72</v>
      </c>
      <c r="C62" s="183" t="s">
        <v>73</v>
      </c>
      <c r="D62" s="184"/>
      <c r="E62" s="184"/>
      <c r="F62" s="190" t="s">
        <v>24</v>
      </c>
      <c r="G62" s="191"/>
      <c r="H62" s="191"/>
      <c r="I62" s="191">
        <f>'SO 800 01 Pol'!G25</f>
        <v>0</v>
      </c>
      <c r="J62" s="188" t="str">
        <f>IF(I74=0,"",I62/I74*100)</f>
        <v/>
      </c>
    </row>
    <row r="63" spans="1:10" ht="36.75" customHeight="1" x14ac:dyDescent="0.25">
      <c r="A63" s="177"/>
      <c r="B63" s="182" t="s">
        <v>74</v>
      </c>
      <c r="C63" s="183" t="s">
        <v>75</v>
      </c>
      <c r="D63" s="184"/>
      <c r="E63" s="184"/>
      <c r="F63" s="190" t="s">
        <v>24</v>
      </c>
      <c r="G63" s="191"/>
      <c r="H63" s="191"/>
      <c r="I63" s="191">
        <f>'SO 401 01 Pol'!G8+'SO 410 01 Pol'!G8</f>
        <v>0</v>
      </c>
      <c r="J63" s="188" t="str">
        <f>IF(I74=0,"",I63/I74*100)</f>
        <v/>
      </c>
    </row>
    <row r="64" spans="1:10" ht="36.75" customHeight="1" x14ac:dyDescent="0.25">
      <c r="A64" s="177"/>
      <c r="B64" s="182" t="s">
        <v>76</v>
      </c>
      <c r="C64" s="183" t="s">
        <v>77</v>
      </c>
      <c r="D64" s="184"/>
      <c r="E64" s="184"/>
      <c r="F64" s="190" t="s">
        <v>24</v>
      </c>
      <c r="G64" s="191"/>
      <c r="H64" s="191"/>
      <c r="I64" s="191">
        <f>'SO 401 01 Pol'!G33+'SO 410 01 Pol'!G115+'SO 420  01 Pol'!G8</f>
        <v>0</v>
      </c>
      <c r="J64" s="188" t="str">
        <f>IF(I74=0,"",I64/I74*100)</f>
        <v/>
      </c>
    </row>
    <row r="65" spans="1:10" ht="36.75" customHeight="1" x14ac:dyDescent="0.25">
      <c r="A65" s="177"/>
      <c r="B65" s="182" t="s">
        <v>78</v>
      </c>
      <c r="C65" s="183" t="s">
        <v>79</v>
      </c>
      <c r="D65" s="184"/>
      <c r="E65" s="184"/>
      <c r="F65" s="190" t="s">
        <v>24</v>
      </c>
      <c r="G65" s="191"/>
      <c r="H65" s="191"/>
      <c r="I65" s="191">
        <f>'SO 100 01 Pol'!G146</f>
        <v>0</v>
      </c>
      <c r="J65" s="188" t="str">
        <f>IF(I74=0,"",I65/I74*100)</f>
        <v/>
      </c>
    </row>
    <row r="66" spans="1:10" ht="36.75" customHeight="1" x14ac:dyDescent="0.25">
      <c r="A66" s="177"/>
      <c r="B66" s="182" t="s">
        <v>80</v>
      </c>
      <c r="C66" s="183" t="s">
        <v>81</v>
      </c>
      <c r="D66" s="184"/>
      <c r="E66" s="184"/>
      <c r="F66" s="190" t="s">
        <v>24</v>
      </c>
      <c r="G66" s="191"/>
      <c r="H66" s="191"/>
      <c r="I66" s="191">
        <f>'SO 410 01 Pol'!G120+'SO 800 01 Pol'!G28</f>
        <v>0</v>
      </c>
      <c r="J66" s="188" t="str">
        <f>IF(I74=0,"",I66/I74*100)</f>
        <v/>
      </c>
    </row>
    <row r="67" spans="1:10" ht="36.75" customHeight="1" x14ac:dyDescent="0.25">
      <c r="A67" s="177"/>
      <c r="B67" s="182" t="s">
        <v>82</v>
      </c>
      <c r="C67" s="183" t="s">
        <v>49</v>
      </c>
      <c r="D67" s="184"/>
      <c r="E67" s="184"/>
      <c r="F67" s="190" t="s">
        <v>24</v>
      </c>
      <c r="G67" s="191"/>
      <c r="H67" s="191"/>
      <c r="I67" s="191">
        <f>'SO 100 01 Pol'!G167+'SO 800 01 Pol'!G79</f>
        <v>0</v>
      </c>
      <c r="J67" s="188" t="str">
        <f>IF(I74=0,"",I67/I74*100)</f>
        <v/>
      </c>
    </row>
    <row r="68" spans="1:10" ht="36.75" customHeight="1" x14ac:dyDescent="0.25">
      <c r="A68" s="177"/>
      <c r="B68" s="182" t="s">
        <v>83</v>
      </c>
      <c r="C68" s="183" t="s">
        <v>84</v>
      </c>
      <c r="D68" s="184"/>
      <c r="E68" s="184"/>
      <c r="F68" s="190" t="s">
        <v>24</v>
      </c>
      <c r="G68" s="191"/>
      <c r="H68" s="191"/>
      <c r="I68" s="191">
        <f>'SO 100 01 Pol'!G284</f>
        <v>0</v>
      </c>
      <c r="J68" s="188" t="str">
        <f>IF(I74=0,"",I68/I74*100)</f>
        <v/>
      </c>
    </row>
    <row r="69" spans="1:10" ht="36.75" customHeight="1" x14ac:dyDescent="0.25">
      <c r="A69" s="177"/>
      <c r="B69" s="182" t="s">
        <v>85</v>
      </c>
      <c r="C69" s="183" t="s">
        <v>86</v>
      </c>
      <c r="D69" s="184"/>
      <c r="E69" s="184"/>
      <c r="F69" s="190" t="s">
        <v>24</v>
      </c>
      <c r="G69" s="191"/>
      <c r="H69" s="191"/>
      <c r="I69" s="191">
        <f>'SO 401 01 Pol'!G236</f>
        <v>0</v>
      </c>
      <c r="J69" s="188" t="str">
        <f>IF(I74=0,"",I69/I74*100)</f>
        <v/>
      </c>
    </row>
    <row r="70" spans="1:10" ht="36.75" customHeight="1" x14ac:dyDescent="0.25">
      <c r="A70" s="177"/>
      <c r="B70" s="182" t="s">
        <v>87</v>
      </c>
      <c r="C70" s="183" t="s">
        <v>88</v>
      </c>
      <c r="D70" s="184"/>
      <c r="E70" s="184"/>
      <c r="F70" s="190" t="s">
        <v>24</v>
      </c>
      <c r="G70" s="191"/>
      <c r="H70" s="191"/>
      <c r="I70" s="191">
        <f>'SO 100 01 Pol'!G311</f>
        <v>0</v>
      </c>
      <c r="J70" s="188" t="str">
        <f>IF(I74=0,"",I70/I74*100)</f>
        <v/>
      </c>
    </row>
    <row r="71" spans="1:10" ht="36.75" customHeight="1" x14ac:dyDescent="0.25">
      <c r="A71" s="177"/>
      <c r="B71" s="182" t="s">
        <v>89</v>
      </c>
      <c r="C71" s="183" t="s">
        <v>90</v>
      </c>
      <c r="D71" s="184"/>
      <c r="E71" s="184"/>
      <c r="F71" s="190" t="s">
        <v>24</v>
      </c>
      <c r="G71" s="191"/>
      <c r="H71" s="191"/>
      <c r="I71" s="191">
        <f>'SO 900 02 Pol'!G39</f>
        <v>0</v>
      </c>
      <c r="J71" s="188" t="str">
        <f>IF(I74=0,"",I71/I74*100)</f>
        <v/>
      </c>
    </row>
    <row r="72" spans="1:10" ht="36.75" customHeight="1" x14ac:dyDescent="0.25">
      <c r="A72" s="177"/>
      <c r="B72" s="182" t="s">
        <v>91</v>
      </c>
      <c r="C72" s="183" t="s">
        <v>92</v>
      </c>
      <c r="D72" s="184"/>
      <c r="E72" s="184"/>
      <c r="F72" s="190" t="s">
        <v>25</v>
      </c>
      <c r="G72" s="191"/>
      <c r="H72" s="191"/>
      <c r="I72" s="191">
        <f>'SO 401 01 Pol'!G241</f>
        <v>0</v>
      </c>
      <c r="J72" s="188" t="str">
        <f>IF(I74=0,"",I72/I74*100)</f>
        <v/>
      </c>
    </row>
    <row r="73" spans="1:10" ht="36.75" customHeight="1" x14ac:dyDescent="0.25">
      <c r="A73" s="177"/>
      <c r="B73" s="182" t="s">
        <v>93</v>
      </c>
      <c r="C73" s="183" t="s">
        <v>28</v>
      </c>
      <c r="D73" s="184"/>
      <c r="E73" s="184"/>
      <c r="F73" s="190" t="s">
        <v>93</v>
      </c>
      <c r="G73" s="191"/>
      <c r="H73" s="191"/>
      <c r="I73" s="191">
        <f>'SO 900 02 Pol'!G42</f>
        <v>0</v>
      </c>
      <c r="J73" s="188" t="str">
        <f>IF(I74=0,"",I73/I74*100)</f>
        <v/>
      </c>
    </row>
    <row r="74" spans="1:10" ht="25.5" customHeight="1" x14ac:dyDescent="0.25">
      <c r="A74" s="178"/>
      <c r="B74" s="185" t="s">
        <v>1</v>
      </c>
      <c r="C74" s="186"/>
      <c r="D74" s="187"/>
      <c r="E74" s="187"/>
      <c r="F74" s="192"/>
      <c r="G74" s="193"/>
      <c r="H74" s="193"/>
      <c r="I74" s="193">
        <f>SUM(I60:I73)</f>
        <v>0</v>
      </c>
      <c r="J74" s="189">
        <f>SUM(J60:J73)</f>
        <v>0</v>
      </c>
    </row>
    <row r="75" spans="1:10" x14ac:dyDescent="0.25">
      <c r="F75" s="133"/>
      <c r="G75" s="133"/>
      <c r="H75" s="133"/>
      <c r="I75" s="133"/>
      <c r="J75" s="134"/>
    </row>
    <row r="76" spans="1:10" x14ac:dyDescent="0.25">
      <c r="F76" s="133"/>
      <c r="G76" s="133"/>
      <c r="H76" s="133"/>
      <c r="I76" s="133"/>
      <c r="J76" s="134"/>
    </row>
    <row r="77" spans="1:10" x14ac:dyDescent="0.25">
      <c r="F77" s="133"/>
      <c r="G77" s="133"/>
      <c r="H77" s="133"/>
      <c r="I77" s="133"/>
      <c r="J77" s="134"/>
    </row>
  </sheetData>
  <sheetProtection algorithmName="SHA-512" hashValue="4wi5SO1D4CPNU/PWlxBgg01U6Ls35lLvGZhjl2WBaHtfLxmAh7fCQvMJWD5z7ErEWW2fCrMenJDFduyRELvceQ==" saltValue="OxE1B3ZjWlcxocrzR+wEA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WdSMbhagnTUICFBARE20M5XA1m8SUIYyveAlPs3PZlkZHO7HVqDkq09c4p3ydLPr/kzuPnaS6pGkiDpdiIjq8Q==" saltValue="hnyffQXxr90kwFbUFJpw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32DF-DD89-4719-88C3-59DF74AE9E2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70</v>
      </c>
      <c r="C8" s="245" t="s">
        <v>71</v>
      </c>
      <c r="D8" s="228"/>
      <c r="E8" s="229"/>
      <c r="F8" s="230"/>
      <c r="G8" s="230">
        <f>SUMIF(AG9:AG145,"&lt;&gt;NOR",G9:G145)</f>
        <v>0</v>
      </c>
      <c r="H8" s="230"/>
      <c r="I8" s="230">
        <f>SUM(I9:I145)</f>
        <v>0</v>
      </c>
      <c r="J8" s="230"/>
      <c r="K8" s="230">
        <f>SUM(K9:K145)</f>
        <v>0</v>
      </c>
      <c r="L8" s="230"/>
      <c r="M8" s="230">
        <f>SUM(M9:M145)</f>
        <v>0</v>
      </c>
      <c r="N8" s="230"/>
      <c r="O8" s="230">
        <f>SUM(O9:O145)</f>
        <v>16.910000000000004</v>
      </c>
      <c r="P8" s="230"/>
      <c r="Q8" s="230">
        <f>SUM(Q9:Q145)</f>
        <v>119.88</v>
      </c>
      <c r="R8" s="230"/>
      <c r="S8" s="230"/>
      <c r="T8" s="231"/>
      <c r="U8" s="225"/>
      <c r="V8" s="225">
        <f>SUM(V9:V145)</f>
        <v>0.26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123</v>
      </c>
      <c r="C9" s="246" t="s">
        <v>124</v>
      </c>
      <c r="D9" s="234" t="s">
        <v>125</v>
      </c>
      <c r="E9" s="235">
        <v>12.83625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126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128</v>
      </c>
      <c r="Y9" s="210"/>
      <c r="Z9" s="210"/>
      <c r="AA9" s="210"/>
      <c r="AB9" s="210"/>
      <c r="AC9" s="210"/>
      <c r="AD9" s="210"/>
      <c r="AE9" s="210"/>
      <c r="AF9" s="210"/>
      <c r="AG9" s="210" t="s">
        <v>129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47" t="s">
        <v>130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8" t="s">
        <v>132</v>
      </c>
      <c r="D11" s="223"/>
      <c r="E11" s="224">
        <v>12.83625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49"/>
      <c r="D12" s="240"/>
      <c r="E12" s="240"/>
      <c r="F12" s="240"/>
      <c r="G12" s="240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2</v>
      </c>
      <c r="B13" s="233" t="s">
        <v>135</v>
      </c>
      <c r="C13" s="246" t="s">
        <v>136</v>
      </c>
      <c r="D13" s="234" t="s">
        <v>125</v>
      </c>
      <c r="E13" s="235">
        <v>7.2215999999999996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2.2080000000000002</v>
      </c>
      <c r="Q13" s="237">
        <f>ROUND(E13*P13,2)</f>
        <v>15.95</v>
      </c>
      <c r="R13" s="237"/>
      <c r="S13" s="237" t="s">
        <v>126</v>
      </c>
      <c r="T13" s="238" t="s">
        <v>137</v>
      </c>
      <c r="U13" s="219">
        <v>0</v>
      </c>
      <c r="V13" s="219">
        <f>ROUND(E13*U13,2)</f>
        <v>0</v>
      </c>
      <c r="W13" s="219"/>
      <c r="X13" s="219" t="s">
        <v>128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47" t="s">
        <v>138</v>
      </c>
      <c r="D14" s="239"/>
      <c r="E14" s="239"/>
      <c r="F14" s="239"/>
      <c r="G14" s="23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Položka zahrnuje veškerou manipulaci s vybouranou sutí a s vybouranými hmotami vč. uložení na skládku.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48" t="s">
        <v>139</v>
      </c>
      <c r="D15" s="223"/>
      <c r="E15" s="224">
        <v>7.2215999999999996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49"/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2">
        <v>3</v>
      </c>
      <c r="B17" s="233" t="s">
        <v>140</v>
      </c>
      <c r="C17" s="246" t="s">
        <v>141</v>
      </c>
      <c r="D17" s="234" t="s">
        <v>142</v>
      </c>
      <c r="E17" s="235">
        <v>280.35000000000002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0.27</v>
      </c>
      <c r="Q17" s="237">
        <f>ROUND(E17*P17,2)</f>
        <v>75.69</v>
      </c>
      <c r="R17" s="237"/>
      <c r="S17" s="237" t="s">
        <v>126</v>
      </c>
      <c r="T17" s="238" t="s">
        <v>137</v>
      </c>
      <c r="U17" s="219">
        <v>0</v>
      </c>
      <c r="V17" s="219">
        <f>ROUND(E17*U17,2)</f>
        <v>0</v>
      </c>
      <c r="W17" s="219"/>
      <c r="X17" s="219" t="s">
        <v>128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47" t="s">
        <v>143</v>
      </c>
      <c r="D18" s="239"/>
      <c r="E18" s="239"/>
      <c r="F18" s="239"/>
      <c r="G18" s="23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Položka zahrnuje veškerou manipulaci s vybouranou sutí a s vybouranými hmotami vč. uložení na skládku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48" t="s">
        <v>144</v>
      </c>
      <c r="D19" s="223"/>
      <c r="E19" s="224">
        <v>280.35000000000002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133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49"/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4</v>
      </c>
      <c r="B21" s="233" t="s">
        <v>145</v>
      </c>
      <c r="C21" s="246" t="s">
        <v>146</v>
      </c>
      <c r="D21" s="234" t="s">
        <v>147</v>
      </c>
      <c r="E21" s="235">
        <v>44.523000000000003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126</v>
      </c>
      <c r="T21" s="238" t="s">
        <v>137</v>
      </c>
      <c r="U21" s="219">
        <v>0</v>
      </c>
      <c r="V21" s="219">
        <f>ROUND(E21*U21,2)</f>
        <v>0</v>
      </c>
      <c r="W21" s="219"/>
      <c r="X21" s="219" t="s">
        <v>128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47" t="s">
        <v>148</v>
      </c>
      <c r="D22" s="239"/>
      <c r="E22" s="239"/>
      <c r="F22" s="239"/>
      <c r="G22" s="23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0" t="s">
        <v>149</v>
      </c>
      <c r="D23" s="242"/>
      <c r="E23" s="242"/>
      <c r="F23" s="242"/>
      <c r="G23" s="242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131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48" t="s">
        <v>150</v>
      </c>
      <c r="D24" s="223"/>
      <c r="E24" s="224">
        <v>44.523000000000003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49"/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134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2">
        <v>5</v>
      </c>
      <c r="B26" s="233" t="s">
        <v>151</v>
      </c>
      <c r="C26" s="246" t="s">
        <v>152</v>
      </c>
      <c r="D26" s="234" t="s">
        <v>125</v>
      </c>
      <c r="E26" s="235">
        <v>7.2930000000000001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9.6100000000000005E-3</v>
      </c>
      <c r="O26" s="237">
        <f>ROUND(E26*N26,2)</f>
        <v>7.0000000000000007E-2</v>
      </c>
      <c r="P26" s="237">
        <v>0</v>
      </c>
      <c r="Q26" s="237">
        <f>ROUND(E26*P26,2)</f>
        <v>0</v>
      </c>
      <c r="R26" s="237"/>
      <c r="S26" s="237" t="s">
        <v>126</v>
      </c>
      <c r="T26" s="238" t="s">
        <v>137</v>
      </c>
      <c r="U26" s="219">
        <v>0</v>
      </c>
      <c r="V26" s="219">
        <f>ROUND(E26*U26,2)</f>
        <v>0</v>
      </c>
      <c r="W26" s="219"/>
      <c r="X26" s="219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47" t="s">
        <v>153</v>
      </c>
      <c r="D27" s="239"/>
      <c r="E27" s="239"/>
      <c r="F27" s="239"/>
      <c r="G27" s="23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0" t="s">
        <v>154</v>
      </c>
      <c r="D28" s="242"/>
      <c r="E28" s="242"/>
      <c r="F28" s="242"/>
      <c r="G28" s="242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155</v>
      </c>
      <c r="D29" s="242"/>
      <c r="E29" s="242"/>
      <c r="F29" s="242"/>
      <c r="G29" s="242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131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156</v>
      </c>
      <c r="D30" s="242"/>
      <c r="E30" s="242"/>
      <c r="F30" s="242"/>
      <c r="G30" s="242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0" t="s">
        <v>157</v>
      </c>
      <c r="D31" s="242"/>
      <c r="E31" s="242"/>
      <c r="F31" s="242"/>
      <c r="G31" s="242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131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1" t="str">
        <f>C31</f>
        <v>- ztížení vykopávek v blízkosti podzemního vedení, konstrukcí a objektů vč. jejich dočasného zajištění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158</v>
      </c>
      <c r="D32" s="242"/>
      <c r="E32" s="242"/>
      <c r="F32" s="242"/>
      <c r="G32" s="242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0" t="s">
        <v>159</v>
      </c>
      <c r="D33" s="242"/>
      <c r="E33" s="242"/>
      <c r="F33" s="242"/>
      <c r="G33" s="242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131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160</v>
      </c>
      <c r="D34" s="242"/>
      <c r="E34" s="242"/>
      <c r="F34" s="242"/>
      <c r="G34" s="242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1" t="str">
        <f>C34</f>
        <v>- čerpání vody vč. čerpacích jímek, potrubí a pohotovostní čerpací soupravy (viz ustanovení k pol. 1151,2)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 t="s">
        <v>161</v>
      </c>
      <c r="D35" s="242"/>
      <c r="E35" s="242"/>
      <c r="F35" s="242"/>
      <c r="G35" s="242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0" t="s">
        <v>162</v>
      </c>
      <c r="D36" s="242"/>
      <c r="E36" s="242"/>
      <c r="F36" s="242"/>
      <c r="G36" s="242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0" t="s">
        <v>163</v>
      </c>
      <c r="D37" s="242"/>
      <c r="E37" s="242"/>
      <c r="F37" s="242"/>
      <c r="G37" s="242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131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164</v>
      </c>
      <c r="D38" s="242"/>
      <c r="E38" s="242"/>
      <c r="F38" s="242"/>
      <c r="G38" s="242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1" t="str">
        <f>C38</f>
        <v>- svahování a přesvah. svahů do konečného tvaru, výměna hornin v podloží a v pláni znehodnocené klimatickými vlivy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0" t="s">
        <v>165</v>
      </c>
      <c r="D39" s="242"/>
      <c r="E39" s="242"/>
      <c r="F39" s="242"/>
      <c r="G39" s="242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131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0" t="s">
        <v>166</v>
      </c>
      <c r="D40" s="242"/>
      <c r="E40" s="242"/>
      <c r="F40" s="242"/>
      <c r="G40" s="242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 t="s">
        <v>167</v>
      </c>
      <c r="D41" s="242"/>
      <c r="E41" s="242"/>
      <c r="F41" s="242"/>
      <c r="G41" s="242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0" t="s">
        <v>168</v>
      </c>
      <c r="D42" s="242"/>
      <c r="E42" s="242"/>
      <c r="F42" s="242"/>
      <c r="G42" s="242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0" t="s">
        <v>169</v>
      </c>
      <c r="D43" s="242"/>
      <c r="E43" s="242"/>
      <c r="F43" s="242"/>
      <c r="G43" s="242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131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170</v>
      </c>
      <c r="D44" s="242"/>
      <c r="E44" s="242"/>
      <c r="F44" s="242"/>
      <c r="G44" s="242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1" outlineLevel="1" x14ac:dyDescent="0.25">
      <c r="A45" s="217"/>
      <c r="B45" s="218"/>
      <c r="C45" s="250" t="s">
        <v>171</v>
      </c>
      <c r="D45" s="242"/>
      <c r="E45" s="242"/>
      <c r="F45" s="242"/>
      <c r="G45" s="242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131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1" t="str">
        <f>C45</f>
        <v>- veškeré pomocné konstrukce umožňující provedení vykopávky (příjezdy, sjezdy, nájezdy, lešení, podpěr. konstr., přemostění, zpevněné plochy, zakrytí a pod.)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48" t="s">
        <v>172</v>
      </c>
      <c r="D46" s="223"/>
      <c r="E46" s="224">
        <v>7.2930000000000001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49"/>
      <c r="D47" s="240"/>
      <c r="E47" s="240"/>
      <c r="F47" s="240"/>
      <c r="G47" s="240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134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2">
        <v>6</v>
      </c>
      <c r="B48" s="233" t="s">
        <v>173</v>
      </c>
      <c r="C48" s="246" t="s">
        <v>174</v>
      </c>
      <c r="D48" s="234" t="s">
        <v>147</v>
      </c>
      <c r="E48" s="235">
        <v>8.5305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1.92</v>
      </c>
      <c r="O48" s="237">
        <f>ROUND(E48*N48,2)</f>
        <v>16.38</v>
      </c>
      <c r="P48" s="237">
        <v>0</v>
      </c>
      <c r="Q48" s="237">
        <f>ROUND(E48*P48,2)</f>
        <v>0</v>
      </c>
      <c r="R48" s="237"/>
      <c r="S48" s="237" t="s">
        <v>126</v>
      </c>
      <c r="T48" s="238" t="s">
        <v>137</v>
      </c>
      <c r="U48" s="219">
        <v>3.0720000000000001E-2</v>
      </c>
      <c r="V48" s="219">
        <f>ROUND(E48*U48,2)</f>
        <v>0.26</v>
      </c>
      <c r="W48" s="219"/>
      <c r="X48" s="219" t="s">
        <v>128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47" t="s">
        <v>153</v>
      </c>
      <c r="D49" s="239"/>
      <c r="E49" s="239"/>
      <c r="F49" s="239"/>
      <c r="G49" s="23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0" t="s">
        <v>175</v>
      </c>
      <c r="D50" s="242"/>
      <c r="E50" s="242"/>
      <c r="F50" s="242"/>
      <c r="G50" s="242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0" t="s">
        <v>176</v>
      </c>
      <c r="D51" s="242"/>
      <c r="E51" s="242"/>
      <c r="F51" s="242"/>
      <c r="G51" s="242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- úprava  ukládaného  materiálu  vlhčením,  tříděním,  promícháním  nebo  vysoušením,  příp. jiné úpravy za účelem zlepšení jeho  mech. vlastností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0" t="s">
        <v>380</v>
      </c>
      <c r="D52" s="242"/>
      <c r="E52" s="242"/>
      <c r="F52" s="242"/>
      <c r="G52" s="242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177</v>
      </c>
      <c r="D53" s="242"/>
      <c r="E53" s="242"/>
      <c r="F53" s="242"/>
      <c r="G53" s="242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0" t="s">
        <v>178</v>
      </c>
      <c r="D54" s="242"/>
      <c r="E54" s="242"/>
      <c r="F54" s="242"/>
      <c r="G54" s="242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0" t="s">
        <v>179</v>
      </c>
      <c r="D55" s="242"/>
      <c r="E55" s="242"/>
      <c r="F55" s="242"/>
      <c r="G55" s="242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0" t="s">
        <v>180</v>
      </c>
      <c r="D56" s="242"/>
      <c r="E56" s="242"/>
      <c r="F56" s="242"/>
      <c r="G56" s="242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0" t="s">
        <v>181</v>
      </c>
      <c r="D57" s="242"/>
      <c r="E57" s="242"/>
      <c r="F57" s="242"/>
      <c r="G57" s="242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0" t="s">
        <v>182</v>
      </c>
      <c r="D58" s="242"/>
      <c r="E58" s="242"/>
      <c r="F58" s="242"/>
      <c r="G58" s="242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0" t="s">
        <v>183</v>
      </c>
      <c r="D59" s="242"/>
      <c r="E59" s="242"/>
      <c r="F59" s="242"/>
      <c r="G59" s="242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131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0" t="s">
        <v>184</v>
      </c>
      <c r="D60" s="242"/>
      <c r="E60" s="242"/>
      <c r="F60" s="242"/>
      <c r="G60" s="242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0" t="s">
        <v>185</v>
      </c>
      <c r="D61" s="242"/>
      <c r="E61" s="242"/>
      <c r="F61" s="242"/>
      <c r="G61" s="242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1" outlineLevel="1" x14ac:dyDescent="0.25">
      <c r="A62" s="217"/>
      <c r="B62" s="218"/>
      <c r="C62" s="250" t="s">
        <v>186</v>
      </c>
      <c r="D62" s="242"/>
      <c r="E62" s="242"/>
      <c r="F62" s="242"/>
      <c r="G62" s="242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1" t="str">
        <f>C62</f>
        <v>- veškeré  pomocné konstrukce umožňující provedení  zemní konstrukce  (příjezdy,  sjezdy,  nájezdy, lešení, podpěrné konstrukce, přemostění, zpevněné plochy, zakrytí a pod.)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48" t="s">
        <v>187</v>
      </c>
      <c r="D63" s="223"/>
      <c r="E63" s="224">
        <v>1.35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48" t="s">
        <v>188</v>
      </c>
      <c r="D64" s="223"/>
      <c r="E64" s="224">
        <v>7.1805000000000003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9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7</v>
      </c>
      <c r="B66" s="233" t="s">
        <v>189</v>
      </c>
      <c r="C66" s="246" t="s">
        <v>190</v>
      </c>
      <c r="D66" s="234" t="s">
        <v>191</v>
      </c>
      <c r="E66" s="235">
        <v>282.21499999999997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126</v>
      </c>
      <c r="T66" s="238" t="s">
        <v>137</v>
      </c>
      <c r="U66" s="219">
        <v>0</v>
      </c>
      <c r="V66" s="219">
        <f>ROUND(E66*U66,2)</f>
        <v>0</v>
      </c>
      <c r="W66" s="219"/>
      <c r="X66" s="219" t="s">
        <v>128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47" t="s">
        <v>192</v>
      </c>
      <c r="D67" s="239"/>
      <c r="E67" s="239"/>
      <c r="F67" s="239"/>
      <c r="G67" s="23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48" t="s">
        <v>193</v>
      </c>
      <c r="D68" s="223"/>
      <c r="E68" s="224">
        <v>210.52500000000001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48" t="s">
        <v>194</v>
      </c>
      <c r="D69" s="223"/>
      <c r="E69" s="224">
        <v>53.5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48" t="s">
        <v>195</v>
      </c>
      <c r="D70" s="223"/>
      <c r="E70" s="224">
        <v>18.190000000000001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49"/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2">
        <v>8</v>
      </c>
      <c r="B72" s="233" t="s">
        <v>196</v>
      </c>
      <c r="C72" s="246" t="s">
        <v>197</v>
      </c>
      <c r="D72" s="234" t="s">
        <v>191</v>
      </c>
      <c r="E72" s="235">
        <v>237.66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126</v>
      </c>
      <c r="T72" s="238" t="s">
        <v>137</v>
      </c>
      <c r="U72" s="219">
        <v>0</v>
      </c>
      <c r="V72" s="219">
        <f>ROUND(E72*U72,2)</f>
        <v>0</v>
      </c>
      <c r="W72" s="219"/>
      <c r="X72" s="219" t="s">
        <v>128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129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47" t="s">
        <v>153</v>
      </c>
      <c r="D73" s="239"/>
      <c r="E73" s="239"/>
      <c r="F73" s="239"/>
      <c r="G73" s="23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198</v>
      </c>
      <c r="D74" s="242"/>
      <c r="E74" s="242"/>
      <c r="F74" s="242"/>
      <c r="G74" s="242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0" t="s">
        <v>199</v>
      </c>
      <c r="D75" s="242"/>
      <c r="E75" s="242"/>
      <c r="F75" s="242"/>
      <c r="G75" s="242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48" t="s">
        <v>200</v>
      </c>
      <c r="D76" s="223"/>
      <c r="E76" s="224">
        <v>237.66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49"/>
      <c r="D77" s="240"/>
      <c r="E77" s="240"/>
      <c r="F77" s="240"/>
      <c r="G77" s="240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2">
        <v>9</v>
      </c>
      <c r="B78" s="233" t="s">
        <v>201</v>
      </c>
      <c r="C78" s="246" t="s">
        <v>202</v>
      </c>
      <c r="D78" s="234" t="s">
        <v>191</v>
      </c>
      <c r="E78" s="235">
        <v>237.66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3.0000000000000001E-5</v>
      </c>
      <c r="O78" s="237">
        <f>ROUND(E78*N78,2)</f>
        <v>0.01</v>
      </c>
      <c r="P78" s="237">
        <v>0</v>
      </c>
      <c r="Q78" s="237">
        <f>ROUND(E78*P78,2)</f>
        <v>0</v>
      </c>
      <c r="R78" s="237"/>
      <c r="S78" s="237" t="s">
        <v>126</v>
      </c>
      <c r="T78" s="238" t="s">
        <v>137</v>
      </c>
      <c r="U78" s="219">
        <v>0</v>
      </c>
      <c r="V78" s="219">
        <f>ROUND(E78*U78,2)</f>
        <v>0</v>
      </c>
      <c r="W78" s="219"/>
      <c r="X78" s="219" t="s">
        <v>128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129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47" t="s">
        <v>203</v>
      </c>
      <c r="D79" s="239"/>
      <c r="E79" s="239"/>
      <c r="F79" s="239"/>
      <c r="G79" s="23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131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Zahrnuje dodání předepsané travní směsi, její výsev na ornici, zalévání, první pokosení, to vše bez ohledu na sklon terénu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48" t="s">
        <v>204</v>
      </c>
      <c r="D80" s="223"/>
      <c r="E80" s="224">
        <v>237.66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49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10</v>
      </c>
      <c r="B82" s="233" t="s">
        <v>205</v>
      </c>
      <c r="C82" s="246" t="s">
        <v>124</v>
      </c>
      <c r="D82" s="234" t="s">
        <v>147</v>
      </c>
      <c r="E82" s="235">
        <v>81.643249999999995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126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128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47" t="s">
        <v>206</v>
      </c>
      <c r="D83" s="239"/>
      <c r="E83" s="239"/>
      <c r="F83" s="239"/>
      <c r="G83" s="23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48" t="s">
        <v>207</v>
      </c>
      <c r="D84" s="223"/>
      <c r="E84" s="224">
        <v>2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48" t="s">
        <v>172</v>
      </c>
      <c r="D85" s="223"/>
      <c r="E85" s="224">
        <v>7.2930000000000001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133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48" t="s">
        <v>208</v>
      </c>
      <c r="D86" s="223"/>
      <c r="E86" s="224">
        <v>44.210250000000002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133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48" t="s">
        <v>209</v>
      </c>
      <c r="D87" s="223"/>
      <c r="E87" s="224">
        <v>28.14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49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11</v>
      </c>
      <c r="B89" s="233" t="s">
        <v>210</v>
      </c>
      <c r="C89" s="246" t="s">
        <v>124</v>
      </c>
      <c r="D89" s="234" t="s">
        <v>211</v>
      </c>
      <c r="E89" s="235">
        <v>30.350480000000001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126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128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48" t="s">
        <v>139</v>
      </c>
      <c r="D90" s="223"/>
      <c r="E90" s="224">
        <v>7.2215999999999996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48" t="s">
        <v>212</v>
      </c>
      <c r="D91" s="223"/>
      <c r="E91" s="224">
        <v>10.51313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48" t="s">
        <v>213</v>
      </c>
      <c r="D92" s="223"/>
      <c r="E92" s="224">
        <v>12.61575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49"/>
      <c r="D93" s="240"/>
      <c r="E93" s="240"/>
      <c r="F93" s="240"/>
      <c r="G93" s="240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134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2">
        <v>12</v>
      </c>
      <c r="B94" s="233" t="s">
        <v>214</v>
      </c>
      <c r="C94" s="246" t="s">
        <v>215</v>
      </c>
      <c r="D94" s="234" t="s">
        <v>147</v>
      </c>
      <c r="E94" s="235">
        <v>12.83625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2.2000000000000002</v>
      </c>
      <c r="Q94" s="237">
        <f>ROUND(E94*P94,2)</f>
        <v>28.24</v>
      </c>
      <c r="R94" s="237"/>
      <c r="S94" s="237" t="s">
        <v>126</v>
      </c>
      <c r="T94" s="238" t="s">
        <v>137</v>
      </c>
      <c r="U94" s="219">
        <v>0</v>
      </c>
      <c r="V94" s="219">
        <f>ROUND(E94*U94,2)</f>
        <v>0</v>
      </c>
      <c r="W94" s="219"/>
      <c r="X94" s="219" t="s">
        <v>128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129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47" t="s">
        <v>138</v>
      </c>
      <c r="D95" s="239"/>
      <c r="E95" s="239"/>
      <c r="F95" s="239"/>
      <c r="G95" s="23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131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1" t="str">
        <f>C95</f>
        <v>Položka zahrnuje veškerou manipulaci s vybouranou sutí a s vybouranými hmotami vč. uložení na skládku.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48" t="s">
        <v>132</v>
      </c>
      <c r="D96" s="223"/>
      <c r="E96" s="224">
        <v>12.83625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49"/>
      <c r="D97" s="240"/>
      <c r="E97" s="240"/>
      <c r="F97" s="240"/>
      <c r="G97" s="240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134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2">
        <v>13</v>
      </c>
      <c r="B98" s="233" t="s">
        <v>216</v>
      </c>
      <c r="C98" s="246" t="s">
        <v>217</v>
      </c>
      <c r="D98" s="234" t="s">
        <v>147</v>
      </c>
      <c r="E98" s="235">
        <v>72.350250000000003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5.77E-3</v>
      </c>
      <c r="O98" s="237">
        <f>ROUND(E98*N98,2)</f>
        <v>0.42</v>
      </c>
      <c r="P98" s="237">
        <v>0</v>
      </c>
      <c r="Q98" s="237">
        <f>ROUND(E98*P98,2)</f>
        <v>0</v>
      </c>
      <c r="R98" s="237"/>
      <c r="S98" s="237" t="s">
        <v>126</v>
      </c>
      <c r="T98" s="238" t="s">
        <v>137</v>
      </c>
      <c r="U98" s="219">
        <v>0</v>
      </c>
      <c r="V98" s="219">
        <f>ROUND(E98*U98,2)</f>
        <v>0</v>
      </c>
      <c r="W98" s="219"/>
      <c r="X98" s="219" t="s">
        <v>128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129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47" t="s">
        <v>153</v>
      </c>
      <c r="D99" s="239"/>
      <c r="E99" s="239"/>
      <c r="F99" s="239"/>
      <c r="G99" s="23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131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0" t="s">
        <v>154</v>
      </c>
      <c r="D100" s="242"/>
      <c r="E100" s="242"/>
      <c r="F100" s="242"/>
      <c r="G100" s="242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0" t="s">
        <v>155</v>
      </c>
      <c r="D101" s="242"/>
      <c r="E101" s="242"/>
      <c r="F101" s="242"/>
      <c r="G101" s="242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0" t="s">
        <v>156</v>
      </c>
      <c r="D102" s="242"/>
      <c r="E102" s="242"/>
      <c r="F102" s="242"/>
      <c r="G102" s="242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0" t="s">
        <v>157</v>
      </c>
      <c r="D103" s="242"/>
      <c r="E103" s="242"/>
      <c r="F103" s="242"/>
      <c r="G103" s="242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1" t="str">
        <f>C103</f>
        <v>- ztížení vykopávek v blízkosti podzemního vedení, konstrukcí a objektů vč. jejich dočasného zajištění</v>
      </c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0" t="s">
        <v>158</v>
      </c>
      <c r="D104" s="242"/>
      <c r="E104" s="242"/>
      <c r="F104" s="242"/>
      <c r="G104" s="242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0" t="s">
        <v>159</v>
      </c>
      <c r="D105" s="242"/>
      <c r="E105" s="242"/>
      <c r="F105" s="242"/>
      <c r="G105" s="242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0" t="s">
        <v>160</v>
      </c>
      <c r="D106" s="242"/>
      <c r="E106" s="242"/>
      <c r="F106" s="242"/>
      <c r="G106" s="242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41" t="str">
        <f>C106</f>
        <v>- čerpání vody vč. čerpacích jímek, potrubí a pohotovostní čerpací soupravy (viz ustanovení k pol. 1151,2)</v>
      </c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0" t="s">
        <v>161</v>
      </c>
      <c r="D107" s="242"/>
      <c r="E107" s="242"/>
      <c r="F107" s="242"/>
      <c r="G107" s="242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0" t="s">
        <v>162</v>
      </c>
      <c r="D108" s="242"/>
      <c r="E108" s="242"/>
      <c r="F108" s="242"/>
      <c r="G108" s="242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0" t="s">
        <v>163</v>
      </c>
      <c r="D109" s="242"/>
      <c r="E109" s="242"/>
      <c r="F109" s="242"/>
      <c r="G109" s="242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0" t="s">
        <v>164</v>
      </c>
      <c r="D110" s="242"/>
      <c r="E110" s="242"/>
      <c r="F110" s="242"/>
      <c r="G110" s="242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131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41" t="str">
        <f>C110</f>
        <v>- svahování a přesvah. svahů do konečného tvaru, výměna hornin v podloží a v pláni znehodnocené klimatickými vlivy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0" t="s">
        <v>165</v>
      </c>
      <c r="D111" s="242"/>
      <c r="E111" s="242"/>
      <c r="F111" s="242"/>
      <c r="G111" s="242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0" t="s">
        <v>166</v>
      </c>
      <c r="D112" s="242"/>
      <c r="E112" s="242"/>
      <c r="F112" s="242"/>
      <c r="G112" s="242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0" t="s">
        <v>167</v>
      </c>
      <c r="D113" s="242"/>
      <c r="E113" s="242"/>
      <c r="F113" s="242"/>
      <c r="G113" s="242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0" t="s">
        <v>168</v>
      </c>
      <c r="D114" s="242"/>
      <c r="E114" s="242"/>
      <c r="F114" s="242"/>
      <c r="G114" s="242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0" t="s">
        <v>218</v>
      </c>
      <c r="D115" s="242"/>
      <c r="E115" s="242"/>
      <c r="F115" s="242"/>
      <c r="G115" s="242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0" t="s">
        <v>219</v>
      </c>
      <c r="D116" s="242"/>
      <c r="E116" s="242"/>
      <c r="F116" s="242"/>
      <c r="G116" s="242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0" t="s">
        <v>220</v>
      </c>
      <c r="D117" s="242"/>
      <c r="E117" s="242"/>
      <c r="F117" s="242"/>
      <c r="G117" s="242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0" t="s">
        <v>169</v>
      </c>
      <c r="D118" s="242"/>
      <c r="E118" s="242"/>
      <c r="F118" s="242"/>
      <c r="G118" s="242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131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0" t="s">
        <v>170</v>
      </c>
      <c r="D119" s="242"/>
      <c r="E119" s="242"/>
      <c r="F119" s="242"/>
      <c r="G119" s="242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1" outlineLevel="1" x14ac:dyDescent="0.25">
      <c r="A120" s="217"/>
      <c r="B120" s="218"/>
      <c r="C120" s="250" t="s">
        <v>171</v>
      </c>
      <c r="D120" s="242"/>
      <c r="E120" s="242"/>
      <c r="F120" s="242"/>
      <c r="G120" s="242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131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1" t="str">
        <f>C120</f>
        <v>- veškeré pomocné konstrukce umožňující provedení vykopávky (příjezdy, sjezdy, nájezdy, lešení, podpěr. konstr., přemostění, zpevněné plochy, zakrytí a pod.)</v>
      </c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48" t="s">
        <v>208</v>
      </c>
      <c r="D121" s="223"/>
      <c r="E121" s="224">
        <v>44.210250000000002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48" t="s">
        <v>209</v>
      </c>
      <c r="D122" s="223"/>
      <c r="E122" s="224">
        <v>28.14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49"/>
      <c r="D123" s="240"/>
      <c r="E123" s="240"/>
      <c r="F123" s="240"/>
      <c r="G123" s="240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32">
        <v>14</v>
      </c>
      <c r="B124" s="233" t="s">
        <v>221</v>
      </c>
      <c r="C124" s="246" t="s">
        <v>222</v>
      </c>
      <c r="D124" s="234" t="s">
        <v>147</v>
      </c>
      <c r="E124" s="235">
        <v>2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1.634E-2</v>
      </c>
      <c r="O124" s="237">
        <f>ROUND(E124*N124,2)</f>
        <v>0.03</v>
      </c>
      <c r="P124" s="237">
        <v>0</v>
      </c>
      <c r="Q124" s="237">
        <f>ROUND(E124*P124,2)</f>
        <v>0</v>
      </c>
      <c r="R124" s="237"/>
      <c r="S124" s="237" t="s">
        <v>126</v>
      </c>
      <c r="T124" s="238" t="s">
        <v>137</v>
      </c>
      <c r="U124" s="219">
        <v>0</v>
      </c>
      <c r="V124" s="219">
        <f>ROUND(E124*U124,2)</f>
        <v>0</v>
      </c>
      <c r="W124" s="219"/>
      <c r="X124" s="219" t="s">
        <v>128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129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47" t="s">
        <v>153</v>
      </c>
      <c r="D125" s="239"/>
      <c r="E125" s="239"/>
      <c r="F125" s="239"/>
      <c r="G125" s="23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0" t="s">
        <v>154</v>
      </c>
      <c r="D126" s="242"/>
      <c r="E126" s="242"/>
      <c r="F126" s="242"/>
      <c r="G126" s="242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0" t="s">
        <v>155</v>
      </c>
      <c r="D127" s="242"/>
      <c r="E127" s="242"/>
      <c r="F127" s="242"/>
      <c r="G127" s="242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0" t="s">
        <v>156</v>
      </c>
      <c r="D128" s="242"/>
      <c r="E128" s="242"/>
      <c r="F128" s="242"/>
      <c r="G128" s="242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0" t="s">
        <v>157</v>
      </c>
      <c r="D129" s="242"/>
      <c r="E129" s="242"/>
      <c r="F129" s="242"/>
      <c r="G129" s="242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1" t="str">
        <f>C129</f>
        <v>- ztížení vykopávek v blízkosti podzemního vedení, konstrukcí a objektů vč. jejich dočasného zajištění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0" t="s">
        <v>158</v>
      </c>
      <c r="D130" s="242"/>
      <c r="E130" s="242"/>
      <c r="F130" s="242"/>
      <c r="G130" s="242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131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0" t="s">
        <v>159</v>
      </c>
      <c r="D131" s="242"/>
      <c r="E131" s="242"/>
      <c r="F131" s="242"/>
      <c r="G131" s="242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0" t="s">
        <v>160</v>
      </c>
      <c r="D132" s="242"/>
      <c r="E132" s="242"/>
      <c r="F132" s="242"/>
      <c r="G132" s="242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41" t="str">
        <f>C132</f>
        <v>- čerpání vody vč. čerpacích jímek, potrubí a pohotovostní čerpací soupravy (viz ustanovení k pol. 1151,2)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0" t="s">
        <v>161</v>
      </c>
      <c r="D133" s="242"/>
      <c r="E133" s="242"/>
      <c r="F133" s="242"/>
      <c r="G133" s="242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50" t="s">
        <v>162</v>
      </c>
      <c r="D134" s="242"/>
      <c r="E134" s="242"/>
      <c r="F134" s="242"/>
      <c r="G134" s="242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0" t="s">
        <v>163</v>
      </c>
      <c r="D135" s="242"/>
      <c r="E135" s="242"/>
      <c r="F135" s="242"/>
      <c r="G135" s="242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0" t="s">
        <v>164</v>
      </c>
      <c r="D136" s="242"/>
      <c r="E136" s="242"/>
      <c r="F136" s="242"/>
      <c r="G136" s="242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131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41" t="str">
        <f>C136</f>
        <v>- svahování a přesvah. svahů do konečného tvaru, výměna hornin v podloží a v pláni znehodnocené klimatickými vlivy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0" t="s">
        <v>165</v>
      </c>
      <c r="D137" s="242"/>
      <c r="E137" s="242"/>
      <c r="F137" s="242"/>
      <c r="G137" s="242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0" t="s">
        <v>166</v>
      </c>
      <c r="D138" s="242"/>
      <c r="E138" s="242"/>
      <c r="F138" s="242"/>
      <c r="G138" s="242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131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0" t="s">
        <v>167</v>
      </c>
      <c r="D139" s="242"/>
      <c r="E139" s="242"/>
      <c r="F139" s="242"/>
      <c r="G139" s="242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50" t="s">
        <v>168</v>
      </c>
      <c r="D140" s="242"/>
      <c r="E140" s="242"/>
      <c r="F140" s="242"/>
      <c r="G140" s="242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0" t="s">
        <v>169</v>
      </c>
      <c r="D141" s="242"/>
      <c r="E141" s="242"/>
      <c r="F141" s="242"/>
      <c r="G141" s="242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0" t="s">
        <v>170</v>
      </c>
      <c r="D142" s="242"/>
      <c r="E142" s="242"/>
      <c r="F142" s="242"/>
      <c r="G142" s="242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1" outlineLevel="1" x14ac:dyDescent="0.25">
      <c r="A143" s="217"/>
      <c r="B143" s="218"/>
      <c r="C143" s="250" t="s">
        <v>171</v>
      </c>
      <c r="D143" s="242"/>
      <c r="E143" s="242"/>
      <c r="F143" s="242"/>
      <c r="G143" s="242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41" t="str">
        <f>C143</f>
        <v>- veškeré pomocné konstrukce umožňující provedení vykopávky (příjezdy, sjezdy, nájezdy, lešení, podpěr. konstr., přemostění, zpevněné plochy, zakrytí a pod.)</v>
      </c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48" t="s">
        <v>207</v>
      </c>
      <c r="D144" s="223"/>
      <c r="E144" s="224">
        <v>2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133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49"/>
      <c r="D145" s="240"/>
      <c r="E145" s="240"/>
      <c r="F145" s="240"/>
      <c r="G145" s="240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5">
      <c r="A146" s="226" t="s">
        <v>121</v>
      </c>
      <c r="B146" s="227" t="s">
        <v>78</v>
      </c>
      <c r="C146" s="245" t="s">
        <v>79</v>
      </c>
      <c r="D146" s="228"/>
      <c r="E146" s="229"/>
      <c r="F146" s="230"/>
      <c r="G146" s="230">
        <f>SUMIF(AG147:AG166,"&lt;&gt;NOR",G147:G166)</f>
        <v>0</v>
      </c>
      <c r="H146" s="230"/>
      <c r="I146" s="230">
        <f>SUM(I147:I166)</f>
        <v>0</v>
      </c>
      <c r="J146" s="230"/>
      <c r="K146" s="230">
        <f>SUM(K147:K166)</f>
        <v>0</v>
      </c>
      <c r="L146" s="230"/>
      <c r="M146" s="230">
        <f>SUM(M147:M166)</f>
        <v>0</v>
      </c>
      <c r="N146" s="230"/>
      <c r="O146" s="230">
        <f>SUM(O147:O166)</f>
        <v>0.5</v>
      </c>
      <c r="P146" s="230"/>
      <c r="Q146" s="230">
        <f>SUM(Q147:Q166)</f>
        <v>0</v>
      </c>
      <c r="R146" s="230"/>
      <c r="S146" s="230"/>
      <c r="T146" s="231"/>
      <c r="U146" s="225"/>
      <c r="V146" s="225">
        <f>SUM(V147:V166)</f>
        <v>0</v>
      </c>
      <c r="W146" s="225"/>
      <c r="X146" s="225"/>
      <c r="AG146" t="s">
        <v>122</v>
      </c>
    </row>
    <row r="147" spans="1:60" outlineLevel="1" x14ac:dyDescent="0.25">
      <c r="A147" s="232">
        <v>15</v>
      </c>
      <c r="B147" s="233" t="s">
        <v>223</v>
      </c>
      <c r="C147" s="246" t="s">
        <v>224</v>
      </c>
      <c r="D147" s="234" t="s">
        <v>147</v>
      </c>
      <c r="E147" s="235">
        <v>0.2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21</v>
      </c>
      <c r="M147" s="237">
        <f>G147*(1+L147/100)</f>
        <v>0</v>
      </c>
      <c r="N147" s="237">
        <v>2.5</v>
      </c>
      <c r="O147" s="237">
        <f>ROUND(E147*N147,2)</f>
        <v>0.5</v>
      </c>
      <c r="P147" s="237">
        <v>0</v>
      </c>
      <c r="Q147" s="237">
        <f>ROUND(E147*P147,2)</f>
        <v>0</v>
      </c>
      <c r="R147" s="237"/>
      <c r="S147" s="237" t="s">
        <v>126</v>
      </c>
      <c r="T147" s="238" t="s">
        <v>137</v>
      </c>
      <c r="U147" s="219">
        <v>0</v>
      </c>
      <c r="V147" s="219">
        <f>ROUND(E147*U147,2)</f>
        <v>0</v>
      </c>
      <c r="W147" s="219"/>
      <c r="X147" s="219" t="s">
        <v>128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129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1" outlineLevel="1" x14ac:dyDescent="0.25">
      <c r="A148" s="217"/>
      <c r="B148" s="218"/>
      <c r="C148" s="247" t="s">
        <v>225</v>
      </c>
      <c r="D148" s="239"/>
      <c r="E148" s="239"/>
      <c r="F148" s="239"/>
      <c r="G148" s="23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131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1" t="str">
        <f>C148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0" t="s">
        <v>226</v>
      </c>
      <c r="D149" s="242"/>
      <c r="E149" s="242"/>
      <c r="F149" s="242"/>
      <c r="G149" s="242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50" t="s">
        <v>227</v>
      </c>
      <c r="D150" s="242"/>
      <c r="E150" s="242"/>
      <c r="F150" s="242"/>
      <c r="G150" s="242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131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0" t="s">
        <v>228</v>
      </c>
      <c r="D151" s="242"/>
      <c r="E151" s="242"/>
      <c r="F151" s="242"/>
      <c r="G151" s="242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41" t="str">
        <f>C151</f>
        <v>- zřízení pracovních a dilatačních spar, včetně potřebných úprav, výplně, vložek, opracování, očištění a ošetření,</v>
      </c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0" t="s">
        <v>229</v>
      </c>
      <c r="D152" s="242"/>
      <c r="E152" s="242"/>
      <c r="F152" s="242"/>
      <c r="G152" s="242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131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41" t="str">
        <f>C152</f>
        <v>- bednění  požadovaných  konstr. (i ztracené) s úpravou  dle požadované  kvality povrchu betonu, včetně odbedňovacích a odskružovacích prostředků,</v>
      </c>
      <c r="BB152" s="210"/>
      <c r="BC152" s="210"/>
      <c r="BD152" s="210"/>
      <c r="BE152" s="210"/>
      <c r="BF152" s="210"/>
      <c r="BG152" s="210"/>
      <c r="BH152" s="210"/>
    </row>
    <row r="153" spans="1:60" ht="21" outlineLevel="1" x14ac:dyDescent="0.25">
      <c r="A153" s="217"/>
      <c r="B153" s="218"/>
      <c r="C153" s="250" t="s">
        <v>230</v>
      </c>
      <c r="D153" s="242"/>
      <c r="E153" s="242"/>
      <c r="F153" s="242"/>
      <c r="G153" s="242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131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41" t="str">
        <f>C153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50" t="s">
        <v>231</v>
      </c>
      <c r="D154" s="242"/>
      <c r="E154" s="242"/>
      <c r="F154" s="242"/>
      <c r="G154" s="242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131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0" t="s">
        <v>232</v>
      </c>
      <c r="D155" s="242"/>
      <c r="E155" s="242"/>
      <c r="F155" s="242"/>
      <c r="G155" s="242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41" t="str">
        <f>C155</f>
        <v>- zřízení  všech  požadovaných  otvorů, kapes, výklenků, prostupů, dutin, drážek a pod., vč. ztížení práce a úprav  kolem nich,</v>
      </c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0" t="s">
        <v>233</v>
      </c>
      <c r="D156" s="242"/>
      <c r="E156" s="242"/>
      <c r="F156" s="242"/>
      <c r="G156" s="242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131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0" t="s">
        <v>234</v>
      </c>
      <c r="D157" s="242"/>
      <c r="E157" s="242"/>
      <c r="F157" s="242"/>
      <c r="G157" s="242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0" t="s">
        <v>235</v>
      </c>
      <c r="D158" s="242"/>
      <c r="E158" s="242"/>
      <c r="F158" s="242"/>
      <c r="G158" s="242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0" t="s">
        <v>236</v>
      </c>
      <c r="D159" s="242"/>
      <c r="E159" s="242"/>
      <c r="F159" s="242"/>
      <c r="G159" s="242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50" t="s">
        <v>237</v>
      </c>
      <c r="D160" s="242"/>
      <c r="E160" s="242"/>
      <c r="F160" s="242"/>
      <c r="G160" s="242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131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0" t="s">
        <v>238</v>
      </c>
      <c r="D161" s="242"/>
      <c r="E161" s="242"/>
      <c r="F161" s="242"/>
      <c r="G161" s="242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0" t="s">
        <v>239</v>
      </c>
      <c r="D162" s="242"/>
      <c r="E162" s="242"/>
      <c r="F162" s="242"/>
      <c r="G162" s="242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131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41" t="str">
        <f>C162</f>
        <v>- opatření  povrchů  betonu  izolací  proti zemní vlhkosti v částech, kde přijdou do styku se zeminou nebo kamenivem,</v>
      </c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0" t="s">
        <v>240</v>
      </c>
      <c r="D163" s="242"/>
      <c r="E163" s="242"/>
      <c r="F163" s="242"/>
      <c r="G163" s="242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0" t="s">
        <v>241</v>
      </c>
      <c r="D164" s="242"/>
      <c r="E164" s="242"/>
      <c r="F164" s="242"/>
      <c r="G164" s="242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48" t="s">
        <v>242</v>
      </c>
      <c r="D165" s="223"/>
      <c r="E165" s="224">
        <v>0.2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133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49"/>
      <c r="D166" s="240"/>
      <c r="E166" s="240"/>
      <c r="F166" s="240"/>
      <c r="G166" s="240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134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5">
      <c r="A167" s="226" t="s">
        <v>121</v>
      </c>
      <c r="B167" s="227" t="s">
        <v>82</v>
      </c>
      <c r="C167" s="245" t="s">
        <v>49</v>
      </c>
      <c r="D167" s="228"/>
      <c r="E167" s="229"/>
      <c r="F167" s="230"/>
      <c r="G167" s="230">
        <f>SUMIF(AG168:AG283,"&lt;&gt;NOR",G168:G283)</f>
        <v>0</v>
      </c>
      <c r="H167" s="230"/>
      <c r="I167" s="230">
        <f>SUM(I168:I283)</f>
        <v>0</v>
      </c>
      <c r="J167" s="230"/>
      <c r="K167" s="230">
        <f>SUM(K168:K283)</f>
        <v>0</v>
      </c>
      <c r="L167" s="230"/>
      <c r="M167" s="230">
        <f>SUM(M168:M283)</f>
        <v>0</v>
      </c>
      <c r="N167" s="230"/>
      <c r="O167" s="230">
        <f>SUM(O168:O283)</f>
        <v>191.04</v>
      </c>
      <c r="P167" s="230"/>
      <c r="Q167" s="230">
        <f>SUM(Q168:Q283)</f>
        <v>0</v>
      </c>
      <c r="R167" s="230"/>
      <c r="S167" s="230"/>
      <c r="T167" s="231"/>
      <c r="U167" s="225"/>
      <c r="V167" s="225">
        <f>SUM(V168:V283)</f>
        <v>2.31</v>
      </c>
      <c r="W167" s="225"/>
      <c r="X167" s="225"/>
      <c r="AG167" t="s">
        <v>122</v>
      </c>
    </row>
    <row r="168" spans="1:60" outlineLevel="1" x14ac:dyDescent="0.25">
      <c r="A168" s="232">
        <v>16</v>
      </c>
      <c r="B168" s="233" t="s">
        <v>243</v>
      </c>
      <c r="C168" s="246" t="s">
        <v>244</v>
      </c>
      <c r="D168" s="234" t="s">
        <v>191</v>
      </c>
      <c r="E168" s="235">
        <v>210.52500000000001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0.378</v>
      </c>
      <c r="O168" s="237">
        <f>ROUND(E168*N168,2)</f>
        <v>79.58</v>
      </c>
      <c r="P168" s="237">
        <v>0</v>
      </c>
      <c r="Q168" s="237">
        <f>ROUND(E168*P168,2)</f>
        <v>0</v>
      </c>
      <c r="R168" s="237"/>
      <c r="S168" s="237" t="s">
        <v>126</v>
      </c>
      <c r="T168" s="238" t="s">
        <v>137</v>
      </c>
      <c r="U168" s="219">
        <v>6.0499999999999998E-3</v>
      </c>
      <c r="V168" s="219">
        <f>ROUND(E168*U168,2)</f>
        <v>1.27</v>
      </c>
      <c r="W168" s="219"/>
      <c r="X168" s="219" t="s">
        <v>128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129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47" t="s">
        <v>245</v>
      </c>
      <c r="D169" s="239"/>
      <c r="E169" s="239"/>
      <c r="F169" s="239"/>
      <c r="G169" s="23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131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0" t="s">
        <v>246</v>
      </c>
      <c r="D170" s="242"/>
      <c r="E170" s="242"/>
      <c r="F170" s="242"/>
      <c r="G170" s="242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131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0" t="s">
        <v>247</v>
      </c>
      <c r="D171" s="242"/>
      <c r="E171" s="242"/>
      <c r="F171" s="242"/>
      <c r="G171" s="242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0" t="s">
        <v>248</v>
      </c>
      <c r="D172" s="242"/>
      <c r="E172" s="242"/>
      <c r="F172" s="242"/>
      <c r="G172" s="242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131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48" t="s">
        <v>249</v>
      </c>
      <c r="D173" s="223"/>
      <c r="E173" s="224">
        <v>210.52500000000001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49"/>
      <c r="D174" s="240"/>
      <c r="E174" s="240"/>
      <c r="F174" s="240"/>
      <c r="G174" s="240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134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2">
        <v>17</v>
      </c>
      <c r="B175" s="233" t="s">
        <v>250</v>
      </c>
      <c r="C175" s="246" t="s">
        <v>251</v>
      </c>
      <c r="D175" s="234" t="s">
        <v>252</v>
      </c>
      <c r="E175" s="235">
        <v>71.69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7">
        <v>0.441</v>
      </c>
      <c r="O175" s="237">
        <f>ROUND(E175*N175,2)</f>
        <v>31.62</v>
      </c>
      <c r="P175" s="237">
        <v>0</v>
      </c>
      <c r="Q175" s="237">
        <f>ROUND(E175*P175,2)</f>
        <v>0</v>
      </c>
      <c r="R175" s="237"/>
      <c r="S175" s="237" t="s">
        <v>126</v>
      </c>
      <c r="T175" s="238" t="s">
        <v>137</v>
      </c>
      <c r="U175" s="219">
        <v>7.0499999999999998E-3</v>
      </c>
      <c r="V175" s="219">
        <f>ROUND(E175*U175,2)</f>
        <v>0.51</v>
      </c>
      <c r="W175" s="219"/>
      <c r="X175" s="219" t="s">
        <v>128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129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47" t="s">
        <v>245</v>
      </c>
      <c r="D176" s="239"/>
      <c r="E176" s="239"/>
      <c r="F176" s="239"/>
      <c r="G176" s="23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131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0" t="s">
        <v>246</v>
      </c>
      <c r="D177" s="242"/>
      <c r="E177" s="242"/>
      <c r="F177" s="242"/>
      <c r="G177" s="242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50" t="s">
        <v>247</v>
      </c>
      <c r="D178" s="242"/>
      <c r="E178" s="242"/>
      <c r="F178" s="242"/>
      <c r="G178" s="242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131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0" t="s">
        <v>248</v>
      </c>
      <c r="D179" s="242"/>
      <c r="E179" s="242"/>
      <c r="F179" s="242"/>
      <c r="G179" s="242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48" t="s">
        <v>253</v>
      </c>
      <c r="D180" s="223"/>
      <c r="E180" s="224">
        <v>53.5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133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48" t="s">
        <v>254</v>
      </c>
      <c r="D181" s="223"/>
      <c r="E181" s="224">
        <v>18.190000000000001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49"/>
      <c r="D182" s="240"/>
      <c r="E182" s="240"/>
      <c r="F182" s="240"/>
      <c r="G182" s="240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134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32">
        <v>18</v>
      </c>
      <c r="B183" s="233" t="s">
        <v>255</v>
      </c>
      <c r="C183" s="246" t="s">
        <v>256</v>
      </c>
      <c r="D183" s="234" t="s">
        <v>252</v>
      </c>
      <c r="E183" s="235">
        <v>52.5</v>
      </c>
      <c r="F183" s="236"/>
      <c r="G183" s="237">
        <f>ROUND(E183*F183,2)</f>
        <v>0</v>
      </c>
      <c r="H183" s="236"/>
      <c r="I183" s="237">
        <f>ROUND(E183*H183,2)</f>
        <v>0</v>
      </c>
      <c r="J183" s="236"/>
      <c r="K183" s="237">
        <f>ROUND(E183*J183,2)</f>
        <v>0</v>
      </c>
      <c r="L183" s="237">
        <v>21</v>
      </c>
      <c r="M183" s="237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7"/>
      <c r="S183" s="237" t="s">
        <v>126</v>
      </c>
      <c r="T183" s="238" t="s">
        <v>257</v>
      </c>
      <c r="U183" s="219">
        <v>0</v>
      </c>
      <c r="V183" s="219">
        <f>ROUND(E183*U183,2)</f>
        <v>0</v>
      </c>
      <c r="W183" s="219"/>
      <c r="X183" s="219" t="s">
        <v>128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129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47" t="s">
        <v>258</v>
      </c>
      <c r="D184" s="239"/>
      <c r="E184" s="239"/>
      <c r="F184" s="239"/>
      <c r="G184" s="23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131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0" t="s">
        <v>259</v>
      </c>
      <c r="D185" s="242"/>
      <c r="E185" s="242"/>
      <c r="F185" s="242"/>
      <c r="G185" s="242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0" t="s">
        <v>260</v>
      </c>
      <c r="D186" s="242"/>
      <c r="E186" s="242"/>
      <c r="F186" s="242"/>
      <c r="G186" s="242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131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0" t="s">
        <v>261</v>
      </c>
      <c r="D187" s="242"/>
      <c r="E187" s="242"/>
      <c r="F187" s="242"/>
      <c r="G187" s="242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131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50" t="s">
        <v>262</v>
      </c>
      <c r="D188" s="242"/>
      <c r="E188" s="242"/>
      <c r="F188" s="242"/>
      <c r="G188" s="242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131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41" t="str">
        <f>C188</f>
        <v>- úpravu napojení, ukončení podél obrubníků, dilatačních zařízení, odvodňovacích proužků, odvodňovačů, vpustí, šachet a pod.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0" t="s">
        <v>248</v>
      </c>
      <c r="D189" s="242"/>
      <c r="E189" s="242"/>
      <c r="F189" s="242"/>
      <c r="G189" s="242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50" t="s">
        <v>263</v>
      </c>
      <c r="D190" s="242"/>
      <c r="E190" s="242"/>
      <c r="F190" s="242"/>
      <c r="G190" s="242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131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41" t="str">
        <f>C190</f>
        <v>- nezahrnuje těsnění podél obrubníků, dilatačních zařízení, odvodňovacích proužků, odvodňovačů, vpustí, šachet a pod.</v>
      </c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48" t="s">
        <v>264</v>
      </c>
      <c r="D191" s="223"/>
      <c r="E191" s="224">
        <v>52.5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49"/>
      <c r="D192" s="240"/>
      <c r="E192" s="240"/>
      <c r="F192" s="240"/>
      <c r="G192" s="240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134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2">
        <v>19</v>
      </c>
      <c r="B193" s="233" t="s">
        <v>265</v>
      </c>
      <c r="C193" s="246" t="s">
        <v>266</v>
      </c>
      <c r="D193" s="234" t="s">
        <v>252</v>
      </c>
      <c r="E193" s="235">
        <v>18.375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</v>
      </c>
      <c r="O193" s="237">
        <f>ROUND(E193*N193,2)</f>
        <v>0</v>
      </c>
      <c r="P193" s="237">
        <v>0</v>
      </c>
      <c r="Q193" s="237">
        <f>ROUND(E193*P193,2)</f>
        <v>0</v>
      </c>
      <c r="R193" s="237"/>
      <c r="S193" s="237" t="s">
        <v>126</v>
      </c>
      <c r="T193" s="238" t="s">
        <v>267</v>
      </c>
      <c r="U193" s="219">
        <v>0</v>
      </c>
      <c r="V193" s="219">
        <f>ROUND(E193*U193,2)</f>
        <v>0</v>
      </c>
      <c r="W193" s="219"/>
      <c r="X193" s="219" t="s">
        <v>128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129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1" outlineLevel="1" x14ac:dyDescent="0.25">
      <c r="A194" s="217"/>
      <c r="B194" s="218"/>
      <c r="C194" s="247" t="s">
        <v>268</v>
      </c>
      <c r="D194" s="239"/>
      <c r="E194" s="239"/>
      <c r="F194" s="239"/>
      <c r="G194" s="23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131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41" t="str">
        <f>C194</f>
        <v>- dodání dlažebního materiálu v požadované kvalitě, dodání materiálu pro předepsané  lože v tloušťce předepsané dokumentací a pro předepsanou výplň spar</v>
      </c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0" t="s">
        <v>259</v>
      </c>
      <c r="D195" s="242"/>
      <c r="E195" s="242"/>
      <c r="F195" s="242"/>
      <c r="G195" s="242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131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0" t="s">
        <v>269</v>
      </c>
      <c r="D196" s="242"/>
      <c r="E196" s="242"/>
      <c r="F196" s="242"/>
      <c r="G196" s="242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131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41" t="str">
        <f>C196</f>
        <v>- uložení dlažby dle předepsaného technologického předpisu včetně předepsané podkladní vrstvy a předepsané výplně spar</v>
      </c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0" t="s">
        <v>247</v>
      </c>
      <c r="D197" s="242"/>
      <c r="E197" s="242"/>
      <c r="F197" s="242"/>
      <c r="G197" s="242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131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1" outlineLevel="1" x14ac:dyDescent="0.25">
      <c r="A198" s="217"/>
      <c r="B198" s="218"/>
      <c r="C198" s="250" t="s">
        <v>270</v>
      </c>
      <c r="D198" s="242"/>
      <c r="E198" s="242"/>
      <c r="F198" s="242"/>
      <c r="G198" s="242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131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1" t="str">
        <f>C198</f>
        <v>- úpravu napojení, ukončení podél obrubníků, dilatačních zařízení, odvodňovacích proužků, odvodňovačů, vpustí, šachet a pod., nestanoví-li zadávací dokumentace jinak</v>
      </c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0" t="s">
        <v>248</v>
      </c>
      <c r="D199" s="242"/>
      <c r="E199" s="242"/>
      <c r="F199" s="242"/>
      <c r="G199" s="242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131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0" t="s">
        <v>263</v>
      </c>
      <c r="D200" s="242"/>
      <c r="E200" s="242"/>
      <c r="F200" s="242"/>
      <c r="G200" s="242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131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41" t="str">
        <f>C200</f>
        <v>- nezahrnuje těsnění podél obrubníků, dilatačních zařízení, odvodňovacích proužků, odvodňovačů, vpustí, šachet a pod.</v>
      </c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48" t="s">
        <v>271</v>
      </c>
      <c r="D201" s="223"/>
      <c r="E201" s="224">
        <v>18.375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133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49"/>
      <c r="D202" s="240"/>
      <c r="E202" s="240"/>
      <c r="F202" s="240"/>
      <c r="G202" s="240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134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32">
        <v>20</v>
      </c>
      <c r="B203" s="233" t="s">
        <v>272</v>
      </c>
      <c r="C203" s="246" t="s">
        <v>273</v>
      </c>
      <c r="D203" s="234" t="s">
        <v>191</v>
      </c>
      <c r="E203" s="235">
        <v>192.15</v>
      </c>
      <c r="F203" s="236"/>
      <c r="G203" s="237">
        <f>ROUND(E203*F203,2)</f>
        <v>0</v>
      </c>
      <c r="H203" s="236"/>
      <c r="I203" s="237">
        <f>ROUND(E203*H203,2)</f>
        <v>0</v>
      </c>
      <c r="J203" s="236"/>
      <c r="K203" s="237">
        <f>ROUND(E203*J203,2)</f>
        <v>0</v>
      </c>
      <c r="L203" s="237">
        <v>21</v>
      </c>
      <c r="M203" s="237">
        <f>G203*(1+L203/100)</f>
        <v>0</v>
      </c>
      <c r="N203" s="237">
        <v>0.18803</v>
      </c>
      <c r="O203" s="237">
        <f>ROUND(E203*N203,2)</f>
        <v>36.130000000000003</v>
      </c>
      <c r="P203" s="237">
        <v>0</v>
      </c>
      <c r="Q203" s="237">
        <f>ROUND(E203*P203,2)</f>
        <v>0</v>
      </c>
      <c r="R203" s="237"/>
      <c r="S203" s="237" t="s">
        <v>126</v>
      </c>
      <c r="T203" s="238" t="s">
        <v>137</v>
      </c>
      <c r="U203" s="219">
        <v>0</v>
      </c>
      <c r="V203" s="219">
        <f>ROUND(E203*U203,2)</f>
        <v>0</v>
      </c>
      <c r="W203" s="219"/>
      <c r="X203" s="219" t="s">
        <v>128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129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1" outlineLevel="1" x14ac:dyDescent="0.25">
      <c r="A204" s="217"/>
      <c r="B204" s="218"/>
      <c r="C204" s="247" t="s">
        <v>268</v>
      </c>
      <c r="D204" s="239"/>
      <c r="E204" s="239"/>
      <c r="F204" s="239"/>
      <c r="G204" s="23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131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41" t="str">
        <f>C204</f>
        <v>- dodání dlažebního materiálu v požadované kvalitě, dodání materiálu pro předepsané  lože v tloušťce předepsané dokumentací a pro předepsanou výplň spar</v>
      </c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0" t="s">
        <v>259</v>
      </c>
      <c r="D205" s="242"/>
      <c r="E205" s="242"/>
      <c r="F205" s="242"/>
      <c r="G205" s="242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131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0" t="s">
        <v>269</v>
      </c>
      <c r="D206" s="242"/>
      <c r="E206" s="242"/>
      <c r="F206" s="242"/>
      <c r="G206" s="242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131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41" t="str">
        <f>C206</f>
        <v>- uložení dlažby dle předepsaného technologického předpisu včetně předepsané podkladní vrstvy a předepsané výplně spar</v>
      </c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0" t="s">
        <v>247</v>
      </c>
      <c r="D207" s="242"/>
      <c r="E207" s="242"/>
      <c r="F207" s="242"/>
      <c r="G207" s="242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131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1" outlineLevel="1" x14ac:dyDescent="0.25">
      <c r="A208" s="217"/>
      <c r="B208" s="218"/>
      <c r="C208" s="250" t="s">
        <v>270</v>
      </c>
      <c r="D208" s="242"/>
      <c r="E208" s="242"/>
      <c r="F208" s="242"/>
      <c r="G208" s="242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131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41" t="str">
        <f>C208</f>
        <v>- úpravu napojení, ukončení podél obrubníků, dilatačních zařízení, odvodňovacích proužků, odvodňovačů, vpustí, šachet a pod., nestanoví-li zadávací dokumentace jinak</v>
      </c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50" t="s">
        <v>248</v>
      </c>
      <c r="D209" s="242"/>
      <c r="E209" s="242"/>
      <c r="F209" s="242"/>
      <c r="G209" s="242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131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0" t="s">
        <v>263</v>
      </c>
      <c r="D210" s="242"/>
      <c r="E210" s="242"/>
      <c r="F210" s="242"/>
      <c r="G210" s="242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131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1" t="str">
        <f>C210</f>
        <v>- nezahrnuje těsnění podél obrubníků, dilatačních zařízení, odvodňovacích proužků, odvodňovačů, vpustí, šachet a pod.</v>
      </c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48" t="s">
        <v>274</v>
      </c>
      <c r="D211" s="223"/>
      <c r="E211" s="224">
        <v>192.15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133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49"/>
      <c r="D212" s="240"/>
      <c r="E212" s="240"/>
      <c r="F212" s="240"/>
      <c r="G212" s="240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134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32">
        <v>21</v>
      </c>
      <c r="B213" s="233" t="s">
        <v>275</v>
      </c>
      <c r="C213" s="246" t="s">
        <v>276</v>
      </c>
      <c r="D213" s="234" t="s">
        <v>277</v>
      </c>
      <c r="E213" s="235">
        <v>290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21</v>
      </c>
      <c r="M213" s="237">
        <f>G213*(1+L213/100)</f>
        <v>0</v>
      </c>
      <c r="N213" s="237">
        <v>3.5999999999999999E-3</v>
      </c>
      <c r="O213" s="237">
        <f>ROUND(E213*N213,2)</f>
        <v>1.04</v>
      </c>
      <c r="P213" s="237">
        <v>0</v>
      </c>
      <c r="Q213" s="237">
        <f>ROUND(E213*P213,2)</f>
        <v>0</v>
      </c>
      <c r="R213" s="237"/>
      <c r="S213" s="237" t="s">
        <v>126</v>
      </c>
      <c r="T213" s="238" t="s">
        <v>137</v>
      </c>
      <c r="U213" s="219">
        <v>0</v>
      </c>
      <c r="V213" s="219">
        <f>ROUND(E213*U213,2)</f>
        <v>0</v>
      </c>
      <c r="W213" s="219"/>
      <c r="X213" s="219" t="s">
        <v>128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129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47" t="s">
        <v>153</v>
      </c>
      <c r="D214" s="239"/>
      <c r="E214" s="239"/>
      <c r="F214" s="239"/>
      <c r="G214" s="23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131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0" t="s">
        <v>278</v>
      </c>
      <c r="D215" s="242"/>
      <c r="E215" s="242"/>
      <c r="F215" s="242"/>
      <c r="G215" s="242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131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0" t="s">
        <v>279</v>
      </c>
      <c r="D216" s="242"/>
      <c r="E216" s="242"/>
      <c r="F216" s="242"/>
      <c r="G216" s="242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131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48" t="s">
        <v>280</v>
      </c>
      <c r="D217" s="223"/>
      <c r="E217" s="224">
        <v>290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133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49"/>
      <c r="D218" s="240"/>
      <c r="E218" s="240"/>
      <c r="F218" s="240"/>
      <c r="G218" s="240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134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2">
        <v>22</v>
      </c>
      <c r="B219" s="233" t="s">
        <v>281</v>
      </c>
      <c r="C219" s="246" t="s">
        <v>282</v>
      </c>
      <c r="D219" s="234" t="s">
        <v>191</v>
      </c>
      <c r="E219" s="235">
        <v>52.5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0.441</v>
      </c>
      <c r="O219" s="237">
        <f>ROUND(E219*N219,2)</f>
        <v>23.15</v>
      </c>
      <c r="P219" s="237">
        <v>0</v>
      </c>
      <c r="Q219" s="237">
        <f>ROUND(E219*P219,2)</f>
        <v>0</v>
      </c>
      <c r="R219" s="237"/>
      <c r="S219" s="237" t="s">
        <v>126</v>
      </c>
      <c r="T219" s="238" t="s">
        <v>137</v>
      </c>
      <c r="U219" s="219">
        <v>7.0499999999999998E-3</v>
      </c>
      <c r="V219" s="219">
        <f>ROUND(E219*U219,2)</f>
        <v>0.37</v>
      </c>
      <c r="W219" s="219"/>
      <c r="X219" s="219" t="s">
        <v>128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129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47" t="s">
        <v>245</v>
      </c>
      <c r="D220" s="239"/>
      <c r="E220" s="239"/>
      <c r="F220" s="239"/>
      <c r="G220" s="23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131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0" t="s">
        <v>246</v>
      </c>
      <c r="D221" s="242"/>
      <c r="E221" s="242"/>
      <c r="F221" s="242"/>
      <c r="G221" s="242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131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0" t="s">
        <v>247</v>
      </c>
      <c r="D222" s="242"/>
      <c r="E222" s="242"/>
      <c r="F222" s="242"/>
      <c r="G222" s="242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131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0" t="s">
        <v>248</v>
      </c>
      <c r="D223" s="242"/>
      <c r="E223" s="242"/>
      <c r="F223" s="242"/>
      <c r="G223" s="242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48" t="s">
        <v>283</v>
      </c>
      <c r="D224" s="223"/>
      <c r="E224" s="224">
        <v>52.5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133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49"/>
      <c r="D225" s="240"/>
      <c r="E225" s="240"/>
      <c r="F225" s="240"/>
      <c r="G225" s="240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32">
        <v>23</v>
      </c>
      <c r="B226" s="233" t="s">
        <v>284</v>
      </c>
      <c r="C226" s="246" t="s">
        <v>285</v>
      </c>
      <c r="D226" s="234" t="s">
        <v>191</v>
      </c>
      <c r="E226" s="235">
        <v>18.190000000000001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7">
        <v>0.55125000000000002</v>
      </c>
      <c r="O226" s="237">
        <f>ROUND(E226*N226,2)</f>
        <v>10.029999999999999</v>
      </c>
      <c r="P226" s="237">
        <v>0</v>
      </c>
      <c r="Q226" s="237">
        <f>ROUND(E226*P226,2)</f>
        <v>0</v>
      </c>
      <c r="R226" s="237"/>
      <c r="S226" s="237" t="s">
        <v>126</v>
      </c>
      <c r="T226" s="238" t="s">
        <v>137</v>
      </c>
      <c r="U226" s="219">
        <v>8.8100000000000001E-3</v>
      </c>
      <c r="V226" s="219">
        <f>ROUND(E226*U226,2)</f>
        <v>0.16</v>
      </c>
      <c r="W226" s="219"/>
      <c r="X226" s="219" t="s">
        <v>128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129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47" t="s">
        <v>245</v>
      </c>
      <c r="D227" s="239"/>
      <c r="E227" s="239"/>
      <c r="F227" s="239"/>
      <c r="G227" s="23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131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0" t="s">
        <v>246</v>
      </c>
      <c r="D228" s="242"/>
      <c r="E228" s="242"/>
      <c r="F228" s="242"/>
      <c r="G228" s="242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131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0" t="s">
        <v>247</v>
      </c>
      <c r="D229" s="242"/>
      <c r="E229" s="242"/>
      <c r="F229" s="242"/>
      <c r="G229" s="242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131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0" t="s">
        <v>248</v>
      </c>
      <c r="D230" s="242"/>
      <c r="E230" s="242"/>
      <c r="F230" s="242"/>
      <c r="G230" s="242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131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48" t="s">
        <v>286</v>
      </c>
      <c r="D231" s="223"/>
      <c r="E231" s="224">
        <v>18.190000000000001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133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49"/>
      <c r="D232" s="240"/>
      <c r="E232" s="240"/>
      <c r="F232" s="240"/>
      <c r="G232" s="240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134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2">
        <v>24</v>
      </c>
      <c r="B233" s="233" t="s">
        <v>287</v>
      </c>
      <c r="C233" s="246" t="s">
        <v>288</v>
      </c>
      <c r="D233" s="234" t="s">
        <v>191</v>
      </c>
      <c r="E233" s="235">
        <v>52.5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6.0099999999999997E-3</v>
      </c>
      <c r="O233" s="237">
        <f>ROUND(E233*N233,2)</f>
        <v>0.32</v>
      </c>
      <c r="P233" s="237">
        <v>0</v>
      </c>
      <c r="Q233" s="237">
        <f>ROUND(E233*P233,2)</f>
        <v>0</v>
      </c>
      <c r="R233" s="237"/>
      <c r="S233" s="237" t="s">
        <v>126</v>
      </c>
      <c r="T233" s="238" t="s">
        <v>127</v>
      </c>
      <c r="U233" s="219">
        <v>0</v>
      </c>
      <c r="V233" s="219">
        <f>ROUND(E233*U233,2)</f>
        <v>0</v>
      </c>
      <c r="W233" s="219"/>
      <c r="X233" s="219" t="s">
        <v>128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289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47" t="s">
        <v>290</v>
      </c>
      <c r="D234" s="239"/>
      <c r="E234" s="239"/>
      <c r="F234" s="239"/>
      <c r="G234" s="23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131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0" t="s">
        <v>291</v>
      </c>
      <c r="D235" s="242"/>
      <c r="E235" s="242"/>
      <c r="F235" s="242"/>
      <c r="G235" s="242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0" t="s">
        <v>247</v>
      </c>
      <c r="D236" s="242"/>
      <c r="E236" s="242"/>
      <c r="F236" s="242"/>
      <c r="G236" s="242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131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0" t="s">
        <v>292</v>
      </c>
      <c r="D237" s="242"/>
      <c r="E237" s="242"/>
      <c r="F237" s="242"/>
      <c r="G237" s="242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131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48" t="s">
        <v>293</v>
      </c>
      <c r="D238" s="223"/>
      <c r="E238" s="224">
        <v>52.5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133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49"/>
      <c r="D239" s="240"/>
      <c r="E239" s="240"/>
      <c r="F239" s="240"/>
      <c r="G239" s="240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134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2">
        <v>25</v>
      </c>
      <c r="B240" s="233" t="s">
        <v>294</v>
      </c>
      <c r="C240" s="246" t="s">
        <v>295</v>
      </c>
      <c r="D240" s="234" t="s">
        <v>191</v>
      </c>
      <c r="E240" s="235">
        <v>50</v>
      </c>
      <c r="F240" s="236"/>
      <c r="G240" s="237">
        <f>ROUND(E240*F240,2)</f>
        <v>0</v>
      </c>
      <c r="H240" s="236"/>
      <c r="I240" s="237">
        <f>ROUND(E240*H240,2)</f>
        <v>0</v>
      </c>
      <c r="J240" s="236"/>
      <c r="K240" s="237">
        <f>ROUND(E240*J240,2)</f>
        <v>0</v>
      </c>
      <c r="L240" s="237">
        <v>21</v>
      </c>
      <c r="M240" s="237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7"/>
      <c r="S240" s="237" t="s">
        <v>126</v>
      </c>
      <c r="T240" s="238" t="s">
        <v>127</v>
      </c>
      <c r="U240" s="219">
        <v>0</v>
      </c>
      <c r="V240" s="219">
        <f>ROUND(E240*U240,2)</f>
        <v>0</v>
      </c>
      <c r="W240" s="219"/>
      <c r="X240" s="219" t="s">
        <v>128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289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47" t="s">
        <v>290</v>
      </c>
      <c r="D241" s="239"/>
      <c r="E241" s="239"/>
      <c r="F241" s="239"/>
      <c r="G241" s="23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131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0" t="s">
        <v>291</v>
      </c>
      <c r="D242" s="242"/>
      <c r="E242" s="242"/>
      <c r="F242" s="242"/>
      <c r="G242" s="242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131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0" t="s">
        <v>247</v>
      </c>
      <c r="D243" s="242"/>
      <c r="E243" s="242"/>
      <c r="F243" s="242"/>
      <c r="G243" s="242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131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50" t="s">
        <v>292</v>
      </c>
      <c r="D244" s="242"/>
      <c r="E244" s="242"/>
      <c r="F244" s="242"/>
      <c r="G244" s="242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131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48" t="s">
        <v>296</v>
      </c>
      <c r="D245" s="223"/>
      <c r="E245" s="224">
        <v>50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133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49"/>
      <c r="D246" s="240"/>
      <c r="E246" s="240"/>
      <c r="F246" s="240"/>
      <c r="G246" s="240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134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32">
        <v>26</v>
      </c>
      <c r="B247" s="233" t="s">
        <v>297</v>
      </c>
      <c r="C247" s="246" t="s">
        <v>298</v>
      </c>
      <c r="D247" s="234" t="s">
        <v>191</v>
      </c>
      <c r="E247" s="235">
        <v>52.5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0</v>
      </c>
      <c r="O247" s="237">
        <f>ROUND(E247*N247,2)</f>
        <v>0</v>
      </c>
      <c r="P247" s="237">
        <v>0</v>
      </c>
      <c r="Q247" s="237">
        <f>ROUND(E247*P247,2)</f>
        <v>0</v>
      </c>
      <c r="R247" s="237"/>
      <c r="S247" s="237" t="s">
        <v>126</v>
      </c>
      <c r="T247" s="238" t="s">
        <v>127</v>
      </c>
      <c r="U247" s="219">
        <v>0</v>
      </c>
      <c r="V247" s="219">
        <f>ROUND(E247*U247,2)</f>
        <v>0</v>
      </c>
      <c r="W247" s="219"/>
      <c r="X247" s="219" t="s">
        <v>128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289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47" t="s">
        <v>290</v>
      </c>
      <c r="D248" s="239"/>
      <c r="E248" s="239"/>
      <c r="F248" s="239"/>
      <c r="G248" s="23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131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0" t="s">
        <v>291</v>
      </c>
      <c r="D249" s="242"/>
      <c r="E249" s="242"/>
      <c r="F249" s="242"/>
      <c r="G249" s="242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131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17"/>
      <c r="B250" s="218"/>
      <c r="C250" s="250" t="s">
        <v>247</v>
      </c>
      <c r="D250" s="242"/>
      <c r="E250" s="242"/>
      <c r="F250" s="242"/>
      <c r="G250" s="242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131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0" t="s">
        <v>292</v>
      </c>
      <c r="D251" s="242"/>
      <c r="E251" s="242"/>
      <c r="F251" s="242"/>
      <c r="G251" s="242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131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48" t="s">
        <v>299</v>
      </c>
      <c r="D252" s="223"/>
      <c r="E252" s="224">
        <v>52.5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133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49"/>
      <c r="D253" s="240"/>
      <c r="E253" s="240"/>
      <c r="F253" s="240"/>
      <c r="G253" s="240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134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32">
        <v>27</v>
      </c>
      <c r="B254" s="233" t="s">
        <v>300</v>
      </c>
      <c r="C254" s="246" t="s">
        <v>301</v>
      </c>
      <c r="D254" s="234" t="s">
        <v>252</v>
      </c>
      <c r="E254" s="235">
        <v>52.5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0</v>
      </c>
      <c r="Q254" s="237">
        <f>ROUND(E254*P254,2)</f>
        <v>0</v>
      </c>
      <c r="R254" s="237"/>
      <c r="S254" s="237" t="s">
        <v>126</v>
      </c>
      <c r="T254" s="238" t="s">
        <v>127</v>
      </c>
      <c r="U254" s="219">
        <v>0</v>
      </c>
      <c r="V254" s="219">
        <f>ROUND(E254*U254,2)</f>
        <v>0</v>
      </c>
      <c r="W254" s="219"/>
      <c r="X254" s="219" t="s">
        <v>128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289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47" t="s">
        <v>258</v>
      </c>
      <c r="D255" s="239"/>
      <c r="E255" s="239"/>
      <c r="F255" s="239"/>
      <c r="G255" s="23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131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17"/>
      <c r="B256" s="218"/>
      <c r="C256" s="250" t="s">
        <v>259</v>
      </c>
      <c r="D256" s="242"/>
      <c r="E256" s="242"/>
      <c r="F256" s="242"/>
      <c r="G256" s="242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131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50" t="s">
        <v>260</v>
      </c>
      <c r="D257" s="242"/>
      <c r="E257" s="242"/>
      <c r="F257" s="242"/>
      <c r="G257" s="242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131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50" t="s">
        <v>261</v>
      </c>
      <c r="D258" s="242"/>
      <c r="E258" s="242"/>
      <c r="F258" s="242"/>
      <c r="G258" s="242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131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0" t="s">
        <v>262</v>
      </c>
      <c r="D259" s="242"/>
      <c r="E259" s="242"/>
      <c r="F259" s="242"/>
      <c r="G259" s="242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131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41" t="str">
        <f>C259</f>
        <v>- úpravu napojení, ukončení podél obrubníků, dilatačních zařízení, odvodňovacích proužků, odvodňovačů, vpustí, šachet a pod.</v>
      </c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17"/>
      <c r="B260" s="218"/>
      <c r="C260" s="250" t="s">
        <v>248</v>
      </c>
      <c r="D260" s="242"/>
      <c r="E260" s="242"/>
      <c r="F260" s="242"/>
      <c r="G260" s="242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131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50" t="s">
        <v>263</v>
      </c>
      <c r="D261" s="242"/>
      <c r="E261" s="242"/>
      <c r="F261" s="242"/>
      <c r="G261" s="242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131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41" t="str">
        <f>C261</f>
        <v>- nezahrnuje těsnění podél obrubníků, dilatačních zařízení, odvodňovacích proužků, odvodňovačů, vpustí, šachet a pod.</v>
      </c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48" t="s">
        <v>302</v>
      </c>
      <c r="D262" s="223"/>
      <c r="E262" s="224">
        <v>52.5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133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49"/>
      <c r="D263" s="240"/>
      <c r="E263" s="240"/>
      <c r="F263" s="240"/>
      <c r="G263" s="240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134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32">
        <v>28</v>
      </c>
      <c r="B264" s="233" t="s">
        <v>303</v>
      </c>
      <c r="C264" s="246" t="s">
        <v>304</v>
      </c>
      <c r="D264" s="234" t="s">
        <v>252</v>
      </c>
      <c r="E264" s="235">
        <v>52.5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7">
        <v>0</v>
      </c>
      <c r="O264" s="237">
        <f>ROUND(E264*N264,2)</f>
        <v>0</v>
      </c>
      <c r="P264" s="237">
        <v>0</v>
      </c>
      <c r="Q264" s="237">
        <f>ROUND(E264*P264,2)</f>
        <v>0</v>
      </c>
      <c r="R264" s="237"/>
      <c r="S264" s="237" t="s">
        <v>126</v>
      </c>
      <c r="T264" s="238" t="s">
        <v>127</v>
      </c>
      <c r="U264" s="219">
        <v>0</v>
      </c>
      <c r="V264" s="219">
        <f>ROUND(E264*U264,2)</f>
        <v>0</v>
      </c>
      <c r="W264" s="219"/>
      <c r="X264" s="219" t="s">
        <v>128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289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17"/>
      <c r="B265" s="218"/>
      <c r="C265" s="247" t="s">
        <v>258</v>
      </c>
      <c r="D265" s="239"/>
      <c r="E265" s="239"/>
      <c r="F265" s="239"/>
      <c r="G265" s="23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131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50" t="s">
        <v>259</v>
      </c>
      <c r="D266" s="242"/>
      <c r="E266" s="242"/>
      <c r="F266" s="242"/>
      <c r="G266" s="242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131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0" t="s">
        <v>260</v>
      </c>
      <c r="D267" s="242"/>
      <c r="E267" s="242"/>
      <c r="F267" s="242"/>
      <c r="G267" s="242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131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17"/>
      <c r="B268" s="218"/>
      <c r="C268" s="250" t="s">
        <v>261</v>
      </c>
      <c r="D268" s="242"/>
      <c r="E268" s="242"/>
      <c r="F268" s="242"/>
      <c r="G268" s="242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131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17"/>
      <c r="B269" s="218"/>
      <c r="C269" s="250" t="s">
        <v>262</v>
      </c>
      <c r="D269" s="242"/>
      <c r="E269" s="242"/>
      <c r="F269" s="242"/>
      <c r="G269" s="242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131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41" t="str">
        <f>C269</f>
        <v>- úpravu napojení, ukončení podél obrubníků, dilatačních zařízení, odvodňovacích proužků, odvodňovačů, vpustí, šachet a pod.</v>
      </c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50" t="s">
        <v>248</v>
      </c>
      <c r="D270" s="242"/>
      <c r="E270" s="242"/>
      <c r="F270" s="242"/>
      <c r="G270" s="242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131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0" t="s">
        <v>263</v>
      </c>
      <c r="D271" s="242"/>
      <c r="E271" s="242"/>
      <c r="F271" s="242"/>
      <c r="G271" s="242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131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41" t="str">
        <f>C271</f>
        <v>- nezahrnuje těsnění podél obrubníků, dilatačních zařízení, odvodňovacích proužků, odvodňovačů, vpustí, šachet a pod.</v>
      </c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48" t="s">
        <v>305</v>
      </c>
      <c r="D272" s="223"/>
      <c r="E272" s="224">
        <v>52.5</v>
      </c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133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49"/>
      <c r="D273" s="240"/>
      <c r="E273" s="240"/>
      <c r="F273" s="240"/>
      <c r="G273" s="240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134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32">
        <v>29</v>
      </c>
      <c r="B274" s="233" t="s">
        <v>306</v>
      </c>
      <c r="C274" s="246" t="s">
        <v>307</v>
      </c>
      <c r="D274" s="234" t="s">
        <v>191</v>
      </c>
      <c r="E274" s="235">
        <v>17.850000000000001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7">
        <v>0.51400000000000001</v>
      </c>
      <c r="O274" s="237">
        <f>ROUND(E274*N274,2)</f>
        <v>9.17</v>
      </c>
      <c r="P274" s="237">
        <v>0</v>
      </c>
      <c r="Q274" s="237">
        <f>ROUND(E274*P274,2)</f>
        <v>0</v>
      </c>
      <c r="R274" s="237"/>
      <c r="S274" s="237" t="s">
        <v>126</v>
      </c>
      <c r="T274" s="238" t="s">
        <v>137</v>
      </c>
      <c r="U274" s="219">
        <v>0</v>
      </c>
      <c r="V274" s="219">
        <f>ROUND(E274*U274,2)</f>
        <v>0</v>
      </c>
      <c r="W274" s="219"/>
      <c r="X274" s="219" t="s">
        <v>128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129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1" outlineLevel="1" x14ac:dyDescent="0.25">
      <c r="A275" s="217"/>
      <c r="B275" s="218"/>
      <c r="C275" s="247" t="s">
        <v>308</v>
      </c>
      <c r="D275" s="239"/>
      <c r="E275" s="239"/>
      <c r="F275" s="239"/>
      <c r="G275" s="23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131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41" t="str">
        <f>C275</f>
        <v>dodání dlažebního materiálu v požadované kvalitě, dodání materiálu pro předepsané  lože v tloušťce předepsané dokumentací a pro předepsanou výplň spar</v>
      </c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0" t="s">
        <v>259</v>
      </c>
      <c r="D276" s="242"/>
      <c r="E276" s="242"/>
      <c r="F276" s="242"/>
      <c r="G276" s="242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131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50" t="s">
        <v>269</v>
      </c>
      <c r="D277" s="242"/>
      <c r="E277" s="242"/>
      <c r="F277" s="242"/>
      <c r="G277" s="242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131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41" t="str">
        <f>C277</f>
        <v>- uložení dlažby dle předepsaného technologického předpisu včetně předepsané podkladní vrstvy a předepsané výplně spar</v>
      </c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0" t="s">
        <v>247</v>
      </c>
      <c r="D278" s="242"/>
      <c r="E278" s="242"/>
      <c r="F278" s="242"/>
      <c r="G278" s="242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131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17"/>
      <c r="B279" s="218"/>
      <c r="C279" s="250" t="s">
        <v>270</v>
      </c>
      <c r="D279" s="242"/>
      <c r="E279" s="242"/>
      <c r="F279" s="242"/>
      <c r="G279" s="242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131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41" t="str">
        <f>C279</f>
        <v>- úpravu napojení, ukončení podél obrubníků, dilatačních zařízení, odvodňovacích proužků, odvodňovačů, vpustí, šachet a pod., nestanoví-li zadávací dokumentace jinak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17"/>
      <c r="B280" s="218"/>
      <c r="C280" s="250" t="s">
        <v>248</v>
      </c>
      <c r="D280" s="242"/>
      <c r="E280" s="242"/>
      <c r="F280" s="242"/>
      <c r="G280" s="242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131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0" t="s">
        <v>263</v>
      </c>
      <c r="D281" s="242"/>
      <c r="E281" s="242"/>
      <c r="F281" s="242"/>
      <c r="G281" s="242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131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1" t="str">
        <f>C281</f>
        <v>- nezahrnuje těsnění podél obrubníků, dilatačních zařízení, odvodňovacích proužků, odvodňovačů, vpustí, šachet a pod.</v>
      </c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48" t="s">
        <v>309</v>
      </c>
      <c r="D282" s="223"/>
      <c r="E282" s="224">
        <v>17.850000000000001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133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49"/>
      <c r="D283" s="240"/>
      <c r="E283" s="240"/>
      <c r="F283" s="240"/>
      <c r="G283" s="240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134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25">
      <c r="A284" s="226" t="s">
        <v>121</v>
      </c>
      <c r="B284" s="227" t="s">
        <v>83</v>
      </c>
      <c r="C284" s="245" t="s">
        <v>84</v>
      </c>
      <c r="D284" s="228"/>
      <c r="E284" s="229"/>
      <c r="F284" s="230"/>
      <c r="G284" s="230">
        <f>SUMIF(AG285:AG310,"&lt;&gt;NOR",G285:G310)</f>
        <v>0</v>
      </c>
      <c r="H284" s="230"/>
      <c r="I284" s="230">
        <f>SUM(I285:I310)</f>
        <v>0</v>
      </c>
      <c r="J284" s="230"/>
      <c r="K284" s="230">
        <f>SUM(K285:K310)</f>
        <v>0</v>
      </c>
      <c r="L284" s="230"/>
      <c r="M284" s="230">
        <f>SUM(M285:M310)</f>
        <v>0</v>
      </c>
      <c r="N284" s="230"/>
      <c r="O284" s="230">
        <f>SUM(O285:O310)</f>
        <v>2.08</v>
      </c>
      <c r="P284" s="230"/>
      <c r="Q284" s="230">
        <f>SUM(Q285:Q310)</f>
        <v>0</v>
      </c>
      <c r="R284" s="230"/>
      <c r="S284" s="230"/>
      <c r="T284" s="231"/>
      <c r="U284" s="225"/>
      <c r="V284" s="225">
        <f>SUM(V285:V310)</f>
        <v>0.02</v>
      </c>
      <c r="W284" s="225"/>
      <c r="X284" s="225"/>
      <c r="AG284" t="s">
        <v>122</v>
      </c>
    </row>
    <row r="285" spans="1:60" outlineLevel="1" x14ac:dyDescent="0.25">
      <c r="A285" s="232">
        <v>30</v>
      </c>
      <c r="B285" s="233" t="s">
        <v>310</v>
      </c>
      <c r="C285" s="246" t="s">
        <v>311</v>
      </c>
      <c r="D285" s="234" t="s">
        <v>277</v>
      </c>
      <c r="E285" s="235">
        <v>5.0999999999999996</v>
      </c>
      <c r="F285" s="236"/>
      <c r="G285" s="237">
        <f>ROUND(E285*F285,2)</f>
        <v>0</v>
      </c>
      <c r="H285" s="236"/>
      <c r="I285" s="237">
        <f>ROUND(E285*H285,2)</f>
        <v>0</v>
      </c>
      <c r="J285" s="236"/>
      <c r="K285" s="237">
        <f>ROUND(E285*J285,2)</f>
        <v>0</v>
      </c>
      <c r="L285" s="237">
        <v>21</v>
      </c>
      <c r="M285" s="237">
        <f>G285*(1+L285/100)</f>
        <v>0</v>
      </c>
      <c r="N285" s="237">
        <v>2.3999999999999998E-3</v>
      </c>
      <c r="O285" s="237">
        <f>ROUND(E285*N285,2)</f>
        <v>0.01</v>
      </c>
      <c r="P285" s="237">
        <v>0</v>
      </c>
      <c r="Q285" s="237">
        <f>ROUND(E285*P285,2)</f>
        <v>0</v>
      </c>
      <c r="R285" s="237"/>
      <c r="S285" s="237" t="s">
        <v>126</v>
      </c>
      <c r="T285" s="238" t="s">
        <v>137</v>
      </c>
      <c r="U285" s="219">
        <v>0</v>
      </c>
      <c r="V285" s="219">
        <f>ROUND(E285*U285,2)</f>
        <v>0</v>
      </c>
      <c r="W285" s="219"/>
      <c r="X285" s="219" t="s">
        <v>128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129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17"/>
      <c r="B286" s="218"/>
      <c r="C286" s="247" t="s">
        <v>312</v>
      </c>
      <c r="D286" s="239"/>
      <c r="E286" s="239"/>
      <c r="F286" s="239"/>
      <c r="G286" s="23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131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0" t="s">
        <v>313</v>
      </c>
      <c r="D287" s="242"/>
      <c r="E287" s="242"/>
      <c r="F287" s="242"/>
      <c r="G287" s="242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131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17"/>
      <c r="B288" s="218"/>
      <c r="C288" s="250" t="s">
        <v>314</v>
      </c>
      <c r="D288" s="242"/>
      <c r="E288" s="242"/>
      <c r="F288" s="242"/>
      <c r="G288" s="242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131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1" outlineLevel="1" x14ac:dyDescent="0.25">
      <c r="A289" s="217"/>
      <c r="B289" s="218"/>
      <c r="C289" s="250" t="s">
        <v>315</v>
      </c>
      <c r="D289" s="242"/>
      <c r="E289" s="242"/>
      <c r="F289" s="242"/>
      <c r="G289" s="242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131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41" t="str">
        <f>C289</f>
        <v>- dodání veškerého trubního a pomocného materiálu  (trouby,  trubky,  tvarovky,  spojovací a těsnící  materiál a pod.), podpěrných, závěsných a upevňovacích prvků, včetně potřebných úprav</v>
      </c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17"/>
      <c r="B290" s="218"/>
      <c r="C290" s="250" t="s">
        <v>316</v>
      </c>
      <c r="D290" s="242"/>
      <c r="E290" s="242"/>
      <c r="F290" s="242"/>
      <c r="G290" s="242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131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0" t="s">
        <v>317</v>
      </c>
      <c r="D291" s="242"/>
      <c r="E291" s="242"/>
      <c r="F291" s="242"/>
      <c r="G291" s="242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131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50" t="s">
        <v>318</v>
      </c>
      <c r="D292" s="242"/>
      <c r="E292" s="242"/>
      <c r="F292" s="242"/>
      <c r="G292" s="242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131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41" t="str">
        <f>C292</f>
        <v>- zřízení potrubí i jednotlivých částí po etapách, včetně pracovních spar a spojů, pracovního zaslepení konců a pod.</v>
      </c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0" t="s">
        <v>319</v>
      </c>
      <c r="D293" s="242"/>
      <c r="E293" s="242"/>
      <c r="F293" s="242"/>
      <c r="G293" s="242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131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41" t="str">
        <f>C293</f>
        <v>- úprava prostupů, průchodů  šachtami a komorami, okolí podpěr a vyústění, zaústění, napojení, vyvedení a upevnění odpad. výustí</v>
      </c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50" t="s">
        <v>320</v>
      </c>
      <c r="D294" s="242"/>
      <c r="E294" s="242"/>
      <c r="F294" s="242"/>
      <c r="G294" s="242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131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41" t="str">
        <f>C294</f>
        <v>- ochrana potrubí nátěrem (vč. úpravy povrchu), případně izolací, nejsou-li tyto práce předmětem jiné položky</v>
      </c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0" t="s">
        <v>321</v>
      </c>
      <c r="D295" s="242"/>
      <c r="E295" s="242"/>
      <c r="F295" s="242"/>
      <c r="G295" s="242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131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0" t="s">
        <v>322</v>
      </c>
      <c r="D296" s="242"/>
      <c r="E296" s="242"/>
      <c r="F296" s="242"/>
      <c r="G296" s="242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131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41" t="str">
        <f>C296</f>
        <v>- položky platí pro práce prováděné v prostoru zapaženém i nezapaženém a i v kolektorech, chráničkách</v>
      </c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0" t="s">
        <v>323</v>
      </c>
      <c r="D297" s="242"/>
      <c r="E297" s="242"/>
      <c r="F297" s="242"/>
      <c r="G297" s="242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131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0" t="s">
        <v>324</v>
      </c>
      <c r="D298" s="242"/>
      <c r="E298" s="242"/>
      <c r="F298" s="242"/>
      <c r="G298" s="242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131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48" t="s">
        <v>325</v>
      </c>
      <c r="D299" s="223"/>
      <c r="E299" s="224">
        <v>5.0999999999999996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133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17"/>
      <c r="B300" s="218"/>
      <c r="C300" s="249"/>
      <c r="D300" s="240"/>
      <c r="E300" s="240"/>
      <c r="F300" s="240"/>
      <c r="G300" s="240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134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32">
        <v>31</v>
      </c>
      <c r="B301" s="233" t="s">
        <v>326</v>
      </c>
      <c r="C301" s="246" t="s">
        <v>327</v>
      </c>
      <c r="D301" s="234" t="s">
        <v>328</v>
      </c>
      <c r="E301" s="235">
        <v>1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7">
        <v>0.78495999999999999</v>
      </c>
      <c r="O301" s="237">
        <f>ROUND(E301*N301,2)</f>
        <v>0.78</v>
      </c>
      <c r="P301" s="237">
        <v>0</v>
      </c>
      <c r="Q301" s="237">
        <f>ROUND(E301*P301,2)</f>
        <v>0</v>
      </c>
      <c r="R301" s="237"/>
      <c r="S301" s="237" t="s">
        <v>126</v>
      </c>
      <c r="T301" s="238" t="s">
        <v>137</v>
      </c>
      <c r="U301" s="219">
        <v>0</v>
      </c>
      <c r="V301" s="219">
        <f>ROUND(E301*U301,2)</f>
        <v>0</v>
      </c>
      <c r="W301" s="219"/>
      <c r="X301" s="219" t="s">
        <v>128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129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47" t="s">
        <v>153</v>
      </c>
      <c r="D302" s="239"/>
      <c r="E302" s="239"/>
      <c r="F302" s="239"/>
      <c r="G302" s="23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131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17"/>
      <c r="B303" s="218"/>
      <c r="C303" s="250" t="s">
        <v>329</v>
      </c>
      <c r="D303" s="242"/>
      <c r="E303" s="242"/>
      <c r="F303" s="242"/>
      <c r="G303" s="242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131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0" t="s">
        <v>238</v>
      </c>
      <c r="D304" s="242"/>
      <c r="E304" s="242"/>
      <c r="F304" s="242"/>
      <c r="G304" s="242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131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17"/>
      <c r="B305" s="218"/>
      <c r="C305" s="250" t="s">
        <v>239</v>
      </c>
      <c r="D305" s="242"/>
      <c r="E305" s="242"/>
      <c r="F305" s="242"/>
      <c r="G305" s="242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131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41" t="str">
        <f>C305</f>
        <v>- opatření  povrchů  betonu  izolací  proti zemní vlhkosti v částech, kde přijdou do styku se zeminou nebo kamenivem,</v>
      </c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0" t="s">
        <v>330</v>
      </c>
      <c r="D306" s="242"/>
      <c r="E306" s="242"/>
      <c r="F306" s="242"/>
      <c r="G306" s="242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131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48" t="s">
        <v>331</v>
      </c>
      <c r="D307" s="223"/>
      <c r="E307" s="224">
        <v>1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133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49"/>
      <c r="D308" s="240"/>
      <c r="E308" s="240"/>
      <c r="F308" s="240"/>
      <c r="G308" s="240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134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32">
        <v>32</v>
      </c>
      <c r="B309" s="233" t="s">
        <v>332</v>
      </c>
      <c r="C309" s="246" t="s">
        <v>333</v>
      </c>
      <c r="D309" s="234" t="s">
        <v>328</v>
      </c>
      <c r="E309" s="235">
        <v>3</v>
      </c>
      <c r="F309" s="236"/>
      <c r="G309" s="237">
        <f>ROUND(E309*F309,2)</f>
        <v>0</v>
      </c>
      <c r="H309" s="236"/>
      <c r="I309" s="237">
        <f>ROUND(E309*H309,2)</f>
        <v>0</v>
      </c>
      <c r="J309" s="236"/>
      <c r="K309" s="237">
        <f>ROUND(E309*J309,2)</f>
        <v>0</v>
      </c>
      <c r="L309" s="237">
        <v>21</v>
      </c>
      <c r="M309" s="237">
        <f>G309*(1+L309/100)</f>
        <v>0</v>
      </c>
      <c r="N309" s="237">
        <v>0.43093999999999999</v>
      </c>
      <c r="O309" s="237">
        <f>ROUND(E309*N309,2)</f>
        <v>1.29</v>
      </c>
      <c r="P309" s="237">
        <v>0</v>
      </c>
      <c r="Q309" s="237">
        <f>ROUND(E309*P309,2)</f>
        <v>0</v>
      </c>
      <c r="R309" s="237"/>
      <c r="S309" s="237" t="s">
        <v>126</v>
      </c>
      <c r="T309" s="238" t="s">
        <v>137</v>
      </c>
      <c r="U309" s="219">
        <v>6.8900000000000003E-3</v>
      </c>
      <c r="V309" s="219">
        <f>ROUND(E309*U309,2)</f>
        <v>0.02</v>
      </c>
      <c r="W309" s="219"/>
      <c r="X309" s="219" t="s">
        <v>128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129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/>
      <c r="D310" s="243"/>
      <c r="E310" s="243"/>
      <c r="F310" s="243"/>
      <c r="G310" s="243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134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5">
      <c r="A311" s="226" t="s">
        <v>121</v>
      </c>
      <c r="B311" s="227" t="s">
        <v>87</v>
      </c>
      <c r="C311" s="245" t="s">
        <v>88</v>
      </c>
      <c r="D311" s="228"/>
      <c r="E311" s="229"/>
      <c r="F311" s="230"/>
      <c r="G311" s="230">
        <f>SUMIF(AG312:AG375,"&lt;&gt;NOR",G312:G375)</f>
        <v>0</v>
      </c>
      <c r="H311" s="230"/>
      <c r="I311" s="230">
        <f>SUM(I312:I375)</f>
        <v>0</v>
      </c>
      <c r="J311" s="230"/>
      <c r="K311" s="230">
        <f>SUM(K312:K375)</f>
        <v>0</v>
      </c>
      <c r="L311" s="230"/>
      <c r="M311" s="230">
        <f>SUM(M312:M375)</f>
        <v>0</v>
      </c>
      <c r="N311" s="230"/>
      <c r="O311" s="230">
        <f>SUM(O312:O375)</f>
        <v>4.12</v>
      </c>
      <c r="P311" s="230"/>
      <c r="Q311" s="230">
        <f>SUM(Q312:Q375)</f>
        <v>0.33</v>
      </c>
      <c r="R311" s="230"/>
      <c r="S311" s="230"/>
      <c r="T311" s="231"/>
      <c r="U311" s="225"/>
      <c r="V311" s="225">
        <f>SUM(V312:V375)</f>
        <v>7.0000000000000007E-2</v>
      </c>
      <c r="W311" s="225"/>
      <c r="X311" s="225"/>
      <c r="AG311" t="s">
        <v>122</v>
      </c>
    </row>
    <row r="312" spans="1:60" outlineLevel="1" x14ac:dyDescent="0.25">
      <c r="A312" s="232">
        <v>33</v>
      </c>
      <c r="B312" s="233" t="s">
        <v>334</v>
      </c>
      <c r="C312" s="246" t="s">
        <v>335</v>
      </c>
      <c r="D312" s="234" t="s">
        <v>336</v>
      </c>
      <c r="E312" s="235">
        <v>4</v>
      </c>
      <c r="F312" s="236"/>
      <c r="G312" s="237">
        <f>ROUND(E312*F312,2)</f>
        <v>0</v>
      </c>
      <c r="H312" s="236"/>
      <c r="I312" s="237">
        <f>ROUND(E312*H312,2)</f>
        <v>0</v>
      </c>
      <c r="J312" s="236"/>
      <c r="K312" s="237">
        <f>ROUND(E312*J312,2)</f>
        <v>0</v>
      </c>
      <c r="L312" s="237">
        <v>21</v>
      </c>
      <c r="M312" s="237">
        <f>G312*(1+L312/100)</f>
        <v>0</v>
      </c>
      <c r="N312" s="237">
        <v>0.25080000000000002</v>
      </c>
      <c r="O312" s="237">
        <f>ROUND(E312*N312,2)</f>
        <v>1</v>
      </c>
      <c r="P312" s="237">
        <v>0</v>
      </c>
      <c r="Q312" s="237">
        <f>ROUND(E312*P312,2)</f>
        <v>0</v>
      </c>
      <c r="R312" s="237"/>
      <c r="S312" s="237" t="s">
        <v>126</v>
      </c>
      <c r="T312" s="238" t="s">
        <v>137</v>
      </c>
      <c r="U312" s="219">
        <v>4.0099999999999997E-3</v>
      </c>
      <c r="V312" s="219">
        <f>ROUND(E312*U312,2)</f>
        <v>0.02</v>
      </c>
      <c r="W312" s="219"/>
      <c r="X312" s="219" t="s">
        <v>128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129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17"/>
      <c r="B313" s="218"/>
      <c r="C313" s="247" t="s">
        <v>153</v>
      </c>
      <c r="D313" s="239"/>
      <c r="E313" s="239"/>
      <c r="F313" s="239"/>
      <c r="G313" s="23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131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50" t="s">
        <v>337</v>
      </c>
      <c r="D314" s="242"/>
      <c r="E314" s="242"/>
      <c r="F314" s="242"/>
      <c r="G314" s="242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131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0" t="s">
        <v>338</v>
      </c>
      <c r="D315" s="242"/>
      <c r="E315" s="242"/>
      <c r="F315" s="242"/>
      <c r="G315" s="242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131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17"/>
      <c r="B316" s="218"/>
      <c r="C316" s="250" t="s">
        <v>339</v>
      </c>
      <c r="D316" s="242"/>
      <c r="E316" s="242"/>
      <c r="F316" s="242"/>
      <c r="G316" s="242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131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17"/>
      <c r="B317" s="218"/>
      <c r="C317" s="250" t="s">
        <v>340</v>
      </c>
      <c r="D317" s="242"/>
      <c r="E317" s="242"/>
      <c r="F317" s="242"/>
      <c r="G317" s="242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131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49"/>
      <c r="D318" s="240"/>
      <c r="E318" s="240"/>
      <c r="F318" s="240"/>
      <c r="G318" s="240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134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32">
        <v>34</v>
      </c>
      <c r="B319" s="233" t="s">
        <v>341</v>
      </c>
      <c r="C319" s="246" t="s">
        <v>342</v>
      </c>
      <c r="D319" s="234" t="s">
        <v>252</v>
      </c>
      <c r="E319" s="235">
        <v>122.85</v>
      </c>
      <c r="F319" s="236"/>
      <c r="G319" s="237">
        <f>ROUND(E319*F319,2)</f>
        <v>0</v>
      </c>
      <c r="H319" s="236"/>
      <c r="I319" s="237">
        <f>ROUND(E319*H319,2)</f>
        <v>0</v>
      </c>
      <c r="J319" s="236"/>
      <c r="K319" s="237">
        <f>ROUND(E319*J319,2)</f>
        <v>0</v>
      </c>
      <c r="L319" s="237">
        <v>21</v>
      </c>
      <c r="M319" s="237">
        <f>G319*(1+L319/100)</f>
        <v>0</v>
      </c>
      <c r="N319" s="237">
        <v>4.1999999999999997E-3</v>
      </c>
      <c r="O319" s="237">
        <f>ROUND(E319*N319,2)</f>
        <v>0.52</v>
      </c>
      <c r="P319" s="237">
        <v>0</v>
      </c>
      <c r="Q319" s="237">
        <f>ROUND(E319*P319,2)</f>
        <v>0</v>
      </c>
      <c r="R319" s="237"/>
      <c r="S319" s="237" t="s">
        <v>126</v>
      </c>
      <c r="T319" s="238" t="s">
        <v>137</v>
      </c>
      <c r="U319" s="219">
        <v>6.0000000000000002E-5</v>
      </c>
      <c r="V319" s="219">
        <f>ROUND(E319*U319,2)</f>
        <v>0.01</v>
      </c>
      <c r="W319" s="219"/>
      <c r="X319" s="219" t="s">
        <v>128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129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47" t="s">
        <v>153</v>
      </c>
      <c r="D320" s="239"/>
      <c r="E320" s="239"/>
      <c r="F320" s="239"/>
      <c r="G320" s="23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131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17"/>
      <c r="B321" s="218"/>
      <c r="C321" s="250" t="s">
        <v>343</v>
      </c>
      <c r="D321" s="242"/>
      <c r="E321" s="242"/>
      <c r="F321" s="242"/>
      <c r="G321" s="242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131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50" t="s">
        <v>344</v>
      </c>
      <c r="D322" s="242"/>
      <c r="E322" s="242"/>
      <c r="F322" s="242"/>
      <c r="G322" s="242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131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48" t="s">
        <v>345</v>
      </c>
      <c r="D323" s="223"/>
      <c r="E323" s="224">
        <v>88.462500000000006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133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48" t="s">
        <v>346</v>
      </c>
      <c r="D324" s="223"/>
      <c r="E324" s="224">
        <v>23.034379999999999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133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17"/>
      <c r="B325" s="218"/>
      <c r="C325" s="248" t="s">
        <v>347</v>
      </c>
      <c r="D325" s="223"/>
      <c r="E325" s="224">
        <v>11.35313</v>
      </c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133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49"/>
      <c r="D326" s="240"/>
      <c r="E326" s="240"/>
      <c r="F326" s="240"/>
      <c r="G326" s="240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134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32">
        <v>35</v>
      </c>
      <c r="B327" s="233" t="s">
        <v>348</v>
      </c>
      <c r="C327" s="246" t="s">
        <v>349</v>
      </c>
      <c r="D327" s="234" t="s">
        <v>142</v>
      </c>
      <c r="E327" s="235">
        <v>107.1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/>
      <c r="S327" s="237" t="s">
        <v>126</v>
      </c>
      <c r="T327" s="238" t="s">
        <v>267</v>
      </c>
      <c r="U327" s="219">
        <v>0</v>
      </c>
      <c r="V327" s="219">
        <f>ROUND(E327*U327,2)</f>
        <v>0</v>
      </c>
      <c r="W327" s="219"/>
      <c r="X327" s="219" t="s">
        <v>128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129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47" t="s">
        <v>350</v>
      </c>
      <c r="D328" s="239"/>
      <c r="E328" s="239"/>
      <c r="F328" s="239"/>
      <c r="G328" s="23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131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17"/>
      <c r="B329" s="218"/>
      <c r="C329" s="250" t="s">
        <v>351</v>
      </c>
      <c r="D329" s="242"/>
      <c r="E329" s="242"/>
      <c r="F329" s="242"/>
      <c r="G329" s="242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131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50" t="s">
        <v>352</v>
      </c>
      <c r="D330" s="242"/>
      <c r="E330" s="242"/>
      <c r="F330" s="242"/>
      <c r="G330" s="242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131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48" t="s">
        <v>353</v>
      </c>
      <c r="D331" s="223"/>
      <c r="E331" s="224">
        <v>107.1</v>
      </c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133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49"/>
      <c r="D332" s="240"/>
      <c r="E332" s="240"/>
      <c r="F332" s="240"/>
      <c r="G332" s="240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134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32">
        <v>36</v>
      </c>
      <c r="B333" s="233" t="s">
        <v>354</v>
      </c>
      <c r="C333" s="246" t="s">
        <v>355</v>
      </c>
      <c r="D333" s="234" t="s">
        <v>142</v>
      </c>
      <c r="E333" s="235">
        <v>125.265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37">
        <v>0</v>
      </c>
      <c r="O333" s="237">
        <f>ROUND(E333*N333,2)</f>
        <v>0</v>
      </c>
      <c r="P333" s="237">
        <v>0</v>
      </c>
      <c r="Q333" s="237">
        <f>ROUND(E333*P333,2)</f>
        <v>0</v>
      </c>
      <c r="R333" s="237"/>
      <c r="S333" s="237" t="s">
        <v>126</v>
      </c>
      <c r="T333" s="238" t="s">
        <v>267</v>
      </c>
      <c r="U333" s="219">
        <v>0</v>
      </c>
      <c r="V333" s="219">
        <f>ROUND(E333*U333,2)</f>
        <v>0</v>
      </c>
      <c r="W333" s="219"/>
      <c r="X333" s="219" t="s">
        <v>128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129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47" t="s">
        <v>350</v>
      </c>
      <c r="D334" s="239"/>
      <c r="E334" s="239"/>
      <c r="F334" s="239"/>
      <c r="G334" s="23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131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50" t="s">
        <v>351</v>
      </c>
      <c r="D335" s="242"/>
      <c r="E335" s="242"/>
      <c r="F335" s="242"/>
      <c r="G335" s="242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131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50" t="s">
        <v>352</v>
      </c>
      <c r="D336" s="242"/>
      <c r="E336" s="242"/>
      <c r="F336" s="242"/>
      <c r="G336" s="242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131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0.399999999999999" outlineLevel="1" x14ac:dyDescent="0.25">
      <c r="A337" s="217"/>
      <c r="B337" s="218"/>
      <c r="C337" s="248" t="s">
        <v>356</v>
      </c>
      <c r="D337" s="223"/>
      <c r="E337" s="224">
        <v>125.265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133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49"/>
      <c r="D338" s="240"/>
      <c r="E338" s="240"/>
      <c r="F338" s="240"/>
      <c r="G338" s="240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134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32">
        <v>37</v>
      </c>
      <c r="B339" s="233" t="s">
        <v>354</v>
      </c>
      <c r="C339" s="246" t="s">
        <v>355</v>
      </c>
      <c r="D339" s="234" t="s">
        <v>142</v>
      </c>
      <c r="E339" s="235">
        <v>71.400000000000006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126</v>
      </c>
      <c r="T339" s="238" t="s">
        <v>267</v>
      </c>
      <c r="U339" s="219">
        <v>0</v>
      </c>
      <c r="V339" s="219">
        <f>ROUND(E339*U339,2)</f>
        <v>0</v>
      </c>
      <c r="W339" s="219"/>
      <c r="X339" s="219" t="s">
        <v>128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129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47" t="s">
        <v>350</v>
      </c>
      <c r="D340" s="239"/>
      <c r="E340" s="239"/>
      <c r="F340" s="239"/>
      <c r="G340" s="23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131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17"/>
      <c r="B341" s="218"/>
      <c r="C341" s="250" t="s">
        <v>351</v>
      </c>
      <c r="D341" s="242"/>
      <c r="E341" s="242"/>
      <c r="F341" s="242"/>
      <c r="G341" s="242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131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50" t="s">
        <v>352</v>
      </c>
      <c r="D342" s="242"/>
      <c r="E342" s="242"/>
      <c r="F342" s="242"/>
      <c r="G342" s="242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131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48" t="s">
        <v>357</v>
      </c>
      <c r="D343" s="223"/>
      <c r="E343" s="224">
        <v>71.400000000000006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133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49"/>
      <c r="D344" s="240"/>
      <c r="E344" s="240"/>
      <c r="F344" s="240"/>
      <c r="G344" s="240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134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32">
        <v>38</v>
      </c>
      <c r="B345" s="233" t="s">
        <v>354</v>
      </c>
      <c r="C345" s="246" t="s">
        <v>355</v>
      </c>
      <c r="D345" s="234" t="s">
        <v>142</v>
      </c>
      <c r="E345" s="235">
        <v>16</v>
      </c>
      <c r="F345" s="236"/>
      <c r="G345" s="237">
        <f>ROUND(E345*F345,2)</f>
        <v>0</v>
      </c>
      <c r="H345" s="236"/>
      <c r="I345" s="237">
        <f>ROUND(E345*H345,2)</f>
        <v>0</v>
      </c>
      <c r="J345" s="236"/>
      <c r="K345" s="237">
        <f>ROUND(E345*J345,2)</f>
        <v>0</v>
      </c>
      <c r="L345" s="237">
        <v>21</v>
      </c>
      <c r="M345" s="237">
        <f>G345*(1+L345/100)</f>
        <v>0</v>
      </c>
      <c r="N345" s="237">
        <v>0</v>
      </c>
      <c r="O345" s="237">
        <f>ROUND(E345*N345,2)</f>
        <v>0</v>
      </c>
      <c r="P345" s="237">
        <v>0</v>
      </c>
      <c r="Q345" s="237">
        <f>ROUND(E345*P345,2)</f>
        <v>0</v>
      </c>
      <c r="R345" s="237"/>
      <c r="S345" s="237" t="s">
        <v>126</v>
      </c>
      <c r="T345" s="238" t="s">
        <v>267</v>
      </c>
      <c r="U345" s="219">
        <v>0</v>
      </c>
      <c r="V345" s="219">
        <f>ROUND(E345*U345,2)</f>
        <v>0</v>
      </c>
      <c r="W345" s="219"/>
      <c r="X345" s="219" t="s">
        <v>128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129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47" t="s">
        <v>350</v>
      </c>
      <c r="D346" s="239"/>
      <c r="E346" s="239"/>
      <c r="F346" s="239"/>
      <c r="G346" s="23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131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0" t="s">
        <v>351</v>
      </c>
      <c r="D347" s="242"/>
      <c r="E347" s="242"/>
      <c r="F347" s="242"/>
      <c r="G347" s="242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131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17"/>
      <c r="B348" s="218"/>
      <c r="C348" s="250" t="s">
        <v>352</v>
      </c>
      <c r="D348" s="242"/>
      <c r="E348" s="242"/>
      <c r="F348" s="242"/>
      <c r="G348" s="242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131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48" t="s">
        <v>358</v>
      </c>
      <c r="D349" s="223"/>
      <c r="E349" s="224">
        <v>8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133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48" t="s">
        <v>359</v>
      </c>
      <c r="D350" s="223"/>
      <c r="E350" s="224">
        <v>8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133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49"/>
      <c r="D351" s="240"/>
      <c r="E351" s="240"/>
      <c r="F351" s="240"/>
      <c r="G351" s="240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134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32">
        <v>39</v>
      </c>
      <c r="B352" s="233" t="s">
        <v>360</v>
      </c>
      <c r="C352" s="246" t="s">
        <v>361</v>
      </c>
      <c r="D352" s="234" t="s">
        <v>277</v>
      </c>
      <c r="E352" s="235">
        <v>290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/>
      <c r="S352" s="237" t="s">
        <v>126</v>
      </c>
      <c r="T352" s="238" t="s">
        <v>137</v>
      </c>
      <c r="U352" s="219">
        <v>0</v>
      </c>
      <c r="V352" s="219">
        <f>ROUND(E352*U352,2)</f>
        <v>0</v>
      </c>
      <c r="W352" s="219"/>
      <c r="X352" s="219" t="s">
        <v>128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129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47" t="s">
        <v>362</v>
      </c>
      <c r="D353" s="239"/>
      <c r="E353" s="239"/>
      <c r="F353" s="239"/>
      <c r="G353" s="23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131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48" t="s">
        <v>280</v>
      </c>
      <c r="D354" s="223"/>
      <c r="E354" s="224">
        <v>290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133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49"/>
      <c r="D355" s="240"/>
      <c r="E355" s="240"/>
      <c r="F355" s="240"/>
      <c r="G355" s="240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134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32">
        <v>40</v>
      </c>
      <c r="B356" s="233" t="s">
        <v>363</v>
      </c>
      <c r="C356" s="246" t="s">
        <v>364</v>
      </c>
      <c r="D356" s="234" t="s">
        <v>328</v>
      </c>
      <c r="E356" s="235">
        <v>8</v>
      </c>
      <c r="F356" s="236"/>
      <c r="G356" s="237">
        <f>ROUND(E356*F356,2)</f>
        <v>0</v>
      </c>
      <c r="H356" s="236"/>
      <c r="I356" s="237">
        <f>ROUND(E356*H356,2)</f>
        <v>0</v>
      </c>
      <c r="J356" s="236"/>
      <c r="K356" s="237">
        <f>ROUND(E356*J356,2)</f>
        <v>0</v>
      </c>
      <c r="L356" s="237">
        <v>21</v>
      </c>
      <c r="M356" s="237">
        <f>G356*(1+L356/100)</f>
        <v>0</v>
      </c>
      <c r="N356" s="237">
        <v>0.28100000000000003</v>
      </c>
      <c r="O356" s="237">
        <f>ROUND(E356*N356,2)</f>
        <v>2.25</v>
      </c>
      <c r="P356" s="237">
        <v>0</v>
      </c>
      <c r="Q356" s="237">
        <f>ROUND(E356*P356,2)</f>
        <v>0</v>
      </c>
      <c r="R356" s="237"/>
      <c r="S356" s="237" t="s">
        <v>126</v>
      </c>
      <c r="T356" s="238" t="s">
        <v>137</v>
      </c>
      <c r="U356" s="219">
        <v>4.5100000000000001E-3</v>
      </c>
      <c r="V356" s="219">
        <f>ROUND(E356*U356,2)</f>
        <v>0.04</v>
      </c>
      <c r="W356" s="219"/>
      <c r="X356" s="219" t="s">
        <v>128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129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17"/>
      <c r="B357" s="218"/>
      <c r="C357" s="247" t="s">
        <v>153</v>
      </c>
      <c r="D357" s="239"/>
      <c r="E357" s="239"/>
      <c r="F357" s="239"/>
      <c r="G357" s="23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131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17"/>
      <c r="B358" s="218"/>
      <c r="C358" s="250" t="s">
        <v>365</v>
      </c>
      <c r="D358" s="242"/>
      <c r="E358" s="242"/>
      <c r="F358" s="242"/>
      <c r="G358" s="242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131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1" outlineLevel="1" x14ac:dyDescent="0.25">
      <c r="A359" s="217"/>
      <c r="B359" s="218"/>
      <c r="C359" s="250" t="s">
        <v>366</v>
      </c>
      <c r="D359" s="242"/>
      <c r="E359" s="242"/>
      <c r="F359" s="242"/>
      <c r="G359" s="242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131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41" t="str">
        <f>C359</f>
        <v>- u dočasných (provizorních) značek a zařízení údržbu po celou dobu trvání funkce, náhradu zničených nebo ztracených kusů, nutnou opravu poškozených částí</v>
      </c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17"/>
      <c r="B360" s="218"/>
      <c r="C360" s="248" t="s">
        <v>367</v>
      </c>
      <c r="D360" s="223"/>
      <c r="E360" s="224">
        <v>2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133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17"/>
      <c r="B361" s="218"/>
      <c r="C361" s="248" t="s">
        <v>368</v>
      </c>
      <c r="D361" s="223"/>
      <c r="E361" s="224">
        <v>2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133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48" t="s">
        <v>369</v>
      </c>
      <c r="D362" s="223"/>
      <c r="E362" s="224">
        <v>2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133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17"/>
      <c r="B363" s="218"/>
      <c r="C363" s="248" t="s">
        <v>370</v>
      </c>
      <c r="D363" s="223"/>
      <c r="E363" s="224">
        <v>2</v>
      </c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133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17"/>
      <c r="B364" s="218"/>
      <c r="C364" s="249"/>
      <c r="D364" s="240"/>
      <c r="E364" s="240"/>
      <c r="F364" s="240"/>
      <c r="G364" s="240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134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32">
        <v>41</v>
      </c>
      <c r="B365" s="233" t="s">
        <v>371</v>
      </c>
      <c r="C365" s="246" t="s">
        <v>372</v>
      </c>
      <c r="D365" s="234" t="s">
        <v>328</v>
      </c>
      <c r="E365" s="235">
        <v>4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7">
        <v>0</v>
      </c>
      <c r="O365" s="237">
        <f>ROUND(E365*N365,2)</f>
        <v>0</v>
      </c>
      <c r="P365" s="237">
        <v>8.2000000000000003E-2</v>
      </c>
      <c r="Q365" s="237">
        <f>ROUND(E365*P365,2)</f>
        <v>0.33</v>
      </c>
      <c r="R365" s="237"/>
      <c r="S365" s="237" t="s">
        <v>126</v>
      </c>
      <c r="T365" s="238" t="s">
        <v>137</v>
      </c>
      <c r="U365" s="219">
        <v>0</v>
      </c>
      <c r="V365" s="219">
        <f>ROUND(E365*U365,2)</f>
        <v>0</v>
      </c>
      <c r="W365" s="219"/>
      <c r="X365" s="219" t="s">
        <v>128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129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17"/>
      <c r="B366" s="218"/>
      <c r="C366" s="247" t="s">
        <v>373</v>
      </c>
      <c r="D366" s="239"/>
      <c r="E366" s="239"/>
      <c r="F366" s="239"/>
      <c r="G366" s="23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131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49"/>
      <c r="D367" s="240"/>
      <c r="E367" s="240"/>
      <c r="F367" s="240"/>
      <c r="G367" s="240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134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2">
        <v>42</v>
      </c>
      <c r="B368" s="233" t="s">
        <v>374</v>
      </c>
      <c r="C368" s="246" t="s">
        <v>375</v>
      </c>
      <c r="D368" s="234" t="s">
        <v>191</v>
      </c>
      <c r="E368" s="235">
        <v>94</v>
      </c>
      <c r="F368" s="236"/>
      <c r="G368" s="237">
        <f>ROUND(E368*F368,2)</f>
        <v>0</v>
      </c>
      <c r="H368" s="236"/>
      <c r="I368" s="237">
        <f>ROUND(E368*H368,2)</f>
        <v>0</v>
      </c>
      <c r="J368" s="236"/>
      <c r="K368" s="237">
        <f>ROUND(E368*J368,2)</f>
        <v>0</v>
      </c>
      <c r="L368" s="237">
        <v>21</v>
      </c>
      <c r="M368" s="237">
        <f>G368*(1+L368/100)</f>
        <v>0</v>
      </c>
      <c r="N368" s="237">
        <v>3.7000000000000002E-3</v>
      </c>
      <c r="O368" s="237">
        <f>ROUND(E368*N368,2)</f>
        <v>0.35</v>
      </c>
      <c r="P368" s="237">
        <v>0</v>
      </c>
      <c r="Q368" s="237">
        <f>ROUND(E368*P368,2)</f>
        <v>0</v>
      </c>
      <c r="R368" s="237"/>
      <c r="S368" s="237" t="s">
        <v>126</v>
      </c>
      <c r="T368" s="238" t="s">
        <v>137</v>
      </c>
      <c r="U368" s="219">
        <v>5.0000000000000002E-5</v>
      </c>
      <c r="V368" s="219">
        <f>ROUND(E368*U368,2)</f>
        <v>0</v>
      </c>
      <c r="W368" s="219"/>
      <c r="X368" s="219" t="s">
        <v>128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129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47" t="s">
        <v>153</v>
      </c>
      <c r="D369" s="239"/>
      <c r="E369" s="239"/>
      <c r="F369" s="239"/>
      <c r="G369" s="23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131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17"/>
      <c r="B370" s="218"/>
      <c r="C370" s="250" t="s">
        <v>343</v>
      </c>
      <c r="D370" s="242"/>
      <c r="E370" s="242"/>
      <c r="F370" s="242"/>
      <c r="G370" s="242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131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0" t="s">
        <v>344</v>
      </c>
      <c r="D371" s="242"/>
      <c r="E371" s="242"/>
      <c r="F371" s="242"/>
      <c r="G371" s="242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131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48" t="s">
        <v>376</v>
      </c>
      <c r="D372" s="223"/>
      <c r="E372" s="224">
        <v>52.5</v>
      </c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133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17"/>
      <c r="B373" s="218"/>
      <c r="C373" s="248" t="s">
        <v>377</v>
      </c>
      <c r="D373" s="223"/>
      <c r="E373" s="224">
        <v>17.5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133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48" t="s">
        <v>378</v>
      </c>
      <c r="D374" s="223"/>
      <c r="E374" s="224">
        <v>24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133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49"/>
      <c r="D375" s="240"/>
      <c r="E375" s="240"/>
      <c r="F375" s="240"/>
      <c r="G375" s="240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134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x14ac:dyDescent="0.25">
      <c r="A376" s="3"/>
      <c r="B376" s="4"/>
      <c r="C376" s="252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E376">
        <v>15</v>
      </c>
      <c r="AF376">
        <v>21</v>
      </c>
      <c r="AG376" t="s">
        <v>108</v>
      </c>
    </row>
    <row r="377" spans="1:60" x14ac:dyDescent="0.25">
      <c r="A377" s="213"/>
      <c r="B377" s="214" t="s">
        <v>29</v>
      </c>
      <c r="C377" s="253"/>
      <c r="D377" s="215"/>
      <c r="E377" s="216"/>
      <c r="F377" s="216"/>
      <c r="G377" s="244">
        <f>G8+G146+G167+G284+G311</f>
        <v>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AE377">
        <f>SUMIF(L7:L375,AE376,G7:G375)</f>
        <v>0</v>
      </c>
      <c r="AF377">
        <f>SUMIF(L7:L375,AF376,G7:G375)</f>
        <v>0</v>
      </c>
      <c r="AG377" t="s">
        <v>379</v>
      </c>
    </row>
    <row r="378" spans="1:60" x14ac:dyDescent="0.25">
      <c r="C378" s="254"/>
      <c r="D378" s="10"/>
      <c r="AG378" t="s">
        <v>381</v>
      </c>
    </row>
    <row r="379" spans="1:60" x14ac:dyDescent="0.25">
      <c r="D379" s="10"/>
    </row>
    <row r="380" spans="1:60" x14ac:dyDescent="0.25">
      <c r="D380" s="10"/>
    </row>
    <row r="381" spans="1:60" x14ac:dyDescent="0.25">
      <c r="D381" s="10"/>
    </row>
    <row r="382" spans="1:60" x14ac:dyDescent="0.25">
      <c r="D382" s="10"/>
    </row>
    <row r="383" spans="1:60" x14ac:dyDescent="0.25">
      <c r="D383" s="10"/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LGZsIJK0sgCI8FkwFVnyQM797sje1ZczAHsYQh7V/SNnGWr60OebQXBtG3Al8CZzILx7fyHJyMnkA2p1BL/+A==" saltValue="jFjSejUclWOrTq6ATH7V6g==" spinCount="100000" sheet="1"/>
  <mergeCells count="268">
    <mergeCell ref="C369:G369"/>
    <mergeCell ref="C370:G370"/>
    <mergeCell ref="C371:G371"/>
    <mergeCell ref="C375:G375"/>
    <mergeCell ref="C357:G357"/>
    <mergeCell ref="C358:G358"/>
    <mergeCell ref="C359:G359"/>
    <mergeCell ref="C364:G364"/>
    <mergeCell ref="C366:G366"/>
    <mergeCell ref="C367:G367"/>
    <mergeCell ref="C346:G346"/>
    <mergeCell ref="C347:G347"/>
    <mergeCell ref="C348:G348"/>
    <mergeCell ref="C351:G351"/>
    <mergeCell ref="C353:G353"/>
    <mergeCell ref="C355:G355"/>
    <mergeCell ref="C336:G336"/>
    <mergeCell ref="C338:G338"/>
    <mergeCell ref="C340:G340"/>
    <mergeCell ref="C341:G341"/>
    <mergeCell ref="C342:G342"/>
    <mergeCell ref="C344:G344"/>
    <mergeCell ref="C328:G328"/>
    <mergeCell ref="C329:G329"/>
    <mergeCell ref="C330:G330"/>
    <mergeCell ref="C332:G332"/>
    <mergeCell ref="C334:G334"/>
    <mergeCell ref="C335:G335"/>
    <mergeCell ref="C317:G317"/>
    <mergeCell ref="C318:G318"/>
    <mergeCell ref="C320:G320"/>
    <mergeCell ref="C321:G321"/>
    <mergeCell ref="C322:G322"/>
    <mergeCell ref="C326:G326"/>
    <mergeCell ref="C308:G308"/>
    <mergeCell ref="C310:G310"/>
    <mergeCell ref="C313:G313"/>
    <mergeCell ref="C314:G314"/>
    <mergeCell ref="C315:G315"/>
    <mergeCell ref="C316:G316"/>
    <mergeCell ref="C300:G300"/>
    <mergeCell ref="C302:G302"/>
    <mergeCell ref="C303:G303"/>
    <mergeCell ref="C304:G304"/>
    <mergeCell ref="C305:G305"/>
    <mergeCell ref="C306:G306"/>
    <mergeCell ref="C293:G293"/>
    <mergeCell ref="C294:G294"/>
    <mergeCell ref="C295:G295"/>
    <mergeCell ref="C296:G296"/>
    <mergeCell ref="C297:G297"/>
    <mergeCell ref="C298:G298"/>
    <mergeCell ref="C287:G287"/>
    <mergeCell ref="C288:G288"/>
    <mergeCell ref="C289:G289"/>
    <mergeCell ref="C290:G290"/>
    <mergeCell ref="C291:G291"/>
    <mergeCell ref="C292:G292"/>
    <mergeCell ref="C278:G278"/>
    <mergeCell ref="C279:G279"/>
    <mergeCell ref="C280:G280"/>
    <mergeCell ref="C281:G281"/>
    <mergeCell ref="C283:G283"/>
    <mergeCell ref="C286:G286"/>
    <mergeCell ref="C270:G270"/>
    <mergeCell ref="C271:G271"/>
    <mergeCell ref="C273:G273"/>
    <mergeCell ref="C275:G275"/>
    <mergeCell ref="C276:G276"/>
    <mergeCell ref="C277:G277"/>
    <mergeCell ref="C263:G263"/>
    <mergeCell ref="C265:G265"/>
    <mergeCell ref="C266:G266"/>
    <mergeCell ref="C267:G267"/>
    <mergeCell ref="C268:G268"/>
    <mergeCell ref="C269:G269"/>
    <mergeCell ref="C256:G256"/>
    <mergeCell ref="C257:G257"/>
    <mergeCell ref="C258:G258"/>
    <mergeCell ref="C259:G259"/>
    <mergeCell ref="C260:G260"/>
    <mergeCell ref="C261:G261"/>
    <mergeCell ref="C248:G248"/>
    <mergeCell ref="C249:G249"/>
    <mergeCell ref="C250:G250"/>
    <mergeCell ref="C251:G251"/>
    <mergeCell ref="C253:G253"/>
    <mergeCell ref="C255:G255"/>
    <mergeCell ref="C239:G239"/>
    <mergeCell ref="C241:G241"/>
    <mergeCell ref="C242:G242"/>
    <mergeCell ref="C243:G243"/>
    <mergeCell ref="C244:G244"/>
    <mergeCell ref="C246:G246"/>
    <mergeCell ref="C230:G230"/>
    <mergeCell ref="C232:G232"/>
    <mergeCell ref="C234:G234"/>
    <mergeCell ref="C235:G235"/>
    <mergeCell ref="C236:G236"/>
    <mergeCell ref="C237:G237"/>
    <mergeCell ref="C222:G222"/>
    <mergeCell ref="C223:G223"/>
    <mergeCell ref="C225:G225"/>
    <mergeCell ref="C227:G227"/>
    <mergeCell ref="C228:G228"/>
    <mergeCell ref="C229:G229"/>
    <mergeCell ref="C214:G214"/>
    <mergeCell ref="C215:G215"/>
    <mergeCell ref="C216:G216"/>
    <mergeCell ref="C218:G218"/>
    <mergeCell ref="C220:G220"/>
    <mergeCell ref="C221:G221"/>
    <mergeCell ref="C206:G206"/>
    <mergeCell ref="C207:G207"/>
    <mergeCell ref="C208:G208"/>
    <mergeCell ref="C209:G209"/>
    <mergeCell ref="C210:G210"/>
    <mergeCell ref="C212:G212"/>
    <mergeCell ref="C198:G198"/>
    <mergeCell ref="C199:G199"/>
    <mergeCell ref="C200:G200"/>
    <mergeCell ref="C202:G202"/>
    <mergeCell ref="C204:G204"/>
    <mergeCell ref="C205:G205"/>
    <mergeCell ref="C190:G190"/>
    <mergeCell ref="C192:G192"/>
    <mergeCell ref="C194:G194"/>
    <mergeCell ref="C195:G195"/>
    <mergeCell ref="C196:G196"/>
    <mergeCell ref="C197:G197"/>
    <mergeCell ref="C184:G184"/>
    <mergeCell ref="C185:G185"/>
    <mergeCell ref="C186:G186"/>
    <mergeCell ref="C187:G187"/>
    <mergeCell ref="C188:G188"/>
    <mergeCell ref="C189:G189"/>
    <mergeCell ref="C174:G174"/>
    <mergeCell ref="C176:G176"/>
    <mergeCell ref="C177:G177"/>
    <mergeCell ref="C178:G178"/>
    <mergeCell ref="C179:G179"/>
    <mergeCell ref="C182:G182"/>
    <mergeCell ref="C164:G164"/>
    <mergeCell ref="C166:G166"/>
    <mergeCell ref="C169:G169"/>
    <mergeCell ref="C170:G170"/>
    <mergeCell ref="C171:G171"/>
    <mergeCell ref="C172:G172"/>
    <mergeCell ref="C158:G158"/>
    <mergeCell ref="C159:G159"/>
    <mergeCell ref="C160:G160"/>
    <mergeCell ref="C161:G161"/>
    <mergeCell ref="C162:G162"/>
    <mergeCell ref="C163:G163"/>
    <mergeCell ref="C152:G152"/>
    <mergeCell ref="C153:G153"/>
    <mergeCell ref="C154:G154"/>
    <mergeCell ref="C155:G155"/>
    <mergeCell ref="C156:G156"/>
    <mergeCell ref="C157:G157"/>
    <mergeCell ref="C143:G143"/>
    <mergeCell ref="C145:G145"/>
    <mergeCell ref="C148:G148"/>
    <mergeCell ref="C149:G149"/>
    <mergeCell ref="C150:G150"/>
    <mergeCell ref="C151:G151"/>
    <mergeCell ref="C137:G137"/>
    <mergeCell ref="C138:G138"/>
    <mergeCell ref="C139:G139"/>
    <mergeCell ref="C140:G140"/>
    <mergeCell ref="C141:G141"/>
    <mergeCell ref="C142:G142"/>
    <mergeCell ref="C131:G131"/>
    <mergeCell ref="C132:G132"/>
    <mergeCell ref="C133:G133"/>
    <mergeCell ref="C134:G134"/>
    <mergeCell ref="C135:G135"/>
    <mergeCell ref="C136:G136"/>
    <mergeCell ref="C125:G125"/>
    <mergeCell ref="C126:G126"/>
    <mergeCell ref="C127:G127"/>
    <mergeCell ref="C128:G128"/>
    <mergeCell ref="C129:G129"/>
    <mergeCell ref="C130:G130"/>
    <mergeCell ref="C116:G116"/>
    <mergeCell ref="C117:G117"/>
    <mergeCell ref="C118:G118"/>
    <mergeCell ref="C119:G119"/>
    <mergeCell ref="C120:G120"/>
    <mergeCell ref="C123:G123"/>
    <mergeCell ref="C110:G110"/>
    <mergeCell ref="C111:G111"/>
    <mergeCell ref="C112:G112"/>
    <mergeCell ref="C113:G113"/>
    <mergeCell ref="C114:G114"/>
    <mergeCell ref="C115:G115"/>
    <mergeCell ref="C104:G104"/>
    <mergeCell ref="C105:G105"/>
    <mergeCell ref="C106:G106"/>
    <mergeCell ref="C107:G107"/>
    <mergeCell ref="C108:G108"/>
    <mergeCell ref="C109:G109"/>
    <mergeCell ref="C97:G97"/>
    <mergeCell ref="C99:G99"/>
    <mergeCell ref="C100:G100"/>
    <mergeCell ref="C101:G101"/>
    <mergeCell ref="C102:G102"/>
    <mergeCell ref="C103:G103"/>
    <mergeCell ref="C79:G79"/>
    <mergeCell ref="C81:G81"/>
    <mergeCell ref="C83:G83"/>
    <mergeCell ref="C88:G88"/>
    <mergeCell ref="C93:G93"/>
    <mergeCell ref="C95:G95"/>
    <mergeCell ref="C67:G67"/>
    <mergeCell ref="C71:G71"/>
    <mergeCell ref="C73:G73"/>
    <mergeCell ref="C74:G74"/>
    <mergeCell ref="C75:G75"/>
    <mergeCell ref="C77:G77"/>
    <mergeCell ref="C58:G58"/>
    <mergeCell ref="C59:G59"/>
    <mergeCell ref="C60:G60"/>
    <mergeCell ref="C61:G61"/>
    <mergeCell ref="C62:G62"/>
    <mergeCell ref="C65:G65"/>
    <mergeCell ref="C52:G52"/>
    <mergeCell ref="C53:G53"/>
    <mergeCell ref="C54:G54"/>
    <mergeCell ref="C55:G55"/>
    <mergeCell ref="C56:G56"/>
    <mergeCell ref="C57:G57"/>
    <mergeCell ref="C44:G44"/>
    <mergeCell ref="C45:G45"/>
    <mergeCell ref="C47:G47"/>
    <mergeCell ref="C49:G49"/>
    <mergeCell ref="C50:G50"/>
    <mergeCell ref="C51:G51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5:G25"/>
    <mergeCell ref="C27:G27"/>
    <mergeCell ref="C28:G28"/>
    <mergeCell ref="C29:G29"/>
    <mergeCell ref="C30:G30"/>
    <mergeCell ref="C31:G31"/>
    <mergeCell ref="C14:G14"/>
    <mergeCell ref="C16:G16"/>
    <mergeCell ref="C18:G18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8C61-A50A-4069-B2A8-EB72493919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74</v>
      </c>
      <c r="C8" s="245" t="s">
        <v>75</v>
      </c>
      <c r="D8" s="228"/>
      <c r="E8" s="229"/>
      <c r="F8" s="230"/>
      <c r="G8" s="230">
        <f>SUMIF(AG9:AG32,"&lt;&gt;NOR",G9:G32)</f>
        <v>0</v>
      </c>
      <c r="H8" s="230"/>
      <c r="I8" s="230">
        <f>SUM(I9:I32)</f>
        <v>0</v>
      </c>
      <c r="J8" s="230"/>
      <c r="K8" s="230">
        <f>SUM(K9:K32)</f>
        <v>0</v>
      </c>
      <c r="L8" s="230"/>
      <c r="M8" s="230">
        <f>SUM(M9:M32)</f>
        <v>0</v>
      </c>
      <c r="N8" s="230"/>
      <c r="O8" s="230">
        <f>SUM(O9:O32)</f>
        <v>0.18000000000000002</v>
      </c>
      <c r="P8" s="230"/>
      <c r="Q8" s="230">
        <f>SUM(Q9:Q32)</f>
        <v>0</v>
      </c>
      <c r="R8" s="230"/>
      <c r="S8" s="230"/>
      <c r="T8" s="231"/>
      <c r="U8" s="225"/>
      <c r="V8" s="225">
        <f>SUM(V9:V32)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382</v>
      </c>
      <c r="C9" s="246" t="s">
        <v>383</v>
      </c>
      <c r="D9" s="234" t="s">
        <v>328</v>
      </c>
      <c r="E9" s="235">
        <v>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2">
        <v>2</v>
      </c>
      <c r="B11" s="233" t="s">
        <v>387</v>
      </c>
      <c r="C11" s="246" t="s">
        <v>388</v>
      </c>
      <c r="D11" s="234" t="s">
        <v>328</v>
      </c>
      <c r="E11" s="235">
        <v>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2">
        <v>3</v>
      </c>
      <c r="B13" s="233" t="s">
        <v>389</v>
      </c>
      <c r="C13" s="246" t="s">
        <v>390</v>
      </c>
      <c r="D13" s="234" t="s">
        <v>328</v>
      </c>
      <c r="E13" s="235">
        <v>2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2">
        <v>4</v>
      </c>
      <c r="B15" s="233" t="s">
        <v>391</v>
      </c>
      <c r="C15" s="246" t="s">
        <v>392</v>
      </c>
      <c r="D15" s="234" t="s">
        <v>277</v>
      </c>
      <c r="E15" s="235">
        <v>800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2">
        <v>5</v>
      </c>
      <c r="B17" s="233" t="s">
        <v>393</v>
      </c>
      <c r="C17" s="246" t="s">
        <v>394</v>
      </c>
      <c r="D17" s="234" t="s">
        <v>277</v>
      </c>
      <c r="E17" s="235">
        <v>200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395</v>
      </c>
      <c r="C19" s="246" t="s">
        <v>396</v>
      </c>
      <c r="D19" s="234" t="s">
        <v>277</v>
      </c>
      <c r="E19" s="235">
        <v>10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397</v>
      </c>
      <c r="C21" s="246" t="s">
        <v>398</v>
      </c>
      <c r="D21" s="234" t="s">
        <v>399</v>
      </c>
      <c r="E21" s="235">
        <v>2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400</v>
      </c>
      <c r="C23" s="246" t="s">
        <v>401</v>
      </c>
      <c r="D23" s="234" t="s">
        <v>277</v>
      </c>
      <c r="E23" s="235">
        <v>10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1.6199999999999999E-3</v>
      </c>
      <c r="O23" s="237">
        <f>ROUND(E23*N23,2)</f>
        <v>0.02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404</v>
      </c>
      <c r="C25" s="246" t="s">
        <v>405</v>
      </c>
      <c r="D25" s="234" t="s">
        <v>277</v>
      </c>
      <c r="E25" s="235">
        <v>400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1.2E-4</v>
      </c>
      <c r="O25" s="237">
        <f>ROUND(E25*N25,2)</f>
        <v>0.05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402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406</v>
      </c>
      <c r="C27" s="246" t="s">
        <v>407</v>
      </c>
      <c r="D27" s="234" t="s">
        <v>277</v>
      </c>
      <c r="E27" s="235">
        <v>400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1.2999999999999999E-4</v>
      </c>
      <c r="O27" s="237">
        <f>ROUND(E27*N27,2)</f>
        <v>0.05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402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408</v>
      </c>
      <c r="C29" s="246" t="s">
        <v>409</v>
      </c>
      <c r="D29" s="234" t="s">
        <v>277</v>
      </c>
      <c r="E29" s="235">
        <v>200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2.4000000000000001E-4</v>
      </c>
      <c r="O29" s="237">
        <f>ROUND(E29*N29,2)</f>
        <v>0.05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402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410</v>
      </c>
      <c r="C31" s="246" t="s">
        <v>411</v>
      </c>
      <c r="D31" s="234" t="s">
        <v>328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3.7000000000000002E-3</v>
      </c>
      <c r="O31" s="237">
        <f>ROUND(E31*N31,2)</f>
        <v>0.01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402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6" t="s">
        <v>121</v>
      </c>
      <c r="B33" s="227" t="s">
        <v>76</v>
      </c>
      <c r="C33" s="245" t="s">
        <v>77</v>
      </c>
      <c r="D33" s="228"/>
      <c r="E33" s="229"/>
      <c r="F33" s="230"/>
      <c r="G33" s="230">
        <f>SUMIF(AG34:AG235,"&lt;&gt;NOR",G34:G235)</f>
        <v>0</v>
      </c>
      <c r="H33" s="230"/>
      <c r="I33" s="230">
        <f>SUM(I34:I235)</f>
        <v>0</v>
      </c>
      <c r="J33" s="230"/>
      <c r="K33" s="230">
        <f>SUM(K34:K235)</f>
        <v>0</v>
      </c>
      <c r="L33" s="230"/>
      <c r="M33" s="230">
        <f>SUM(M34:M235)</f>
        <v>0</v>
      </c>
      <c r="N33" s="230"/>
      <c r="O33" s="230">
        <f>SUM(O34:O235)</f>
        <v>1</v>
      </c>
      <c r="P33" s="230"/>
      <c r="Q33" s="230">
        <f>SUM(Q34:Q235)</f>
        <v>0</v>
      </c>
      <c r="R33" s="230"/>
      <c r="S33" s="230"/>
      <c r="T33" s="231"/>
      <c r="U33" s="225"/>
      <c r="V33" s="225">
        <f>SUM(V34:V235)</f>
        <v>0</v>
      </c>
      <c r="W33" s="225"/>
      <c r="X33" s="225"/>
      <c r="AG33" t="s">
        <v>122</v>
      </c>
    </row>
    <row r="34" spans="1:60" outlineLevel="1" x14ac:dyDescent="0.25">
      <c r="A34" s="232">
        <v>13</v>
      </c>
      <c r="B34" s="233" t="s">
        <v>412</v>
      </c>
      <c r="C34" s="246" t="s">
        <v>413</v>
      </c>
      <c r="D34" s="234" t="s">
        <v>328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384</v>
      </c>
      <c r="T34" s="238" t="s">
        <v>127</v>
      </c>
      <c r="U34" s="219">
        <v>0</v>
      </c>
      <c r="V34" s="219">
        <f>ROUND(E34*U34,2)</f>
        <v>0</v>
      </c>
      <c r="W34" s="219"/>
      <c r="X34" s="219" t="s">
        <v>414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415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/>
      <c r="D35" s="243"/>
      <c r="E35" s="243"/>
      <c r="F35" s="243"/>
      <c r="G35" s="243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2">
        <v>14</v>
      </c>
      <c r="B36" s="233" t="s">
        <v>416</v>
      </c>
      <c r="C36" s="246" t="s">
        <v>417</v>
      </c>
      <c r="D36" s="234" t="s">
        <v>277</v>
      </c>
      <c r="E36" s="235">
        <v>224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384</v>
      </c>
      <c r="T36" s="238" t="s">
        <v>127</v>
      </c>
      <c r="U36" s="219">
        <v>0</v>
      </c>
      <c r="V36" s="219">
        <f>ROUND(E36*U36,2)</f>
        <v>0</v>
      </c>
      <c r="W36" s="219"/>
      <c r="X36" s="219" t="s">
        <v>385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386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/>
      <c r="D37" s="243"/>
      <c r="E37" s="243"/>
      <c r="F37" s="243"/>
      <c r="G37" s="243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134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2">
        <v>15</v>
      </c>
      <c r="B38" s="233" t="s">
        <v>418</v>
      </c>
      <c r="C38" s="246" t="s">
        <v>419</v>
      </c>
      <c r="D38" s="234" t="s">
        <v>277</v>
      </c>
      <c r="E38" s="235">
        <v>525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384</v>
      </c>
      <c r="T38" s="238" t="s">
        <v>127</v>
      </c>
      <c r="U38" s="219">
        <v>0</v>
      </c>
      <c r="V38" s="219">
        <f>ROUND(E38*U38,2)</f>
        <v>0</v>
      </c>
      <c r="W38" s="219"/>
      <c r="X38" s="219" t="s">
        <v>385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386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/>
      <c r="D39" s="243"/>
      <c r="E39" s="243"/>
      <c r="F39" s="243"/>
      <c r="G39" s="243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134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2">
        <v>16</v>
      </c>
      <c r="B40" s="233" t="s">
        <v>420</v>
      </c>
      <c r="C40" s="246" t="s">
        <v>421</v>
      </c>
      <c r="D40" s="234" t="s">
        <v>277</v>
      </c>
      <c r="E40" s="235">
        <v>70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384</v>
      </c>
      <c r="T40" s="238" t="s">
        <v>127</v>
      </c>
      <c r="U40" s="219">
        <v>0</v>
      </c>
      <c r="V40" s="219">
        <f>ROUND(E40*U40,2)</f>
        <v>0</v>
      </c>
      <c r="W40" s="219"/>
      <c r="X40" s="219" t="s">
        <v>385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386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/>
      <c r="D41" s="243"/>
      <c r="E41" s="243"/>
      <c r="F41" s="243"/>
      <c r="G41" s="243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2">
        <v>17</v>
      </c>
      <c r="B42" s="233" t="s">
        <v>422</v>
      </c>
      <c r="C42" s="246" t="s">
        <v>423</v>
      </c>
      <c r="D42" s="234" t="s">
        <v>277</v>
      </c>
      <c r="E42" s="235">
        <v>95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384</v>
      </c>
      <c r="T42" s="238" t="s">
        <v>127</v>
      </c>
      <c r="U42" s="219">
        <v>0</v>
      </c>
      <c r="V42" s="219">
        <f>ROUND(E42*U42,2)</f>
        <v>0</v>
      </c>
      <c r="W42" s="219"/>
      <c r="X42" s="219" t="s">
        <v>385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386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1"/>
      <c r="D43" s="243"/>
      <c r="E43" s="243"/>
      <c r="F43" s="243"/>
      <c r="G43" s="243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134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2">
        <v>18</v>
      </c>
      <c r="B44" s="233" t="s">
        <v>424</v>
      </c>
      <c r="C44" s="246" t="s">
        <v>425</v>
      </c>
      <c r="D44" s="234" t="s">
        <v>277</v>
      </c>
      <c r="E44" s="235">
        <v>230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384</v>
      </c>
      <c r="T44" s="238" t="s">
        <v>127</v>
      </c>
      <c r="U44" s="219">
        <v>0</v>
      </c>
      <c r="V44" s="219">
        <f>ROUND(E44*U44,2)</f>
        <v>0</v>
      </c>
      <c r="W44" s="219"/>
      <c r="X44" s="219" t="s">
        <v>385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386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/>
      <c r="D45" s="243"/>
      <c r="E45" s="243"/>
      <c r="F45" s="243"/>
      <c r="G45" s="243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134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2">
        <v>19</v>
      </c>
      <c r="B46" s="233" t="s">
        <v>426</v>
      </c>
      <c r="C46" s="246" t="s">
        <v>427</v>
      </c>
      <c r="D46" s="234" t="s">
        <v>328</v>
      </c>
      <c r="E46" s="235">
        <v>28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384</v>
      </c>
      <c r="T46" s="238" t="s">
        <v>127</v>
      </c>
      <c r="U46" s="219">
        <v>0</v>
      </c>
      <c r="V46" s="219">
        <f>ROUND(E46*U46,2)</f>
        <v>0</v>
      </c>
      <c r="W46" s="219"/>
      <c r="X46" s="219" t="s">
        <v>385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386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/>
      <c r="D47" s="243"/>
      <c r="E47" s="243"/>
      <c r="F47" s="243"/>
      <c r="G47" s="243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134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2">
        <v>20</v>
      </c>
      <c r="B48" s="233" t="s">
        <v>428</v>
      </c>
      <c r="C48" s="246" t="s">
        <v>429</v>
      </c>
      <c r="D48" s="234" t="s">
        <v>328</v>
      </c>
      <c r="E48" s="235">
        <v>200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/>
      <c r="S48" s="237" t="s">
        <v>384</v>
      </c>
      <c r="T48" s="238" t="s">
        <v>127</v>
      </c>
      <c r="U48" s="219">
        <v>0</v>
      </c>
      <c r="V48" s="219">
        <f>ROUND(E48*U48,2)</f>
        <v>0</v>
      </c>
      <c r="W48" s="219"/>
      <c r="X48" s="219" t="s">
        <v>385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386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/>
      <c r="D49" s="243"/>
      <c r="E49" s="243"/>
      <c r="F49" s="243"/>
      <c r="G49" s="243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2">
        <v>21</v>
      </c>
      <c r="B50" s="233" t="s">
        <v>430</v>
      </c>
      <c r="C50" s="246" t="s">
        <v>431</v>
      </c>
      <c r="D50" s="234" t="s">
        <v>328</v>
      </c>
      <c r="E50" s="235">
        <v>6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384</v>
      </c>
      <c r="T50" s="238" t="s">
        <v>127</v>
      </c>
      <c r="U50" s="219">
        <v>0</v>
      </c>
      <c r="V50" s="219">
        <f>ROUND(E50*U50,2)</f>
        <v>0</v>
      </c>
      <c r="W50" s="219"/>
      <c r="X50" s="219" t="s">
        <v>385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386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/>
      <c r="D51" s="243"/>
      <c r="E51" s="243"/>
      <c r="F51" s="243"/>
      <c r="G51" s="243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2">
        <v>22</v>
      </c>
      <c r="B52" s="233" t="s">
        <v>432</v>
      </c>
      <c r="C52" s="246" t="s">
        <v>433</v>
      </c>
      <c r="D52" s="234" t="s">
        <v>328</v>
      </c>
      <c r="E52" s="235">
        <v>8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384</v>
      </c>
      <c r="T52" s="238" t="s">
        <v>127</v>
      </c>
      <c r="U52" s="219">
        <v>0</v>
      </c>
      <c r="V52" s="219">
        <f>ROUND(E52*U52,2)</f>
        <v>0</v>
      </c>
      <c r="W52" s="219"/>
      <c r="X52" s="219" t="s">
        <v>385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386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/>
      <c r="D53" s="243"/>
      <c r="E53" s="243"/>
      <c r="F53" s="243"/>
      <c r="G53" s="243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2">
        <v>23</v>
      </c>
      <c r="B54" s="233" t="s">
        <v>434</v>
      </c>
      <c r="C54" s="246" t="s">
        <v>435</v>
      </c>
      <c r="D54" s="234" t="s">
        <v>277</v>
      </c>
      <c r="E54" s="235">
        <v>150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384</v>
      </c>
      <c r="T54" s="238" t="s">
        <v>127</v>
      </c>
      <c r="U54" s="219">
        <v>0</v>
      </c>
      <c r="V54" s="219">
        <f>ROUND(E54*U54,2)</f>
        <v>0</v>
      </c>
      <c r="W54" s="219"/>
      <c r="X54" s="219" t="s">
        <v>385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386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3"/>
      <c r="E55" s="243"/>
      <c r="F55" s="243"/>
      <c r="G55" s="243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2">
        <v>24</v>
      </c>
      <c r="B56" s="233" t="s">
        <v>436</v>
      </c>
      <c r="C56" s="246" t="s">
        <v>437</v>
      </c>
      <c r="D56" s="234" t="s">
        <v>328</v>
      </c>
      <c r="E56" s="235">
        <v>2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384</v>
      </c>
      <c r="T56" s="238" t="s">
        <v>127</v>
      </c>
      <c r="U56" s="219">
        <v>0</v>
      </c>
      <c r="V56" s="219">
        <f>ROUND(E56*U56,2)</f>
        <v>0</v>
      </c>
      <c r="W56" s="219"/>
      <c r="X56" s="219" t="s">
        <v>385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3"/>
      <c r="E57" s="243"/>
      <c r="F57" s="243"/>
      <c r="G57" s="243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2">
        <v>25</v>
      </c>
      <c r="B58" s="233" t="s">
        <v>438</v>
      </c>
      <c r="C58" s="246" t="s">
        <v>439</v>
      </c>
      <c r="D58" s="234" t="s">
        <v>277</v>
      </c>
      <c r="E58" s="235">
        <v>160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384</v>
      </c>
      <c r="T58" s="238" t="s">
        <v>127</v>
      </c>
      <c r="U58" s="219">
        <v>0</v>
      </c>
      <c r="V58" s="219">
        <f>ROUND(E58*U58,2)</f>
        <v>0</v>
      </c>
      <c r="W58" s="219"/>
      <c r="X58" s="219" t="s">
        <v>385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386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/>
      <c r="D59" s="243"/>
      <c r="E59" s="243"/>
      <c r="F59" s="243"/>
      <c r="G59" s="243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134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2">
        <v>26</v>
      </c>
      <c r="B60" s="233" t="s">
        <v>440</v>
      </c>
      <c r="C60" s="246" t="s">
        <v>441</v>
      </c>
      <c r="D60" s="234" t="s">
        <v>277</v>
      </c>
      <c r="E60" s="235">
        <v>1000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/>
      <c r="S60" s="237" t="s">
        <v>384</v>
      </c>
      <c r="T60" s="238" t="s">
        <v>127</v>
      </c>
      <c r="U60" s="219">
        <v>0</v>
      </c>
      <c r="V60" s="219">
        <f>ROUND(E60*U60,2)</f>
        <v>0</v>
      </c>
      <c r="W60" s="219"/>
      <c r="X60" s="219" t="s">
        <v>385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386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/>
      <c r="D61" s="243"/>
      <c r="E61" s="243"/>
      <c r="F61" s="243"/>
      <c r="G61" s="243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2">
        <v>27</v>
      </c>
      <c r="B62" s="233" t="s">
        <v>442</v>
      </c>
      <c r="C62" s="246" t="s">
        <v>443</v>
      </c>
      <c r="D62" s="234" t="s">
        <v>277</v>
      </c>
      <c r="E62" s="235">
        <v>1000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384</v>
      </c>
      <c r="T62" s="238" t="s">
        <v>127</v>
      </c>
      <c r="U62" s="219">
        <v>0</v>
      </c>
      <c r="V62" s="219">
        <f>ROUND(E62*U62,2)</f>
        <v>0</v>
      </c>
      <c r="W62" s="219"/>
      <c r="X62" s="219" t="s">
        <v>385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/>
      <c r="D63" s="243"/>
      <c r="E63" s="243"/>
      <c r="F63" s="243"/>
      <c r="G63" s="243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2">
        <v>28</v>
      </c>
      <c r="B64" s="233" t="s">
        <v>444</v>
      </c>
      <c r="C64" s="246" t="s">
        <v>445</v>
      </c>
      <c r="D64" s="234" t="s">
        <v>328</v>
      </c>
      <c r="E64" s="235">
        <v>127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/>
      <c r="S64" s="237" t="s">
        <v>384</v>
      </c>
      <c r="T64" s="238" t="s">
        <v>127</v>
      </c>
      <c r="U64" s="219">
        <v>0</v>
      </c>
      <c r="V64" s="219">
        <f>ROUND(E64*U64,2)</f>
        <v>0</v>
      </c>
      <c r="W64" s="219"/>
      <c r="X64" s="219" t="s">
        <v>385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386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/>
      <c r="D65" s="243"/>
      <c r="E65" s="243"/>
      <c r="F65" s="243"/>
      <c r="G65" s="243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29</v>
      </c>
      <c r="B66" s="233" t="s">
        <v>446</v>
      </c>
      <c r="C66" s="246" t="s">
        <v>447</v>
      </c>
      <c r="D66" s="234" t="s">
        <v>328</v>
      </c>
      <c r="E66" s="235">
        <v>48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384</v>
      </c>
      <c r="T66" s="238" t="s">
        <v>127</v>
      </c>
      <c r="U66" s="219">
        <v>0</v>
      </c>
      <c r="V66" s="219">
        <f>ROUND(E66*U66,2)</f>
        <v>0</v>
      </c>
      <c r="W66" s="219"/>
      <c r="X66" s="219" t="s">
        <v>385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386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/>
      <c r="D67" s="243"/>
      <c r="E67" s="243"/>
      <c r="F67" s="243"/>
      <c r="G67" s="243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2">
        <v>30</v>
      </c>
      <c r="B68" s="233" t="s">
        <v>446</v>
      </c>
      <c r="C68" s="246" t="s">
        <v>448</v>
      </c>
      <c r="D68" s="234" t="s">
        <v>328</v>
      </c>
      <c r="E68" s="235">
        <v>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/>
      <c r="S68" s="237" t="s">
        <v>384</v>
      </c>
      <c r="T68" s="238" t="s">
        <v>127</v>
      </c>
      <c r="U68" s="219">
        <v>0</v>
      </c>
      <c r="V68" s="219">
        <f>ROUND(E68*U68,2)</f>
        <v>0</v>
      </c>
      <c r="W68" s="219"/>
      <c r="X68" s="219" t="s">
        <v>385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386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/>
      <c r="D69" s="243"/>
      <c r="E69" s="243"/>
      <c r="F69" s="243"/>
      <c r="G69" s="243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2">
        <v>31</v>
      </c>
      <c r="B70" s="233" t="s">
        <v>449</v>
      </c>
      <c r="C70" s="246" t="s">
        <v>450</v>
      </c>
      <c r="D70" s="234" t="s">
        <v>328</v>
      </c>
      <c r="E70" s="235">
        <v>2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384</v>
      </c>
      <c r="T70" s="238" t="s">
        <v>127</v>
      </c>
      <c r="U70" s="219">
        <v>0</v>
      </c>
      <c r="V70" s="219">
        <f>ROUND(E70*U70,2)</f>
        <v>0</v>
      </c>
      <c r="W70" s="219"/>
      <c r="X70" s="219" t="s">
        <v>385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386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/>
      <c r="D71" s="243"/>
      <c r="E71" s="243"/>
      <c r="F71" s="243"/>
      <c r="G71" s="243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2">
        <v>32</v>
      </c>
      <c r="B72" s="233" t="s">
        <v>449</v>
      </c>
      <c r="C72" s="246" t="s">
        <v>451</v>
      </c>
      <c r="D72" s="234" t="s">
        <v>328</v>
      </c>
      <c r="E72" s="235">
        <v>4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384</v>
      </c>
      <c r="T72" s="238" t="s">
        <v>127</v>
      </c>
      <c r="U72" s="219">
        <v>0</v>
      </c>
      <c r="V72" s="219">
        <f>ROUND(E72*U72,2)</f>
        <v>0</v>
      </c>
      <c r="W72" s="219"/>
      <c r="X72" s="219" t="s">
        <v>385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386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/>
      <c r="D73" s="243"/>
      <c r="E73" s="243"/>
      <c r="F73" s="243"/>
      <c r="G73" s="243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2">
        <v>33</v>
      </c>
      <c r="B74" s="233" t="s">
        <v>449</v>
      </c>
      <c r="C74" s="246" t="s">
        <v>452</v>
      </c>
      <c r="D74" s="234" t="s">
        <v>328</v>
      </c>
      <c r="E74" s="235">
        <v>10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384</v>
      </c>
      <c r="T74" s="238" t="s">
        <v>127</v>
      </c>
      <c r="U74" s="219">
        <v>0</v>
      </c>
      <c r="V74" s="219">
        <f>ROUND(E74*U74,2)</f>
        <v>0</v>
      </c>
      <c r="W74" s="219"/>
      <c r="X74" s="219" t="s">
        <v>385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386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/>
      <c r="D75" s="243"/>
      <c r="E75" s="243"/>
      <c r="F75" s="243"/>
      <c r="G75" s="243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2">
        <v>34</v>
      </c>
      <c r="B76" s="233" t="s">
        <v>453</v>
      </c>
      <c r="C76" s="246" t="s">
        <v>454</v>
      </c>
      <c r="D76" s="234" t="s">
        <v>328</v>
      </c>
      <c r="E76" s="235">
        <v>10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384</v>
      </c>
      <c r="T76" s="238" t="s">
        <v>127</v>
      </c>
      <c r="U76" s="219">
        <v>0</v>
      </c>
      <c r="V76" s="219">
        <f>ROUND(E76*U76,2)</f>
        <v>0</v>
      </c>
      <c r="W76" s="219"/>
      <c r="X76" s="219" t="s">
        <v>385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386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/>
      <c r="D77" s="243"/>
      <c r="E77" s="243"/>
      <c r="F77" s="243"/>
      <c r="G77" s="243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2">
        <v>35</v>
      </c>
      <c r="B78" s="233" t="s">
        <v>455</v>
      </c>
      <c r="C78" s="246" t="s">
        <v>456</v>
      </c>
      <c r="D78" s="234" t="s">
        <v>328</v>
      </c>
      <c r="E78" s="235">
        <v>4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384</v>
      </c>
      <c r="T78" s="238" t="s">
        <v>127</v>
      </c>
      <c r="U78" s="219">
        <v>0</v>
      </c>
      <c r="V78" s="219">
        <f>ROUND(E78*U78,2)</f>
        <v>0</v>
      </c>
      <c r="W78" s="219"/>
      <c r="X78" s="219" t="s">
        <v>385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386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1"/>
      <c r="D79" s="243"/>
      <c r="E79" s="243"/>
      <c r="F79" s="243"/>
      <c r="G79" s="243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134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2">
        <v>36</v>
      </c>
      <c r="B80" s="233" t="s">
        <v>457</v>
      </c>
      <c r="C80" s="246" t="s">
        <v>458</v>
      </c>
      <c r="D80" s="234" t="s">
        <v>328</v>
      </c>
      <c r="E80" s="235">
        <v>48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384</v>
      </c>
      <c r="T80" s="238" t="s">
        <v>127</v>
      </c>
      <c r="U80" s="219">
        <v>0</v>
      </c>
      <c r="V80" s="219">
        <f>ROUND(E80*U80,2)</f>
        <v>0</v>
      </c>
      <c r="W80" s="219"/>
      <c r="X80" s="219" t="s">
        <v>385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386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/>
      <c r="D81" s="243"/>
      <c r="E81" s="243"/>
      <c r="F81" s="243"/>
      <c r="G81" s="243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37</v>
      </c>
      <c r="B82" s="233" t="s">
        <v>459</v>
      </c>
      <c r="C82" s="246" t="s">
        <v>460</v>
      </c>
      <c r="D82" s="234" t="s">
        <v>328</v>
      </c>
      <c r="E82" s="235">
        <v>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384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385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386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/>
      <c r="D83" s="243"/>
      <c r="E83" s="243"/>
      <c r="F83" s="243"/>
      <c r="G83" s="243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2">
        <v>38</v>
      </c>
      <c r="B84" s="233" t="s">
        <v>461</v>
      </c>
      <c r="C84" s="246" t="s">
        <v>462</v>
      </c>
      <c r="D84" s="234" t="s">
        <v>328</v>
      </c>
      <c r="E84" s="235">
        <v>4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384</v>
      </c>
      <c r="T84" s="238" t="s">
        <v>127</v>
      </c>
      <c r="U84" s="219">
        <v>0</v>
      </c>
      <c r="V84" s="219">
        <f>ROUND(E84*U84,2)</f>
        <v>0</v>
      </c>
      <c r="W84" s="219"/>
      <c r="X84" s="219" t="s">
        <v>385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1"/>
      <c r="D85" s="243"/>
      <c r="E85" s="243"/>
      <c r="F85" s="243"/>
      <c r="G85" s="243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39</v>
      </c>
      <c r="B86" s="233" t="s">
        <v>463</v>
      </c>
      <c r="C86" s="246" t="s">
        <v>464</v>
      </c>
      <c r="D86" s="234" t="s">
        <v>328</v>
      </c>
      <c r="E86" s="235">
        <v>10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384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385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386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/>
      <c r="D87" s="243"/>
      <c r="E87" s="243"/>
      <c r="F87" s="243"/>
      <c r="G87" s="243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2">
        <v>40</v>
      </c>
      <c r="B88" s="233" t="s">
        <v>465</v>
      </c>
      <c r="C88" s="246" t="s">
        <v>466</v>
      </c>
      <c r="D88" s="234" t="s">
        <v>328</v>
      </c>
      <c r="E88" s="235">
        <v>4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/>
      <c r="S88" s="237" t="s">
        <v>384</v>
      </c>
      <c r="T88" s="238" t="s">
        <v>127</v>
      </c>
      <c r="U88" s="219">
        <v>0</v>
      </c>
      <c r="V88" s="219">
        <f>ROUND(E88*U88,2)</f>
        <v>0</v>
      </c>
      <c r="W88" s="219"/>
      <c r="X88" s="219" t="s">
        <v>385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386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/>
      <c r="D89" s="243"/>
      <c r="E89" s="243"/>
      <c r="F89" s="243"/>
      <c r="G89" s="243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134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2">
        <v>41</v>
      </c>
      <c r="B90" s="233" t="s">
        <v>467</v>
      </c>
      <c r="C90" s="246" t="s">
        <v>468</v>
      </c>
      <c r="D90" s="234" t="s">
        <v>328</v>
      </c>
      <c r="E90" s="235">
        <v>1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384</v>
      </c>
      <c r="T90" s="238" t="s">
        <v>127</v>
      </c>
      <c r="U90" s="219">
        <v>0</v>
      </c>
      <c r="V90" s="219">
        <f>ROUND(E90*U90,2)</f>
        <v>0</v>
      </c>
      <c r="W90" s="219"/>
      <c r="X90" s="219" t="s">
        <v>385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386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/>
      <c r="D91" s="243"/>
      <c r="E91" s="243"/>
      <c r="F91" s="243"/>
      <c r="G91" s="243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2">
        <v>42</v>
      </c>
      <c r="B92" s="233" t="s">
        <v>469</v>
      </c>
      <c r="C92" s="246" t="s">
        <v>470</v>
      </c>
      <c r="D92" s="234" t="s">
        <v>328</v>
      </c>
      <c r="E92" s="235">
        <v>4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384</v>
      </c>
      <c r="T92" s="238" t="s">
        <v>127</v>
      </c>
      <c r="U92" s="219">
        <v>0</v>
      </c>
      <c r="V92" s="219">
        <f>ROUND(E92*U92,2)</f>
        <v>0</v>
      </c>
      <c r="W92" s="219"/>
      <c r="X92" s="219" t="s">
        <v>385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386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/>
      <c r="D93" s="243"/>
      <c r="E93" s="243"/>
      <c r="F93" s="243"/>
      <c r="G93" s="243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134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2">
        <v>43</v>
      </c>
      <c r="B94" s="233" t="s">
        <v>471</v>
      </c>
      <c r="C94" s="246" t="s">
        <v>472</v>
      </c>
      <c r="D94" s="234" t="s">
        <v>328</v>
      </c>
      <c r="E94" s="235">
        <v>7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384</v>
      </c>
      <c r="T94" s="238" t="s">
        <v>127</v>
      </c>
      <c r="U94" s="219">
        <v>0</v>
      </c>
      <c r="V94" s="219">
        <f>ROUND(E94*U94,2)</f>
        <v>0</v>
      </c>
      <c r="W94" s="219"/>
      <c r="X94" s="219" t="s">
        <v>385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386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/>
      <c r="D95" s="243"/>
      <c r="E95" s="243"/>
      <c r="F95" s="243"/>
      <c r="G95" s="243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134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32">
        <v>44</v>
      </c>
      <c r="B96" s="233" t="s">
        <v>473</v>
      </c>
      <c r="C96" s="246" t="s">
        <v>474</v>
      </c>
      <c r="D96" s="234" t="s">
        <v>328</v>
      </c>
      <c r="E96" s="235">
        <v>4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384</v>
      </c>
      <c r="T96" s="238" t="s">
        <v>127</v>
      </c>
      <c r="U96" s="219">
        <v>0</v>
      </c>
      <c r="V96" s="219">
        <f>ROUND(E96*U96,2)</f>
        <v>0</v>
      </c>
      <c r="W96" s="219"/>
      <c r="X96" s="219" t="s">
        <v>385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386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/>
      <c r="D97" s="243"/>
      <c r="E97" s="243"/>
      <c r="F97" s="243"/>
      <c r="G97" s="243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134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2">
        <v>45</v>
      </c>
      <c r="B98" s="233" t="s">
        <v>475</v>
      </c>
      <c r="C98" s="246" t="s">
        <v>476</v>
      </c>
      <c r="D98" s="234" t="s">
        <v>328</v>
      </c>
      <c r="E98" s="235">
        <v>4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384</v>
      </c>
      <c r="T98" s="238" t="s">
        <v>127</v>
      </c>
      <c r="U98" s="219">
        <v>0</v>
      </c>
      <c r="V98" s="219">
        <f>ROUND(E98*U98,2)</f>
        <v>0</v>
      </c>
      <c r="W98" s="219"/>
      <c r="X98" s="219" t="s">
        <v>385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386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1"/>
      <c r="D99" s="243"/>
      <c r="E99" s="243"/>
      <c r="F99" s="243"/>
      <c r="G99" s="243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134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2">
        <v>46</v>
      </c>
      <c r="B100" s="233" t="s">
        <v>477</v>
      </c>
      <c r="C100" s="246" t="s">
        <v>478</v>
      </c>
      <c r="D100" s="234" t="s">
        <v>328</v>
      </c>
      <c r="E100" s="235">
        <v>6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384</v>
      </c>
      <c r="T100" s="238" t="s">
        <v>127</v>
      </c>
      <c r="U100" s="219">
        <v>0</v>
      </c>
      <c r="V100" s="219">
        <f>ROUND(E100*U100,2)</f>
        <v>0</v>
      </c>
      <c r="W100" s="219"/>
      <c r="X100" s="219" t="s">
        <v>385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386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/>
      <c r="D101" s="243"/>
      <c r="E101" s="243"/>
      <c r="F101" s="243"/>
      <c r="G101" s="243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2">
        <v>47</v>
      </c>
      <c r="B102" s="233" t="s">
        <v>479</v>
      </c>
      <c r="C102" s="246" t="s">
        <v>480</v>
      </c>
      <c r="D102" s="234" t="s">
        <v>328</v>
      </c>
      <c r="E102" s="235">
        <v>6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384</v>
      </c>
      <c r="T102" s="238" t="s">
        <v>127</v>
      </c>
      <c r="U102" s="219">
        <v>0</v>
      </c>
      <c r="V102" s="219">
        <f>ROUND(E102*U102,2)</f>
        <v>0</v>
      </c>
      <c r="W102" s="219"/>
      <c r="X102" s="219" t="s">
        <v>385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386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/>
      <c r="D103" s="243"/>
      <c r="E103" s="243"/>
      <c r="F103" s="243"/>
      <c r="G103" s="243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134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2">
        <v>48</v>
      </c>
      <c r="B104" s="233" t="s">
        <v>481</v>
      </c>
      <c r="C104" s="246" t="s">
        <v>482</v>
      </c>
      <c r="D104" s="234" t="s">
        <v>328</v>
      </c>
      <c r="E104" s="235">
        <v>4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/>
      <c r="S104" s="237" t="s">
        <v>384</v>
      </c>
      <c r="T104" s="238" t="s">
        <v>127</v>
      </c>
      <c r="U104" s="219">
        <v>0</v>
      </c>
      <c r="V104" s="219">
        <f>ROUND(E104*U104,2)</f>
        <v>0</v>
      </c>
      <c r="W104" s="219"/>
      <c r="X104" s="219" t="s">
        <v>385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386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1"/>
      <c r="D105" s="243"/>
      <c r="E105" s="243"/>
      <c r="F105" s="243"/>
      <c r="G105" s="243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2">
        <v>49</v>
      </c>
      <c r="B106" s="233" t="s">
        <v>483</v>
      </c>
      <c r="C106" s="246" t="s">
        <v>484</v>
      </c>
      <c r="D106" s="234" t="s">
        <v>328</v>
      </c>
      <c r="E106" s="235">
        <v>4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384</v>
      </c>
      <c r="T106" s="238" t="s">
        <v>127</v>
      </c>
      <c r="U106" s="219">
        <v>0</v>
      </c>
      <c r="V106" s="219">
        <f>ROUND(E106*U106,2)</f>
        <v>0</v>
      </c>
      <c r="W106" s="219"/>
      <c r="X106" s="219" t="s">
        <v>385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386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1"/>
      <c r="D107" s="243"/>
      <c r="E107" s="243"/>
      <c r="F107" s="243"/>
      <c r="G107" s="243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134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2">
        <v>50</v>
      </c>
      <c r="B108" s="233" t="s">
        <v>485</v>
      </c>
      <c r="C108" s="246" t="s">
        <v>486</v>
      </c>
      <c r="D108" s="234" t="s">
        <v>328</v>
      </c>
      <c r="E108" s="235">
        <v>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384</v>
      </c>
      <c r="T108" s="238" t="s">
        <v>127</v>
      </c>
      <c r="U108" s="219">
        <v>0</v>
      </c>
      <c r="V108" s="219">
        <f>ROUND(E108*U108,2)</f>
        <v>0</v>
      </c>
      <c r="W108" s="219"/>
      <c r="X108" s="219" t="s">
        <v>385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386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/>
      <c r="D109" s="243"/>
      <c r="E109" s="243"/>
      <c r="F109" s="243"/>
      <c r="G109" s="243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2">
        <v>51</v>
      </c>
      <c r="B110" s="233" t="s">
        <v>487</v>
      </c>
      <c r="C110" s="246" t="s">
        <v>488</v>
      </c>
      <c r="D110" s="234" t="s">
        <v>328</v>
      </c>
      <c r="E110" s="235">
        <v>6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384</v>
      </c>
      <c r="T110" s="238" t="s">
        <v>127</v>
      </c>
      <c r="U110" s="219">
        <v>0</v>
      </c>
      <c r="V110" s="219">
        <f>ROUND(E110*U110,2)</f>
        <v>0</v>
      </c>
      <c r="W110" s="219"/>
      <c r="X110" s="219" t="s">
        <v>385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386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1"/>
      <c r="D111" s="243"/>
      <c r="E111" s="243"/>
      <c r="F111" s="243"/>
      <c r="G111" s="243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2">
        <v>52</v>
      </c>
      <c r="B112" s="233" t="s">
        <v>489</v>
      </c>
      <c r="C112" s="246" t="s">
        <v>490</v>
      </c>
      <c r="D112" s="234" t="s">
        <v>328</v>
      </c>
      <c r="E112" s="235">
        <v>10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/>
      <c r="S112" s="237" t="s">
        <v>384</v>
      </c>
      <c r="T112" s="238" t="s">
        <v>127</v>
      </c>
      <c r="U112" s="219">
        <v>0</v>
      </c>
      <c r="V112" s="219">
        <f>ROUND(E112*U112,2)</f>
        <v>0</v>
      </c>
      <c r="W112" s="219"/>
      <c r="X112" s="219" t="s">
        <v>385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386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1"/>
      <c r="D113" s="243"/>
      <c r="E113" s="243"/>
      <c r="F113" s="243"/>
      <c r="G113" s="243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134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2">
        <v>53</v>
      </c>
      <c r="B114" s="233" t="s">
        <v>491</v>
      </c>
      <c r="C114" s="246" t="s">
        <v>492</v>
      </c>
      <c r="D114" s="234" t="s">
        <v>328</v>
      </c>
      <c r="E114" s="235">
        <v>8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384</v>
      </c>
      <c r="T114" s="238" t="s">
        <v>127</v>
      </c>
      <c r="U114" s="219">
        <v>0</v>
      </c>
      <c r="V114" s="219">
        <f>ROUND(E114*U114,2)</f>
        <v>0</v>
      </c>
      <c r="W114" s="219"/>
      <c r="X114" s="219" t="s">
        <v>385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386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/>
      <c r="D115" s="243"/>
      <c r="E115" s="243"/>
      <c r="F115" s="243"/>
      <c r="G115" s="243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2">
        <v>54</v>
      </c>
      <c r="B116" s="233" t="s">
        <v>493</v>
      </c>
      <c r="C116" s="246" t="s">
        <v>494</v>
      </c>
      <c r="D116" s="234" t="s">
        <v>328</v>
      </c>
      <c r="E116" s="235">
        <v>1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384</v>
      </c>
      <c r="T116" s="238" t="s">
        <v>127</v>
      </c>
      <c r="U116" s="219">
        <v>0</v>
      </c>
      <c r="V116" s="219">
        <f>ROUND(E116*U116,2)</f>
        <v>0</v>
      </c>
      <c r="W116" s="219"/>
      <c r="X116" s="219" t="s">
        <v>385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386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/>
      <c r="D117" s="243"/>
      <c r="E117" s="243"/>
      <c r="F117" s="243"/>
      <c r="G117" s="243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2">
        <v>55</v>
      </c>
      <c r="B118" s="233" t="s">
        <v>495</v>
      </c>
      <c r="C118" s="246" t="s">
        <v>496</v>
      </c>
      <c r="D118" s="234" t="s">
        <v>328</v>
      </c>
      <c r="E118" s="235">
        <v>1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384</v>
      </c>
      <c r="T118" s="238" t="s">
        <v>127</v>
      </c>
      <c r="U118" s="219">
        <v>0</v>
      </c>
      <c r="V118" s="219">
        <f>ROUND(E118*U118,2)</f>
        <v>0</v>
      </c>
      <c r="W118" s="219"/>
      <c r="X118" s="219" t="s">
        <v>385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386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/>
      <c r="D119" s="243"/>
      <c r="E119" s="243"/>
      <c r="F119" s="243"/>
      <c r="G119" s="243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2">
        <v>56</v>
      </c>
      <c r="B120" s="233" t="s">
        <v>497</v>
      </c>
      <c r="C120" s="246" t="s">
        <v>498</v>
      </c>
      <c r="D120" s="234" t="s">
        <v>328</v>
      </c>
      <c r="E120" s="235">
        <v>11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/>
      <c r="S120" s="237" t="s">
        <v>384</v>
      </c>
      <c r="T120" s="238" t="s">
        <v>127</v>
      </c>
      <c r="U120" s="219">
        <v>0</v>
      </c>
      <c r="V120" s="219">
        <f>ROUND(E120*U120,2)</f>
        <v>0</v>
      </c>
      <c r="W120" s="219"/>
      <c r="X120" s="219" t="s">
        <v>385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386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/>
      <c r="D121" s="243"/>
      <c r="E121" s="243"/>
      <c r="F121" s="243"/>
      <c r="G121" s="243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134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2">
        <v>57</v>
      </c>
      <c r="B122" s="233" t="s">
        <v>499</v>
      </c>
      <c r="C122" s="246" t="s">
        <v>500</v>
      </c>
      <c r="D122" s="234" t="s">
        <v>328</v>
      </c>
      <c r="E122" s="235">
        <v>6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/>
      <c r="S122" s="237" t="s">
        <v>384</v>
      </c>
      <c r="T122" s="238" t="s">
        <v>127</v>
      </c>
      <c r="U122" s="219">
        <v>0</v>
      </c>
      <c r="V122" s="219">
        <f>ROUND(E122*U122,2)</f>
        <v>0</v>
      </c>
      <c r="W122" s="219"/>
      <c r="X122" s="219" t="s">
        <v>385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386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1"/>
      <c r="D123" s="243"/>
      <c r="E123" s="243"/>
      <c r="F123" s="243"/>
      <c r="G123" s="243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32">
        <v>58</v>
      </c>
      <c r="B124" s="233" t="s">
        <v>501</v>
      </c>
      <c r="C124" s="246" t="s">
        <v>502</v>
      </c>
      <c r="D124" s="234" t="s">
        <v>328</v>
      </c>
      <c r="E124" s="235">
        <v>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384</v>
      </c>
      <c r="T124" s="238" t="s">
        <v>127</v>
      </c>
      <c r="U124" s="219">
        <v>0</v>
      </c>
      <c r="V124" s="219">
        <f>ROUND(E124*U124,2)</f>
        <v>0</v>
      </c>
      <c r="W124" s="219"/>
      <c r="X124" s="219" t="s">
        <v>385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386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1"/>
      <c r="D125" s="243"/>
      <c r="E125" s="243"/>
      <c r="F125" s="243"/>
      <c r="G125" s="243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134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32">
        <v>59</v>
      </c>
      <c r="B126" s="233" t="s">
        <v>503</v>
      </c>
      <c r="C126" s="246" t="s">
        <v>504</v>
      </c>
      <c r="D126" s="234" t="s">
        <v>328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/>
      <c r="S126" s="237" t="s">
        <v>384</v>
      </c>
      <c r="T126" s="238" t="s">
        <v>127</v>
      </c>
      <c r="U126" s="219">
        <v>0</v>
      </c>
      <c r="V126" s="219">
        <f>ROUND(E126*U126,2)</f>
        <v>0</v>
      </c>
      <c r="W126" s="219"/>
      <c r="X126" s="219" t="s">
        <v>385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386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/>
      <c r="D127" s="243"/>
      <c r="E127" s="243"/>
      <c r="F127" s="243"/>
      <c r="G127" s="243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2">
        <v>60</v>
      </c>
      <c r="B128" s="233" t="s">
        <v>505</v>
      </c>
      <c r="C128" s="246" t="s">
        <v>506</v>
      </c>
      <c r="D128" s="234" t="s">
        <v>507</v>
      </c>
      <c r="E128" s="235">
        <v>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/>
      <c r="S128" s="237" t="s">
        <v>384</v>
      </c>
      <c r="T128" s="238" t="s">
        <v>127</v>
      </c>
      <c r="U128" s="219">
        <v>0</v>
      </c>
      <c r="V128" s="219">
        <f>ROUND(E128*U128,2)</f>
        <v>0</v>
      </c>
      <c r="W128" s="219"/>
      <c r="X128" s="219" t="s">
        <v>385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386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/>
      <c r="D129" s="243"/>
      <c r="E129" s="243"/>
      <c r="F129" s="243"/>
      <c r="G129" s="243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134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32">
        <v>61</v>
      </c>
      <c r="B130" s="233" t="s">
        <v>508</v>
      </c>
      <c r="C130" s="246" t="s">
        <v>509</v>
      </c>
      <c r="D130" s="234" t="s">
        <v>507</v>
      </c>
      <c r="E130" s="235">
        <v>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/>
      <c r="S130" s="237" t="s">
        <v>384</v>
      </c>
      <c r="T130" s="238" t="s">
        <v>127</v>
      </c>
      <c r="U130" s="219">
        <v>0</v>
      </c>
      <c r="V130" s="219">
        <f>ROUND(E130*U130,2)</f>
        <v>0</v>
      </c>
      <c r="W130" s="219"/>
      <c r="X130" s="219" t="s">
        <v>385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386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/>
      <c r="D131" s="243"/>
      <c r="E131" s="243"/>
      <c r="F131" s="243"/>
      <c r="G131" s="243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32">
        <v>62</v>
      </c>
      <c r="B132" s="233" t="s">
        <v>510</v>
      </c>
      <c r="C132" s="246" t="s">
        <v>511</v>
      </c>
      <c r="D132" s="234" t="s">
        <v>0</v>
      </c>
      <c r="E132" s="235">
        <v>2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/>
      <c r="S132" s="237" t="s">
        <v>384</v>
      </c>
      <c r="T132" s="238" t="s">
        <v>127</v>
      </c>
      <c r="U132" s="219">
        <v>0</v>
      </c>
      <c r="V132" s="219">
        <f>ROUND(E132*U132,2)</f>
        <v>0</v>
      </c>
      <c r="W132" s="219"/>
      <c r="X132" s="219" t="s">
        <v>385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386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/>
      <c r="D133" s="243"/>
      <c r="E133" s="243"/>
      <c r="F133" s="243"/>
      <c r="G133" s="243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134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32">
        <v>63</v>
      </c>
      <c r="B134" s="233" t="s">
        <v>512</v>
      </c>
      <c r="C134" s="246" t="s">
        <v>513</v>
      </c>
      <c r="D134" s="234" t="s">
        <v>0</v>
      </c>
      <c r="E134" s="235">
        <v>2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7"/>
      <c r="S134" s="237" t="s">
        <v>384</v>
      </c>
      <c r="T134" s="238" t="s">
        <v>127</v>
      </c>
      <c r="U134" s="219">
        <v>0</v>
      </c>
      <c r="V134" s="219">
        <f>ROUND(E134*U134,2)</f>
        <v>0</v>
      </c>
      <c r="W134" s="219"/>
      <c r="X134" s="219" t="s">
        <v>385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386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1"/>
      <c r="D135" s="243"/>
      <c r="E135" s="243"/>
      <c r="F135" s="243"/>
      <c r="G135" s="243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32">
        <v>64</v>
      </c>
      <c r="B136" s="233" t="s">
        <v>514</v>
      </c>
      <c r="C136" s="246" t="s">
        <v>515</v>
      </c>
      <c r="D136" s="234" t="s">
        <v>328</v>
      </c>
      <c r="E136" s="235">
        <v>1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/>
      <c r="S136" s="237" t="s">
        <v>384</v>
      </c>
      <c r="T136" s="238" t="s">
        <v>127</v>
      </c>
      <c r="U136" s="219">
        <v>0</v>
      </c>
      <c r="V136" s="219">
        <f>ROUND(E136*U136,2)</f>
        <v>0</v>
      </c>
      <c r="W136" s="219"/>
      <c r="X136" s="219" t="s">
        <v>402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403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/>
      <c r="D137" s="243"/>
      <c r="E137" s="243"/>
      <c r="F137" s="243"/>
      <c r="G137" s="243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134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32">
        <v>65</v>
      </c>
      <c r="B138" s="233" t="s">
        <v>516</v>
      </c>
      <c r="C138" s="246" t="s">
        <v>517</v>
      </c>
      <c r="D138" s="234" t="s">
        <v>328</v>
      </c>
      <c r="E138" s="235">
        <v>2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/>
      <c r="S138" s="237" t="s">
        <v>384</v>
      </c>
      <c r="T138" s="238" t="s">
        <v>127</v>
      </c>
      <c r="U138" s="219">
        <v>0</v>
      </c>
      <c r="V138" s="219">
        <f>ROUND(E138*U138,2)</f>
        <v>0</v>
      </c>
      <c r="W138" s="219"/>
      <c r="X138" s="219" t="s">
        <v>402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403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1"/>
      <c r="D139" s="243"/>
      <c r="E139" s="243"/>
      <c r="F139" s="243"/>
      <c r="G139" s="243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2">
        <v>66</v>
      </c>
      <c r="B140" s="233" t="s">
        <v>518</v>
      </c>
      <c r="C140" s="246" t="s">
        <v>519</v>
      </c>
      <c r="D140" s="234" t="s">
        <v>520</v>
      </c>
      <c r="E140" s="235">
        <v>5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/>
      <c r="S140" s="237" t="s">
        <v>384</v>
      </c>
      <c r="T140" s="238" t="s">
        <v>127</v>
      </c>
      <c r="U140" s="219">
        <v>0</v>
      </c>
      <c r="V140" s="219">
        <f>ROUND(E140*U140,2)</f>
        <v>0</v>
      </c>
      <c r="W140" s="219"/>
      <c r="X140" s="219" t="s">
        <v>402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403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/>
      <c r="D141" s="243"/>
      <c r="E141" s="243"/>
      <c r="F141" s="243"/>
      <c r="G141" s="243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134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32">
        <v>67</v>
      </c>
      <c r="B142" s="233" t="s">
        <v>521</v>
      </c>
      <c r="C142" s="246" t="s">
        <v>522</v>
      </c>
      <c r="D142" s="234" t="s">
        <v>277</v>
      </c>
      <c r="E142" s="235">
        <v>70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4.2000000000000002E-4</v>
      </c>
      <c r="O142" s="237">
        <f>ROUND(E142*N142,2)</f>
        <v>0.03</v>
      </c>
      <c r="P142" s="237">
        <v>0</v>
      </c>
      <c r="Q142" s="237">
        <f>ROUND(E142*P142,2)</f>
        <v>0</v>
      </c>
      <c r="R142" s="237"/>
      <c r="S142" s="237" t="s">
        <v>384</v>
      </c>
      <c r="T142" s="238" t="s">
        <v>127</v>
      </c>
      <c r="U142" s="219">
        <v>0</v>
      </c>
      <c r="V142" s="219">
        <f>ROUND(E142*U142,2)</f>
        <v>0</v>
      </c>
      <c r="W142" s="219"/>
      <c r="X142" s="219" t="s">
        <v>402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403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51"/>
      <c r="D143" s="243"/>
      <c r="E143" s="243"/>
      <c r="F143" s="243"/>
      <c r="G143" s="243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32">
        <v>68</v>
      </c>
      <c r="B144" s="233" t="s">
        <v>523</v>
      </c>
      <c r="C144" s="246" t="s">
        <v>524</v>
      </c>
      <c r="D144" s="234" t="s">
        <v>277</v>
      </c>
      <c r="E144" s="235">
        <v>95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6.2E-4</v>
      </c>
      <c r="O144" s="237">
        <f>ROUND(E144*N144,2)</f>
        <v>0.06</v>
      </c>
      <c r="P144" s="237">
        <v>0</v>
      </c>
      <c r="Q144" s="237">
        <f>ROUND(E144*P144,2)</f>
        <v>0</v>
      </c>
      <c r="R144" s="237"/>
      <c r="S144" s="237" t="s">
        <v>384</v>
      </c>
      <c r="T144" s="238" t="s">
        <v>127</v>
      </c>
      <c r="U144" s="219">
        <v>0</v>
      </c>
      <c r="V144" s="219">
        <f>ROUND(E144*U144,2)</f>
        <v>0</v>
      </c>
      <c r="W144" s="219"/>
      <c r="X144" s="219" t="s">
        <v>402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403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/>
      <c r="D145" s="243"/>
      <c r="E145" s="243"/>
      <c r="F145" s="243"/>
      <c r="G145" s="243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32">
        <v>69</v>
      </c>
      <c r="B146" s="233" t="s">
        <v>525</v>
      </c>
      <c r="C146" s="246" t="s">
        <v>526</v>
      </c>
      <c r="D146" s="234" t="s">
        <v>277</v>
      </c>
      <c r="E146" s="235">
        <v>230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7.6000000000000004E-4</v>
      </c>
      <c r="O146" s="237">
        <f>ROUND(E146*N146,2)</f>
        <v>0.17</v>
      </c>
      <c r="P146" s="237">
        <v>0</v>
      </c>
      <c r="Q146" s="237">
        <f>ROUND(E146*P146,2)</f>
        <v>0</v>
      </c>
      <c r="R146" s="237"/>
      <c r="S146" s="237" t="s">
        <v>384</v>
      </c>
      <c r="T146" s="238" t="s">
        <v>127</v>
      </c>
      <c r="U146" s="219">
        <v>0</v>
      </c>
      <c r="V146" s="219">
        <f>ROUND(E146*U146,2)</f>
        <v>0</v>
      </c>
      <c r="W146" s="219"/>
      <c r="X146" s="219" t="s">
        <v>402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403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51"/>
      <c r="D147" s="243"/>
      <c r="E147" s="243"/>
      <c r="F147" s="243"/>
      <c r="G147" s="243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134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2">
        <v>70</v>
      </c>
      <c r="B148" s="233" t="s">
        <v>527</v>
      </c>
      <c r="C148" s="246" t="s">
        <v>528</v>
      </c>
      <c r="D148" s="234" t="s">
        <v>277</v>
      </c>
      <c r="E148" s="235">
        <v>160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4.2000000000000002E-4</v>
      </c>
      <c r="O148" s="237">
        <f>ROUND(E148*N148,2)</f>
        <v>7.0000000000000007E-2</v>
      </c>
      <c r="P148" s="237">
        <v>0</v>
      </c>
      <c r="Q148" s="237">
        <f>ROUND(E148*P148,2)</f>
        <v>0</v>
      </c>
      <c r="R148" s="237"/>
      <c r="S148" s="237" t="s">
        <v>384</v>
      </c>
      <c r="T148" s="238" t="s">
        <v>127</v>
      </c>
      <c r="U148" s="219">
        <v>0</v>
      </c>
      <c r="V148" s="219">
        <f>ROUND(E148*U148,2)</f>
        <v>0</v>
      </c>
      <c r="W148" s="219"/>
      <c r="X148" s="219" t="s">
        <v>402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403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1"/>
      <c r="D149" s="243"/>
      <c r="E149" s="243"/>
      <c r="F149" s="243"/>
      <c r="G149" s="243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2">
        <v>71</v>
      </c>
      <c r="B150" s="233" t="s">
        <v>529</v>
      </c>
      <c r="C150" s="246" t="s">
        <v>530</v>
      </c>
      <c r="D150" s="234" t="s">
        <v>277</v>
      </c>
      <c r="E150" s="235">
        <v>2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7">
        <v>4.2000000000000002E-4</v>
      </c>
      <c r="O150" s="237">
        <f>ROUND(E150*N150,2)</f>
        <v>0</v>
      </c>
      <c r="P150" s="237">
        <v>0</v>
      </c>
      <c r="Q150" s="237">
        <f>ROUND(E150*P150,2)</f>
        <v>0</v>
      </c>
      <c r="R150" s="237"/>
      <c r="S150" s="237" t="s">
        <v>384</v>
      </c>
      <c r="T150" s="238" t="s">
        <v>127</v>
      </c>
      <c r="U150" s="219">
        <v>0</v>
      </c>
      <c r="V150" s="219">
        <f>ROUND(E150*U150,2)</f>
        <v>0</v>
      </c>
      <c r="W150" s="219"/>
      <c r="X150" s="219" t="s">
        <v>402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403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1"/>
      <c r="D151" s="243"/>
      <c r="E151" s="243"/>
      <c r="F151" s="243"/>
      <c r="G151" s="243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134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2">
        <v>72</v>
      </c>
      <c r="B152" s="233" t="s">
        <v>531</v>
      </c>
      <c r="C152" s="246" t="s">
        <v>532</v>
      </c>
      <c r="D152" s="234" t="s">
        <v>277</v>
      </c>
      <c r="E152" s="235">
        <v>525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7"/>
      <c r="S152" s="237" t="s">
        <v>384</v>
      </c>
      <c r="T152" s="238" t="s">
        <v>127</v>
      </c>
      <c r="U152" s="219">
        <v>0</v>
      </c>
      <c r="V152" s="219">
        <f>ROUND(E152*U152,2)</f>
        <v>0</v>
      </c>
      <c r="W152" s="219"/>
      <c r="X152" s="219" t="s">
        <v>402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403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1"/>
      <c r="D153" s="243"/>
      <c r="E153" s="243"/>
      <c r="F153" s="243"/>
      <c r="G153" s="243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134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2">
        <v>73</v>
      </c>
      <c r="B154" s="233" t="s">
        <v>533</v>
      </c>
      <c r="C154" s="246" t="s">
        <v>534</v>
      </c>
      <c r="D154" s="234" t="s">
        <v>328</v>
      </c>
      <c r="E154" s="235">
        <v>10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0</v>
      </c>
      <c r="O154" s="237">
        <f>ROUND(E154*N154,2)</f>
        <v>0</v>
      </c>
      <c r="P154" s="237">
        <v>0</v>
      </c>
      <c r="Q154" s="237">
        <f>ROUND(E154*P154,2)</f>
        <v>0</v>
      </c>
      <c r="R154" s="237"/>
      <c r="S154" s="237" t="s">
        <v>384</v>
      </c>
      <c r="T154" s="238" t="s">
        <v>127</v>
      </c>
      <c r="U154" s="219">
        <v>0</v>
      </c>
      <c r="V154" s="219">
        <f>ROUND(E154*U154,2)</f>
        <v>0</v>
      </c>
      <c r="W154" s="219"/>
      <c r="X154" s="219" t="s">
        <v>402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403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1"/>
      <c r="D155" s="243"/>
      <c r="E155" s="243"/>
      <c r="F155" s="243"/>
      <c r="G155" s="243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134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2">
        <v>74</v>
      </c>
      <c r="B156" s="233" t="s">
        <v>535</v>
      </c>
      <c r="C156" s="246" t="s">
        <v>536</v>
      </c>
      <c r="D156" s="234" t="s">
        <v>277</v>
      </c>
      <c r="E156" s="235">
        <v>224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1.2E-4</v>
      </c>
      <c r="O156" s="237">
        <f>ROUND(E156*N156,2)</f>
        <v>0.03</v>
      </c>
      <c r="P156" s="237">
        <v>0</v>
      </c>
      <c r="Q156" s="237">
        <f>ROUND(E156*P156,2)</f>
        <v>0</v>
      </c>
      <c r="R156" s="237"/>
      <c r="S156" s="237" t="s">
        <v>384</v>
      </c>
      <c r="T156" s="238" t="s">
        <v>127</v>
      </c>
      <c r="U156" s="219">
        <v>0</v>
      </c>
      <c r="V156" s="219">
        <f>ROUND(E156*U156,2)</f>
        <v>0</v>
      </c>
      <c r="W156" s="219"/>
      <c r="X156" s="219" t="s">
        <v>402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403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1"/>
      <c r="D157" s="243"/>
      <c r="E157" s="243"/>
      <c r="F157" s="243"/>
      <c r="G157" s="243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134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2">
        <v>75</v>
      </c>
      <c r="B158" s="233" t="s">
        <v>537</v>
      </c>
      <c r="C158" s="246" t="s">
        <v>538</v>
      </c>
      <c r="D158" s="234" t="s">
        <v>277</v>
      </c>
      <c r="E158" s="235">
        <v>650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7">
        <v>2.5999999999999998E-4</v>
      </c>
      <c r="O158" s="237">
        <f>ROUND(E158*N158,2)</f>
        <v>0.17</v>
      </c>
      <c r="P158" s="237">
        <v>0</v>
      </c>
      <c r="Q158" s="237">
        <f>ROUND(E158*P158,2)</f>
        <v>0</v>
      </c>
      <c r="R158" s="237"/>
      <c r="S158" s="237" t="s">
        <v>384</v>
      </c>
      <c r="T158" s="238" t="s">
        <v>127</v>
      </c>
      <c r="U158" s="219">
        <v>0</v>
      </c>
      <c r="V158" s="219">
        <f>ROUND(E158*U158,2)</f>
        <v>0</v>
      </c>
      <c r="W158" s="219"/>
      <c r="X158" s="219" t="s">
        <v>402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403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1"/>
      <c r="D159" s="243"/>
      <c r="E159" s="243"/>
      <c r="F159" s="243"/>
      <c r="G159" s="243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32">
        <v>76</v>
      </c>
      <c r="B160" s="233" t="s">
        <v>539</v>
      </c>
      <c r="C160" s="246" t="s">
        <v>540</v>
      </c>
      <c r="D160" s="234" t="s">
        <v>277</v>
      </c>
      <c r="E160" s="235">
        <v>350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6.8999999999999997E-4</v>
      </c>
      <c r="O160" s="237">
        <f>ROUND(E160*N160,2)</f>
        <v>0.24</v>
      </c>
      <c r="P160" s="237">
        <v>0</v>
      </c>
      <c r="Q160" s="237">
        <f>ROUND(E160*P160,2)</f>
        <v>0</v>
      </c>
      <c r="R160" s="237"/>
      <c r="S160" s="237" t="s">
        <v>384</v>
      </c>
      <c r="T160" s="238" t="s">
        <v>127</v>
      </c>
      <c r="U160" s="219">
        <v>0</v>
      </c>
      <c r="V160" s="219">
        <f>ROUND(E160*U160,2)</f>
        <v>0</v>
      </c>
      <c r="W160" s="219"/>
      <c r="X160" s="219" t="s">
        <v>402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403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1"/>
      <c r="D161" s="243"/>
      <c r="E161" s="243"/>
      <c r="F161" s="243"/>
      <c r="G161" s="243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134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32">
        <v>77</v>
      </c>
      <c r="B162" s="233" t="s">
        <v>541</v>
      </c>
      <c r="C162" s="246" t="s">
        <v>542</v>
      </c>
      <c r="D162" s="234" t="s">
        <v>543</v>
      </c>
      <c r="E162" s="235">
        <v>150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1E-3</v>
      </c>
      <c r="O162" s="237">
        <f>ROUND(E162*N162,2)</f>
        <v>0.15</v>
      </c>
      <c r="P162" s="237">
        <v>0</v>
      </c>
      <c r="Q162" s="237">
        <f>ROUND(E162*P162,2)</f>
        <v>0</v>
      </c>
      <c r="R162" s="237"/>
      <c r="S162" s="237" t="s">
        <v>384</v>
      </c>
      <c r="T162" s="238" t="s">
        <v>127</v>
      </c>
      <c r="U162" s="219">
        <v>0</v>
      </c>
      <c r="V162" s="219">
        <f>ROUND(E162*U162,2)</f>
        <v>0</v>
      </c>
      <c r="W162" s="219"/>
      <c r="X162" s="219" t="s">
        <v>402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403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1"/>
      <c r="D163" s="243"/>
      <c r="E163" s="243"/>
      <c r="F163" s="243"/>
      <c r="G163" s="243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32">
        <v>78</v>
      </c>
      <c r="B164" s="233" t="s">
        <v>544</v>
      </c>
      <c r="C164" s="246" t="s">
        <v>545</v>
      </c>
      <c r="D164" s="234" t="s">
        <v>543</v>
      </c>
      <c r="E164" s="235">
        <v>30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1E-3</v>
      </c>
      <c r="O164" s="237">
        <f>ROUND(E164*N164,2)</f>
        <v>0.03</v>
      </c>
      <c r="P164" s="237">
        <v>0</v>
      </c>
      <c r="Q164" s="237">
        <f>ROUND(E164*P164,2)</f>
        <v>0</v>
      </c>
      <c r="R164" s="237"/>
      <c r="S164" s="237" t="s">
        <v>384</v>
      </c>
      <c r="T164" s="238" t="s">
        <v>127</v>
      </c>
      <c r="U164" s="219">
        <v>0</v>
      </c>
      <c r="V164" s="219">
        <f>ROUND(E164*U164,2)</f>
        <v>0</v>
      </c>
      <c r="W164" s="219"/>
      <c r="X164" s="219" t="s">
        <v>402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403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1"/>
      <c r="D165" s="243"/>
      <c r="E165" s="243"/>
      <c r="F165" s="243"/>
      <c r="G165" s="243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134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32">
        <v>79</v>
      </c>
      <c r="B166" s="233" t="s">
        <v>546</v>
      </c>
      <c r="C166" s="246" t="s">
        <v>547</v>
      </c>
      <c r="D166" s="234" t="s">
        <v>328</v>
      </c>
      <c r="E166" s="235">
        <v>7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1.6000000000000001E-4</v>
      </c>
      <c r="O166" s="237">
        <f>ROUND(E166*N166,2)</f>
        <v>0</v>
      </c>
      <c r="P166" s="237">
        <v>0</v>
      </c>
      <c r="Q166" s="237">
        <f>ROUND(E166*P166,2)</f>
        <v>0</v>
      </c>
      <c r="R166" s="237"/>
      <c r="S166" s="237" t="s">
        <v>384</v>
      </c>
      <c r="T166" s="238" t="s">
        <v>127</v>
      </c>
      <c r="U166" s="219">
        <v>0</v>
      </c>
      <c r="V166" s="219">
        <f>ROUND(E166*U166,2)</f>
        <v>0</v>
      </c>
      <c r="W166" s="219"/>
      <c r="X166" s="219" t="s">
        <v>402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403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1"/>
      <c r="D167" s="243"/>
      <c r="E167" s="243"/>
      <c r="F167" s="243"/>
      <c r="G167" s="243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134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2">
        <v>80</v>
      </c>
      <c r="B168" s="233" t="s">
        <v>548</v>
      </c>
      <c r="C168" s="246" t="s">
        <v>549</v>
      </c>
      <c r="D168" s="234" t="s">
        <v>328</v>
      </c>
      <c r="E168" s="235">
        <v>6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2.0000000000000001E-4</v>
      </c>
      <c r="O168" s="237">
        <f>ROUND(E168*N168,2)</f>
        <v>0</v>
      </c>
      <c r="P168" s="237">
        <v>0</v>
      </c>
      <c r="Q168" s="237">
        <f>ROUND(E168*P168,2)</f>
        <v>0</v>
      </c>
      <c r="R168" s="237"/>
      <c r="S168" s="237" t="s">
        <v>384</v>
      </c>
      <c r="T168" s="238" t="s">
        <v>127</v>
      </c>
      <c r="U168" s="219">
        <v>0</v>
      </c>
      <c r="V168" s="219">
        <f>ROUND(E168*U168,2)</f>
        <v>0</v>
      </c>
      <c r="W168" s="219"/>
      <c r="X168" s="219" t="s">
        <v>402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403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/>
      <c r="D169" s="243"/>
      <c r="E169" s="243"/>
      <c r="F169" s="243"/>
      <c r="G169" s="243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134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2">
        <v>81</v>
      </c>
      <c r="B170" s="233" t="s">
        <v>550</v>
      </c>
      <c r="C170" s="246" t="s">
        <v>551</v>
      </c>
      <c r="D170" s="234" t="s">
        <v>328</v>
      </c>
      <c r="E170" s="235">
        <v>32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2.5999999999999998E-4</v>
      </c>
      <c r="O170" s="237">
        <f>ROUND(E170*N170,2)</f>
        <v>0.01</v>
      </c>
      <c r="P170" s="237">
        <v>0</v>
      </c>
      <c r="Q170" s="237">
        <f>ROUND(E170*P170,2)</f>
        <v>0</v>
      </c>
      <c r="R170" s="237"/>
      <c r="S170" s="237" t="s">
        <v>384</v>
      </c>
      <c r="T170" s="238" t="s">
        <v>127</v>
      </c>
      <c r="U170" s="219">
        <v>0</v>
      </c>
      <c r="V170" s="219">
        <f>ROUND(E170*U170,2)</f>
        <v>0</v>
      </c>
      <c r="W170" s="219"/>
      <c r="X170" s="219" t="s">
        <v>402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403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1"/>
      <c r="D171" s="243"/>
      <c r="E171" s="243"/>
      <c r="F171" s="243"/>
      <c r="G171" s="243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32">
        <v>82</v>
      </c>
      <c r="B172" s="233" t="s">
        <v>552</v>
      </c>
      <c r="C172" s="246" t="s">
        <v>553</v>
      </c>
      <c r="D172" s="234" t="s">
        <v>328</v>
      </c>
      <c r="E172" s="235">
        <v>24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6.9999999999999999E-4</v>
      </c>
      <c r="O172" s="237">
        <f>ROUND(E172*N172,2)</f>
        <v>0.02</v>
      </c>
      <c r="P172" s="237">
        <v>0</v>
      </c>
      <c r="Q172" s="237">
        <f>ROUND(E172*P172,2)</f>
        <v>0</v>
      </c>
      <c r="R172" s="237"/>
      <c r="S172" s="237" t="s">
        <v>384</v>
      </c>
      <c r="T172" s="238" t="s">
        <v>127</v>
      </c>
      <c r="U172" s="219">
        <v>0</v>
      </c>
      <c r="V172" s="219">
        <f>ROUND(E172*U172,2)</f>
        <v>0</v>
      </c>
      <c r="W172" s="219"/>
      <c r="X172" s="219" t="s">
        <v>402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403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1"/>
      <c r="D173" s="243"/>
      <c r="E173" s="243"/>
      <c r="F173" s="243"/>
      <c r="G173" s="243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2">
        <v>83</v>
      </c>
      <c r="B174" s="233" t="s">
        <v>554</v>
      </c>
      <c r="C174" s="246" t="s">
        <v>555</v>
      </c>
      <c r="D174" s="234" t="s">
        <v>328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384</v>
      </c>
      <c r="T174" s="238" t="s">
        <v>127</v>
      </c>
      <c r="U174" s="219">
        <v>0</v>
      </c>
      <c r="V174" s="219">
        <f>ROUND(E174*U174,2)</f>
        <v>0</v>
      </c>
      <c r="W174" s="219"/>
      <c r="X174" s="219" t="s">
        <v>402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403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1"/>
      <c r="D175" s="243"/>
      <c r="E175" s="243"/>
      <c r="F175" s="243"/>
      <c r="G175" s="243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2">
        <v>84</v>
      </c>
      <c r="B176" s="233" t="s">
        <v>556</v>
      </c>
      <c r="C176" s="246" t="s">
        <v>557</v>
      </c>
      <c r="D176" s="234" t="s">
        <v>328</v>
      </c>
      <c r="E176" s="235">
        <v>4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7"/>
      <c r="S176" s="237" t="s">
        <v>384</v>
      </c>
      <c r="T176" s="238" t="s">
        <v>127</v>
      </c>
      <c r="U176" s="219">
        <v>0</v>
      </c>
      <c r="V176" s="219">
        <f>ROUND(E176*U176,2)</f>
        <v>0</v>
      </c>
      <c r="W176" s="219"/>
      <c r="X176" s="219" t="s">
        <v>402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403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/>
      <c r="D177" s="243"/>
      <c r="E177" s="243"/>
      <c r="F177" s="243"/>
      <c r="G177" s="243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134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2">
        <v>85</v>
      </c>
      <c r="B178" s="233" t="s">
        <v>558</v>
      </c>
      <c r="C178" s="246" t="s">
        <v>559</v>
      </c>
      <c r="D178" s="234" t="s">
        <v>328</v>
      </c>
      <c r="E178" s="235">
        <v>4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0</v>
      </c>
      <c r="O178" s="237">
        <f>ROUND(E178*N178,2)</f>
        <v>0</v>
      </c>
      <c r="P178" s="237">
        <v>0</v>
      </c>
      <c r="Q178" s="237">
        <f>ROUND(E178*P178,2)</f>
        <v>0</v>
      </c>
      <c r="R178" s="237"/>
      <c r="S178" s="237" t="s">
        <v>384</v>
      </c>
      <c r="T178" s="238" t="s">
        <v>127</v>
      </c>
      <c r="U178" s="219">
        <v>0</v>
      </c>
      <c r="V178" s="219">
        <f>ROUND(E178*U178,2)</f>
        <v>0</v>
      </c>
      <c r="W178" s="219"/>
      <c r="X178" s="219" t="s">
        <v>402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403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1"/>
      <c r="D179" s="243"/>
      <c r="E179" s="243"/>
      <c r="F179" s="243"/>
      <c r="G179" s="243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134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2">
        <v>86</v>
      </c>
      <c r="B180" s="233" t="s">
        <v>560</v>
      </c>
      <c r="C180" s="246" t="s">
        <v>561</v>
      </c>
      <c r="D180" s="234" t="s">
        <v>328</v>
      </c>
      <c r="E180" s="235">
        <v>4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384</v>
      </c>
      <c r="T180" s="238" t="s">
        <v>127</v>
      </c>
      <c r="U180" s="219">
        <v>0</v>
      </c>
      <c r="V180" s="219">
        <f>ROUND(E180*U180,2)</f>
        <v>0</v>
      </c>
      <c r="W180" s="219"/>
      <c r="X180" s="219" t="s">
        <v>402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403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1"/>
      <c r="D181" s="243"/>
      <c r="E181" s="243"/>
      <c r="F181" s="243"/>
      <c r="G181" s="243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134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2">
        <v>87</v>
      </c>
      <c r="B182" s="233" t="s">
        <v>562</v>
      </c>
      <c r="C182" s="246" t="s">
        <v>563</v>
      </c>
      <c r="D182" s="234" t="s">
        <v>328</v>
      </c>
      <c r="E182" s="235">
        <v>4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7"/>
      <c r="S182" s="237" t="s">
        <v>384</v>
      </c>
      <c r="T182" s="238" t="s">
        <v>127</v>
      </c>
      <c r="U182" s="219">
        <v>0</v>
      </c>
      <c r="V182" s="219">
        <f>ROUND(E182*U182,2)</f>
        <v>0</v>
      </c>
      <c r="W182" s="219"/>
      <c r="X182" s="219" t="s">
        <v>402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403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/>
      <c r="D183" s="243"/>
      <c r="E183" s="243"/>
      <c r="F183" s="243"/>
      <c r="G183" s="243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134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2">
        <v>88</v>
      </c>
      <c r="B184" s="233" t="s">
        <v>564</v>
      </c>
      <c r="C184" s="246" t="s">
        <v>565</v>
      </c>
      <c r="D184" s="234" t="s">
        <v>328</v>
      </c>
      <c r="E184" s="235">
        <v>8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384</v>
      </c>
      <c r="T184" s="238" t="s">
        <v>127</v>
      </c>
      <c r="U184" s="219">
        <v>0</v>
      </c>
      <c r="V184" s="219">
        <f>ROUND(E184*U184,2)</f>
        <v>0</v>
      </c>
      <c r="W184" s="219"/>
      <c r="X184" s="219" t="s">
        <v>402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403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/>
      <c r="D185" s="243"/>
      <c r="E185" s="243"/>
      <c r="F185" s="243"/>
      <c r="G185" s="243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134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2">
        <v>89</v>
      </c>
      <c r="B186" s="233" t="s">
        <v>566</v>
      </c>
      <c r="C186" s="246" t="s">
        <v>561</v>
      </c>
      <c r="D186" s="234" t="s">
        <v>328</v>
      </c>
      <c r="E186" s="235">
        <v>4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7"/>
      <c r="S186" s="237" t="s">
        <v>384</v>
      </c>
      <c r="T186" s="238" t="s">
        <v>127</v>
      </c>
      <c r="U186" s="219">
        <v>0</v>
      </c>
      <c r="V186" s="219">
        <f>ROUND(E186*U186,2)</f>
        <v>0</v>
      </c>
      <c r="W186" s="219"/>
      <c r="X186" s="219" t="s">
        <v>402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403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1"/>
      <c r="D187" s="243"/>
      <c r="E187" s="243"/>
      <c r="F187" s="243"/>
      <c r="G187" s="243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134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2">
        <v>90</v>
      </c>
      <c r="B188" s="233" t="s">
        <v>567</v>
      </c>
      <c r="C188" s="246" t="s">
        <v>568</v>
      </c>
      <c r="D188" s="234" t="s">
        <v>328</v>
      </c>
      <c r="E188" s="235">
        <v>8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21</v>
      </c>
      <c r="M188" s="237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7"/>
      <c r="S188" s="237" t="s">
        <v>384</v>
      </c>
      <c r="T188" s="238" t="s">
        <v>127</v>
      </c>
      <c r="U188" s="219">
        <v>0</v>
      </c>
      <c r="V188" s="219">
        <f>ROUND(E188*U188,2)</f>
        <v>0</v>
      </c>
      <c r="W188" s="219"/>
      <c r="X188" s="219" t="s">
        <v>402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403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/>
      <c r="D189" s="243"/>
      <c r="E189" s="243"/>
      <c r="F189" s="243"/>
      <c r="G189" s="243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134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2">
        <v>91</v>
      </c>
      <c r="B190" s="233" t="s">
        <v>569</v>
      </c>
      <c r="C190" s="246" t="s">
        <v>570</v>
      </c>
      <c r="D190" s="234" t="s">
        <v>328</v>
      </c>
      <c r="E190" s="235">
        <v>7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0</v>
      </c>
      <c r="O190" s="237">
        <f>ROUND(E190*N190,2)</f>
        <v>0</v>
      </c>
      <c r="P190" s="237">
        <v>0</v>
      </c>
      <c r="Q190" s="237">
        <f>ROUND(E190*P190,2)</f>
        <v>0</v>
      </c>
      <c r="R190" s="237"/>
      <c r="S190" s="237" t="s">
        <v>384</v>
      </c>
      <c r="T190" s="238" t="s">
        <v>127</v>
      </c>
      <c r="U190" s="219">
        <v>0</v>
      </c>
      <c r="V190" s="219">
        <f>ROUND(E190*U190,2)</f>
        <v>0</v>
      </c>
      <c r="W190" s="219"/>
      <c r="X190" s="219" t="s">
        <v>402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403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51"/>
      <c r="D191" s="243"/>
      <c r="E191" s="243"/>
      <c r="F191" s="243"/>
      <c r="G191" s="243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134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2">
        <v>92</v>
      </c>
      <c r="B192" s="233" t="s">
        <v>571</v>
      </c>
      <c r="C192" s="246" t="s">
        <v>572</v>
      </c>
      <c r="D192" s="234" t="s">
        <v>328</v>
      </c>
      <c r="E192" s="235">
        <v>1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/>
      <c r="S192" s="237" t="s">
        <v>384</v>
      </c>
      <c r="T192" s="238" t="s">
        <v>127</v>
      </c>
      <c r="U192" s="219">
        <v>0</v>
      </c>
      <c r="V192" s="219">
        <f>ROUND(E192*U192,2)</f>
        <v>0</v>
      </c>
      <c r="W192" s="219"/>
      <c r="X192" s="219" t="s">
        <v>402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403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51"/>
      <c r="D193" s="243"/>
      <c r="E193" s="243"/>
      <c r="F193" s="243"/>
      <c r="G193" s="243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134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2">
        <v>93</v>
      </c>
      <c r="B194" s="233" t="s">
        <v>573</v>
      </c>
      <c r="C194" s="246" t="s">
        <v>574</v>
      </c>
      <c r="D194" s="234" t="s">
        <v>328</v>
      </c>
      <c r="E194" s="235">
        <v>3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7"/>
      <c r="S194" s="237" t="s">
        <v>384</v>
      </c>
      <c r="T194" s="238" t="s">
        <v>127</v>
      </c>
      <c r="U194" s="219">
        <v>0</v>
      </c>
      <c r="V194" s="219">
        <f>ROUND(E194*U194,2)</f>
        <v>0</v>
      </c>
      <c r="W194" s="219"/>
      <c r="X194" s="219" t="s">
        <v>402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403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1"/>
      <c r="D195" s="243"/>
      <c r="E195" s="243"/>
      <c r="F195" s="243"/>
      <c r="G195" s="243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134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2">
        <v>94</v>
      </c>
      <c r="B196" s="233" t="s">
        <v>575</v>
      </c>
      <c r="C196" s="246" t="s">
        <v>576</v>
      </c>
      <c r="D196" s="234" t="s">
        <v>328</v>
      </c>
      <c r="E196" s="235">
        <v>2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/>
      <c r="S196" s="237" t="s">
        <v>384</v>
      </c>
      <c r="T196" s="238" t="s">
        <v>127</v>
      </c>
      <c r="U196" s="219">
        <v>0</v>
      </c>
      <c r="V196" s="219">
        <f>ROUND(E196*U196,2)</f>
        <v>0</v>
      </c>
      <c r="W196" s="219"/>
      <c r="X196" s="219" t="s">
        <v>402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403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1"/>
      <c r="D197" s="243"/>
      <c r="E197" s="243"/>
      <c r="F197" s="243"/>
      <c r="G197" s="243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134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2">
        <v>95</v>
      </c>
      <c r="B198" s="233" t="s">
        <v>577</v>
      </c>
      <c r="C198" s="246" t="s">
        <v>578</v>
      </c>
      <c r="D198" s="234" t="s">
        <v>328</v>
      </c>
      <c r="E198" s="235">
        <v>6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7"/>
      <c r="S198" s="237" t="s">
        <v>384</v>
      </c>
      <c r="T198" s="238" t="s">
        <v>127</v>
      </c>
      <c r="U198" s="219">
        <v>0</v>
      </c>
      <c r="V198" s="219">
        <f>ROUND(E198*U198,2)</f>
        <v>0</v>
      </c>
      <c r="W198" s="219"/>
      <c r="X198" s="219" t="s">
        <v>402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/>
      <c r="D199" s="243"/>
      <c r="E199" s="243"/>
      <c r="F199" s="243"/>
      <c r="G199" s="243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134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2">
        <v>96</v>
      </c>
      <c r="B200" s="233" t="s">
        <v>579</v>
      </c>
      <c r="C200" s="246" t="s">
        <v>580</v>
      </c>
      <c r="D200" s="234" t="s">
        <v>328</v>
      </c>
      <c r="E200" s="235">
        <v>6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7"/>
      <c r="S200" s="237" t="s">
        <v>384</v>
      </c>
      <c r="T200" s="238" t="s">
        <v>127</v>
      </c>
      <c r="U200" s="219">
        <v>0</v>
      </c>
      <c r="V200" s="219">
        <f>ROUND(E200*U200,2)</f>
        <v>0</v>
      </c>
      <c r="W200" s="219"/>
      <c r="X200" s="219" t="s">
        <v>402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403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1"/>
      <c r="D201" s="243"/>
      <c r="E201" s="243"/>
      <c r="F201" s="243"/>
      <c r="G201" s="243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134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2">
        <v>97</v>
      </c>
      <c r="B202" s="233" t="s">
        <v>581</v>
      </c>
      <c r="C202" s="246" t="s">
        <v>582</v>
      </c>
      <c r="D202" s="234" t="s">
        <v>328</v>
      </c>
      <c r="E202" s="235">
        <v>1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384</v>
      </c>
      <c r="T202" s="238" t="s">
        <v>127</v>
      </c>
      <c r="U202" s="219">
        <v>0</v>
      </c>
      <c r="V202" s="219">
        <f>ROUND(E202*U202,2)</f>
        <v>0</v>
      </c>
      <c r="W202" s="219"/>
      <c r="X202" s="219" t="s">
        <v>402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403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1"/>
      <c r="D203" s="243"/>
      <c r="E203" s="243"/>
      <c r="F203" s="243"/>
      <c r="G203" s="243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134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2">
        <v>98</v>
      </c>
      <c r="B204" s="233" t="s">
        <v>583</v>
      </c>
      <c r="C204" s="246" t="s">
        <v>561</v>
      </c>
      <c r="D204" s="234" t="s">
        <v>328</v>
      </c>
      <c r="E204" s="235">
        <v>1</v>
      </c>
      <c r="F204" s="236"/>
      <c r="G204" s="237">
        <f>ROUND(E204*F204,2)</f>
        <v>0</v>
      </c>
      <c r="H204" s="236"/>
      <c r="I204" s="237">
        <f>ROUND(E204*H204,2)</f>
        <v>0</v>
      </c>
      <c r="J204" s="236"/>
      <c r="K204" s="237">
        <f>ROUND(E204*J204,2)</f>
        <v>0</v>
      </c>
      <c r="L204" s="237">
        <v>21</v>
      </c>
      <c r="M204" s="237">
        <f>G204*(1+L204/100)</f>
        <v>0</v>
      </c>
      <c r="N204" s="237">
        <v>0</v>
      </c>
      <c r="O204" s="237">
        <f>ROUND(E204*N204,2)</f>
        <v>0</v>
      </c>
      <c r="P204" s="237">
        <v>0</v>
      </c>
      <c r="Q204" s="237">
        <f>ROUND(E204*P204,2)</f>
        <v>0</v>
      </c>
      <c r="R204" s="237"/>
      <c r="S204" s="237" t="s">
        <v>384</v>
      </c>
      <c r="T204" s="238" t="s">
        <v>127</v>
      </c>
      <c r="U204" s="219">
        <v>0</v>
      </c>
      <c r="V204" s="219">
        <f>ROUND(E204*U204,2)</f>
        <v>0</v>
      </c>
      <c r="W204" s="219"/>
      <c r="X204" s="219" t="s">
        <v>402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403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1"/>
      <c r="D205" s="243"/>
      <c r="E205" s="243"/>
      <c r="F205" s="243"/>
      <c r="G205" s="243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134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2">
        <v>99</v>
      </c>
      <c r="B206" s="233" t="s">
        <v>584</v>
      </c>
      <c r="C206" s="246" t="s">
        <v>585</v>
      </c>
      <c r="D206" s="234" t="s">
        <v>328</v>
      </c>
      <c r="E206" s="235">
        <v>10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/>
      <c r="S206" s="237" t="s">
        <v>384</v>
      </c>
      <c r="T206" s="238" t="s">
        <v>127</v>
      </c>
      <c r="U206" s="219">
        <v>0</v>
      </c>
      <c r="V206" s="219">
        <f>ROUND(E206*U206,2)</f>
        <v>0</v>
      </c>
      <c r="W206" s="219"/>
      <c r="X206" s="219" t="s">
        <v>402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403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1"/>
      <c r="D207" s="243"/>
      <c r="E207" s="243"/>
      <c r="F207" s="243"/>
      <c r="G207" s="243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134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2">
        <v>100</v>
      </c>
      <c r="B208" s="233" t="s">
        <v>586</v>
      </c>
      <c r="C208" s="246" t="s">
        <v>587</v>
      </c>
      <c r="D208" s="234" t="s">
        <v>507</v>
      </c>
      <c r="E208" s="235">
        <v>1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0</v>
      </c>
      <c r="O208" s="237">
        <f>ROUND(E208*N208,2)</f>
        <v>0</v>
      </c>
      <c r="P208" s="237">
        <v>0</v>
      </c>
      <c r="Q208" s="237">
        <f>ROUND(E208*P208,2)</f>
        <v>0</v>
      </c>
      <c r="R208" s="237"/>
      <c r="S208" s="237" t="s">
        <v>384</v>
      </c>
      <c r="T208" s="238" t="s">
        <v>127</v>
      </c>
      <c r="U208" s="219">
        <v>0</v>
      </c>
      <c r="V208" s="219">
        <f>ROUND(E208*U208,2)</f>
        <v>0</v>
      </c>
      <c r="W208" s="219"/>
      <c r="X208" s="219" t="s">
        <v>402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403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51"/>
      <c r="D209" s="243"/>
      <c r="E209" s="243"/>
      <c r="F209" s="243"/>
      <c r="G209" s="243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134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2">
        <v>101</v>
      </c>
      <c r="B210" s="233" t="s">
        <v>588</v>
      </c>
      <c r="C210" s="246" t="s">
        <v>589</v>
      </c>
      <c r="D210" s="234" t="s">
        <v>328</v>
      </c>
      <c r="E210" s="235">
        <v>4</v>
      </c>
      <c r="F210" s="236"/>
      <c r="G210" s="237">
        <f>ROUND(E210*F210,2)</f>
        <v>0</v>
      </c>
      <c r="H210" s="236"/>
      <c r="I210" s="237">
        <f>ROUND(E210*H210,2)</f>
        <v>0</v>
      </c>
      <c r="J210" s="236"/>
      <c r="K210" s="237">
        <f>ROUND(E210*J210,2)</f>
        <v>0</v>
      </c>
      <c r="L210" s="237">
        <v>21</v>
      </c>
      <c r="M210" s="237">
        <f>G210*(1+L210/100)</f>
        <v>0</v>
      </c>
      <c r="N210" s="237">
        <v>0</v>
      </c>
      <c r="O210" s="237">
        <f>ROUND(E210*N210,2)</f>
        <v>0</v>
      </c>
      <c r="P210" s="237">
        <v>0</v>
      </c>
      <c r="Q210" s="237">
        <f>ROUND(E210*P210,2)</f>
        <v>0</v>
      </c>
      <c r="R210" s="237"/>
      <c r="S210" s="237" t="s">
        <v>384</v>
      </c>
      <c r="T210" s="238" t="s">
        <v>127</v>
      </c>
      <c r="U210" s="219">
        <v>0</v>
      </c>
      <c r="V210" s="219">
        <f>ROUND(E210*U210,2)</f>
        <v>0</v>
      </c>
      <c r="W210" s="219"/>
      <c r="X210" s="219" t="s">
        <v>402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403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1"/>
      <c r="D211" s="243"/>
      <c r="E211" s="243"/>
      <c r="F211" s="243"/>
      <c r="G211" s="243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134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32">
        <v>102</v>
      </c>
      <c r="B212" s="233" t="s">
        <v>590</v>
      </c>
      <c r="C212" s="246" t="s">
        <v>591</v>
      </c>
      <c r="D212" s="234" t="s">
        <v>328</v>
      </c>
      <c r="E212" s="235">
        <v>2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7"/>
      <c r="S212" s="237" t="s">
        <v>384</v>
      </c>
      <c r="T212" s="238" t="s">
        <v>127</v>
      </c>
      <c r="U212" s="219">
        <v>0</v>
      </c>
      <c r="V212" s="219">
        <f>ROUND(E212*U212,2)</f>
        <v>0</v>
      </c>
      <c r="W212" s="219"/>
      <c r="X212" s="219" t="s">
        <v>402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403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/>
      <c r="D213" s="243"/>
      <c r="E213" s="243"/>
      <c r="F213" s="243"/>
      <c r="G213" s="243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134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2">
        <v>103</v>
      </c>
      <c r="B214" s="233" t="s">
        <v>592</v>
      </c>
      <c r="C214" s="246" t="s">
        <v>593</v>
      </c>
      <c r="D214" s="234" t="s">
        <v>328</v>
      </c>
      <c r="E214" s="235">
        <v>4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37">
        <v>0</v>
      </c>
      <c r="O214" s="237">
        <f>ROUND(E214*N214,2)</f>
        <v>0</v>
      </c>
      <c r="P214" s="237">
        <v>0</v>
      </c>
      <c r="Q214" s="237">
        <f>ROUND(E214*P214,2)</f>
        <v>0</v>
      </c>
      <c r="R214" s="237"/>
      <c r="S214" s="237" t="s">
        <v>384</v>
      </c>
      <c r="T214" s="238" t="s">
        <v>127</v>
      </c>
      <c r="U214" s="219">
        <v>0</v>
      </c>
      <c r="V214" s="219">
        <f>ROUND(E214*U214,2)</f>
        <v>0</v>
      </c>
      <c r="W214" s="219"/>
      <c r="X214" s="219" t="s">
        <v>402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403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1"/>
      <c r="D215" s="243"/>
      <c r="E215" s="243"/>
      <c r="F215" s="243"/>
      <c r="G215" s="243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134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2">
        <v>104</v>
      </c>
      <c r="B216" s="233" t="s">
        <v>594</v>
      </c>
      <c r="C216" s="246" t="s">
        <v>595</v>
      </c>
      <c r="D216" s="234" t="s">
        <v>328</v>
      </c>
      <c r="E216" s="235">
        <v>8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7">
        <v>0</v>
      </c>
      <c r="O216" s="237">
        <f>ROUND(E216*N216,2)</f>
        <v>0</v>
      </c>
      <c r="P216" s="237">
        <v>0</v>
      </c>
      <c r="Q216" s="237">
        <f>ROUND(E216*P216,2)</f>
        <v>0</v>
      </c>
      <c r="R216" s="237"/>
      <c r="S216" s="237" t="s">
        <v>384</v>
      </c>
      <c r="T216" s="238" t="s">
        <v>127</v>
      </c>
      <c r="U216" s="219">
        <v>0</v>
      </c>
      <c r="V216" s="219">
        <f>ROUND(E216*U216,2)</f>
        <v>0</v>
      </c>
      <c r="W216" s="219"/>
      <c r="X216" s="219" t="s">
        <v>402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403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/>
      <c r="D217" s="243"/>
      <c r="E217" s="243"/>
      <c r="F217" s="243"/>
      <c r="G217" s="243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134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2">
        <v>105</v>
      </c>
      <c r="B218" s="233" t="s">
        <v>596</v>
      </c>
      <c r="C218" s="246" t="s">
        <v>597</v>
      </c>
      <c r="D218" s="234" t="s">
        <v>328</v>
      </c>
      <c r="E218" s="235">
        <v>14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7">
        <v>0</v>
      </c>
      <c r="O218" s="237">
        <f>ROUND(E218*N218,2)</f>
        <v>0</v>
      </c>
      <c r="P218" s="237">
        <v>0</v>
      </c>
      <c r="Q218" s="237">
        <f>ROUND(E218*P218,2)</f>
        <v>0</v>
      </c>
      <c r="R218" s="237"/>
      <c r="S218" s="237" t="s">
        <v>384</v>
      </c>
      <c r="T218" s="238" t="s">
        <v>127</v>
      </c>
      <c r="U218" s="219">
        <v>0</v>
      </c>
      <c r="V218" s="219">
        <f>ROUND(E218*U218,2)</f>
        <v>0</v>
      </c>
      <c r="W218" s="219"/>
      <c r="X218" s="219" t="s">
        <v>402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403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51"/>
      <c r="D219" s="243"/>
      <c r="E219" s="243"/>
      <c r="F219" s="243"/>
      <c r="G219" s="243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134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2">
        <v>106</v>
      </c>
      <c r="B220" s="233" t="s">
        <v>598</v>
      </c>
      <c r="C220" s="246" t="s">
        <v>599</v>
      </c>
      <c r="D220" s="234" t="s">
        <v>520</v>
      </c>
      <c r="E220" s="235">
        <v>28</v>
      </c>
      <c r="F220" s="236"/>
      <c r="G220" s="237">
        <f>ROUND(E220*F220,2)</f>
        <v>0</v>
      </c>
      <c r="H220" s="236"/>
      <c r="I220" s="237">
        <f>ROUND(E220*H220,2)</f>
        <v>0</v>
      </c>
      <c r="J220" s="236"/>
      <c r="K220" s="237">
        <f>ROUND(E220*J220,2)</f>
        <v>0</v>
      </c>
      <c r="L220" s="237">
        <v>21</v>
      </c>
      <c r="M220" s="237">
        <f>G220*(1+L220/100)</f>
        <v>0</v>
      </c>
      <c r="N220" s="237">
        <v>6.2E-4</v>
      </c>
      <c r="O220" s="237">
        <f>ROUND(E220*N220,2)</f>
        <v>0.02</v>
      </c>
      <c r="P220" s="237">
        <v>0</v>
      </c>
      <c r="Q220" s="237">
        <f>ROUND(E220*P220,2)</f>
        <v>0</v>
      </c>
      <c r="R220" s="237"/>
      <c r="S220" s="237" t="s">
        <v>384</v>
      </c>
      <c r="T220" s="238" t="s">
        <v>127</v>
      </c>
      <c r="U220" s="219">
        <v>0</v>
      </c>
      <c r="V220" s="219">
        <f>ROUND(E220*U220,2)</f>
        <v>0</v>
      </c>
      <c r="W220" s="219"/>
      <c r="X220" s="219" t="s">
        <v>402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403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1"/>
      <c r="D221" s="243"/>
      <c r="E221" s="243"/>
      <c r="F221" s="243"/>
      <c r="G221" s="243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134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2">
        <v>107</v>
      </c>
      <c r="B222" s="233" t="s">
        <v>600</v>
      </c>
      <c r="C222" s="246" t="s">
        <v>601</v>
      </c>
      <c r="D222" s="234" t="s">
        <v>328</v>
      </c>
      <c r="E222" s="235">
        <v>4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7">
        <v>0</v>
      </c>
      <c r="O222" s="237">
        <f>ROUND(E222*N222,2)</f>
        <v>0</v>
      </c>
      <c r="P222" s="237">
        <v>0</v>
      </c>
      <c r="Q222" s="237">
        <f>ROUND(E222*P222,2)</f>
        <v>0</v>
      </c>
      <c r="R222" s="237"/>
      <c r="S222" s="237" t="s">
        <v>384</v>
      </c>
      <c r="T222" s="238" t="s">
        <v>127</v>
      </c>
      <c r="U222" s="219">
        <v>0</v>
      </c>
      <c r="V222" s="219">
        <f>ROUND(E222*U222,2)</f>
        <v>0</v>
      </c>
      <c r="W222" s="219"/>
      <c r="X222" s="219" t="s">
        <v>402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403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/>
      <c r="D223" s="243"/>
      <c r="E223" s="243"/>
      <c r="F223" s="243"/>
      <c r="G223" s="243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134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32">
        <v>108</v>
      </c>
      <c r="B224" s="233" t="s">
        <v>602</v>
      </c>
      <c r="C224" s="246" t="s">
        <v>603</v>
      </c>
      <c r="D224" s="234" t="s">
        <v>328</v>
      </c>
      <c r="E224" s="235">
        <v>4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0</v>
      </c>
      <c r="O224" s="237">
        <f>ROUND(E224*N224,2)</f>
        <v>0</v>
      </c>
      <c r="P224" s="237">
        <v>0</v>
      </c>
      <c r="Q224" s="237">
        <f>ROUND(E224*P224,2)</f>
        <v>0</v>
      </c>
      <c r="R224" s="237"/>
      <c r="S224" s="237" t="s">
        <v>384</v>
      </c>
      <c r="T224" s="238" t="s">
        <v>127</v>
      </c>
      <c r="U224" s="219">
        <v>0</v>
      </c>
      <c r="V224" s="219">
        <f>ROUND(E224*U224,2)</f>
        <v>0</v>
      </c>
      <c r="W224" s="219"/>
      <c r="X224" s="219" t="s">
        <v>402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403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1"/>
      <c r="D225" s="243"/>
      <c r="E225" s="243"/>
      <c r="F225" s="243"/>
      <c r="G225" s="243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134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32">
        <v>109</v>
      </c>
      <c r="B226" s="233" t="s">
        <v>604</v>
      </c>
      <c r="C226" s="246" t="s">
        <v>605</v>
      </c>
      <c r="D226" s="234" t="s">
        <v>328</v>
      </c>
      <c r="E226" s="235">
        <v>12</v>
      </c>
      <c r="F226" s="236"/>
      <c r="G226" s="237">
        <f>ROUND(E226*F226,2)</f>
        <v>0</v>
      </c>
      <c r="H226" s="236"/>
      <c r="I226" s="237">
        <f>ROUND(E226*H226,2)</f>
        <v>0</v>
      </c>
      <c r="J226" s="236"/>
      <c r="K226" s="237">
        <f>ROUND(E226*J226,2)</f>
        <v>0</v>
      </c>
      <c r="L226" s="237">
        <v>21</v>
      </c>
      <c r="M226" s="237">
        <f>G226*(1+L226/100)</f>
        <v>0</v>
      </c>
      <c r="N226" s="237">
        <v>0</v>
      </c>
      <c r="O226" s="237">
        <f>ROUND(E226*N226,2)</f>
        <v>0</v>
      </c>
      <c r="P226" s="237">
        <v>0</v>
      </c>
      <c r="Q226" s="237">
        <f>ROUND(E226*P226,2)</f>
        <v>0</v>
      </c>
      <c r="R226" s="237"/>
      <c r="S226" s="237" t="s">
        <v>384</v>
      </c>
      <c r="T226" s="238" t="s">
        <v>127</v>
      </c>
      <c r="U226" s="219">
        <v>0</v>
      </c>
      <c r="V226" s="219">
        <f>ROUND(E226*U226,2)</f>
        <v>0</v>
      </c>
      <c r="W226" s="219"/>
      <c r="X226" s="219" t="s">
        <v>402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403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/>
      <c r="D227" s="243"/>
      <c r="E227" s="243"/>
      <c r="F227" s="243"/>
      <c r="G227" s="243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134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32">
        <v>110</v>
      </c>
      <c r="B228" s="233" t="s">
        <v>606</v>
      </c>
      <c r="C228" s="246" t="s">
        <v>607</v>
      </c>
      <c r="D228" s="234" t="s">
        <v>328</v>
      </c>
      <c r="E228" s="235">
        <v>36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0</v>
      </c>
      <c r="O228" s="237">
        <f>ROUND(E228*N228,2)</f>
        <v>0</v>
      </c>
      <c r="P228" s="237">
        <v>0</v>
      </c>
      <c r="Q228" s="237">
        <f>ROUND(E228*P228,2)</f>
        <v>0</v>
      </c>
      <c r="R228" s="237"/>
      <c r="S228" s="237" t="s">
        <v>384</v>
      </c>
      <c r="T228" s="238" t="s">
        <v>127</v>
      </c>
      <c r="U228" s="219">
        <v>0</v>
      </c>
      <c r="V228" s="219">
        <f>ROUND(E228*U228,2)</f>
        <v>0</v>
      </c>
      <c r="W228" s="219"/>
      <c r="X228" s="219" t="s">
        <v>402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403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/>
      <c r="D229" s="243"/>
      <c r="E229" s="243"/>
      <c r="F229" s="243"/>
      <c r="G229" s="243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134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2">
        <v>111</v>
      </c>
      <c r="B230" s="233" t="s">
        <v>608</v>
      </c>
      <c r="C230" s="246" t="s">
        <v>609</v>
      </c>
      <c r="D230" s="234" t="s">
        <v>610</v>
      </c>
      <c r="E230" s="235">
        <v>14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7">
        <v>0</v>
      </c>
      <c r="O230" s="237">
        <f>ROUND(E230*N230,2)</f>
        <v>0</v>
      </c>
      <c r="P230" s="237">
        <v>0</v>
      </c>
      <c r="Q230" s="237">
        <f>ROUND(E230*P230,2)</f>
        <v>0</v>
      </c>
      <c r="R230" s="237"/>
      <c r="S230" s="237" t="s">
        <v>384</v>
      </c>
      <c r="T230" s="238" t="s">
        <v>127</v>
      </c>
      <c r="U230" s="219">
        <v>0</v>
      </c>
      <c r="V230" s="219">
        <f>ROUND(E230*U230,2)</f>
        <v>0</v>
      </c>
      <c r="W230" s="219"/>
      <c r="X230" s="219" t="s">
        <v>402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403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51"/>
      <c r="D231" s="243"/>
      <c r="E231" s="243"/>
      <c r="F231" s="243"/>
      <c r="G231" s="243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134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2">
        <v>112</v>
      </c>
      <c r="B232" s="233" t="s">
        <v>611</v>
      </c>
      <c r="C232" s="246" t="s">
        <v>612</v>
      </c>
      <c r="D232" s="234" t="s">
        <v>328</v>
      </c>
      <c r="E232" s="235">
        <v>2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21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/>
      <c r="S232" s="237" t="s">
        <v>384</v>
      </c>
      <c r="T232" s="238" t="s">
        <v>127</v>
      </c>
      <c r="U232" s="219">
        <v>0</v>
      </c>
      <c r="V232" s="219">
        <f>ROUND(E232*U232,2)</f>
        <v>0</v>
      </c>
      <c r="W232" s="219"/>
      <c r="X232" s="219" t="s">
        <v>402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403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/>
      <c r="D233" s="243"/>
      <c r="E233" s="243"/>
      <c r="F233" s="243"/>
      <c r="G233" s="243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134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2">
        <v>113</v>
      </c>
      <c r="B234" s="233" t="s">
        <v>613</v>
      </c>
      <c r="C234" s="246" t="s">
        <v>614</v>
      </c>
      <c r="D234" s="234" t="s">
        <v>328</v>
      </c>
      <c r="E234" s="235">
        <v>6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7"/>
      <c r="S234" s="237" t="s">
        <v>384</v>
      </c>
      <c r="T234" s="238" t="s">
        <v>127</v>
      </c>
      <c r="U234" s="219">
        <v>0</v>
      </c>
      <c r="V234" s="219">
        <f>ROUND(E234*U234,2)</f>
        <v>0</v>
      </c>
      <c r="W234" s="219"/>
      <c r="X234" s="219" t="s">
        <v>402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403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/>
      <c r="D235" s="243"/>
      <c r="E235" s="243"/>
      <c r="F235" s="243"/>
      <c r="G235" s="243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134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5">
      <c r="A236" s="226" t="s">
        <v>121</v>
      </c>
      <c r="B236" s="227" t="s">
        <v>85</v>
      </c>
      <c r="C236" s="245" t="s">
        <v>86</v>
      </c>
      <c r="D236" s="228"/>
      <c r="E236" s="229"/>
      <c r="F236" s="230"/>
      <c r="G236" s="230">
        <f>SUMIF(AG237:AG240,"&lt;&gt;NOR",G237:G240)</f>
        <v>0</v>
      </c>
      <c r="H236" s="230"/>
      <c r="I236" s="230">
        <f>SUM(I237:I240)</f>
        <v>0</v>
      </c>
      <c r="J236" s="230"/>
      <c r="K236" s="230">
        <f>SUM(K237:K240)</f>
        <v>0</v>
      </c>
      <c r="L236" s="230"/>
      <c r="M236" s="230">
        <f>SUM(M237:M240)</f>
        <v>0</v>
      </c>
      <c r="N236" s="230"/>
      <c r="O236" s="230">
        <f>SUM(O237:O240)</f>
        <v>0</v>
      </c>
      <c r="P236" s="230"/>
      <c r="Q236" s="230">
        <f>SUM(Q237:Q240)</f>
        <v>0</v>
      </c>
      <c r="R236" s="230"/>
      <c r="S236" s="230"/>
      <c r="T236" s="231"/>
      <c r="U236" s="225"/>
      <c r="V236" s="225">
        <f>SUM(V237:V240)</f>
        <v>0</v>
      </c>
      <c r="W236" s="225"/>
      <c r="X236" s="225"/>
      <c r="AG236" t="s">
        <v>122</v>
      </c>
    </row>
    <row r="237" spans="1:60" outlineLevel="1" x14ac:dyDescent="0.25">
      <c r="A237" s="232">
        <v>114</v>
      </c>
      <c r="B237" s="233" t="s">
        <v>615</v>
      </c>
      <c r="C237" s="246" t="s">
        <v>616</v>
      </c>
      <c r="D237" s="234" t="s">
        <v>277</v>
      </c>
      <c r="E237" s="235">
        <v>142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7">
        <v>0</v>
      </c>
      <c r="O237" s="237">
        <f>ROUND(E237*N237,2)</f>
        <v>0</v>
      </c>
      <c r="P237" s="237">
        <v>0</v>
      </c>
      <c r="Q237" s="237">
        <f>ROUND(E237*P237,2)</f>
        <v>0</v>
      </c>
      <c r="R237" s="237"/>
      <c r="S237" s="237" t="s">
        <v>384</v>
      </c>
      <c r="T237" s="238" t="s">
        <v>127</v>
      </c>
      <c r="U237" s="219">
        <v>0</v>
      </c>
      <c r="V237" s="219">
        <f>ROUND(E237*U237,2)</f>
        <v>0</v>
      </c>
      <c r="W237" s="219"/>
      <c r="X237" s="219" t="s">
        <v>385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386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/>
      <c r="D238" s="243"/>
      <c r="E238" s="243"/>
      <c r="F238" s="243"/>
      <c r="G238" s="243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134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2">
        <v>115</v>
      </c>
      <c r="B239" s="233" t="s">
        <v>617</v>
      </c>
      <c r="C239" s="246" t="s">
        <v>618</v>
      </c>
      <c r="D239" s="234" t="s">
        <v>399</v>
      </c>
      <c r="E239" s="235">
        <v>7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0</v>
      </c>
      <c r="O239" s="237">
        <f>ROUND(E239*N239,2)</f>
        <v>0</v>
      </c>
      <c r="P239" s="237">
        <v>0</v>
      </c>
      <c r="Q239" s="237">
        <f>ROUND(E239*P239,2)</f>
        <v>0</v>
      </c>
      <c r="R239" s="237"/>
      <c r="S239" s="237" t="s">
        <v>384</v>
      </c>
      <c r="T239" s="238" t="s">
        <v>127</v>
      </c>
      <c r="U239" s="219">
        <v>0</v>
      </c>
      <c r="V239" s="219">
        <f>ROUND(E239*U239,2)</f>
        <v>0</v>
      </c>
      <c r="W239" s="219"/>
      <c r="X239" s="219" t="s">
        <v>385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386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1"/>
      <c r="D240" s="243"/>
      <c r="E240" s="243"/>
      <c r="F240" s="243"/>
      <c r="G240" s="243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134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5">
      <c r="A241" s="226" t="s">
        <v>121</v>
      </c>
      <c r="B241" s="227" t="s">
        <v>91</v>
      </c>
      <c r="C241" s="245" t="s">
        <v>92</v>
      </c>
      <c r="D241" s="228"/>
      <c r="E241" s="229"/>
      <c r="F241" s="230"/>
      <c r="G241" s="230">
        <f>SUMIF(AG242:AG247,"&lt;&gt;NOR",G242:G247)</f>
        <v>0</v>
      </c>
      <c r="H241" s="230"/>
      <c r="I241" s="230">
        <f>SUM(I242:I247)</f>
        <v>0</v>
      </c>
      <c r="J241" s="230"/>
      <c r="K241" s="230">
        <f>SUM(K242:K247)</f>
        <v>0</v>
      </c>
      <c r="L241" s="230"/>
      <c r="M241" s="230">
        <f>SUM(M242:M247)</f>
        <v>0</v>
      </c>
      <c r="N241" s="230"/>
      <c r="O241" s="230">
        <f>SUM(O242:O247)</f>
        <v>7.0000000000000007E-2</v>
      </c>
      <c r="P241" s="230"/>
      <c r="Q241" s="230">
        <f>SUM(Q242:Q247)</f>
        <v>0</v>
      </c>
      <c r="R241" s="230"/>
      <c r="S241" s="230"/>
      <c r="T241" s="231"/>
      <c r="U241" s="225"/>
      <c r="V241" s="225">
        <f>SUM(V242:V247)</f>
        <v>0</v>
      </c>
      <c r="W241" s="225"/>
      <c r="X241" s="225"/>
      <c r="AG241" t="s">
        <v>122</v>
      </c>
    </row>
    <row r="242" spans="1:60" outlineLevel="1" x14ac:dyDescent="0.25">
      <c r="A242" s="232">
        <v>116</v>
      </c>
      <c r="B242" s="233" t="s">
        <v>619</v>
      </c>
      <c r="C242" s="246" t="s">
        <v>620</v>
      </c>
      <c r="D242" s="234" t="s">
        <v>191</v>
      </c>
      <c r="E242" s="235">
        <v>5.4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2.5000000000000001E-4</v>
      </c>
      <c r="O242" s="237">
        <f>ROUND(E242*N242,2)</f>
        <v>0</v>
      </c>
      <c r="P242" s="237">
        <v>0</v>
      </c>
      <c r="Q242" s="237">
        <f>ROUND(E242*P242,2)</f>
        <v>0</v>
      </c>
      <c r="R242" s="237"/>
      <c r="S242" s="237" t="s">
        <v>384</v>
      </c>
      <c r="T242" s="238" t="s">
        <v>127</v>
      </c>
      <c r="U242" s="219">
        <v>0</v>
      </c>
      <c r="V242" s="219">
        <f>ROUND(E242*U242,2)</f>
        <v>0</v>
      </c>
      <c r="W242" s="219"/>
      <c r="X242" s="219" t="s">
        <v>385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386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/>
      <c r="D243" s="243"/>
      <c r="E243" s="243"/>
      <c r="F243" s="243"/>
      <c r="G243" s="243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134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2">
        <v>117</v>
      </c>
      <c r="B244" s="233" t="s">
        <v>621</v>
      </c>
      <c r="C244" s="246" t="s">
        <v>622</v>
      </c>
      <c r="D244" s="234" t="s">
        <v>328</v>
      </c>
      <c r="E244" s="235">
        <v>1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3.7499999999999999E-3</v>
      </c>
      <c r="O244" s="237">
        <f>ROUND(E244*N244,2)</f>
        <v>0</v>
      </c>
      <c r="P244" s="237">
        <v>0</v>
      </c>
      <c r="Q244" s="237">
        <f>ROUND(E244*P244,2)</f>
        <v>0</v>
      </c>
      <c r="R244" s="237"/>
      <c r="S244" s="237" t="s">
        <v>384</v>
      </c>
      <c r="T244" s="238" t="s">
        <v>127</v>
      </c>
      <c r="U244" s="219">
        <v>0</v>
      </c>
      <c r="V244" s="219">
        <f>ROUND(E244*U244,2)</f>
        <v>0</v>
      </c>
      <c r="W244" s="219"/>
      <c r="X244" s="219" t="s">
        <v>402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403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1"/>
      <c r="D245" s="243"/>
      <c r="E245" s="243"/>
      <c r="F245" s="243"/>
      <c r="G245" s="243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32">
        <v>118</v>
      </c>
      <c r="B246" s="233" t="s">
        <v>623</v>
      </c>
      <c r="C246" s="246" t="s">
        <v>624</v>
      </c>
      <c r="D246" s="234" t="s">
        <v>328</v>
      </c>
      <c r="E246" s="235">
        <v>4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1.7149999999999999E-2</v>
      </c>
      <c r="O246" s="237">
        <f>ROUND(E246*N246,2)</f>
        <v>7.0000000000000007E-2</v>
      </c>
      <c r="P246" s="237">
        <v>0</v>
      </c>
      <c r="Q246" s="237">
        <f>ROUND(E246*P246,2)</f>
        <v>0</v>
      </c>
      <c r="R246" s="237"/>
      <c r="S246" s="237" t="s">
        <v>384</v>
      </c>
      <c r="T246" s="238" t="s">
        <v>127</v>
      </c>
      <c r="U246" s="219">
        <v>0</v>
      </c>
      <c r="V246" s="219">
        <f>ROUND(E246*U246,2)</f>
        <v>0</v>
      </c>
      <c r="W246" s="219"/>
      <c r="X246" s="219" t="s">
        <v>402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403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51"/>
      <c r="D247" s="243"/>
      <c r="E247" s="243"/>
      <c r="F247" s="243"/>
      <c r="G247" s="243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134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5">
      <c r="A248" s="3"/>
      <c r="B248" s="4"/>
      <c r="C248" s="252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v>15</v>
      </c>
      <c r="AF248">
        <v>21</v>
      </c>
      <c r="AG248" t="s">
        <v>108</v>
      </c>
    </row>
    <row r="249" spans="1:60" x14ac:dyDescent="0.25">
      <c r="A249" s="213"/>
      <c r="B249" s="214" t="s">
        <v>29</v>
      </c>
      <c r="C249" s="253"/>
      <c r="D249" s="215"/>
      <c r="E249" s="216"/>
      <c r="F249" s="216"/>
      <c r="G249" s="244">
        <f>G8+G33+G236+G241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E249">
        <f>SUMIF(L7:L247,AE248,G7:G247)</f>
        <v>0</v>
      </c>
      <c r="AF249">
        <f>SUMIF(L7:L247,AF248,G7:G247)</f>
        <v>0</v>
      </c>
      <c r="AG249" t="s">
        <v>379</v>
      </c>
    </row>
    <row r="250" spans="1:60" x14ac:dyDescent="0.25">
      <c r="C250" s="254"/>
      <c r="D250" s="10"/>
      <c r="AG250" t="s">
        <v>381</v>
      </c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rTI9c8DdmcZADI1WACJqlekW6GJmWPbG3pqMNDGLhEZ3cA+wk0tkJZ5viaw6H2gN9bKfqlAmBovPK1ZZ1zVrQ==" saltValue="/ZnQwIFnO+RPSWtYyC51Pw==" spinCount="100000" sheet="1"/>
  <mergeCells count="122">
    <mergeCell ref="C245:G245"/>
    <mergeCell ref="C247:G247"/>
    <mergeCell ref="C231:G231"/>
    <mergeCell ref="C233:G233"/>
    <mergeCell ref="C235:G235"/>
    <mergeCell ref="C238:G238"/>
    <mergeCell ref="C240:G240"/>
    <mergeCell ref="C243:G243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95:G195"/>
    <mergeCell ref="C197:G197"/>
    <mergeCell ref="C199:G199"/>
    <mergeCell ref="C201:G201"/>
    <mergeCell ref="C203:G203"/>
    <mergeCell ref="C205:G205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59:G159"/>
    <mergeCell ref="C161:G161"/>
    <mergeCell ref="C163:G163"/>
    <mergeCell ref="C165:G165"/>
    <mergeCell ref="C167:G167"/>
    <mergeCell ref="C169:G169"/>
    <mergeCell ref="C147:G147"/>
    <mergeCell ref="C149:G149"/>
    <mergeCell ref="C151:G151"/>
    <mergeCell ref="C153:G153"/>
    <mergeCell ref="C155:G155"/>
    <mergeCell ref="C157:G157"/>
    <mergeCell ref="C135:G135"/>
    <mergeCell ref="C137:G137"/>
    <mergeCell ref="C139:G139"/>
    <mergeCell ref="C141:G141"/>
    <mergeCell ref="C143:G143"/>
    <mergeCell ref="C145:G145"/>
    <mergeCell ref="C123:G123"/>
    <mergeCell ref="C125:G125"/>
    <mergeCell ref="C127:G127"/>
    <mergeCell ref="C129:G129"/>
    <mergeCell ref="C131:G131"/>
    <mergeCell ref="C133:G133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6:G26"/>
    <mergeCell ref="C28:G28"/>
    <mergeCell ref="C30:G30"/>
    <mergeCell ref="C32:G32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1A37-156F-4D29-9B24-D017F38B89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74</v>
      </c>
      <c r="C8" s="245" t="s">
        <v>75</v>
      </c>
      <c r="D8" s="228"/>
      <c r="E8" s="229"/>
      <c r="F8" s="230"/>
      <c r="G8" s="230">
        <f>SUMIF(AG9:AG114,"&lt;&gt;NOR",G9:G114)</f>
        <v>0</v>
      </c>
      <c r="H8" s="230"/>
      <c r="I8" s="230">
        <f>SUM(I9:I114)</f>
        <v>0</v>
      </c>
      <c r="J8" s="230"/>
      <c r="K8" s="230">
        <f>SUM(K9:K114)</f>
        <v>0</v>
      </c>
      <c r="L8" s="230"/>
      <c r="M8" s="230">
        <f>SUM(M9:M114)</f>
        <v>0</v>
      </c>
      <c r="N8" s="230"/>
      <c r="O8" s="230">
        <f>SUM(O9:O114)</f>
        <v>3.6199999999999988</v>
      </c>
      <c r="P8" s="230"/>
      <c r="Q8" s="230">
        <f>SUM(Q9:Q114)</f>
        <v>0</v>
      </c>
      <c r="R8" s="230"/>
      <c r="S8" s="230"/>
      <c r="T8" s="231"/>
      <c r="U8" s="225"/>
      <c r="V8" s="225">
        <f>SUM(V9:V114)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625</v>
      </c>
      <c r="C9" s="246" t="s">
        <v>626</v>
      </c>
      <c r="D9" s="234" t="s">
        <v>328</v>
      </c>
      <c r="E9" s="235">
        <v>126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382</v>
      </c>
      <c r="C11" s="246" t="s">
        <v>383</v>
      </c>
      <c r="D11" s="234" t="s">
        <v>328</v>
      </c>
      <c r="E11" s="235">
        <v>208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627</v>
      </c>
      <c r="C13" s="246" t="s">
        <v>628</v>
      </c>
      <c r="D13" s="234" t="s">
        <v>328</v>
      </c>
      <c r="E13" s="235">
        <v>6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629</v>
      </c>
      <c r="C15" s="246" t="s">
        <v>630</v>
      </c>
      <c r="D15" s="234" t="s">
        <v>328</v>
      </c>
      <c r="E15" s="235">
        <v>21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631</v>
      </c>
      <c r="C17" s="246" t="s">
        <v>632</v>
      </c>
      <c r="D17" s="234" t="s">
        <v>328</v>
      </c>
      <c r="E17" s="235">
        <v>20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633</v>
      </c>
      <c r="C19" s="246" t="s">
        <v>634</v>
      </c>
      <c r="D19" s="234" t="s">
        <v>328</v>
      </c>
      <c r="E19" s="235">
        <v>14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635</v>
      </c>
      <c r="C21" s="246" t="s">
        <v>636</v>
      </c>
      <c r="D21" s="234" t="s">
        <v>328</v>
      </c>
      <c r="E21" s="235">
        <v>15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637</v>
      </c>
      <c r="C23" s="246" t="s">
        <v>638</v>
      </c>
      <c r="D23" s="234" t="s">
        <v>328</v>
      </c>
      <c r="E23" s="235">
        <v>12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385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386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639</v>
      </c>
      <c r="C25" s="246" t="s">
        <v>640</v>
      </c>
      <c r="D25" s="234" t="s">
        <v>328</v>
      </c>
      <c r="E25" s="235">
        <v>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385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386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641</v>
      </c>
      <c r="C27" s="246" t="s">
        <v>642</v>
      </c>
      <c r="D27" s="234" t="s">
        <v>328</v>
      </c>
      <c r="E27" s="235">
        <v>12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385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386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643</v>
      </c>
      <c r="C29" s="246" t="s">
        <v>644</v>
      </c>
      <c r="D29" s="234" t="s">
        <v>277</v>
      </c>
      <c r="E29" s="235">
        <v>320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385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645</v>
      </c>
      <c r="C31" s="246" t="s">
        <v>646</v>
      </c>
      <c r="D31" s="234" t="s">
        <v>277</v>
      </c>
      <c r="E31" s="235">
        <v>200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385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386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13</v>
      </c>
      <c r="B33" s="233" t="s">
        <v>647</v>
      </c>
      <c r="C33" s="246" t="s">
        <v>648</v>
      </c>
      <c r="D33" s="234" t="s">
        <v>277</v>
      </c>
      <c r="E33" s="235">
        <v>180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385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2">
        <v>14</v>
      </c>
      <c r="B35" s="233" t="s">
        <v>649</v>
      </c>
      <c r="C35" s="246" t="s">
        <v>650</v>
      </c>
      <c r="D35" s="234" t="s">
        <v>277</v>
      </c>
      <c r="E35" s="235">
        <v>726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384</v>
      </c>
      <c r="T35" s="238" t="s">
        <v>127</v>
      </c>
      <c r="U35" s="219">
        <v>0</v>
      </c>
      <c r="V35" s="219">
        <f>ROUND(E35*U35,2)</f>
        <v>0</v>
      </c>
      <c r="W35" s="219"/>
      <c r="X35" s="219" t="s">
        <v>385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386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/>
      <c r="D36" s="243"/>
      <c r="E36" s="243"/>
      <c r="F36" s="243"/>
      <c r="G36" s="243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15</v>
      </c>
      <c r="B37" s="233" t="s">
        <v>651</v>
      </c>
      <c r="C37" s="246" t="s">
        <v>652</v>
      </c>
      <c r="D37" s="234" t="s">
        <v>277</v>
      </c>
      <c r="E37" s="235">
        <v>30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385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2">
        <v>16</v>
      </c>
      <c r="B39" s="233" t="s">
        <v>653</v>
      </c>
      <c r="C39" s="246" t="s">
        <v>654</v>
      </c>
      <c r="D39" s="234" t="s">
        <v>277</v>
      </c>
      <c r="E39" s="235">
        <v>10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384</v>
      </c>
      <c r="T39" s="238" t="s">
        <v>127</v>
      </c>
      <c r="U39" s="219">
        <v>0</v>
      </c>
      <c r="V39" s="219">
        <f>ROUND(E39*U39,2)</f>
        <v>0</v>
      </c>
      <c r="W39" s="219"/>
      <c r="X39" s="219" t="s">
        <v>385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3"/>
      <c r="E40" s="243"/>
      <c r="F40" s="243"/>
      <c r="G40" s="243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2">
        <v>17</v>
      </c>
      <c r="B41" s="233" t="s">
        <v>655</v>
      </c>
      <c r="C41" s="246" t="s">
        <v>656</v>
      </c>
      <c r="D41" s="234" t="s">
        <v>277</v>
      </c>
      <c r="E41" s="235">
        <v>20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384</v>
      </c>
      <c r="T41" s="238" t="s">
        <v>127</v>
      </c>
      <c r="U41" s="219">
        <v>0</v>
      </c>
      <c r="V41" s="219">
        <f>ROUND(E41*U41,2)</f>
        <v>0</v>
      </c>
      <c r="W41" s="219"/>
      <c r="X41" s="219" t="s">
        <v>385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/>
      <c r="D42" s="243"/>
      <c r="E42" s="243"/>
      <c r="F42" s="243"/>
      <c r="G42" s="243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2">
        <v>18</v>
      </c>
      <c r="B43" s="233" t="s">
        <v>657</v>
      </c>
      <c r="C43" s="246" t="s">
        <v>658</v>
      </c>
      <c r="D43" s="234" t="s">
        <v>277</v>
      </c>
      <c r="E43" s="235">
        <v>870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384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385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386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19</v>
      </c>
      <c r="B45" s="233" t="s">
        <v>659</v>
      </c>
      <c r="C45" s="246" t="s">
        <v>660</v>
      </c>
      <c r="D45" s="234" t="s">
        <v>328</v>
      </c>
      <c r="E45" s="235">
        <v>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384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385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20</v>
      </c>
      <c r="B47" s="233" t="s">
        <v>659</v>
      </c>
      <c r="C47" s="246" t="s">
        <v>661</v>
      </c>
      <c r="D47" s="234" t="s">
        <v>328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384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385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386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/>
      <c r="D48" s="243"/>
      <c r="E48" s="243"/>
      <c r="F48" s="243"/>
      <c r="G48" s="243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2">
        <v>21</v>
      </c>
      <c r="B49" s="233" t="s">
        <v>659</v>
      </c>
      <c r="C49" s="246" t="s">
        <v>662</v>
      </c>
      <c r="D49" s="234" t="s">
        <v>328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384</v>
      </c>
      <c r="T49" s="238" t="s">
        <v>127</v>
      </c>
      <c r="U49" s="219">
        <v>0</v>
      </c>
      <c r="V49" s="219">
        <f>ROUND(E49*U49,2)</f>
        <v>0</v>
      </c>
      <c r="W49" s="219"/>
      <c r="X49" s="219" t="s">
        <v>385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386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1"/>
      <c r="D50" s="243"/>
      <c r="E50" s="243"/>
      <c r="F50" s="243"/>
      <c r="G50" s="243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2">
        <v>22</v>
      </c>
      <c r="B51" s="233" t="s">
        <v>659</v>
      </c>
      <c r="C51" s="246" t="s">
        <v>663</v>
      </c>
      <c r="D51" s="234" t="s">
        <v>328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384</v>
      </c>
      <c r="T51" s="238" t="s">
        <v>127</v>
      </c>
      <c r="U51" s="219">
        <v>0</v>
      </c>
      <c r="V51" s="219">
        <f>ROUND(E51*U51,2)</f>
        <v>0</v>
      </c>
      <c r="W51" s="219"/>
      <c r="X51" s="219" t="s">
        <v>385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386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/>
      <c r="D52" s="243"/>
      <c r="E52" s="243"/>
      <c r="F52" s="243"/>
      <c r="G52" s="243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2">
        <v>23</v>
      </c>
      <c r="B53" s="233" t="s">
        <v>518</v>
      </c>
      <c r="C53" s="246" t="s">
        <v>664</v>
      </c>
      <c r="D53" s="234" t="s">
        <v>328</v>
      </c>
      <c r="E53" s="235">
        <v>16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384</v>
      </c>
      <c r="T53" s="238" t="s">
        <v>127</v>
      </c>
      <c r="U53" s="219">
        <v>0</v>
      </c>
      <c r="V53" s="219">
        <f>ROUND(E53*U53,2)</f>
        <v>0</v>
      </c>
      <c r="W53" s="219"/>
      <c r="X53" s="219" t="s">
        <v>385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386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/>
      <c r="D54" s="243"/>
      <c r="E54" s="243"/>
      <c r="F54" s="243"/>
      <c r="G54" s="243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2">
        <v>24</v>
      </c>
      <c r="B55" s="233" t="s">
        <v>665</v>
      </c>
      <c r="C55" s="246" t="s">
        <v>666</v>
      </c>
      <c r="D55" s="234" t="s">
        <v>328</v>
      </c>
      <c r="E55" s="235">
        <v>6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1.4999999999999999E-2</v>
      </c>
      <c r="O55" s="237">
        <f>ROUND(E55*N55,2)</f>
        <v>0.09</v>
      </c>
      <c r="P55" s="237">
        <v>0</v>
      </c>
      <c r="Q55" s="237">
        <f>ROUND(E55*P55,2)</f>
        <v>0</v>
      </c>
      <c r="R55" s="237"/>
      <c r="S55" s="237" t="s">
        <v>384</v>
      </c>
      <c r="T55" s="238" t="s">
        <v>127</v>
      </c>
      <c r="U55" s="219">
        <v>0</v>
      </c>
      <c r="V55" s="219">
        <f>ROUND(E55*U55,2)</f>
        <v>0</v>
      </c>
      <c r="W55" s="219"/>
      <c r="X55" s="219" t="s">
        <v>385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386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/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2">
        <v>25</v>
      </c>
      <c r="B57" s="233" t="s">
        <v>665</v>
      </c>
      <c r="C57" s="246" t="s">
        <v>667</v>
      </c>
      <c r="D57" s="234" t="s">
        <v>328</v>
      </c>
      <c r="E57" s="235">
        <v>12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1.4999999999999999E-2</v>
      </c>
      <c r="O57" s="237">
        <f>ROUND(E57*N57,2)</f>
        <v>0.18</v>
      </c>
      <c r="P57" s="237">
        <v>0</v>
      </c>
      <c r="Q57" s="237">
        <f>ROUND(E57*P57,2)</f>
        <v>0</v>
      </c>
      <c r="R57" s="237"/>
      <c r="S57" s="237" t="s">
        <v>384</v>
      </c>
      <c r="T57" s="238" t="s">
        <v>127</v>
      </c>
      <c r="U57" s="219">
        <v>0</v>
      </c>
      <c r="V57" s="219">
        <f>ROUND(E57*U57,2)</f>
        <v>0</v>
      </c>
      <c r="W57" s="219"/>
      <c r="X57" s="219" t="s">
        <v>385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/>
      <c r="D58" s="243"/>
      <c r="E58" s="243"/>
      <c r="F58" s="243"/>
      <c r="G58" s="243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2">
        <v>26</v>
      </c>
      <c r="B59" s="233" t="s">
        <v>668</v>
      </c>
      <c r="C59" s="246" t="s">
        <v>669</v>
      </c>
      <c r="D59" s="234" t="s">
        <v>328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384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385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/>
      <c r="D60" s="243"/>
      <c r="E60" s="243"/>
      <c r="F60" s="243"/>
      <c r="G60" s="243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2">
        <v>27</v>
      </c>
      <c r="B61" s="233" t="s">
        <v>510</v>
      </c>
      <c r="C61" s="246" t="s">
        <v>511</v>
      </c>
      <c r="D61" s="234" t="s">
        <v>0</v>
      </c>
      <c r="E61" s="235">
        <v>2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384</v>
      </c>
      <c r="T61" s="238" t="s">
        <v>127</v>
      </c>
      <c r="U61" s="219">
        <v>0</v>
      </c>
      <c r="V61" s="219">
        <f>ROUND(E61*U61,2)</f>
        <v>0</v>
      </c>
      <c r="W61" s="219"/>
      <c r="X61" s="219" t="s">
        <v>385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/>
      <c r="D62" s="243"/>
      <c r="E62" s="243"/>
      <c r="F62" s="243"/>
      <c r="G62" s="243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2">
        <v>28</v>
      </c>
      <c r="B63" s="233" t="s">
        <v>512</v>
      </c>
      <c r="C63" s="246" t="s">
        <v>513</v>
      </c>
      <c r="D63" s="234" t="s">
        <v>0</v>
      </c>
      <c r="E63" s="235">
        <v>2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384</v>
      </c>
      <c r="T63" s="238" t="s">
        <v>127</v>
      </c>
      <c r="U63" s="219">
        <v>0</v>
      </c>
      <c r="V63" s="219">
        <f>ROUND(E63*U63,2)</f>
        <v>0</v>
      </c>
      <c r="W63" s="219"/>
      <c r="X63" s="219" t="s">
        <v>385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/>
      <c r="D64" s="243"/>
      <c r="E64" s="243"/>
      <c r="F64" s="243"/>
      <c r="G64" s="243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32">
        <v>29</v>
      </c>
      <c r="B65" s="233" t="s">
        <v>670</v>
      </c>
      <c r="C65" s="246" t="s">
        <v>671</v>
      </c>
      <c r="D65" s="234" t="s">
        <v>328</v>
      </c>
      <c r="E65" s="235">
        <v>12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384</v>
      </c>
      <c r="T65" s="238" t="s">
        <v>127</v>
      </c>
      <c r="U65" s="219">
        <v>0</v>
      </c>
      <c r="V65" s="219">
        <f>ROUND(E65*U65,2)</f>
        <v>0</v>
      </c>
      <c r="W65" s="219"/>
      <c r="X65" s="219" t="s">
        <v>402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403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/>
      <c r="D66" s="243"/>
      <c r="E66" s="243"/>
      <c r="F66" s="243"/>
      <c r="G66" s="243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134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2">
        <v>30</v>
      </c>
      <c r="B67" s="233" t="s">
        <v>672</v>
      </c>
      <c r="C67" s="246" t="s">
        <v>673</v>
      </c>
      <c r="D67" s="234" t="s">
        <v>328</v>
      </c>
      <c r="E67" s="235">
        <v>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3.09E-2</v>
      </c>
      <c r="O67" s="237">
        <f>ROUND(E67*N67,2)</f>
        <v>0.06</v>
      </c>
      <c r="P67" s="237">
        <v>0</v>
      </c>
      <c r="Q67" s="237">
        <f>ROUND(E67*P67,2)</f>
        <v>0</v>
      </c>
      <c r="R67" s="237"/>
      <c r="S67" s="237" t="s">
        <v>384</v>
      </c>
      <c r="T67" s="238" t="s">
        <v>127</v>
      </c>
      <c r="U67" s="219">
        <v>0</v>
      </c>
      <c r="V67" s="219">
        <f>ROUND(E67*U67,2)</f>
        <v>0</v>
      </c>
      <c r="W67" s="219"/>
      <c r="X67" s="219" t="s">
        <v>402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403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/>
      <c r="D68" s="243"/>
      <c r="E68" s="243"/>
      <c r="F68" s="243"/>
      <c r="G68" s="243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0.6" outlineLevel="1" x14ac:dyDescent="0.25">
      <c r="A69" s="232">
        <v>31</v>
      </c>
      <c r="B69" s="233" t="s">
        <v>674</v>
      </c>
      <c r="C69" s="246" t="s">
        <v>675</v>
      </c>
      <c r="D69" s="234" t="s">
        <v>328</v>
      </c>
      <c r="E69" s="235">
        <v>6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9.1999999999999998E-2</v>
      </c>
      <c r="O69" s="237">
        <f>ROUND(E69*N69,2)</f>
        <v>0.55000000000000004</v>
      </c>
      <c r="P69" s="237">
        <v>0</v>
      </c>
      <c r="Q69" s="237">
        <f>ROUND(E69*P69,2)</f>
        <v>0</v>
      </c>
      <c r="R69" s="237"/>
      <c r="S69" s="237" t="s">
        <v>384</v>
      </c>
      <c r="T69" s="238" t="s">
        <v>127</v>
      </c>
      <c r="U69" s="219">
        <v>0</v>
      </c>
      <c r="V69" s="219">
        <f>ROUND(E69*U69,2)</f>
        <v>0</v>
      </c>
      <c r="W69" s="219"/>
      <c r="X69" s="219" t="s">
        <v>402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403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/>
      <c r="D70" s="243"/>
      <c r="E70" s="243"/>
      <c r="F70" s="243"/>
      <c r="G70" s="243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2">
        <v>32</v>
      </c>
      <c r="B71" s="233" t="s">
        <v>676</v>
      </c>
      <c r="C71" s="246" t="s">
        <v>677</v>
      </c>
      <c r="D71" s="234" t="s">
        <v>328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9.1999999999999998E-2</v>
      </c>
      <c r="O71" s="237">
        <f>ROUND(E71*N71,2)</f>
        <v>0.09</v>
      </c>
      <c r="P71" s="237">
        <v>0</v>
      </c>
      <c r="Q71" s="237">
        <f>ROUND(E71*P71,2)</f>
        <v>0</v>
      </c>
      <c r="R71" s="237"/>
      <c r="S71" s="237" t="s">
        <v>384</v>
      </c>
      <c r="T71" s="238" t="s">
        <v>127</v>
      </c>
      <c r="U71" s="219">
        <v>0</v>
      </c>
      <c r="V71" s="219">
        <f>ROUND(E71*U71,2)</f>
        <v>0</v>
      </c>
      <c r="W71" s="219"/>
      <c r="X71" s="219" t="s">
        <v>402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403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/>
      <c r="D72" s="243"/>
      <c r="E72" s="243"/>
      <c r="F72" s="243"/>
      <c r="G72" s="243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0.6" outlineLevel="1" x14ac:dyDescent="0.25">
      <c r="A73" s="232">
        <v>33</v>
      </c>
      <c r="B73" s="233" t="s">
        <v>678</v>
      </c>
      <c r="C73" s="246" t="s">
        <v>679</v>
      </c>
      <c r="D73" s="234" t="s">
        <v>328</v>
      </c>
      <c r="E73" s="235">
        <v>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0.115</v>
      </c>
      <c r="O73" s="237">
        <f>ROUND(E73*N73,2)</f>
        <v>0.57999999999999996</v>
      </c>
      <c r="P73" s="237">
        <v>0</v>
      </c>
      <c r="Q73" s="237">
        <f>ROUND(E73*P73,2)</f>
        <v>0</v>
      </c>
      <c r="R73" s="237"/>
      <c r="S73" s="237" t="s">
        <v>384</v>
      </c>
      <c r="T73" s="238" t="s">
        <v>127</v>
      </c>
      <c r="U73" s="219">
        <v>0</v>
      </c>
      <c r="V73" s="219">
        <f>ROUND(E73*U73,2)</f>
        <v>0</v>
      </c>
      <c r="W73" s="219"/>
      <c r="X73" s="219" t="s">
        <v>402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/>
      <c r="D74" s="243"/>
      <c r="E74" s="243"/>
      <c r="F74" s="243"/>
      <c r="G74" s="243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2">
        <v>34</v>
      </c>
      <c r="B75" s="233" t="s">
        <v>680</v>
      </c>
      <c r="C75" s="246" t="s">
        <v>681</v>
      </c>
      <c r="D75" s="234" t="s">
        <v>328</v>
      </c>
      <c r="E75" s="235">
        <v>2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0.115</v>
      </c>
      <c r="O75" s="237">
        <f>ROUND(E75*N75,2)</f>
        <v>0.23</v>
      </c>
      <c r="P75" s="237">
        <v>0</v>
      </c>
      <c r="Q75" s="237">
        <f>ROUND(E75*P75,2)</f>
        <v>0</v>
      </c>
      <c r="R75" s="237"/>
      <c r="S75" s="237" t="s">
        <v>384</v>
      </c>
      <c r="T75" s="238" t="s">
        <v>127</v>
      </c>
      <c r="U75" s="219">
        <v>0</v>
      </c>
      <c r="V75" s="219">
        <f>ROUND(E75*U75,2)</f>
        <v>0</v>
      </c>
      <c r="W75" s="219"/>
      <c r="X75" s="219" t="s">
        <v>402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/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2">
        <v>35</v>
      </c>
      <c r="B77" s="233" t="s">
        <v>682</v>
      </c>
      <c r="C77" s="246" t="s">
        <v>683</v>
      </c>
      <c r="D77" s="234" t="s">
        <v>328</v>
      </c>
      <c r="E77" s="235">
        <v>12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1.2E-2</v>
      </c>
      <c r="O77" s="237">
        <f>ROUND(E77*N77,2)</f>
        <v>0.14000000000000001</v>
      </c>
      <c r="P77" s="237">
        <v>0</v>
      </c>
      <c r="Q77" s="237">
        <f>ROUND(E77*P77,2)</f>
        <v>0</v>
      </c>
      <c r="R77" s="237"/>
      <c r="S77" s="237" t="s">
        <v>384</v>
      </c>
      <c r="T77" s="238" t="s">
        <v>127</v>
      </c>
      <c r="U77" s="219">
        <v>0</v>
      </c>
      <c r="V77" s="219">
        <f>ROUND(E77*U77,2)</f>
        <v>0</v>
      </c>
      <c r="W77" s="219"/>
      <c r="X77" s="219" t="s">
        <v>402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/>
      <c r="D78" s="243"/>
      <c r="E78" s="243"/>
      <c r="F78" s="243"/>
      <c r="G78" s="243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2">
        <v>36</v>
      </c>
      <c r="B79" s="233" t="s">
        <v>684</v>
      </c>
      <c r="C79" s="246" t="s">
        <v>685</v>
      </c>
      <c r="D79" s="234" t="s">
        <v>277</v>
      </c>
      <c r="E79" s="235">
        <v>200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1.4999999999999999E-4</v>
      </c>
      <c r="O79" s="237">
        <f>ROUND(E79*N79,2)</f>
        <v>0.03</v>
      </c>
      <c r="P79" s="237">
        <v>0</v>
      </c>
      <c r="Q79" s="237">
        <f>ROUND(E79*P79,2)</f>
        <v>0</v>
      </c>
      <c r="R79" s="237"/>
      <c r="S79" s="237" t="s">
        <v>384</v>
      </c>
      <c r="T79" s="238" t="s">
        <v>127</v>
      </c>
      <c r="U79" s="219">
        <v>0</v>
      </c>
      <c r="V79" s="219">
        <f>ROUND(E79*U79,2)</f>
        <v>0</v>
      </c>
      <c r="W79" s="219"/>
      <c r="X79" s="219" t="s">
        <v>402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403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/>
      <c r="D80" s="243"/>
      <c r="E80" s="243"/>
      <c r="F80" s="243"/>
      <c r="G80" s="243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2">
        <v>37</v>
      </c>
      <c r="B81" s="233" t="s">
        <v>686</v>
      </c>
      <c r="C81" s="246" t="s">
        <v>687</v>
      </c>
      <c r="D81" s="234" t="s">
        <v>277</v>
      </c>
      <c r="E81" s="235">
        <v>180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2.1000000000000001E-4</v>
      </c>
      <c r="O81" s="237">
        <f>ROUND(E81*N81,2)</f>
        <v>0.04</v>
      </c>
      <c r="P81" s="237">
        <v>0</v>
      </c>
      <c r="Q81" s="237">
        <f>ROUND(E81*P81,2)</f>
        <v>0</v>
      </c>
      <c r="R81" s="237"/>
      <c r="S81" s="237" t="s">
        <v>384</v>
      </c>
      <c r="T81" s="238" t="s">
        <v>127</v>
      </c>
      <c r="U81" s="219">
        <v>0</v>
      </c>
      <c r="V81" s="219">
        <f>ROUND(E81*U81,2)</f>
        <v>0</v>
      </c>
      <c r="W81" s="219"/>
      <c r="X81" s="219" t="s">
        <v>402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403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/>
      <c r="D82" s="243"/>
      <c r="E82" s="243"/>
      <c r="F82" s="243"/>
      <c r="G82" s="243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134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2">
        <v>38</v>
      </c>
      <c r="B83" s="233" t="s">
        <v>688</v>
      </c>
      <c r="C83" s="246" t="s">
        <v>689</v>
      </c>
      <c r="D83" s="234" t="s">
        <v>277</v>
      </c>
      <c r="E83" s="235">
        <v>726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8.8999999999999995E-4</v>
      </c>
      <c r="O83" s="237">
        <f>ROUND(E83*N83,2)</f>
        <v>0.65</v>
      </c>
      <c r="P83" s="237">
        <v>0</v>
      </c>
      <c r="Q83" s="237">
        <f>ROUND(E83*P83,2)</f>
        <v>0</v>
      </c>
      <c r="R83" s="237"/>
      <c r="S83" s="237" t="s">
        <v>384</v>
      </c>
      <c r="T83" s="238" t="s">
        <v>127</v>
      </c>
      <c r="U83" s="219">
        <v>0</v>
      </c>
      <c r="V83" s="219">
        <f>ROUND(E83*U83,2)</f>
        <v>0</v>
      </c>
      <c r="W83" s="219"/>
      <c r="X83" s="219" t="s">
        <v>402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403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/>
      <c r="D84" s="243"/>
      <c r="E84" s="243"/>
      <c r="F84" s="243"/>
      <c r="G84" s="243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2">
        <v>39</v>
      </c>
      <c r="B85" s="233" t="s">
        <v>690</v>
      </c>
      <c r="C85" s="246" t="s">
        <v>691</v>
      </c>
      <c r="D85" s="234" t="s">
        <v>277</v>
      </c>
      <c r="E85" s="235">
        <v>30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6.0999999999999997E-4</v>
      </c>
      <c r="O85" s="237">
        <f>ROUND(E85*N85,2)</f>
        <v>0.02</v>
      </c>
      <c r="P85" s="237">
        <v>0</v>
      </c>
      <c r="Q85" s="237">
        <f>ROUND(E85*P85,2)</f>
        <v>0</v>
      </c>
      <c r="R85" s="237"/>
      <c r="S85" s="237" t="s">
        <v>384</v>
      </c>
      <c r="T85" s="238" t="s">
        <v>127</v>
      </c>
      <c r="U85" s="219">
        <v>0</v>
      </c>
      <c r="V85" s="219">
        <f>ROUND(E85*U85,2)</f>
        <v>0</v>
      </c>
      <c r="W85" s="219"/>
      <c r="X85" s="219" t="s">
        <v>402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403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/>
      <c r="D86" s="243"/>
      <c r="E86" s="243"/>
      <c r="F86" s="243"/>
      <c r="G86" s="243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134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2">
        <v>40</v>
      </c>
      <c r="B87" s="233" t="s">
        <v>692</v>
      </c>
      <c r="C87" s="246" t="s">
        <v>693</v>
      </c>
      <c r="D87" s="234" t="s">
        <v>277</v>
      </c>
      <c r="E87" s="235">
        <v>10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7">
        <v>6.0999999999999997E-4</v>
      </c>
      <c r="O87" s="237">
        <f>ROUND(E87*N87,2)</f>
        <v>0.01</v>
      </c>
      <c r="P87" s="237">
        <v>0</v>
      </c>
      <c r="Q87" s="237">
        <f>ROUND(E87*P87,2)</f>
        <v>0</v>
      </c>
      <c r="R87" s="237"/>
      <c r="S87" s="237" t="s">
        <v>384</v>
      </c>
      <c r="T87" s="238" t="s">
        <v>127</v>
      </c>
      <c r="U87" s="219">
        <v>0</v>
      </c>
      <c r="V87" s="219">
        <f>ROUND(E87*U87,2)</f>
        <v>0</v>
      </c>
      <c r="W87" s="219"/>
      <c r="X87" s="219" t="s">
        <v>402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403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/>
      <c r="D88" s="243"/>
      <c r="E88" s="243"/>
      <c r="F88" s="243"/>
      <c r="G88" s="243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41</v>
      </c>
      <c r="B89" s="233" t="s">
        <v>694</v>
      </c>
      <c r="C89" s="246" t="s">
        <v>695</v>
      </c>
      <c r="D89" s="234" t="s">
        <v>277</v>
      </c>
      <c r="E89" s="235">
        <v>20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6.0999999999999997E-4</v>
      </c>
      <c r="O89" s="237">
        <f>ROUND(E89*N89,2)</f>
        <v>0.01</v>
      </c>
      <c r="P89" s="237">
        <v>0</v>
      </c>
      <c r="Q89" s="237">
        <f>ROUND(E89*P89,2)</f>
        <v>0</v>
      </c>
      <c r="R89" s="237"/>
      <c r="S89" s="237" t="s">
        <v>384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402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403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/>
      <c r="D90" s="243"/>
      <c r="E90" s="243"/>
      <c r="F90" s="243"/>
      <c r="G90" s="243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2">
        <v>42</v>
      </c>
      <c r="B91" s="233" t="s">
        <v>696</v>
      </c>
      <c r="C91" s="246" t="s">
        <v>697</v>
      </c>
      <c r="D91" s="234" t="s">
        <v>277</v>
      </c>
      <c r="E91" s="235">
        <v>720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4.2999999999999999E-4</v>
      </c>
      <c r="O91" s="237">
        <f>ROUND(E91*N91,2)</f>
        <v>0.31</v>
      </c>
      <c r="P91" s="237">
        <v>0</v>
      </c>
      <c r="Q91" s="237">
        <f>ROUND(E91*P91,2)</f>
        <v>0</v>
      </c>
      <c r="R91" s="237"/>
      <c r="S91" s="237" t="s">
        <v>384</v>
      </c>
      <c r="T91" s="238" t="s">
        <v>127</v>
      </c>
      <c r="U91" s="219">
        <v>0</v>
      </c>
      <c r="V91" s="219">
        <f>ROUND(E91*U91,2)</f>
        <v>0</v>
      </c>
      <c r="W91" s="219"/>
      <c r="X91" s="219" t="s">
        <v>402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403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/>
      <c r="D92" s="243"/>
      <c r="E92" s="243"/>
      <c r="F92" s="243"/>
      <c r="G92" s="243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134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2">
        <v>43</v>
      </c>
      <c r="B93" s="233" t="s">
        <v>539</v>
      </c>
      <c r="C93" s="246" t="s">
        <v>698</v>
      </c>
      <c r="D93" s="234" t="s">
        <v>277</v>
      </c>
      <c r="E93" s="235">
        <v>150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6.8999999999999997E-4</v>
      </c>
      <c r="O93" s="237">
        <f>ROUND(E93*N93,2)</f>
        <v>0.1</v>
      </c>
      <c r="P93" s="237">
        <v>0</v>
      </c>
      <c r="Q93" s="237">
        <f>ROUND(E93*P93,2)</f>
        <v>0</v>
      </c>
      <c r="R93" s="237"/>
      <c r="S93" s="237" t="s">
        <v>384</v>
      </c>
      <c r="T93" s="238" t="s">
        <v>127</v>
      </c>
      <c r="U93" s="219">
        <v>0</v>
      </c>
      <c r="V93" s="219">
        <f>ROUND(E93*U93,2)</f>
        <v>0</v>
      </c>
      <c r="W93" s="219"/>
      <c r="X93" s="219" t="s">
        <v>402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403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/>
      <c r="D94" s="243"/>
      <c r="E94" s="243"/>
      <c r="F94" s="243"/>
      <c r="G94" s="243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134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32">
        <v>44</v>
      </c>
      <c r="B95" s="233" t="s">
        <v>699</v>
      </c>
      <c r="C95" s="246" t="s">
        <v>700</v>
      </c>
      <c r="D95" s="234" t="s">
        <v>328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1.4999999999999999E-2</v>
      </c>
      <c r="O95" s="237">
        <f>ROUND(E95*N95,2)</f>
        <v>0.02</v>
      </c>
      <c r="P95" s="237">
        <v>0</v>
      </c>
      <c r="Q95" s="237">
        <f>ROUND(E95*P95,2)</f>
        <v>0</v>
      </c>
      <c r="R95" s="237"/>
      <c r="S95" s="237" t="s">
        <v>384</v>
      </c>
      <c r="T95" s="238" t="s">
        <v>127</v>
      </c>
      <c r="U95" s="219">
        <v>0</v>
      </c>
      <c r="V95" s="219">
        <f>ROUND(E95*U95,2)</f>
        <v>0</v>
      </c>
      <c r="W95" s="219"/>
      <c r="X95" s="219" t="s">
        <v>402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403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/>
      <c r="D96" s="243"/>
      <c r="E96" s="243"/>
      <c r="F96" s="243"/>
      <c r="G96" s="243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134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2">
        <v>45</v>
      </c>
      <c r="B97" s="233" t="s">
        <v>665</v>
      </c>
      <c r="C97" s="246" t="s">
        <v>701</v>
      </c>
      <c r="D97" s="234" t="s">
        <v>328</v>
      </c>
      <c r="E97" s="235">
        <v>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1.4999999999999999E-2</v>
      </c>
      <c r="O97" s="237">
        <f>ROUND(E97*N97,2)</f>
        <v>0.03</v>
      </c>
      <c r="P97" s="237">
        <v>0</v>
      </c>
      <c r="Q97" s="237">
        <f>ROUND(E97*P97,2)</f>
        <v>0</v>
      </c>
      <c r="R97" s="237"/>
      <c r="S97" s="237" t="s">
        <v>384</v>
      </c>
      <c r="T97" s="238" t="s">
        <v>127</v>
      </c>
      <c r="U97" s="219">
        <v>0</v>
      </c>
      <c r="V97" s="219">
        <f>ROUND(E97*U97,2)</f>
        <v>0</v>
      </c>
      <c r="W97" s="219"/>
      <c r="X97" s="219" t="s">
        <v>402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403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/>
      <c r="D98" s="243"/>
      <c r="E98" s="243"/>
      <c r="F98" s="243"/>
      <c r="G98" s="243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134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2">
        <v>46</v>
      </c>
      <c r="B99" s="233" t="s">
        <v>702</v>
      </c>
      <c r="C99" s="246" t="s">
        <v>703</v>
      </c>
      <c r="D99" s="234" t="s">
        <v>328</v>
      </c>
      <c r="E99" s="235">
        <v>6</v>
      </c>
      <c r="F99" s="236"/>
      <c r="G99" s="237">
        <f>ROUND(E99*F99,2)</f>
        <v>0</v>
      </c>
      <c r="H99" s="236"/>
      <c r="I99" s="237">
        <f>ROUND(E99*H99,2)</f>
        <v>0</v>
      </c>
      <c r="J99" s="236"/>
      <c r="K99" s="237">
        <f>ROUND(E99*J99,2)</f>
        <v>0</v>
      </c>
      <c r="L99" s="237">
        <v>21</v>
      </c>
      <c r="M99" s="237">
        <f>G99*(1+L99/100)</f>
        <v>0</v>
      </c>
      <c r="N99" s="237">
        <v>8.0999999999999996E-3</v>
      </c>
      <c r="O99" s="237">
        <f>ROUND(E99*N99,2)</f>
        <v>0.05</v>
      </c>
      <c r="P99" s="237">
        <v>0</v>
      </c>
      <c r="Q99" s="237">
        <f>ROUND(E99*P99,2)</f>
        <v>0</v>
      </c>
      <c r="R99" s="237"/>
      <c r="S99" s="237" t="s">
        <v>384</v>
      </c>
      <c r="T99" s="238" t="s">
        <v>127</v>
      </c>
      <c r="U99" s="219">
        <v>0</v>
      </c>
      <c r="V99" s="219">
        <f>ROUND(E99*U99,2)</f>
        <v>0</v>
      </c>
      <c r="W99" s="219"/>
      <c r="X99" s="219" t="s">
        <v>402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403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1"/>
      <c r="D100" s="243"/>
      <c r="E100" s="243"/>
      <c r="F100" s="243"/>
      <c r="G100" s="243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134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32">
        <v>47</v>
      </c>
      <c r="B101" s="233" t="s">
        <v>541</v>
      </c>
      <c r="C101" s="246" t="s">
        <v>545</v>
      </c>
      <c r="D101" s="234" t="s">
        <v>543</v>
      </c>
      <c r="E101" s="235">
        <v>80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1E-3</v>
      </c>
      <c r="O101" s="237">
        <f>ROUND(E101*N101,2)</f>
        <v>0.08</v>
      </c>
      <c r="P101" s="237">
        <v>0</v>
      </c>
      <c r="Q101" s="237">
        <f>ROUND(E101*P101,2)</f>
        <v>0</v>
      </c>
      <c r="R101" s="237"/>
      <c r="S101" s="237" t="s">
        <v>384</v>
      </c>
      <c r="T101" s="238" t="s">
        <v>127</v>
      </c>
      <c r="U101" s="219">
        <v>0</v>
      </c>
      <c r="V101" s="219">
        <f>ROUND(E101*U101,2)</f>
        <v>0</v>
      </c>
      <c r="W101" s="219"/>
      <c r="X101" s="219" t="s">
        <v>402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403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1"/>
      <c r="D102" s="243"/>
      <c r="E102" s="243"/>
      <c r="F102" s="243"/>
      <c r="G102" s="243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32">
        <v>48</v>
      </c>
      <c r="B103" s="233" t="s">
        <v>704</v>
      </c>
      <c r="C103" s="246" t="s">
        <v>705</v>
      </c>
      <c r="D103" s="234" t="s">
        <v>328</v>
      </c>
      <c r="E103" s="235">
        <v>20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21</v>
      </c>
      <c r="M103" s="237">
        <f>G103*(1+L103/100)</f>
        <v>0</v>
      </c>
      <c r="N103" s="237">
        <v>1.6000000000000001E-4</v>
      </c>
      <c r="O103" s="237">
        <f>ROUND(E103*N103,2)</f>
        <v>0</v>
      </c>
      <c r="P103" s="237">
        <v>0</v>
      </c>
      <c r="Q103" s="237">
        <f>ROUND(E103*P103,2)</f>
        <v>0</v>
      </c>
      <c r="R103" s="237"/>
      <c r="S103" s="237" t="s">
        <v>384</v>
      </c>
      <c r="T103" s="238" t="s">
        <v>127</v>
      </c>
      <c r="U103" s="219">
        <v>0</v>
      </c>
      <c r="V103" s="219">
        <f>ROUND(E103*U103,2)</f>
        <v>0</v>
      </c>
      <c r="W103" s="219"/>
      <c r="X103" s="219" t="s">
        <v>402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403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1"/>
      <c r="D104" s="243"/>
      <c r="E104" s="243"/>
      <c r="F104" s="243"/>
      <c r="G104" s="243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134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2">
        <v>49</v>
      </c>
      <c r="B105" s="233" t="s">
        <v>706</v>
      </c>
      <c r="C105" s="246" t="s">
        <v>707</v>
      </c>
      <c r="D105" s="234" t="s">
        <v>328</v>
      </c>
      <c r="E105" s="235">
        <v>52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2.5999999999999998E-4</v>
      </c>
      <c r="O105" s="237">
        <f>ROUND(E105*N105,2)</f>
        <v>0.01</v>
      </c>
      <c r="P105" s="237">
        <v>0</v>
      </c>
      <c r="Q105" s="237">
        <f>ROUND(E105*P105,2)</f>
        <v>0</v>
      </c>
      <c r="R105" s="237"/>
      <c r="S105" s="237" t="s">
        <v>384</v>
      </c>
      <c r="T105" s="238" t="s">
        <v>127</v>
      </c>
      <c r="U105" s="219">
        <v>0</v>
      </c>
      <c r="V105" s="219">
        <f>ROUND(E105*U105,2)</f>
        <v>0</v>
      </c>
      <c r="W105" s="219"/>
      <c r="X105" s="219" t="s">
        <v>402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403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1"/>
      <c r="D106" s="243"/>
      <c r="E106" s="243"/>
      <c r="F106" s="243"/>
      <c r="G106" s="243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2">
        <v>50</v>
      </c>
      <c r="B107" s="233" t="s">
        <v>708</v>
      </c>
      <c r="C107" s="246" t="s">
        <v>709</v>
      </c>
      <c r="D107" s="234" t="s">
        <v>328</v>
      </c>
      <c r="E107" s="235">
        <v>48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6.9999999999999999E-4</v>
      </c>
      <c r="O107" s="237">
        <f>ROUND(E107*N107,2)</f>
        <v>0.03</v>
      </c>
      <c r="P107" s="237">
        <v>0</v>
      </c>
      <c r="Q107" s="237">
        <f>ROUND(E107*P107,2)</f>
        <v>0</v>
      </c>
      <c r="R107" s="237"/>
      <c r="S107" s="237" t="s">
        <v>384</v>
      </c>
      <c r="T107" s="238" t="s">
        <v>127</v>
      </c>
      <c r="U107" s="219">
        <v>0</v>
      </c>
      <c r="V107" s="219">
        <f>ROUND(E107*U107,2)</f>
        <v>0</v>
      </c>
      <c r="W107" s="219"/>
      <c r="X107" s="219" t="s">
        <v>402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403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1"/>
      <c r="D108" s="243"/>
      <c r="E108" s="243"/>
      <c r="F108" s="243"/>
      <c r="G108" s="243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134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2">
        <v>51</v>
      </c>
      <c r="B109" s="233" t="s">
        <v>710</v>
      </c>
      <c r="C109" s="246" t="s">
        <v>711</v>
      </c>
      <c r="D109" s="234" t="s">
        <v>543</v>
      </c>
      <c r="E109" s="235">
        <v>300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1E-3</v>
      </c>
      <c r="O109" s="237">
        <f>ROUND(E109*N109,2)</f>
        <v>0.3</v>
      </c>
      <c r="P109" s="237">
        <v>0</v>
      </c>
      <c r="Q109" s="237">
        <f>ROUND(E109*P109,2)</f>
        <v>0</v>
      </c>
      <c r="R109" s="237"/>
      <c r="S109" s="237" t="s">
        <v>384</v>
      </c>
      <c r="T109" s="238" t="s">
        <v>127</v>
      </c>
      <c r="U109" s="219">
        <v>0</v>
      </c>
      <c r="V109" s="219">
        <f>ROUND(E109*U109,2)</f>
        <v>0</v>
      </c>
      <c r="W109" s="219"/>
      <c r="X109" s="219" t="s">
        <v>402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403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1"/>
      <c r="D110" s="243"/>
      <c r="E110" s="243"/>
      <c r="F110" s="243"/>
      <c r="G110" s="243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134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2">
        <v>52</v>
      </c>
      <c r="B111" s="233" t="s">
        <v>712</v>
      </c>
      <c r="C111" s="246" t="s">
        <v>713</v>
      </c>
      <c r="D111" s="234" t="s">
        <v>328</v>
      </c>
      <c r="E111" s="235">
        <v>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0.01</v>
      </c>
      <c r="O111" s="237">
        <f>ROUND(E111*N111,2)</f>
        <v>0.01</v>
      </c>
      <c r="P111" s="237">
        <v>0</v>
      </c>
      <c r="Q111" s="237">
        <f>ROUND(E111*P111,2)</f>
        <v>0</v>
      </c>
      <c r="R111" s="237"/>
      <c r="S111" s="237" t="s">
        <v>384</v>
      </c>
      <c r="T111" s="238" t="s">
        <v>127</v>
      </c>
      <c r="U111" s="219">
        <v>0</v>
      </c>
      <c r="V111" s="219">
        <f>ROUND(E111*U111,2)</f>
        <v>0</v>
      </c>
      <c r="W111" s="219"/>
      <c r="X111" s="219" t="s">
        <v>402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403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/>
      <c r="D112" s="243"/>
      <c r="E112" s="243"/>
      <c r="F112" s="243"/>
      <c r="G112" s="243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2">
        <v>53</v>
      </c>
      <c r="B113" s="233" t="s">
        <v>668</v>
      </c>
      <c r="C113" s="246" t="s">
        <v>714</v>
      </c>
      <c r="D113" s="234" t="s">
        <v>328</v>
      </c>
      <c r="E113" s="235">
        <v>1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384</v>
      </c>
      <c r="T113" s="238" t="s">
        <v>127</v>
      </c>
      <c r="U113" s="219">
        <v>0</v>
      </c>
      <c r="V113" s="219">
        <f>ROUND(E113*U113,2)</f>
        <v>0</v>
      </c>
      <c r="W113" s="219"/>
      <c r="X113" s="219" t="s">
        <v>402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403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/>
      <c r="D114" s="243"/>
      <c r="E114" s="243"/>
      <c r="F114" s="243"/>
      <c r="G114" s="243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134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226" t="s">
        <v>121</v>
      </c>
      <c r="B115" s="227" t="s">
        <v>76</v>
      </c>
      <c r="C115" s="245" t="s">
        <v>77</v>
      </c>
      <c r="D115" s="228"/>
      <c r="E115" s="229"/>
      <c r="F115" s="230"/>
      <c r="G115" s="230">
        <f>SUMIF(AG116:AG119,"&lt;&gt;NOR",G116:G119)</f>
        <v>0</v>
      </c>
      <c r="H115" s="230"/>
      <c r="I115" s="230">
        <f>SUM(I116:I119)</f>
        <v>0</v>
      </c>
      <c r="J115" s="230"/>
      <c r="K115" s="230">
        <f>SUM(K116:K119)</f>
        <v>0</v>
      </c>
      <c r="L115" s="230"/>
      <c r="M115" s="230">
        <f>SUM(M116:M119)</f>
        <v>0</v>
      </c>
      <c r="N115" s="230"/>
      <c r="O115" s="230">
        <f>SUM(O116:O119)</f>
        <v>0</v>
      </c>
      <c r="P115" s="230"/>
      <c r="Q115" s="230">
        <f>SUM(Q116:Q119)</f>
        <v>0</v>
      </c>
      <c r="R115" s="230"/>
      <c r="S115" s="230"/>
      <c r="T115" s="231"/>
      <c r="U115" s="225"/>
      <c r="V115" s="225">
        <f>SUM(V116:V119)</f>
        <v>0</v>
      </c>
      <c r="W115" s="225"/>
      <c r="X115" s="225"/>
      <c r="AG115" t="s">
        <v>122</v>
      </c>
    </row>
    <row r="116" spans="1:60" outlineLevel="1" x14ac:dyDescent="0.25">
      <c r="A116" s="232">
        <v>54</v>
      </c>
      <c r="B116" s="233" t="s">
        <v>426</v>
      </c>
      <c r="C116" s="246" t="s">
        <v>427</v>
      </c>
      <c r="D116" s="234" t="s">
        <v>328</v>
      </c>
      <c r="E116" s="235">
        <v>60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384</v>
      </c>
      <c r="T116" s="238" t="s">
        <v>127</v>
      </c>
      <c r="U116" s="219">
        <v>0</v>
      </c>
      <c r="V116" s="219">
        <f>ROUND(E116*U116,2)</f>
        <v>0</v>
      </c>
      <c r="W116" s="219"/>
      <c r="X116" s="219" t="s">
        <v>385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386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/>
      <c r="D117" s="243"/>
      <c r="E117" s="243"/>
      <c r="F117" s="243"/>
      <c r="G117" s="243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134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2">
        <v>55</v>
      </c>
      <c r="B118" s="233" t="s">
        <v>715</v>
      </c>
      <c r="C118" s="246" t="s">
        <v>716</v>
      </c>
      <c r="D118" s="234" t="s">
        <v>328</v>
      </c>
      <c r="E118" s="235">
        <v>60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/>
      <c r="S118" s="237" t="s">
        <v>384</v>
      </c>
      <c r="T118" s="238" t="s">
        <v>127</v>
      </c>
      <c r="U118" s="219">
        <v>0</v>
      </c>
      <c r="V118" s="219">
        <f>ROUND(E118*U118,2)</f>
        <v>0</v>
      </c>
      <c r="W118" s="219"/>
      <c r="X118" s="219" t="s">
        <v>402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403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/>
      <c r="D119" s="243"/>
      <c r="E119" s="243"/>
      <c r="F119" s="243"/>
      <c r="G119" s="243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26" t="s">
        <v>121</v>
      </c>
      <c r="B120" s="227" t="s">
        <v>80</v>
      </c>
      <c r="C120" s="245" t="s">
        <v>81</v>
      </c>
      <c r="D120" s="228"/>
      <c r="E120" s="229"/>
      <c r="F120" s="230"/>
      <c r="G120" s="230">
        <f>SUMIF(AG121:AG132,"&lt;&gt;NOR",G121:G132)</f>
        <v>0</v>
      </c>
      <c r="H120" s="230"/>
      <c r="I120" s="230">
        <f>SUM(I121:I132)</f>
        <v>0</v>
      </c>
      <c r="J120" s="230"/>
      <c r="K120" s="230">
        <f>SUM(K121:K132)</f>
        <v>0</v>
      </c>
      <c r="L120" s="230"/>
      <c r="M120" s="230">
        <f>SUM(M121:M132)</f>
        <v>0</v>
      </c>
      <c r="N120" s="230"/>
      <c r="O120" s="230">
        <f>SUM(O121:O132)</f>
        <v>1.99</v>
      </c>
      <c r="P120" s="230"/>
      <c r="Q120" s="230">
        <f>SUM(Q121:Q132)</f>
        <v>0</v>
      </c>
      <c r="R120" s="230"/>
      <c r="S120" s="230"/>
      <c r="T120" s="231"/>
      <c r="U120" s="225"/>
      <c r="V120" s="225">
        <f>SUM(V121:V132)</f>
        <v>0</v>
      </c>
      <c r="W120" s="225"/>
      <c r="X120" s="225"/>
      <c r="AG120" t="s">
        <v>122</v>
      </c>
    </row>
    <row r="121" spans="1:60" outlineLevel="1" x14ac:dyDescent="0.25">
      <c r="A121" s="232">
        <v>56</v>
      </c>
      <c r="B121" s="233" t="s">
        <v>717</v>
      </c>
      <c r="C121" s="246" t="s">
        <v>718</v>
      </c>
      <c r="D121" s="234" t="s">
        <v>277</v>
      </c>
      <c r="E121" s="235">
        <v>13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7.8E-2</v>
      </c>
      <c r="O121" s="237">
        <f>ROUND(E121*N121,2)</f>
        <v>1.01</v>
      </c>
      <c r="P121" s="237">
        <v>0</v>
      </c>
      <c r="Q121" s="237">
        <f>ROUND(E121*P121,2)</f>
        <v>0</v>
      </c>
      <c r="R121" s="237"/>
      <c r="S121" s="237" t="s">
        <v>384</v>
      </c>
      <c r="T121" s="238" t="s">
        <v>127</v>
      </c>
      <c r="U121" s="219">
        <v>0</v>
      </c>
      <c r="V121" s="219">
        <f>ROUND(E121*U121,2)</f>
        <v>0</v>
      </c>
      <c r="W121" s="219"/>
      <c r="X121" s="219" t="s">
        <v>385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386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1"/>
      <c r="D122" s="243"/>
      <c r="E122" s="243"/>
      <c r="F122" s="243"/>
      <c r="G122" s="243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2">
        <v>57</v>
      </c>
      <c r="B123" s="233" t="s">
        <v>619</v>
      </c>
      <c r="C123" s="246" t="s">
        <v>620</v>
      </c>
      <c r="D123" s="234" t="s">
        <v>191</v>
      </c>
      <c r="E123" s="235">
        <v>16.8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2.5000000000000001E-4</v>
      </c>
      <c r="O123" s="237">
        <f>ROUND(E123*N123,2)</f>
        <v>0</v>
      </c>
      <c r="P123" s="237">
        <v>0</v>
      </c>
      <c r="Q123" s="237">
        <f>ROUND(E123*P123,2)</f>
        <v>0</v>
      </c>
      <c r="R123" s="237"/>
      <c r="S123" s="237" t="s">
        <v>384</v>
      </c>
      <c r="T123" s="238" t="s">
        <v>127</v>
      </c>
      <c r="U123" s="219">
        <v>0</v>
      </c>
      <c r="V123" s="219">
        <f>ROUND(E123*U123,2)</f>
        <v>0</v>
      </c>
      <c r="W123" s="219"/>
      <c r="X123" s="219" t="s">
        <v>385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386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1"/>
      <c r="D124" s="243"/>
      <c r="E124" s="243"/>
      <c r="F124" s="243"/>
      <c r="G124" s="243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134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32">
        <v>58</v>
      </c>
      <c r="B125" s="233" t="s">
        <v>617</v>
      </c>
      <c r="C125" s="246" t="s">
        <v>618</v>
      </c>
      <c r="D125" s="234" t="s">
        <v>399</v>
      </c>
      <c r="E125" s="235">
        <v>5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/>
      <c r="S125" s="237" t="s">
        <v>384</v>
      </c>
      <c r="T125" s="238" t="s">
        <v>127</v>
      </c>
      <c r="U125" s="219">
        <v>0</v>
      </c>
      <c r="V125" s="219">
        <f>ROUND(E125*U125,2)</f>
        <v>0</v>
      </c>
      <c r="W125" s="219"/>
      <c r="X125" s="219" t="s">
        <v>385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386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1"/>
      <c r="D126" s="243"/>
      <c r="E126" s="243"/>
      <c r="F126" s="243"/>
      <c r="G126" s="243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134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32">
        <v>59</v>
      </c>
      <c r="B127" s="233" t="s">
        <v>397</v>
      </c>
      <c r="C127" s="246" t="s">
        <v>719</v>
      </c>
      <c r="D127" s="234" t="s">
        <v>399</v>
      </c>
      <c r="E127" s="235">
        <v>2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/>
      <c r="S127" s="237" t="s">
        <v>384</v>
      </c>
      <c r="T127" s="238" t="s">
        <v>127</v>
      </c>
      <c r="U127" s="219">
        <v>0</v>
      </c>
      <c r="V127" s="219">
        <f>ROUND(E127*U127,2)</f>
        <v>0</v>
      </c>
      <c r="W127" s="219"/>
      <c r="X127" s="219" t="s">
        <v>385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386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1"/>
      <c r="D128" s="243"/>
      <c r="E128" s="243"/>
      <c r="F128" s="243"/>
      <c r="G128" s="243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32">
        <v>60</v>
      </c>
      <c r="B129" s="233" t="s">
        <v>623</v>
      </c>
      <c r="C129" s="246" t="s">
        <v>624</v>
      </c>
      <c r="D129" s="234" t="s">
        <v>328</v>
      </c>
      <c r="E129" s="235">
        <v>14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1.7149999999999999E-2</v>
      </c>
      <c r="O129" s="237">
        <f>ROUND(E129*N129,2)</f>
        <v>0.24</v>
      </c>
      <c r="P129" s="237">
        <v>0</v>
      </c>
      <c r="Q129" s="237">
        <f>ROUND(E129*P129,2)</f>
        <v>0</v>
      </c>
      <c r="R129" s="237"/>
      <c r="S129" s="237" t="s">
        <v>384</v>
      </c>
      <c r="T129" s="238" t="s">
        <v>127</v>
      </c>
      <c r="U129" s="219">
        <v>0</v>
      </c>
      <c r="V129" s="219">
        <f>ROUND(E129*U129,2)</f>
        <v>0</v>
      </c>
      <c r="W129" s="219"/>
      <c r="X129" s="219" t="s">
        <v>402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403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1"/>
      <c r="D130" s="243"/>
      <c r="E130" s="243"/>
      <c r="F130" s="243"/>
      <c r="G130" s="243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134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2">
        <v>61</v>
      </c>
      <c r="B131" s="233" t="s">
        <v>720</v>
      </c>
      <c r="C131" s="246" t="s">
        <v>721</v>
      </c>
      <c r="D131" s="234" t="s">
        <v>328</v>
      </c>
      <c r="E131" s="235">
        <v>26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2.8500000000000001E-2</v>
      </c>
      <c r="O131" s="237">
        <f>ROUND(E131*N131,2)</f>
        <v>0.74</v>
      </c>
      <c r="P131" s="237">
        <v>0</v>
      </c>
      <c r="Q131" s="237">
        <f>ROUND(E131*P131,2)</f>
        <v>0</v>
      </c>
      <c r="R131" s="237"/>
      <c r="S131" s="237" t="s">
        <v>384</v>
      </c>
      <c r="T131" s="238" t="s">
        <v>127</v>
      </c>
      <c r="U131" s="219">
        <v>0</v>
      </c>
      <c r="V131" s="219">
        <f>ROUND(E131*U131,2)</f>
        <v>0</v>
      </c>
      <c r="W131" s="219"/>
      <c r="X131" s="219" t="s">
        <v>402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403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/>
      <c r="D132" s="243"/>
      <c r="E132" s="243"/>
      <c r="F132" s="243"/>
      <c r="G132" s="243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5">
      <c r="A133" s="3"/>
      <c r="B133" s="4"/>
      <c r="C133" s="25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108</v>
      </c>
    </row>
    <row r="134" spans="1:60" x14ac:dyDescent="0.25">
      <c r="A134" s="213"/>
      <c r="B134" s="214" t="s">
        <v>29</v>
      </c>
      <c r="C134" s="253"/>
      <c r="D134" s="215"/>
      <c r="E134" s="216"/>
      <c r="F134" s="216"/>
      <c r="G134" s="244">
        <f>G8+G115+G120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379</v>
      </c>
    </row>
    <row r="135" spans="1:60" x14ac:dyDescent="0.25">
      <c r="C135" s="254"/>
      <c r="D135" s="10"/>
      <c r="AG135" t="s">
        <v>381</v>
      </c>
    </row>
    <row r="136" spans="1:60" x14ac:dyDescent="0.25">
      <c r="D136" s="10"/>
    </row>
    <row r="137" spans="1:60" x14ac:dyDescent="0.25">
      <c r="D137" s="10"/>
    </row>
    <row r="138" spans="1:60" x14ac:dyDescent="0.25">
      <c r="D138" s="10"/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7VMcbhrriwwMIhib9cpC4iqj0KuRFKu1uIriB/BrVjtJbsY6RPKqtLrkKNhRz+btqREM1N5XLuXCejWPlUIAw==" saltValue="9djC2ggVb6O1NUtrn8wSMA==" spinCount="100000" sheet="1"/>
  <mergeCells count="65"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7:G117"/>
    <mergeCell ref="C119:G119"/>
    <mergeCell ref="C122:G122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F932-BD55-4310-A882-21F7D03999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76</v>
      </c>
      <c r="C8" s="245" t="s">
        <v>77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0.15000000000000002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426</v>
      </c>
      <c r="C9" s="246" t="s">
        <v>427</v>
      </c>
      <c r="D9" s="234" t="s">
        <v>328</v>
      </c>
      <c r="E9" s="235">
        <v>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722</v>
      </c>
      <c r="C11" s="246" t="s">
        <v>723</v>
      </c>
      <c r="D11" s="234" t="s">
        <v>277</v>
      </c>
      <c r="E11" s="235">
        <v>220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724</v>
      </c>
      <c r="C13" s="246" t="s">
        <v>725</v>
      </c>
      <c r="D13" s="234" t="s">
        <v>328</v>
      </c>
      <c r="E13" s="235">
        <v>4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726</v>
      </c>
      <c r="C15" s="246" t="s">
        <v>727</v>
      </c>
      <c r="D15" s="234" t="s">
        <v>328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728</v>
      </c>
      <c r="C17" s="246" t="s">
        <v>729</v>
      </c>
      <c r="D17" s="234" t="s">
        <v>730</v>
      </c>
      <c r="E17" s="235">
        <v>0.3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731</v>
      </c>
      <c r="C19" s="246" t="s">
        <v>732</v>
      </c>
      <c r="D19" s="234" t="s">
        <v>328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733</v>
      </c>
      <c r="C21" s="246" t="s">
        <v>734</v>
      </c>
      <c r="D21" s="234" t="s">
        <v>328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735</v>
      </c>
      <c r="C23" s="246" t="s">
        <v>736</v>
      </c>
      <c r="D23" s="234" t="s">
        <v>277</v>
      </c>
      <c r="E23" s="235">
        <v>200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1.9000000000000001E-4</v>
      </c>
      <c r="O23" s="237">
        <f>ROUND(E23*N23,2)</f>
        <v>0.04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2">
        <v>9</v>
      </c>
      <c r="B25" s="233" t="s">
        <v>737</v>
      </c>
      <c r="C25" s="246" t="s">
        <v>738</v>
      </c>
      <c r="D25" s="234" t="s">
        <v>277</v>
      </c>
      <c r="E25" s="235">
        <v>20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384</v>
      </c>
      <c r="T25" s="238" t="s">
        <v>127</v>
      </c>
      <c r="U25" s="219">
        <v>0</v>
      </c>
      <c r="V25" s="219">
        <f>ROUND(E25*U25,2)</f>
        <v>0</v>
      </c>
      <c r="W25" s="219"/>
      <c r="X25" s="219" t="s">
        <v>402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403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/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2">
        <v>10</v>
      </c>
      <c r="B27" s="233" t="s">
        <v>739</v>
      </c>
      <c r="C27" s="246" t="s">
        <v>740</v>
      </c>
      <c r="D27" s="234" t="s">
        <v>328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4.4999999999999998E-2</v>
      </c>
      <c r="O27" s="237">
        <f>ROUND(E27*N27,2)</f>
        <v>0.05</v>
      </c>
      <c r="P27" s="237">
        <v>0</v>
      </c>
      <c r="Q27" s="237">
        <f>ROUND(E27*P27,2)</f>
        <v>0</v>
      </c>
      <c r="R27" s="237"/>
      <c r="S27" s="237" t="s">
        <v>384</v>
      </c>
      <c r="T27" s="238" t="s">
        <v>127</v>
      </c>
      <c r="U27" s="219">
        <v>0</v>
      </c>
      <c r="V27" s="219">
        <f>ROUND(E27*U27,2)</f>
        <v>0</v>
      </c>
      <c r="W27" s="219"/>
      <c r="X27" s="219" t="s">
        <v>402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403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1"/>
      <c r="D28" s="243"/>
      <c r="E28" s="243"/>
      <c r="F28" s="243"/>
      <c r="G28" s="243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2">
        <v>11</v>
      </c>
      <c r="B29" s="233" t="s">
        <v>741</v>
      </c>
      <c r="C29" s="246" t="s">
        <v>742</v>
      </c>
      <c r="D29" s="234" t="s">
        <v>328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0.05</v>
      </c>
      <c r="O29" s="237">
        <f>ROUND(E29*N29,2)</f>
        <v>0.05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402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403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12</v>
      </c>
      <c r="B31" s="233" t="s">
        <v>715</v>
      </c>
      <c r="C31" s="246" t="s">
        <v>743</v>
      </c>
      <c r="D31" s="234" t="s">
        <v>328</v>
      </c>
      <c r="E31" s="235">
        <v>8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402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403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13</v>
      </c>
      <c r="B33" s="233" t="s">
        <v>744</v>
      </c>
      <c r="C33" s="246" t="s">
        <v>745</v>
      </c>
      <c r="D33" s="234" t="s">
        <v>328</v>
      </c>
      <c r="E33" s="235">
        <v>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3.0000000000000001E-3</v>
      </c>
      <c r="O33" s="237">
        <f>ROUND(E33*N33,2)</f>
        <v>0.01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402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403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3"/>
      <c r="B35" s="4"/>
      <c r="C35" s="25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108</v>
      </c>
    </row>
    <row r="36" spans="1:60" x14ac:dyDescent="0.25">
      <c r="A36" s="213"/>
      <c r="B36" s="214" t="s">
        <v>29</v>
      </c>
      <c r="C36" s="253"/>
      <c r="D36" s="215"/>
      <c r="E36" s="216"/>
      <c r="F36" s="216"/>
      <c r="G36" s="244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379</v>
      </c>
    </row>
    <row r="37" spans="1:60" x14ac:dyDescent="0.25">
      <c r="C37" s="254"/>
      <c r="D37" s="10"/>
      <c r="AG37" t="s">
        <v>381</v>
      </c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oo74IU3DuhDY8bdgOdl1EVnPfTOm/yWQZpGk4Te0H5YqUTvnSiDttpjFWCTz5A3qUdyhIp+EPnSLkhgZWSxLA==" saltValue="nSiHnjluEljQioOT5vP5ng==" spinCount="100000" sheet="1"/>
  <mergeCells count="17">
    <mergeCell ref="C26:G26"/>
    <mergeCell ref="C28:G28"/>
    <mergeCell ref="C30:G30"/>
    <mergeCell ref="C32:G32"/>
    <mergeCell ref="C34:G3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7EF3-2004-48E1-A127-2307CE9DAC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70</v>
      </c>
      <c r="C8" s="245" t="s">
        <v>71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30"/>
      <c r="O8" s="230">
        <f>SUM(O9:O24)</f>
        <v>18.18</v>
      </c>
      <c r="P8" s="230"/>
      <c r="Q8" s="230">
        <f>SUM(Q9:Q24)</f>
        <v>121.80000000000001</v>
      </c>
      <c r="R8" s="230"/>
      <c r="S8" s="230"/>
      <c r="T8" s="231"/>
      <c r="U8" s="225"/>
      <c r="V8" s="225">
        <f>SUM(V9:V24)</f>
        <v>0</v>
      </c>
      <c r="W8" s="225"/>
      <c r="X8" s="225"/>
      <c r="AG8" t="s">
        <v>122</v>
      </c>
    </row>
    <row r="9" spans="1:60" outlineLevel="1" x14ac:dyDescent="0.25">
      <c r="A9" s="232">
        <v>1</v>
      </c>
      <c r="B9" s="233" t="s">
        <v>746</v>
      </c>
      <c r="C9" s="246" t="s">
        <v>747</v>
      </c>
      <c r="D9" s="234" t="s">
        <v>191</v>
      </c>
      <c r="E9" s="235">
        <v>290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0.26</v>
      </c>
      <c r="Q9" s="237">
        <f>ROUND(E9*P9,2)</f>
        <v>75.400000000000006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748</v>
      </c>
      <c r="C11" s="246" t="s">
        <v>749</v>
      </c>
      <c r="D11" s="234" t="s">
        <v>191</v>
      </c>
      <c r="E11" s="235">
        <v>290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0.16</v>
      </c>
      <c r="Q11" s="237">
        <f>ROUND(E11*P11,2)</f>
        <v>46.4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750</v>
      </c>
      <c r="C13" s="246" t="s">
        <v>751</v>
      </c>
      <c r="D13" s="234" t="s">
        <v>147</v>
      </c>
      <c r="E13" s="235">
        <v>48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385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752</v>
      </c>
      <c r="C15" s="246" t="s">
        <v>753</v>
      </c>
      <c r="D15" s="234" t="s">
        <v>147</v>
      </c>
      <c r="E15" s="235">
        <v>44.25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385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386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754</v>
      </c>
      <c r="C17" s="246" t="s">
        <v>755</v>
      </c>
      <c r="D17" s="234" t="s">
        <v>191</v>
      </c>
      <c r="E17" s="235">
        <v>354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385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756</v>
      </c>
      <c r="C19" s="246" t="s">
        <v>757</v>
      </c>
      <c r="D19" s="234" t="s">
        <v>328</v>
      </c>
      <c r="E19" s="235">
        <v>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385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758</v>
      </c>
      <c r="C21" s="246" t="s">
        <v>759</v>
      </c>
      <c r="D21" s="234" t="s">
        <v>191</v>
      </c>
      <c r="E21" s="235">
        <v>185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8.4250000000000005E-2</v>
      </c>
      <c r="O21" s="237">
        <f>ROUND(E21*N21,2)</f>
        <v>15.59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385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760</v>
      </c>
      <c r="C23" s="246" t="s">
        <v>761</v>
      </c>
      <c r="D23" s="234" t="s">
        <v>191</v>
      </c>
      <c r="E23" s="235">
        <v>18.5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0.14000000000000001</v>
      </c>
      <c r="O23" s="237">
        <f>ROUND(E23*N23,2)</f>
        <v>2.59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6" t="s">
        <v>121</v>
      </c>
      <c r="B25" s="227" t="s">
        <v>72</v>
      </c>
      <c r="C25" s="245" t="s">
        <v>73</v>
      </c>
      <c r="D25" s="228"/>
      <c r="E25" s="229"/>
      <c r="F25" s="230"/>
      <c r="G25" s="230">
        <f>SUMIF(AG26:AG27,"&lt;&gt;NOR",G26:G27)</f>
        <v>0</v>
      </c>
      <c r="H25" s="230"/>
      <c r="I25" s="230">
        <f>SUM(I26:I27)</f>
        <v>0</v>
      </c>
      <c r="J25" s="230"/>
      <c r="K25" s="230">
        <f>SUM(K26:K27)</f>
        <v>0</v>
      </c>
      <c r="L25" s="230"/>
      <c r="M25" s="230">
        <f>SUM(M26:M27)</f>
        <v>0</v>
      </c>
      <c r="N25" s="230"/>
      <c r="O25" s="230">
        <f>SUM(O26:O27)</f>
        <v>0</v>
      </c>
      <c r="P25" s="230"/>
      <c r="Q25" s="230">
        <f>SUM(Q26:Q27)</f>
        <v>0</v>
      </c>
      <c r="R25" s="230"/>
      <c r="S25" s="230"/>
      <c r="T25" s="231"/>
      <c r="U25" s="225"/>
      <c r="V25" s="225">
        <f>SUM(V26:V27)</f>
        <v>0</v>
      </c>
      <c r="W25" s="225"/>
      <c r="X25" s="225"/>
      <c r="AG25" t="s">
        <v>122</v>
      </c>
    </row>
    <row r="26" spans="1:60" outlineLevel="1" x14ac:dyDescent="0.25">
      <c r="A26" s="232">
        <v>9</v>
      </c>
      <c r="B26" s="233" t="s">
        <v>762</v>
      </c>
      <c r="C26" s="246" t="s">
        <v>763</v>
      </c>
      <c r="D26" s="234" t="s">
        <v>191</v>
      </c>
      <c r="E26" s="235">
        <v>295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384</v>
      </c>
      <c r="T26" s="238" t="s">
        <v>127</v>
      </c>
      <c r="U26" s="219">
        <v>0</v>
      </c>
      <c r="V26" s="219">
        <f>ROUND(E26*U26,2)</f>
        <v>0</v>
      </c>
      <c r="W26" s="219"/>
      <c r="X26" s="219" t="s">
        <v>385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/>
      <c r="D27" s="243"/>
      <c r="E27" s="243"/>
      <c r="F27" s="243"/>
      <c r="G27" s="243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6" t="s">
        <v>121</v>
      </c>
      <c r="B28" s="227" t="s">
        <v>80</v>
      </c>
      <c r="C28" s="245" t="s">
        <v>81</v>
      </c>
      <c r="D28" s="228"/>
      <c r="E28" s="229"/>
      <c r="F28" s="230"/>
      <c r="G28" s="230">
        <f>SUMIF(AG29:AG78,"&lt;&gt;NOR",G29:G78)</f>
        <v>0</v>
      </c>
      <c r="H28" s="230"/>
      <c r="I28" s="230">
        <f>SUM(I29:I78)</f>
        <v>0</v>
      </c>
      <c r="J28" s="230"/>
      <c r="K28" s="230">
        <f>SUM(K29:K78)</f>
        <v>0</v>
      </c>
      <c r="L28" s="230"/>
      <c r="M28" s="230">
        <f>SUM(M29:M78)</f>
        <v>0</v>
      </c>
      <c r="N28" s="230"/>
      <c r="O28" s="230">
        <f>SUM(O29:O78)</f>
        <v>417.41</v>
      </c>
      <c r="P28" s="230"/>
      <c r="Q28" s="230">
        <f>SUM(Q29:Q78)</f>
        <v>0</v>
      </c>
      <c r="R28" s="230"/>
      <c r="S28" s="230"/>
      <c r="T28" s="231"/>
      <c r="U28" s="225"/>
      <c r="V28" s="225">
        <f>SUM(V29:V78)</f>
        <v>0</v>
      </c>
      <c r="W28" s="225"/>
      <c r="X28" s="225"/>
      <c r="AG28" t="s">
        <v>122</v>
      </c>
    </row>
    <row r="29" spans="1:60" outlineLevel="1" x14ac:dyDescent="0.25">
      <c r="A29" s="232">
        <v>10</v>
      </c>
      <c r="B29" s="233" t="s">
        <v>764</v>
      </c>
      <c r="C29" s="246" t="s">
        <v>765</v>
      </c>
      <c r="D29" s="234" t="s">
        <v>730</v>
      </c>
      <c r="E29" s="235">
        <v>0.5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8.8000000000000005E-3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384</v>
      </c>
      <c r="T29" s="238" t="s">
        <v>127</v>
      </c>
      <c r="U29" s="219">
        <v>0</v>
      </c>
      <c r="V29" s="219">
        <f>ROUND(E29*U29,2)</f>
        <v>0</v>
      </c>
      <c r="W29" s="219"/>
      <c r="X29" s="219" t="s">
        <v>385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386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/>
      <c r="D30" s="243"/>
      <c r="E30" s="243"/>
      <c r="F30" s="243"/>
      <c r="G30" s="243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2">
        <v>11</v>
      </c>
      <c r="B31" s="233" t="s">
        <v>766</v>
      </c>
      <c r="C31" s="246" t="s">
        <v>767</v>
      </c>
      <c r="D31" s="234" t="s">
        <v>730</v>
      </c>
      <c r="E31" s="235">
        <v>0.5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9.9000000000000008E-3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384</v>
      </c>
      <c r="T31" s="238" t="s">
        <v>127</v>
      </c>
      <c r="U31" s="219">
        <v>0</v>
      </c>
      <c r="V31" s="219">
        <f>ROUND(E31*U31,2)</f>
        <v>0</v>
      </c>
      <c r="W31" s="219"/>
      <c r="X31" s="219" t="s">
        <v>385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386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3"/>
      <c r="E32" s="243"/>
      <c r="F32" s="243"/>
      <c r="G32" s="243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134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2">
        <v>12</v>
      </c>
      <c r="B33" s="233" t="s">
        <v>768</v>
      </c>
      <c r="C33" s="246" t="s">
        <v>769</v>
      </c>
      <c r="D33" s="234" t="s">
        <v>147</v>
      </c>
      <c r="E33" s="235">
        <v>28.247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384</v>
      </c>
      <c r="T33" s="238" t="s">
        <v>127</v>
      </c>
      <c r="U33" s="219">
        <v>0</v>
      </c>
      <c r="V33" s="219">
        <f>ROUND(E33*U33,2)</f>
        <v>0</v>
      </c>
      <c r="W33" s="219"/>
      <c r="X33" s="219" t="s">
        <v>385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/>
      <c r="D34" s="243"/>
      <c r="E34" s="243"/>
      <c r="F34" s="243"/>
      <c r="G34" s="243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2">
        <v>13</v>
      </c>
      <c r="B35" s="233" t="s">
        <v>770</v>
      </c>
      <c r="C35" s="246" t="s">
        <v>771</v>
      </c>
      <c r="D35" s="234" t="s">
        <v>147</v>
      </c>
      <c r="E35" s="235">
        <v>21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384</v>
      </c>
      <c r="T35" s="238" t="s">
        <v>127</v>
      </c>
      <c r="U35" s="219">
        <v>0</v>
      </c>
      <c r="V35" s="219">
        <f>ROUND(E35*U35,2)</f>
        <v>0</v>
      </c>
      <c r="W35" s="219"/>
      <c r="X35" s="219" t="s">
        <v>385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386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/>
      <c r="D36" s="243"/>
      <c r="E36" s="243"/>
      <c r="F36" s="243"/>
      <c r="G36" s="243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14</v>
      </c>
      <c r="B37" s="233" t="s">
        <v>772</v>
      </c>
      <c r="C37" s="246" t="s">
        <v>773</v>
      </c>
      <c r="D37" s="234" t="s">
        <v>147</v>
      </c>
      <c r="E37" s="235">
        <v>7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385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2">
        <v>15</v>
      </c>
      <c r="B39" s="233" t="s">
        <v>774</v>
      </c>
      <c r="C39" s="246" t="s">
        <v>775</v>
      </c>
      <c r="D39" s="234" t="s">
        <v>328</v>
      </c>
      <c r="E39" s="235">
        <v>1.92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384</v>
      </c>
      <c r="T39" s="238" t="s">
        <v>127</v>
      </c>
      <c r="U39" s="219">
        <v>0</v>
      </c>
      <c r="V39" s="219">
        <f>ROUND(E39*U39,2)</f>
        <v>0</v>
      </c>
      <c r="W39" s="219"/>
      <c r="X39" s="219" t="s">
        <v>385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3"/>
      <c r="E40" s="243"/>
      <c r="F40" s="243"/>
      <c r="G40" s="243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134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2">
        <v>16</v>
      </c>
      <c r="B41" s="233" t="s">
        <v>776</v>
      </c>
      <c r="C41" s="246" t="s">
        <v>777</v>
      </c>
      <c r="D41" s="234" t="s">
        <v>147</v>
      </c>
      <c r="E41" s="235">
        <v>28.247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2.2563399999999998</v>
      </c>
      <c r="O41" s="237">
        <f>ROUND(E41*N41,2)</f>
        <v>63.73</v>
      </c>
      <c r="P41" s="237">
        <v>0</v>
      </c>
      <c r="Q41" s="237">
        <f>ROUND(E41*P41,2)</f>
        <v>0</v>
      </c>
      <c r="R41" s="237"/>
      <c r="S41" s="237" t="s">
        <v>384</v>
      </c>
      <c r="T41" s="238" t="s">
        <v>127</v>
      </c>
      <c r="U41" s="219">
        <v>0</v>
      </c>
      <c r="V41" s="219">
        <f>ROUND(E41*U41,2)</f>
        <v>0</v>
      </c>
      <c r="W41" s="219"/>
      <c r="X41" s="219" t="s">
        <v>385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386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/>
      <c r="D42" s="243"/>
      <c r="E42" s="243"/>
      <c r="F42" s="243"/>
      <c r="G42" s="243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2">
        <v>17</v>
      </c>
      <c r="B43" s="233" t="s">
        <v>778</v>
      </c>
      <c r="C43" s="246" t="s">
        <v>779</v>
      </c>
      <c r="D43" s="234" t="s">
        <v>147</v>
      </c>
      <c r="E43" s="235">
        <v>20.655000000000001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2.2563399999999998</v>
      </c>
      <c r="O43" s="237">
        <f>ROUND(E43*N43,2)</f>
        <v>46.6</v>
      </c>
      <c r="P43" s="237">
        <v>0</v>
      </c>
      <c r="Q43" s="237">
        <f>ROUND(E43*P43,2)</f>
        <v>0</v>
      </c>
      <c r="R43" s="237"/>
      <c r="S43" s="237" t="s">
        <v>384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385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386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18</v>
      </c>
      <c r="B45" s="233" t="s">
        <v>780</v>
      </c>
      <c r="C45" s="246" t="s">
        <v>781</v>
      </c>
      <c r="D45" s="234" t="s">
        <v>782</v>
      </c>
      <c r="E45" s="235">
        <v>0.48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1.0601700000000001</v>
      </c>
      <c r="O45" s="237">
        <f>ROUND(E45*N45,2)</f>
        <v>0.51</v>
      </c>
      <c r="P45" s="237">
        <v>0</v>
      </c>
      <c r="Q45" s="237">
        <f>ROUND(E45*P45,2)</f>
        <v>0</v>
      </c>
      <c r="R45" s="237"/>
      <c r="S45" s="237" t="s">
        <v>384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385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386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19</v>
      </c>
      <c r="B47" s="233" t="s">
        <v>783</v>
      </c>
      <c r="C47" s="246" t="s">
        <v>784</v>
      </c>
      <c r="D47" s="234" t="s">
        <v>277</v>
      </c>
      <c r="E47" s="235">
        <v>115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384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385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386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/>
      <c r="D48" s="243"/>
      <c r="E48" s="243"/>
      <c r="F48" s="243"/>
      <c r="G48" s="243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2">
        <v>20</v>
      </c>
      <c r="B49" s="233" t="s">
        <v>785</v>
      </c>
      <c r="C49" s="246" t="s">
        <v>786</v>
      </c>
      <c r="D49" s="234" t="s">
        <v>147</v>
      </c>
      <c r="E49" s="235">
        <v>83.75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384</v>
      </c>
      <c r="T49" s="238" t="s">
        <v>127</v>
      </c>
      <c r="U49" s="219">
        <v>0</v>
      </c>
      <c r="V49" s="219">
        <f>ROUND(E49*U49,2)</f>
        <v>0</v>
      </c>
      <c r="W49" s="219"/>
      <c r="X49" s="219" t="s">
        <v>385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386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1"/>
      <c r="D50" s="243"/>
      <c r="E50" s="243"/>
      <c r="F50" s="243"/>
      <c r="G50" s="243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2">
        <v>21</v>
      </c>
      <c r="B51" s="233" t="s">
        <v>787</v>
      </c>
      <c r="C51" s="246" t="s">
        <v>788</v>
      </c>
      <c r="D51" s="234" t="s">
        <v>277</v>
      </c>
      <c r="E51" s="235">
        <v>185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384</v>
      </c>
      <c r="T51" s="238" t="s">
        <v>127</v>
      </c>
      <c r="U51" s="219">
        <v>0</v>
      </c>
      <c r="V51" s="219">
        <f>ROUND(E51*U51,2)</f>
        <v>0</v>
      </c>
      <c r="W51" s="219"/>
      <c r="X51" s="219" t="s">
        <v>385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386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/>
      <c r="D52" s="243"/>
      <c r="E52" s="243"/>
      <c r="F52" s="243"/>
      <c r="G52" s="243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2">
        <v>22</v>
      </c>
      <c r="B53" s="233" t="s">
        <v>789</v>
      </c>
      <c r="C53" s="246" t="s">
        <v>790</v>
      </c>
      <c r="D53" s="234" t="s">
        <v>277</v>
      </c>
      <c r="E53" s="235">
        <v>42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/>
      <c r="S53" s="237" t="s">
        <v>384</v>
      </c>
      <c r="T53" s="238" t="s">
        <v>127</v>
      </c>
      <c r="U53" s="219">
        <v>0</v>
      </c>
      <c r="V53" s="219">
        <f>ROUND(E53*U53,2)</f>
        <v>0</v>
      </c>
      <c r="W53" s="219"/>
      <c r="X53" s="219" t="s">
        <v>385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386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/>
      <c r="D54" s="243"/>
      <c r="E54" s="243"/>
      <c r="F54" s="243"/>
      <c r="G54" s="243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2">
        <v>23</v>
      </c>
      <c r="B55" s="233" t="s">
        <v>791</v>
      </c>
      <c r="C55" s="246" t="s">
        <v>792</v>
      </c>
      <c r="D55" s="234" t="s">
        <v>277</v>
      </c>
      <c r="E55" s="235">
        <v>300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1.3999999999999999E-4</v>
      </c>
      <c r="O55" s="237">
        <f>ROUND(E55*N55,2)</f>
        <v>0.04</v>
      </c>
      <c r="P55" s="237">
        <v>0</v>
      </c>
      <c r="Q55" s="237">
        <f>ROUND(E55*P55,2)</f>
        <v>0</v>
      </c>
      <c r="R55" s="237"/>
      <c r="S55" s="237" t="s">
        <v>384</v>
      </c>
      <c r="T55" s="238" t="s">
        <v>127</v>
      </c>
      <c r="U55" s="219">
        <v>0</v>
      </c>
      <c r="V55" s="219">
        <f>ROUND(E55*U55,2)</f>
        <v>0</v>
      </c>
      <c r="W55" s="219"/>
      <c r="X55" s="219" t="s">
        <v>385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386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/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2">
        <v>24</v>
      </c>
      <c r="B57" s="233" t="s">
        <v>793</v>
      </c>
      <c r="C57" s="246" t="s">
        <v>794</v>
      </c>
      <c r="D57" s="234" t="s">
        <v>277</v>
      </c>
      <c r="E57" s="235">
        <v>500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9.0000000000000006E-5</v>
      </c>
      <c r="O57" s="237">
        <f>ROUND(E57*N57,2)</f>
        <v>0.05</v>
      </c>
      <c r="P57" s="237">
        <v>0</v>
      </c>
      <c r="Q57" s="237">
        <f>ROUND(E57*P57,2)</f>
        <v>0</v>
      </c>
      <c r="R57" s="237"/>
      <c r="S57" s="237" t="s">
        <v>384</v>
      </c>
      <c r="T57" s="238" t="s">
        <v>127</v>
      </c>
      <c r="U57" s="219">
        <v>0</v>
      </c>
      <c r="V57" s="219">
        <f>ROUND(E57*U57,2)</f>
        <v>0</v>
      </c>
      <c r="W57" s="219"/>
      <c r="X57" s="219" t="s">
        <v>385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386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/>
      <c r="D58" s="243"/>
      <c r="E58" s="243"/>
      <c r="F58" s="243"/>
      <c r="G58" s="243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32">
        <v>25</v>
      </c>
      <c r="B59" s="233" t="s">
        <v>795</v>
      </c>
      <c r="C59" s="246" t="s">
        <v>796</v>
      </c>
      <c r="D59" s="234" t="s">
        <v>328</v>
      </c>
      <c r="E59" s="235">
        <v>6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0.37640000000000001</v>
      </c>
      <c r="O59" s="237">
        <f>ROUND(E59*N59,2)</f>
        <v>2.2599999999999998</v>
      </c>
      <c r="P59" s="237">
        <v>0</v>
      </c>
      <c r="Q59" s="237">
        <f>ROUND(E59*P59,2)</f>
        <v>0</v>
      </c>
      <c r="R59" s="237"/>
      <c r="S59" s="237" t="s">
        <v>384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385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386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/>
      <c r="D60" s="243"/>
      <c r="E60" s="243"/>
      <c r="F60" s="243"/>
      <c r="G60" s="243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2">
        <v>26</v>
      </c>
      <c r="B61" s="233" t="s">
        <v>797</v>
      </c>
      <c r="C61" s="246" t="s">
        <v>798</v>
      </c>
      <c r="D61" s="234" t="s">
        <v>277</v>
      </c>
      <c r="E61" s="235">
        <v>115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/>
      <c r="S61" s="237" t="s">
        <v>384</v>
      </c>
      <c r="T61" s="238" t="s">
        <v>127</v>
      </c>
      <c r="U61" s="219">
        <v>0</v>
      </c>
      <c r="V61" s="219">
        <f>ROUND(E61*U61,2)</f>
        <v>0</v>
      </c>
      <c r="W61" s="219"/>
      <c r="X61" s="219" t="s">
        <v>385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386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/>
      <c r="D62" s="243"/>
      <c r="E62" s="243"/>
      <c r="F62" s="243"/>
      <c r="G62" s="243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2">
        <v>27</v>
      </c>
      <c r="B63" s="233" t="s">
        <v>799</v>
      </c>
      <c r="C63" s="246" t="s">
        <v>800</v>
      </c>
      <c r="D63" s="234" t="s">
        <v>147</v>
      </c>
      <c r="E63" s="235">
        <v>83.75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/>
      <c r="S63" s="237" t="s">
        <v>384</v>
      </c>
      <c r="T63" s="238" t="s">
        <v>127</v>
      </c>
      <c r="U63" s="219">
        <v>0</v>
      </c>
      <c r="V63" s="219">
        <f>ROUND(E63*U63,2)</f>
        <v>0</v>
      </c>
      <c r="W63" s="219"/>
      <c r="X63" s="219" t="s">
        <v>385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386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/>
      <c r="D64" s="243"/>
      <c r="E64" s="243"/>
      <c r="F64" s="243"/>
      <c r="G64" s="243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2">
        <v>28</v>
      </c>
      <c r="B65" s="233" t="s">
        <v>801</v>
      </c>
      <c r="C65" s="246" t="s">
        <v>802</v>
      </c>
      <c r="D65" s="234" t="s">
        <v>782</v>
      </c>
      <c r="E65" s="235">
        <v>16.32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384</v>
      </c>
      <c r="T65" s="238" t="s">
        <v>127</v>
      </c>
      <c r="U65" s="219">
        <v>0</v>
      </c>
      <c r="V65" s="219">
        <f>ROUND(E65*U65,2)</f>
        <v>0</v>
      </c>
      <c r="W65" s="219"/>
      <c r="X65" s="219" t="s">
        <v>385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386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/>
      <c r="D66" s="243"/>
      <c r="E66" s="243"/>
      <c r="F66" s="243"/>
      <c r="G66" s="243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134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2">
        <v>29</v>
      </c>
      <c r="B67" s="233" t="s">
        <v>803</v>
      </c>
      <c r="C67" s="246" t="s">
        <v>804</v>
      </c>
      <c r="D67" s="234" t="s">
        <v>782</v>
      </c>
      <c r="E67" s="235">
        <v>4.3520000000000003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/>
      <c r="S67" s="237" t="s">
        <v>384</v>
      </c>
      <c r="T67" s="238" t="s">
        <v>127</v>
      </c>
      <c r="U67" s="219">
        <v>0</v>
      </c>
      <c r="V67" s="219">
        <f>ROUND(E67*U67,2)</f>
        <v>0</v>
      </c>
      <c r="W67" s="219"/>
      <c r="X67" s="219" t="s">
        <v>385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386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/>
      <c r="D68" s="243"/>
      <c r="E68" s="243"/>
      <c r="F68" s="243"/>
      <c r="G68" s="243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2">
        <v>30</v>
      </c>
      <c r="B69" s="233" t="s">
        <v>805</v>
      </c>
      <c r="C69" s="246" t="s">
        <v>806</v>
      </c>
      <c r="D69" s="234" t="s">
        <v>191</v>
      </c>
      <c r="E69" s="235">
        <v>540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384</v>
      </c>
      <c r="T69" s="238" t="s">
        <v>127</v>
      </c>
      <c r="U69" s="219">
        <v>0</v>
      </c>
      <c r="V69" s="219">
        <f>ROUND(E69*U69,2)</f>
        <v>0</v>
      </c>
      <c r="W69" s="219"/>
      <c r="X69" s="219" t="s">
        <v>385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386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/>
      <c r="D70" s="243"/>
      <c r="E70" s="243"/>
      <c r="F70" s="243"/>
      <c r="G70" s="243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2">
        <v>31</v>
      </c>
      <c r="B71" s="233" t="s">
        <v>807</v>
      </c>
      <c r="C71" s="246" t="s">
        <v>808</v>
      </c>
      <c r="D71" s="234" t="s">
        <v>191</v>
      </c>
      <c r="E71" s="235">
        <v>380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384</v>
      </c>
      <c r="T71" s="238" t="s">
        <v>127</v>
      </c>
      <c r="U71" s="219">
        <v>0</v>
      </c>
      <c r="V71" s="219">
        <f>ROUND(E71*U71,2)</f>
        <v>0</v>
      </c>
      <c r="W71" s="219"/>
      <c r="X71" s="219" t="s">
        <v>385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386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/>
      <c r="D72" s="243"/>
      <c r="E72" s="243"/>
      <c r="F72" s="243"/>
      <c r="G72" s="243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2">
        <v>32</v>
      </c>
      <c r="B73" s="233" t="s">
        <v>809</v>
      </c>
      <c r="C73" s="246" t="s">
        <v>810</v>
      </c>
      <c r="D73" s="234" t="s">
        <v>782</v>
      </c>
      <c r="E73" s="235">
        <v>228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1</v>
      </c>
      <c r="O73" s="237">
        <f>ROUND(E73*N73,2)</f>
        <v>228</v>
      </c>
      <c r="P73" s="237">
        <v>0</v>
      </c>
      <c r="Q73" s="237">
        <f>ROUND(E73*P73,2)</f>
        <v>0</v>
      </c>
      <c r="R73" s="237"/>
      <c r="S73" s="237" t="s">
        <v>384</v>
      </c>
      <c r="T73" s="238" t="s">
        <v>127</v>
      </c>
      <c r="U73" s="219">
        <v>0</v>
      </c>
      <c r="V73" s="219">
        <f>ROUND(E73*U73,2)</f>
        <v>0</v>
      </c>
      <c r="W73" s="219"/>
      <c r="X73" s="219" t="s">
        <v>402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403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/>
      <c r="D74" s="243"/>
      <c r="E74" s="243"/>
      <c r="F74" s="243"/>
      <c r="G74" s="243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2">
        <v>33</v>
      </c>
      <c r="B75" s="233" t="s">
        <v>811</v>
      </c>
      <c r="C75" s="246" t="s">
        <v>812</v>
      </c>
      <c r="D75" s="234" t="s">
        <v>782</v>
      </c>
      <c r="E75" s="235">
        <v>76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1</v>
      </c>
      <c r="O75" s="237">
        <f>ROUND(E75*N75,2)</f>
        <v>76</v>
      </c>
      <c r="P75" s="237">
        <v>0</v>
      </c>
      <c r="Q75" s="237">
        <f>ROUND(E75*P75,2)</f>
        <v>0</v>
      </c>
      <c r="R75" s="237"/>
      <c r="S75" s="237" t="s">
        <v>384</v>
      </c>
      <c r="T75" s="238" t="s">
        <v>127</v>
      </c>
      <c r="U75" s="219">
        <v>0</v>
      </c>
      <c r="V75" s="219">
        <f>ROUND(E75*U75,2)</f>
        <v>0</v>
      </c>
      <c r="W75" s="219"/>
      <c r="X75" s="219" t="s">
        <v>402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403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/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134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2">
        <v>34</v>
      </c>
      <c r="B77" s="233" t="s">
        <v>813</v>
      </c>
      <c r="C77" s="246" t="s">
        <v>814</v>
      </c>
      <c r="D77" s="234" t="s">
        <v>815</v>
      </c>
      <c r="E77" s="235">
        <v>500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4.2999999999999999E-4</v>
      </c>
      <c r="O77" s="237">
        <f>ROUND(E77*N77,2)</f>
        <v>0.22</v>
      </c>
      <c r="P77" s="237">
        <v>0</v>
      </c>
      <c r="Q77" s="237">
        <f>ROUND(E77*P77,2)</f>
        <v>0</v>
      </c>
      <c r="R77" s="237"/>
      <c r="S77" s="237" t="s">
        <v>384</v>
      </c>
      <c r="T77" s="238" t="s">
        <v>127</v>
      </c>
      <c r="U77" s="219">
        <v>0</v>
      </c>
      <c r="V77" s="219">
        <f>ROUND(E77*U77,2)</f>
        <v>0</v>
      </c>
      <c r="W77" s="219"/>
      <c r="X77" s="219" t="s">
        <v>402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403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/>
      <c r="D78" s="243"/>
      <c r="E78" s="243"/>
      <c r="F78" s="243"/>
      <c r="G78" s="243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5">
      <c r="A79" s="226" t="s">
        <v>121</v>
      </c>
      <c r="B79" s="227" t="s">
        <v>82</v>
      </c>
      <c r="C79" s="245" t="s">
        <v>49</v>
      </c>
      <c r="D79" s="228"/>
      <c r="E79" s="229"/>
      <c r="F79" s="230"/>
      <c r="G79" s="230">
        <f>SUMIF(AG80:AG87,"&lt;&gt;NOR",G80:G87)</f>
        <v>0</v>
      </c>
      <c r="H79" s="230"/>
      <c r="I79" s="230">
        <f>SUM(I80:I87)</f>
        <v>0</v>
      </c>
      <c r="J79" s="230"/>
      <c r="K79" s="230">
        <f>SUM(K80:K87)</f>
        <v>0</v>
      </c>
      <c r="L79" s="230"/>
      <c r="M79" s="230">
        <f>SUM(M80:M87)</f>
        <v>0</v>
      </c>
      <c r="N79" s="230"/>
      <c r="O79" s="230">
        <f>SUM(O80:O87)</f>
        <v>23.52</v>
      </c>
      <c r="P79" s="230"/>
      <c r="Q79" s="230">
        <f>SUM(Q80:Q87)</f>
        <v>0</v>
      </c>
      <c r="R79" s="230"/>
      <c r="S79" s="230"/>
      <c r="T79" s="231"/>
      <c r="U79" s="225"/>
      <c r="V79" s="225">
        <f>SUM(V80:V87)</f>
        <v>0</v>
      </c>
      <c r="W79" s="225"/>
      <c r="X79" s="225"/>
      <c r="AG79" t="s">
        <v>122</v>
      </c>
    </row>
    <row r="80" spans="1:60" outlineLevel="1" x14ac:dyDescent="0.25">
      <c r="A80" s="232">
        <v>35</v>
      </c>
      <c r="B80" s="233" t="s">
        <v>816</v>
      </c>
      <c r="C80" s="246" t="s">
        <v>817</v>
      </c>
      <c r="D80" s="234" t="s">
        <v>191</v>
      </c>
      <c r="E80" s="235">
        <v>380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384</v>
      </c>
      <c r="T80" s="238" t="s">
        <v>127</v>
      </c>
      <c r="U80" s="219">
        <v>0</v>
      </c>
      <c r="V80" s="219">
        <f>ROUND(E80*U80,2)</f>
        <v>0</v>
      </c>
      <c r="W80" s="219"/>
      <c r="X80" s="219" t="s">
        <v>385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386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/>
      <c r="D81" s="243"/>
      <c r="E81" s="243"/>
      <c r="F81" s="243"/>
      <c r="G81" s="243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36</v>
      </c>
      <c r="B82" s="233" t="s">
        <v>818</v>
      </c>
      <c r="C82" s="246" t="s">
        <v>819</v>
      </c>
      <c r="D82" s="234" t="s">
        <v>191</v>
      </c>
      <c r="E82" s="235">
        <v>380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384</v>
      </c>
      <c r="T82" s="238" t="s">
        <v>127</v>
      </c>
      <c r="U82" s="219">
        <v>0</v>
      </c>
      <c r="V82" s="219">
        <f>ROUND(E82*U82,2)</f>
        <v>0</v>
      </c>
      <c r="W82" s="219"/>
      <c r="X82" s="219" t="s">
        <v>385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386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/>
      <c r="D83" s="243"/>
      <c r="E83" s="243"/>
      <c r="F83" s="243"/>
      <c r="G83" s="243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2">
        <v>37</v>
      </c>
      <c r="B84" s="233" t="s">
        <v>820</v>
      </c>
      <c r="C84" s="246" t="s">
        <v>821</v>
      </c>
      <c r="D84" s="234" t="s">
        <v>191</v>
      </c>
      <c r="E84" s="235">
        <v>210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384</v>
      </c>
      <c r="T84" s="238" t="s">
        <v>127</v>
      </c>
      <c r="U84" s="219">
        <v>0</v>
      </c>
      <c r="V84" s="219">
        <f>ROUND(E84*U84,2)</f>
        <v>0</v>
      </c>
      <c r="W84" s="219"/>
      <c r="X84" s="219" t="s">
        <v>385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386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1"/>
      <c r="D85" s="243"/>
      <c r="E85" s="243"/>
      <c r="F85" s="243"/>
      <c r="G85" s="243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38</v>
      </c>
      <c r="B86" s="233" t="s">
        <v>822</v>
      </c>
      <c r="C86" s="246" t="s">
        <v>823</v>
      </c>
      <c r="D86" s="234" t="s">
        <v>782</v>
      </c>
      <c r="E86" s="235">
        <v>23.52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1</v>
      </c>
      <c r="O86" s="237">
        <f>ROUND(E86*N86,2)</f>
        <v>23.52</v>
      </c>
      <c r="P86" s="237">
        <v>0</v>
      </c>
      <c r="Q86" s="237">
        <f>ROUND(E86*P86,2)</f>
        <v>0</v>
      </c>
      <c r="R86" s="237"/>
      <c r="S86" s="237" t="s">
        <v>384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402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403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/>
      <c r="D87" s="243"/>
      <c r="E87" s="243"/>
      <c r="F87" s="243"/>
      <c r="G87" s="243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5">
      <c r="A88" s="3"/>
      <c r="B88" s="4"/>
      <c r="C88" s="25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v>15</v>
      </c>
      <c r="AF88">
        <v>21</v>
      </c>
      <c r="AG88" t="s">
        <v>108</v>
      </c>
    </row>
    <row r="89" spans="1:60" x14ac:dyDescent="0.25">
      <c r="A89" s="213"/>
      <c r="B89" s="214" t="s">
        <v>29</v>
      </c>
      <c r="C89" s="253"/>
      <c r="D89" s="215"/>
      <c r="E89" s="216"/>
      <c r="F89" s="216"/>
      <c r="G89" s="244">
        <f>G8+G25+G28+G79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f>SUMIF(L7:L87,AE88,G7:G87)</f>
        <v>0</v>
      </c>
      <c r="AF89">
        <f>SUMIF(L7:L87,AF88,G7:G87)</f>
        <v>0</v>
      </c>
      <c r="AG89" t="s">
        <v>379</v>
      </c>
    </row>
    <row r="90" spans="1:60" x14ac:dyDescent="0.25">
      <c r="C90" s="254"/>
      <c r="D90" s="10"/>
      <c r="AG90" t="s">
        <v>381</v>
      </c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YM9LPMc0m9Efyo2y86mjaCcCFyhesDvQIzGixfC6uFnnnm2tz4RSWmAIiEqzYtGOHrHVIsv6czxvWEvsy0CoA==" saltValue="UubRvJruEX9ZX9Gk0Ir3vw==" spinCount="100000" sheet="1"/>
  <mergeCells count="42">
    <mergeCell ref="C76:G76"/>
    <mergeCell ref="C78:G78"/>
    <mergeCell ref="C81:G81"/>
    <mergeCell ref="C83:G83"/>
    <mergeCell ref="C85:G85"/>
    <mergeCell ref="C87:G87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7:G27"/>
    <mergeCell ref="C30:G30"/>
    <mergeCell ref="C32:G32"/>
    <mergeCell ref="C34:G34"/>
    <mergeCell ref="C36:G36"/>
    <mergeCell ref="C38:G38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AA39-0D4F-4667-B3A8-3FF4205186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97</v>
      </c>
    </row>
    <row r="3" spans="1:60" ht="25.05" customHeight="1" x14ac:dyDescent="0.25">
      <c r="A3" s="196" t="s">
        <v>8</v>
      </c>
      <c r="B3" s="49" t="s">
        <v>60</v>
      </c>
      <c r="C3" s="199" t="s">
        <v>61</v>
      </c>
      <c r="D3" s="197"/>
      <c r="E3" s="197"/>
      <c r="F3" s="197"/>
      <c r="G3" s="198"/>
      <c r="AC3" s="175" t="s">
        <v>97</v>
      </c>
      <c r="AG3" t="s">
        <v>98</v>
      </c>
    </row>
    <row r="4" spans="1:60" ht="25.05" customHeight="1" x14ac:dyDescent="0.25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99</v>
      </c>
    </row>
    <row r="5" spans="1:60" x14ac:dyDescent="0.25">
      <c r="D5" s="10"/>
    </row>
    <row r="6" spans="1:60" ht="39.6" x14ac:dyDescent="0.25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6" t="s">
        <v>121</v>
      </c>
      <c r="B8" s="227" t="s">
        <v>68</v>
      </c>
      <c r="C8" s="245" t="s">
        <v>69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30"/>
      <c r="O8" s="230">
        <f>SUM(O9:O24)</f>
        <v>0</v>
      </c>
      <c r="P8" s="230"/>
      <c r="Q8" s="230">
        <f>SUM(Q9:Q24)</f>
        <v>0</v>
      </c>
      <c r="R8" s="230"/>
      <c r="S8" s="230"/>
      <c r="T8" s="231"/>
      <c r="U8" s="225"/>
      <c r="V8" s="225">
        <f>SUM(V9:V24)</f>
        <v>0</v>
      </c>
      <c r="W8" s="225"/>
      <c r="X8" s="225"/>
      <c r="AG8" t="s">
        <v>122</v>
      </c>
    </row>
    <row r="9" spans="1:60" ht="20.399999999999999" outlineLevel="1" x14ac:dyDescent="0.25">
      <c r="A9" s="232">
        <v>1</v>
      </c>
      <c r="B9" s="233" t="s">
        <v>824</v>
      </c>
      <c r="C9" s="246" t="s">
        <v>825</v>
      </c>
      <c r="D9" s="234" t="s">
        <v>507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384</v>
      </c>
      <c r="T9" s="238" t="s">
        <v>127</v>
      </c>
      <c r="U9" s="219">
        <v>0</v>
      </c>
      <c r="V9" s="219">
        <f>ROUND(E9*U9,2)</f>
        <v>0</v>
      </c>
      <c r="W9" s="219"/>
      <c r="X9" s="219" t="s">
        <v>385</v>
      </c>
      <c r="Y9" s="210"/>
      <c r="Z9" s="210"/>
      <c r="AA9" s="210"/>
      <c r="AB9" s="210"/>
      <c r="AC9" s="210"/>
      <c r="AD9" s="210"/>
      <c r="AE9" s="210"/>
      <c r="AF9" s="210"/>
      <c r="AG9" s="210" t="s">
        <v>386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2">
        <v>2</v>
      </c>
      <c r="B11" s="233" t="s">
        <v>826</v>
      </c>
      <c r="C11" s="246" t="s">
        <v>827</v>
      </c>
      <c r="D11" s="234" t="s">
        <v>507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384</v>
      </c>
      <c r="T11" s="238" t="s">
        <v>127</v>
      </c>
      <c r="U11" s="219">
        <v>0</v>
      </c>
      <c r="V11" s="219">
        <f>ROUND(E11*U11,2)</f>
        <v>0</v>
      </c>
      <c r="W11" s="219"/>
      <c r="X11" s="219" t="s">
        <v>385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2">
        <v>3</v>
      </c>
      <c r="B13" s="233" t="s">
        <v>828</v>
      </c>
      <c r="C13" s="246" t="s">
        <v>829</v>
      </c>
      <c r="D13" s="234" t="s">
        <v>507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384</v>
      </c>
      <c r="T13" s="238" t="s">
        <v>127</v>
      </c>
      <c r="U13" s="219">
        <v>0</v>
      </c>
      <c r="V13" s="219">
        <f>ROUND(E13*U13,2)</f>
        <v>0</v>
      </c>
      <c r="W13" s="219"/>
      <c r="X13" s="219" t="s">
        <v>402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403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3"/>
      <c r="E14" s="243"/>
      <c r="F14" s="243"/>
      <c r="G14" s="243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2">
        <v>4</v>
      </c>
      <c r="B15" s="233" t="s">
        <v>830</v>
      </c>
      <c r="C15" s="246" t="s">
        <v>831</v>
      </c>
      <c r="D15" s="234" t="s">
        <v>507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384</v>
      </c>
      <c r="T15" s="238" t="s">
        <v>127</v>
      </c>
      <c r="U15" s="219">
        <v>0</v>
      </c>
      <c r="V15" s="219">
        <f>ROUND(E15*U15,2)</f>
        <v>0</v>
      </c>
      <c r="W15" s="219"/>
      <c r="X15" s="219" t="s">
        <v>402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403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3"/>
      <c r="E16" s="243"/>
      <c r="F16" s="243"/>
      <c r="G16" s="243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2">
        <v>5</v>
      </c>
      <c r="B17" s="233" t="s">
        <v>832</v>
      </c>
      <c r="C17" s="246" t="s">
        <v>833</v>
      </c>
      <c r="D17" s="234" t="s">
        <v>507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384</v>
      </c>
      <c r="T17" s="238" t="s">
        <v>127</v>
      </c>
      <c r="U17" s="219">
        <v>0</v>
      </c>
      <c r="V17" s="219">
        <f>ROUND(E17*U17,2)</f>
        <v>0</v>
      </c>
      <c r="W17" s="219"/>
      <c r="X17" s="219" t="s">
        <v>402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403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2">
        <v>6</v>
      </c>
      <c r="B19" s="233" t="s">
        <v>834</v>
      </c>
      <c r="C19" s="246" t="s">
        <v>835</v>
      </c>
      <c r="D19" s="234" t="s">
        <v>507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384</v>
      </c>
      <c r="T19" s="238" t="s">
        <v>127</v>
      </c>
      <c r="U19" s="219">
        <v>0</v>
      </c>
      <c r="V19" s="219">
        <f>ROUND(E19*U19,2)</f>
        <v>0</v>
      </c>
      <c r="W19" s="219"/>
      <c r="X19" s="219" t="s">
        <v>402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403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/>
      <c r="D20" s="243"/>
      <c r="E20" s="243"/>
      <c r="F20" s="243"/>
      <c r="G20" s="243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134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2">
        <v>7</v>
      </c>
      <c r="B21" s="233" t="s">
        <v>836</v>
      </c>
      <c r="C21" s="246" t="s">
        <v>837</v>
      </c>
      <c r="D21" s="234" t="s">
        <v>507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384</v>
      </c>
      <c r="T21" s="238" t="s">
        <v>127</v>
      </c>
      <c r="U21" s="219">
        <v>0</v>
      </c>
      <c r="V21" s="219">
        <f>ROUND(E21*U21,2)</f>
        <v>0</v>
      </c>
      <c r="W21" s="219"/>
      <c r="X21" s="219" t="s">
        <v>402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403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/>
      <c r="D22" s="243"/>
      <c r="E22" s="243"/>
      <c r="F22" s="243"/>
      <c r="G22" s="243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2">
        <v>8</v>
      </c>
      <c r="B23" s="233" t="s">
        <v>838</v>
      </c>
      <c r="C23" s="246" t="s">
        <v>839</v>
      </c>
      <c r="D23" s="234" t="s">
        <v>507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384</v>
      </c>
      <c r="T23" s="238" t="s">
        <v>127</v>
      </c>
      <c r="U23" s="219">
        <v>0</v>
      </c>
      <c r="V23" s="219">
        <f>ROUND(E23*U23,2)</f>
        <v>0</v>
      </c>
      <c r="W23" s="219"/>
      <c r="X23" s="219" t="s">
        <v>402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403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/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6" t="s">
        <v>121</v>
      </c>
      <c r="B25" s="227" t="s">
        <v>70</v>
      </c>
      <c r="C25" s="245" t="s">
        <v>71</v>
      </c>
      <c r="D25" s="228"/>
      <c r="E25" s="229"/>
      <c r="F25" s="230"/>
      <c r="G25" s="230">
        <f>SUMIF(AG26:AG38,"&lt;&gt;NOR",G26:G38)</f>
        <v>0</v>
      </c>
      <c r="H25" s="230"/>
      <c r="I25" s="230">
        <f>SUM(I26:I38)</f>
        <v>0</v>
      </c>
      <c r="J25" s="230"/>
      <c r="K25" s="230">
        <f>SUM(K26:K38)</f>
        <v>0</v>
      </c>
      <c r="L25" s="230"/>
      <c r="M25" s="230">
        <f>SUM(M26:M38)</f>
        <v>0</v>
      </c>
      <c r="N25" s="230"/>
      <c r="O25" s="230">
        <f>SUM(O26:O38)</f>
        <v>0</v>
      </c>
      <c r="P25" s="230"/>
      <c r="Q25" s="230">
        <f>SUM(Q26:Q38)</f>
        <v>0</v>
      </c>
      <c r="R25" s="230"/>
      <c r="S25" s="230"/>
      <c r="T25" s="231"/>
      <c r="U25" s="225"/>
      <c r="V25" s="225">
        <f>SUM(V26:V38)</f>
        <v>0</v>
      </c>
      <c r="W25" s="225"/>
      <c r="X25" s="225"/>
      <c r="AG25" t="s">
        <v>122</v>
      </c>
    </row>
    <row r="26" spans="1:60" outlineLevel="1" x14ac:dyDescent="0.25">
      <c r="A26" s="232">
        <v>9</v>
      </c>
      <c r="B26" s="233" t="s">
        <v>840</v>
      </c>
      <c r="C26" s="246" t="s">
        <v>841</v>
      </c>
      <c r="D26" s="234" t="s">
        <v>842</v>
      </c>
      <c r="E26" s="235">
        <v>0.9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126</v>
      </c>
      <c r="T26" s="238" t="s">
        <v>127</v>
      </c>
      <c r="U26" s="219">
        <v>0</v>
      </c>
      <c r="V26" s="219">
        <f>ROUND(E26*U26,2)</f>
        <v>0</v>
      </c>
      <c r="W26" s="219"/>
      <c r="X26" s="219" t="s">
        <v>128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47" t="s">
        <v>843</v>
      </c>
      <c r="D27" s="239"/>
      <c r="E27" s="239"/>
      <c r="F27" s="239"/>
      <c r="G27" s="23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131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5" t="s">
        <v>561</v>
      </c>
      <c r="D28" s="220"/>
      <c r="E28" s="221"/>
      <c r="F28" s="222"/>
      <c r="G28" s="222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131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844</v>
      </c>
      <c r="D29" s="242"/>
      <c r="E29" s="242"/>
      <c r="F29" s="242"/>
      <c r="G29" s="242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131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845</v>
      </c>
      <c r="D30" s="242"/>
      <c r="E30" s="242"/>
      <c r="F30" s="242"/>
      <c r="G30" s="242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49"/>
      <c r="D31" s="240"/>
      <c r="E31" s="240"/>
      <c r="F31" s="240"/>
      <c r="G31" s="240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134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2">
        <v>10</v>
      </c>
      <c r="B32" s="233" t="s">
        <v>846</v>
      </c>
      <c r="C32" s="246" t="s">
        <v>847</v>
      </c>
      <c r="D32" s="234" t="s">
        <v>848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126</v>
      </c>
      <c r="T32" s="238" t="s">
        <v>127</v>
      </c>
      <c r="U32" s="219">
        <v>0</v>
      </c>
      <c r="V32" s="219">
        <f>ROUND(E32*U32,2)</f>
        <v>0</v>
      </c>
      <c r="W32" s="219"/>
      <c r="X32" s="219" t="s">
        <v>128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/>
      <c r="D33" s="243"/>
      <c r="E33" s="243"/>
      <c r="F33" s="243"/>
      <c r="G33" s="243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134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2">
        <v>11</v>
      </c>
      <c r="B34" s="233" t="s">
        <v>849</v>
      </c>
      <c r="C34" s="246" t="s">
        <v>850</v>
      </c>
      <c r="D34" s="234" t="s">
        <v>848</v>
      </c>
      <c r="E34" s="235">
        <v>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/>
      <c r="S34" s="237" t="s">
        <v>384</v>
      </c>
      <c r="T34" s="238" t="s">
        <v>127</v>
      </c>
      <c r="U34" s="219">
        <v>0</v>
      </c>
      <c r="V34" s="219">
        <f>ROUND(E34*U34,2)</f>
        <v>0</v>
      </c>
      <c r="W34" s="219"/>
      <c r="X34" s="219" t="s">
        <v>128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47" t="s">
        <v>851</v>
      </c>
      <c r="D35" s="239"/>
      <c r="E35" s="239"/>
      <c r="F35" s="239"/>
      <c r="G35" s="23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131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1" t="str">
        <f>C35</f>
        <v>Zhotovitel předloží výsledky zkoušek dle PKZ dle SOD. Návrh PKZ zhotovitel předloží nejpozději 14 dní před zahájením stavebních prací.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49"/>
      <c r="D36" s="240"/>
      <c r="E36" s="240"/>
      <c r="F36" s="240"/>
      <c r="G36" s="240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134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2">
        <v>12</v>
      </c>
      <c r="B37" s="233" t="s">
        <v>852</v>
      </c>
      <c r="C37" s="246" t="s">
        <v>853</v>
      </c>
      <c r="D37" s="234" t="s">
        <v>854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384</v>
      </c>
      <c r="T37" s="238" t="s">
        <v>127</v>
      </c>
      <c r="U37" s="219">
        <v>0</v>
      </c>
      <c r="V37" s="219">
        <f>ROUND(E37*U37,2)</f>
        <v>0</v>
      </c>
      <c r="W37" s="219"/>
      <c r="X37" s="219" t="s">
        <v>128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3"/>
      <c r="E38" s="243"/>
      <c r="F38" s="243"/>
      <c r="G38" s="243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6" t="s">
        <v>121</v>
      </c>
      <c r="B39" s="227" t="s">
        <v>89</v>
      </c>
      <c r="C39" s="245" t="s">
        <v>90</v>
      </c>
      <c r="D39" s="228"/>
      <c r="E39" s="229"/>
      <c r="F39" s="230"/>
      <c r="G39" s="230">
        <f>SUMIF(AG40:AG41,"&lt;&gt;NOR",G40:G41)</f>
        <v>0</v>
      </c>
      <c r="H39" s="230"/>
      <c r="I39" s="230">
        <f>SUM(I40:I41)</f>
        <v>0</v>
      </c>
      <c r="J39" s="230"/>
      <c r="K39" s="230">
        <f>SUM(K40:K41)</f>
        <v>0</v>
      </c>
      <c r="L39" s="230"/>
      <c r="M39" s="230">
        <f>SUM(M40:M41)</f>
        <v>0</v>
      </c>
      <c r="N39" s="230"/>
      <c r="O39" s="230">
        <f>SUM(O40:O41)</f>
        <v>0</v>
      </c>
      <c r="P39" s="230"/>
      <c r="Q39" s="230">
        <f>SUM(Q40:Q41)</f>
        <v>0</v>
      </c>
      <c r="R39" s="230"/>
      <c r="S39" s="230"/>
      <c r="T39" s="231"/>
      <c r="U39" s="225"/>
      <c r="V39" s="225">
        <f>SUM(V40:V41)</f>
        <v>0</v>
      </c>
      <c r="W39" s="225"/>
      <c r="X39" s="225"/>
      <c r="AG39" t="s">
        <v>122</v>
      </c>
    </row>
    <row r="40" spans="1:60" outlineLevel="1" x14ac:dyDescent="0.25">
      <c r="A40" s="232">
        <v>13</v>
      </c>
      <c r="B40" s="233" t="s">
        <v>855</v>
      </c>
      <c r="C40" s="246" t="s">
        <v>856</v>
      </c>
      <c r="D40" s="234" t="s">
        <v>507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/>
      <c r="S40" s="237" t="s">
        <v>384</v>
      </c>
      <c r="T40" s="238" t="s">
        <v>127</v>
      </c>
      <c r="U40" s="219">
        <v>0</v>
      </c>
      <c r="V40" s="219">
        <f>ROUND(E40*U40,2)</f>
        <v>0</v>
      </c>
      <c r="W40" s="219"/>
      <c r="X40" s="219" t="s">
        <v>385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386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/>
      <c r="D41" s="243"/>
      <c r="E41" s="243"/>
      <c r="F41" s="243"/>
      <c r="G41" s="243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6" t="s">
        <v>121</v>
      </c>
      <c r="B42" s="227" t="s">
        <v>93</v>
      </c>
      <c r="C42" s="245" t="s">
        <v>28</v>
      </c>
      <c r="D42" s="228"/>
      <c r="E42" s="229"/>
      <c r="F42" s="230"/>
      <c r="G42" s="230">
        <f>SUMIF(AG43:AG91,"&lt;&gt;NOR",G43:G91)</f>
        <v>0</v>
      </c>
      <c r="H42" s="230"/>
      <c r="I42" s="230">
        <f>SUM(I43:I91)</f>
        <v>0</v>
      </c>
      <c r="J42" s="230"/>
      <c r="K42" s="230">
        <f>SUM(K43:K91)</f>
        <v>0</v>
      </c>
      <c r="L42" s="230"/>
      <c r="M42" s="230">
        <f>SUM(M43:M91)</f>
        <v>0</v>
      </c>
      <c r="N42" s="230"/>
      <c r="O42" s="230">
        <f>SUM(O43:O91)</f>
        <v>0</v>
      </c>
      <c r="P42" s="230"/>
      <c r="Q42" s="230">
        <f>SUM(Q43:Q91)</f>
        <v>0</v>
      </c>
      <c r="R42" s="230"/>
      <c r="S42" s="230"/>
      <c r="T42" s="231"/>
      <c r="U42" s="225"/>
      <c r="V42" s="225">
        <f>SUM(V43:V91)</f>
        <v>0</v>
      </c>
      <c r="W42" s="225"/>
      <c r="X42" s="225"/>
      <c r="AG42" t="s">
        <v>122</v>
      </c>
    </row>
    <row r="43" spans="1:60" outlineLevel="1" x14ac:dyDescent="0.25">
      <c r="A43" s="232">
        <v>14</v>
      </c>
      <c r="B43" s="233" t="s">
        <v>857</v>
      </c>
      <c r="C43" s="246" t="s">
        <v>858</v>
      </c>
      <c r="D43" s="234" t="s">
        <v>854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126</v>
      </c>
      <c r="T43" s="238" t="s">
        <v>127</v>
      </c>
      <c r="U43" s="219">
        <v>0</v>
      </c>
      <c r="V43" s="219">
        <f>ROUND(E43*U43,2)</f>
        <v>0</v>
      </c>
      <c r="W43" s="219"/>
      <c r="X43" s="219" t="s">
        <v>128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/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134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2">
        <v>15</v>
      </c>
      <c r="B45" s="233" t="s">
        <v>859</v>
      </c>
      <c r="C45" s="246" t="s">
        <v>860</v>
      </c>
      <c r="D45" s="234" t="s">
        <v>848</v>
      </c>
      <c r="E45" s="235">
        <v>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/>
      <c r="S45" s="237" t="s">
        <v>126</v>
      </c>
      <c r="T45" s="238" t="s">
        <v>127</v>
      </c>
      <c r="U45" s="219">
        <v>0</v>
      </c>
      <c r="V45" s="219">
        <f>ROUND(E45*U45,2)</f>
        <v>0</v>
      </c>
      <c r="W45" s="219"/>
      <c r="X45" s="219" t="s">
        <v>128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1"/>
      <c r="D46" s="243"/>
      <c r="E46" s="243"/>
      <c r="F46" s="243"/>
      <c r="G46" s="243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2">
        <v>16</v>
      </c>
      <c r="B47" s="233" t="s">
        <v>861</v>
      </c>
      <c r="C47" s="246" t="s">
        <v>862</v>
      </c>
      <c r="D47" s="234" t="s">
        <v>854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126</v>
      </c>
      <c r="T47" s="238" t="s">
        <v>127</v>
      </c>
      <c r="U47" s="219">
        <v>0</v>
      </c>
      <c r="V47" s="219">
        <f>ROUND(E47*U47,2)</f>
        <v>0</v>
      </c>
      <c r="W47" s="219"/>
      <c r="X47" s="219" t="s">
        <v>128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61.8" outlineLevel="1" x14ac:dyDescent="0.25">
      <c r="A48" s="217"/>
      <c r="B48" s="218"/>
      <c r="C48" s="247" t="s">
        <v>863</v>
      </c>
      <c r="D48" s="239"/>
      <c r="E48" s="239"/>
      <c r="F48" s="239"/>
      <c r="G48" s="23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131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1" t="str">
        <f>C48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49"/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2">
        <v>17</v>
      </c>
      <c r="B50" s="233" t="s">
        <v>864</v>
      </c>
      <c r="C50" s="246" t="s">
        <v>865</v>
      </c>
      <c r="D50" s="234" t="s">
        <v>854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126</v>
      </c>
      <c r="T50" s="238" t="s">
        <v>127</v>
      </c>
      <c r="U50" s="219">
        <v>0</v>
      </c>
      <c r="V50" s="219">
        <f>ROUND(E50*U50,2)</f>
        <v>0</v>
      </c>
      <c r="W50" s="219"/>
      <c r="X50" s="219" t="s">
        <v>128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1" outlineLevel="1" x14ac:dyDescent="0.25">
      <c r="A51" s="217"/>
      <c r="B51" s="218"/>
      <c r="C51" s="247" t="s">
        <v>866</v>
      </c>
      <c r="D51" s="239"/>
      <c r="E51" s="239"/>
      <c r="F51" s="239"/>
      <c r="G51" s="23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1" t="str">
        <f>C51</f>
        <v>zahrnuje veškeré náklady spojené s objednatelem požadovanými zařízeními. Ochrana stávajících sítí technické infrastruktury na staveništi a zajištění stability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0" t="s">
        <v>867</v>
      </c>
      <c r="D52" s="242"/>
      <c r="E52" s="242"/>
      <c r="F52" s="242"/>
      <c r="G52" s="242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868</v>
      </c>
      <c r="D53" s="242"/>
      <c r="E53" s="242"/>
      <c r="F53" s="242"/>
      <c r="G53" s="242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0" t="s">
        <v>869</v>
      </c>
      <c r="D54" s="242"/>
      <c r="E54" s="242"/>
      <c r="F54" s="242"/>
      <c r="G54" s="242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49"/>
      <c r="D55" s="240"/>
      <c r="E55" s="240"/>
      <c r="F55" s="240"/>
      <c r="G55" s="240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134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2">
        <v>18</v>
      </c>
      <c r="B56" s="233" t="s">
        <v>870</v>
      </c>
      <c r="C56" s="246" t="s">
        <v>871</v>
      </c>
      <c r="D56" s="234" t="s">
        <v>854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/>
      <c r="S56" s="237" t="s">
        <v>126</v>
      </c>
      <c r="T56" s="238" t="s">
        <v>127</v>
      </c>
      <c r="U56" s="219">
        <v>0</v>
      </c>
      <c r="V56" s="219">
        <f>ROUND(E56*U56,2)</f>
        <v>0</v>
      </c>
      <c r="W56" s="219"/>
      <c r="X56" s="219" t="s">
        <v>128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47" t="s">
        <v>872</v>
      </c>
      <c r="D57" s="239"/>
      <c r="E57" s="239"/>
      <c r="F57" s="239"/>
      <c r="G57" s="23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1" t="str">
        <f>C57</f>
        <v>zahrnuje veškeré náklady spojené s objednatelem požadovanými pracemi. Vytyčení inženýrských sítí.. Vytyčení sítí po realizaci. Vytyčení sloupů</v>
      </c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49"/>
      <c r="D58" s="240"/>
      <c r="E58" s="240"/>
      <c r="F58" s="240"/>
      <c r="G58" s="240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134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32">
        <v>19</v>
      </c>
      <c r="B59" s="233" t="s">
        <v>873</v>
      </c>
      <c r="C59" s="246" t="s">
        <v>874</v>
      </c>
      <c r="D59" s="234" t="s">
        <v>854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/>
      <c r="S59" s="237" t="s">
        <v>126</v>
      </c>
      <c r="T59" s="238" t="s">
        <v>127</v>
      </c>
      <c r="U59" s="219">
        <v>0</v>
      </c>
      <c r="V59" s="219">
        <f>ROUND(E59*U59,2)</f>
        <v>0</v>
      </c>
      <c r="W59" s="219"/>
      <c r="X59" s="219" t="s">
        <v>128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129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47" t="s">
        <v>153</v>
      </c>
      <c r="D60" s="239"/>
      <c r="E60" s="239"/>
      <c r="F60" s="239"/>
      <c r="G60" s="23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0" t="s">
        <v>875</v>
      </c>
      <c r="D61" s="242"/>
      <c r="E61" s="242"/>
      <c r="F61" s="242"/>
      <c r="G61" s="242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0" t="s">
        <v>876</v>
      </c>
      <c r="D62" s="242"/>
      <c r="E62" s="242"/>
      <c r="F62" s="242"/>
      <c r="G62" s="242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131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1" t="str">
        <f>C62</f>
        <v>- zadavatelem specifikované výstupy (fotografie v papírovém a digitálním formátu) v požadovaném počtu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0" t="s">
        <v>877</v>
      </c>
      <c r="D63" s="242"/>
      <c r="E63" s="242"/>
      <c r="F63" s="242"/>
      <c r="G63" s="242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131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0" t="s">
        <v>878</v>
      </c>
      <c r="D64" s="242"/>
      <c r="E64" s="242"/>
      <c r="F64" s="242"/>
      <c r="G64" s="242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9"/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2">
        <v>20</v>
      </c>
      <c r="B66" s="233" t="s">
        <v>879</v>
      </c>
      <c r="C66" s="246" t="s">
        <v>880</v>
      </c>
      <c r="D66" s="234" t="s">
        <v>854</v>
      </c>
      <c r="E66" s="235">
        <v>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126</v>
      </c>
      <c r="T66" s="238" t="s">
        <v>127</v>
      </c>
      <c r="U66" s="219">
        <v>0</v>
      </c>
      <c r="V66" s="219">
        <f>ROUND(E66*U66,2)</f>
        <v>0</v>
      </c>
      <c r="W66" s="219"/>
      <c r="X66" s="219" t="s">
        <v>128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47" t="s">
        <v>153</v>
      </c>
      <c r="D67" s="239"/>
      <c r="E67" s="239"/>
      <c r="F67" s="239"/>
      <c r="G67" s="23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131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0" t="s">
        <v>881</v>
      </c>
      <c r="D68" s="242"/>
      <c r="E68" s="242"/>
      <c r="F68" s="242"/>
      <c r="G68" s="242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0" t="s">
        <v>882</v>
      </c>
      <c r="D69" s="242"/>
      <c r="E69" s="242"/>
      <c r="F69" s="242"/>
      <c r="G69" s="242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0" t="s">
        <v>883</v>
      </c>
      <c r="D70" s="242"/>
      <c r="E70" s="242"/>
      <c r="F70" s="242"/>
      <c r="G70" s="242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0" t="s">
        <v>884</v>
      </c>
      <c r="D71" s="242"/>
      <c r="E71" s="242"/>
      <c r="F71" s="242"/>
      <c r="G71" s="242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131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0" t="s">
        <v>885</v>
      </c>
      <c r="D72" s="242"/>
      <c r="E72" s="242"/>
      <c r="F72" s="242"/>
      <c r="G72" s="242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131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5" t="s">
        <v>561</v>
      </c>
      <c r="D73" s="220"/>
      <c r="E73" s="221"/>
      <c r="F73" s="222"/>
      <c r="G73" s="222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886</v>
      </c>
      <c r="D74" s="242"/>
      <c r="E74" s="242"/>
      <c r="F74" s="242"/>
      <c r="G74" s="242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49"/>
      <c r="D75" s="240"/>
      <c r="E75" s="240"/>
      <c r="F75" s="240"/>
      <c r="G75" s="240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2">
        <v>21</v>
      </c>
      <c r="B76" s="233" t="s">
        <v>887</v>
      </c>
      <c r="C76" s="246" t="s">
        <v>888</v>
      </c>
      <c r="D76" s="234" t="s">
        <v>854</v>
      </c>
      <c r="E76" s="235">
        <v>1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126</v>
      </c>
      <c r="T76" s="238" t="s">
        <v>127</v>
      </c>
      <c r="U76" s="219">
        <v>0</v>
      </c>
      <c r="V76" s="219">
        <f>ROUND(E76*U76,2)</f>
        <v>0</v>
      </c>
      <c r="W76" s="219"/>
      <c r="X76" s="219" t="s">
        <v>128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129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47" t="s">
        <v>889</v>
      </c>
      <c r="D77" s="239"/>
      <c r="E77" s="239"/>
      <c r="F77" s="239"/>
      <c r="G77" s="23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131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1" t="str">
        <f>C77</f>
        <v>zahrnuje objednatelem povolené náklady na pořízení (event. pronájem), provozování, udržování a likvidaci zhotovitelova zařízení</v>
      </c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49"/>
      <c r="D78" s="240"/>
      <c r="E78" s="240"/>
      <c r="F78" s="240"/>
      <c r="G78" s="240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2">
        <v>22</v>
      </c>
      <c r="B79" s="233" t="s">
        <v>890</v>
      </c>
      <c r="C79" s="246" t="s">
        <v>891</v>
      </c>
      <c r="D79" s="234" t="s">
        <v>854</v>
      </c>
      <c r="E79" s="235">
        <v>1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/>
      <c r="S79" s="237" t="s">
        <v>126</v>
      </c>
      <c r="T79" s="238" t="s">
        <v>127</v>
      </c>
      <c r="U79" s="219">
        <v>0</v>
      </c>
      <c r="V79" s="219">
        <f>ROUND(E79*U79,2)</f>
        <v>0</v>
      </c>
      <c r="W79" s="219"/>
      <c r="X79" s="219" t="s">
        <v>128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129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1" outlineLevel="1" x14ac:dyDescent="0.25">
      <c r="A80" s="217"/>
      <c r="B80" s="218"/>
      <c r="C80" s="247" t="s">
        <v>892</v>
      </c>
      <c r="D80" s="239"/>
      <c r="E80" s="239"/>
      <c r="F80" s="239"/>
      <c r="G80" s="23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131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41" t="str">
        <f>C80</f>
        <v>zahrnuje objednatelem povolené náklady na požadovaná zařízení zhotovitele. Veškeré ohraničení staveniště zábranami proti vstupu a vjezdu třetích osob včetně označení upozorňující na omezení vstupu nebo vjezdu.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49"/>
      <c r="D81" s="240"/>
      <c r="E81" s="240"/>
      <c r="F81" s="240"/>
      <c r="G81" s="240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134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2">
        <v>23</v>
      </c>
      <c r="B82" s="233" t="s">
        <v>893</v>
      </c>
      <c r="C82" s="246" t="s">
        <v>894</v>
      </c>
      <c r="D82" s="234" t="s">
        <v>277</v>
      </c>
      <c r="E82" s="235">
        <v>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126</v>
      </c>
      <c r="T82" s="238" t="s">
        <v>895</v>
      </c>
      <c r="U82" s="219">
        <v>0</v>
      </c>
      <c r="V82" s="219">
        <f>ROUND(E82*U82,2)</f>
        <v>0</v>
      </c>
      <c r="W82" s="219"/>
      <c r="X82" s="219" t="s">
        <v>128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1.2" outlineLevel="1" x14ac:dyDescent="0.25">
      <c r="A83" s="217"/>
      <c r="B83" s="218"/>
      <c r="C83" s="247" t="s">
        <v>896</v>
      </c>
      <c r="D83" s="239"/>
      <c r="E83" s="239"/>
      <c r="F83" s="239"/>
      <c r="G83" s="23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1" t="str">
        <f>C83</f>
        <v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48" t="s">
        <v>897</v>
      </c>
      <c r="D84" s="223"/>
      <c r="E84" s="224">
        <v>5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49"/>
      <c r="D85" s="240"/>
      <c r="E85" s="240"/>
      <c r="F85" s="240"/>
      <c r="G85" s="240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134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2">
        <v>24</v>
      </c>
      <c r="B86" s="233" t="s">
        <v>898</v>
      </c>
      <c r="C86" s="246" t="s">
        <v>899</v>
      </c>
      <c r="D86" s="234" t="s">
        <v>900</v>
      </c>
      <c r="E86" s="235">
        <v>0.15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126</v>
      </c>
      <c r="T86" s="238" t="s">
        <v>127</v>
      </c>
      <c r="U86" s="219">
        <v>0</v>
      </c>
      <c r="V86" s="219">
        <f>ROUND(E86*U86,2)</f>
        <v>0</v>
      </c>
      <c r="W86" s="219"/>
      <c r="X86" s="219" t="s">
        <v>128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17"/>
      <c r="B87" s="218"/>
      <c r="C87" s="247" t="s">
        <v>901</v>
      </c>
      <c r="D87" s="239"/>
      <c r="E87" s="239"/>
      <c r="F87" s="239"/>
      <c r="G87" s="23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1" t="str">
        <f>C87</f>
        <v>zahrnuje veškeré náklady spojené s objednatelem požadovanými pracemi. Prostorové vytyčení stavby, včetně průběžného doměřování. Zaměření hranic okolních pozemků.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49"/>
      <c r="D88" s="240"/>
      <c r="E88" s="240"/>
      <c r="F88" s="240"/>
      <c r="G88" s="240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2">
        <v>25</v>
      </c>
      <c r="B89" s="233" t="s">
        <v>902</v>
      </c>
      <c r="C89" s="246" t="s">
        <v>903</v>
      </c>
      <c r="D89" s="234" t="s">
        <v>854</v>
      </c>
      <c r="E89" s="235">
        <v>1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/>
      <c r="S89" s="237" t="s">
        <v>384</v>
      </c>
      <c r="T89" s="238" t="s">
        <v>127</v>
      </c>
      <c r="U89" s="219">
        <v>0</v>
      </c>
      <c r="V89" s="219">
        <f>ROUND(E89*U89,2)</f>
        <v>0</v>
      </c>
      <c r="W89" s="219"/>
      <c r="X89" s="219" t="s">
        <v>128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47" t="s">
        <v>904</v>
      </c>
      <c r="D90" s="239"/>
      <c r="E90" s="239"/>
      <c r="F90" s="239"/>
      <c r="G90" s="23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41" t="str">
        <f>C90</f>
        <v>Náklady spojené se zajištěním BOZP, vč. zajištění ochrany chodců a dalších požadavků na zajištění podmínek vyplývajících z BOZP.</v>
      </c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49"/>
      <c r="D91" s="240"/>
      <c r="E91" s="240"/>
      <c r="F91" s="240"/>
      <c r="G91" s="240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134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5">
      <c r="A92" s="3"/>
      <c r="B92" s="4"/>
      <c r="C92" s="252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108</v>
      </c>
    </row>
    <row r="93" spans="1:60" x14ac:dyDescent="0.25">
      <c r="A93" s="213"/>
      <c r="B93" s="214" t="s">
        <v>29</v>
      </c>
      <c r="C93" s="253"/>
      <c r="D93" s="215"/>
      <c r="E93" s="216"/>
      <c r="F93" s="216"/>
      <c r="G93" s="244">
        <f>G8+G25+G39+G42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379</v>
      </c>
    </row>
    <row r="94" spans="1:60" x14ac:dyDescent="0.25">
      <c r="C94" s="254"/>
      <c r="D94" s="10"/>
      <c r="AG94" t="s">
        <v>381</v>
      </c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zfNsQal7ylGLgxIMv4MKGBcCr5QXTPrYqE8N9wKnZUBUZJkvJdokzbKDCFqnpgjAqY7+rpGHE1hZCdMXEcwug==" saltValue="IstnzkYSBiaz3cagZjqM9g==" spinCount="100000" sheet="1"/>
  <mergeCells count="56">
    <mergeCell ref="C90:G90"/>
    <mergeCell ref="C91:G91"/>
    <mergeCell ref="C80:G80"/>
    <mergeCell ref="C81:G81"/>
    <mergeCell ref="C83:G83"/>
    <mergeCell ref="C85:G85"/>
    <mergeCell ref="C87:G87"/>
    <mergeCell ref="C88:G88"/>
    <mergeCell ref="C71:G71"/>
    <mergeCell ref="C72:G72"/>
    <mergeCell ref="C74:G74"/>
    <mergeCell ref="C75:G75"/>
    <mergeCell ref="C77:G77"/>
    <mergeCell ref="C78:G78"/>
    <mergeCell ref="C64:G64"/>
    <mergeCell ref="C65:G65"/>
    <mergeCell ref="C67:G67"/>
    <mergeCell ref="C68:G68"/>
    <mergeCell ref="C69:G69"/>
    <mergeCell ref="C70:G70"/>
    <mergeCell ref="C57:G57"/>
    <mergeCell ref="C58:G58"/>
    <mergeCell ref="C60:G60"/>
    <mergeCell ref="C61:G61"/>
    <mergeCell ref="C62:G62"/>
    <mergeCell ref="C63:G63"/>
    <mergeCell ref="C49:G49"/>
    <mergeCell ref="C51:G51"/>
    <mergeCell ref="C52:G52"/>
    <mergeCell ref="C53:G53"/>
    <mergeCell ref="C54:G54"/>
    <mergeCell ref="C55:G55"/>
    <mergeCell ref="C36:G36"/>
    <mergeCell ref="C38:G38"/>
    <mergeCell ref="C41:G41"/>
    <mergeCell ref="C44:G44"/>
    <mergeCell ref="C46:G46"/>
    <mergeCell ref="C48:G48"/>
    <mergeCell ref="C27:G27"/>
    <mergeCell ref="C29:G29"/>
    <mergeCell ref="C30:G30"/>
    <mergeCell ref="C31:G31"/>
    <mergeCell ref="C33:G33"/>
    <mergeCell ref="C35:G35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100 01 Pol</vt:lpstr>
      <vt:lpstr>SO 401 01 Pol</vt:lpstr>
      <vt:lpstr>SO 410 01 Pol</vt:lpstr>
      <vt:lpstr>SO 420  01 Pol</vt:lpstr>
      <vt:lpstr>SO 800 01 Pol</vt:lpstr>
      <vt:lpstr>SO 900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'SO 401 01 Pol'!Názvy_tisku</vt:lpstr>
      <vt:lpstr>'SO 410 01 Pol'!Názvy_tisku</vt:lpstr>
      <vt:lpstr>'SO 420  01 Pol'!Názvy_tisku</vt:lpstr>
      <vt:lpstr>'SO 800 01 Pol'!Názvy_tisku</vt:lpstr>
      <vt:lpstr>'SO 900 02 Pol'!Názvy_tisku</vt:lpstr>
      <vt:lpstr>oadresa</vt:lpstr>
      <vt:lpstr>Stavba!Objednatel</vt:lpstr>
      <vt:lpstr>Stavba!Objekt</vt:lpstr>
      <vt:lpstr>'SO 100 01 Pol'!Oblast_tisku</vt:lpstr>
      <vt:lpstr>'SO 401 01 Pol'!Oblast_tisku</vt:lpstr>
      <vt:lpstr>'SO 410 01 Pol'!Oblast_tisku</vt:lpstr>
      <vt:lpstr>'SO 420  01 Pol'!Oblast_tisku</vt:lpstr>
      <vt:lpstr>'SO 800 01 Pol'!Oblast_tisku</vt:lpstr>
      <vt:lpstr>'SO 900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2020-07-15T06:57:47Z</dcterms:modified>
</cp:coreProperties>
</file>