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16\Revitalizace Karlova náměstí\ZADAVACI RIZENI 2020 Namesti realizace\05_Vysvetleni_a_zmeny\Vysvetleni_06\"/>
    </mc:Choice>
  </mc:AlternateContent>
  <bookViews>
    <workbookView xWindow="-15" yWindow="-15" windowWidth="25230" windowHeight="13695" firstSheet="1" activeTab="1"/>
  </bookViews>
  <sheets>
    <sheet name="Pokyny pro vyplnění" sheetId="11" r:id="rId1"/>
    <sheet name="Stavba" sheetId="1" r:id="rId2"/>
    <sheet name="VzorPolozky" sheetId="10" state="hidden" r:id="rId3"/>
    <sheet name="001 1 Pol" sheetId="12" r:id="rId4"/>
    <sheet name="705 A 1 Pol" sheetId="13" r:id="rId5"/>
    <sheet name="705 B 1 Pol" sheetId="14" r:id="rId6"/>
  </sheets>
  <externalReferences>
    <externalReference r:id="rId7"/>
  </externalReferences>
  <definedNames>
    <definedName name="_xlnm._FilterDatabase" localSheetId="3" hidden="1">'001 1 Pol'!$A$6:$G$6</definedName>
    <definedName name="_xlnm._FilterDatabase" localSheetId="4" hidden="1">'705 A 1 Pol'!$A$6:$G$6</definedName>
    <definedName name="_xlnm._FilterDatabase" localSheetId="5" hidden="1">'705 B 1 Pol'!$A$6:$G$6</definedName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1 Pol'!$1:$6</definedName>
    <definedName name="_xlnm.Print_Titles" localSheetId="4">'705 A 1 Pol'!$1:$6</definedName>
    <definedName name="_xlnm.Print_Titles" localSheetId="5">'705 B 1 Pol'!$1:$6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1 Pol'!$A$1:$X$22</definedName>
    <definedName name="_xlnm.Print_Area" localSheetId="4">'705 A 1 Pol'!$A$1:$X$226</definedName>
    <definedName name="_xlnm.Print_Area" localSheetId="5">'705 B 1 Pol'!$A$1:$X$153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V202" i="13" l="1"/>
  <c r="Q202" i="13"/>
  <c r="O202" i="13"/>
  <c r="O201" i="13" s="1"/>
  <c r="K202" i="13"/>
  <c r="I202" i="13"/>
  <c r="I201" i="13" s="1"/>
  <c r="V201" i="13"/>
  <c r="Q201" i="13"/>
  <c r="K201" i="13"/>
  <c r="G202" i="13" l="1"/>
  <c r="M202" i="13" s="1"/>
  <c r="M201" i="13" s="1"/>
  <c r="G201" i="13" l="1"/>
  <c r="I64" i="1" s="1"/>
  <c r="V9" i="12"/>
  <c r="Q9" i="12"/>
  <c r="O9" i="12"/>
  <c r="G9" i="12"/>
  <c r="M9" i="12" s="1"/>
  <c r="G8" i="14" l="1"/>
  <c r="M8" i="14" s="1"/>
  <c r="I8" i="14"/>
  <c r="K8" i="14"/>
  <c r="O8" i="14"/>
  <c r="Q8" i="14"/>
  <c r="V8" i="14"/>
  <c r="G9" i="14"/>
  <c r="M9" i="14" s="1"/>
  <c r="I9" i="14"/>
  <c r="K9" i="14"/>
  <c r="O9" i="14"/>
  <c r="Q9" i="14"/>
  <c r="V9" i="14"/>
  <c r="G10" i="14"/>
  <c r="M10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M14" i="14" s="1"/>
  <c r="I14" i="14"/>
  <c r="K14" i="14"/>
  <c r="O14" i="14"/>
  <c r="Q14" i="14"/>
  <c r="V14" i="14"/>
  <c r="G15" i="14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M29" i="14" s="1"/>
  <c r="I29" i="14"/>
  <c r="K29" i="14"/>
  <c r="O29" i="14"/>
  <c r="Q29" i="14"/>
  <c r="V29" i="14"/>
  <c r="G30" i="14"/>
  <c r="M30" i="14" s="1"/>
  <c r="I30" i="14"/>
  <c r="K30" i="14"/>
  <c r="O30" i="14"/>
  <c r="Q30" i="14"/>
  <c r="V30" i="14"/>
  <c r="G32" i="14"/>
  <c r="M32" i="14" s="1"/>
  <c r="I32" i="14"/>
  <c r="K32" i="14"/>
  <c r="O32" i="14"/>
  <c r="Q32" i="14"/>
  <c r="V32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7" i="14"/>
  <c r="M37" i="14" s="1"/>
  <c r="I37" i="14"/>
  <c r="K37" i="14"/>
  <c r="O37" i="14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O39" i="14"/>
  <c r="Q39" i="14"/>
  <c r="V39" i="14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G42" i="14"/>
  <c r="I42" i="14"/>
  <c r="K42" i="14"/>
  <c r="M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G45" i="14"/>
  <c r="M45" i="14" s="1"/>
  <c r="I45" i="14"/>
  <c r="K45" i="14"/>
  <c r="O45" i="14"/>
  <c r="Q45" i="14"/>
  <c r="V45" i="14"/>
  <c r="G46" i="14"/>
  <c r="M46" i="14" s="1"/>
  <c r="I46" i="14"/>
  <c r="K46" i="14"/>
  <c r="O46" i="14"/>
  <c r="Q46" i="14"/>
  <c r="V46" i="14"/>
  <c r="G47" i="14"/>
  <c r="M47" i="14" s="1"/>
  <c r="I47" i="14"/>
  <c r="K47" i="14"/>
  <c r="O47" i="14"/>
  <c r="Q47" i="14"/>
  <c r="V47" i="14"/>
  <c r="G48" i="14"/>
  <c r="M48" i="14" s="1"/>
  <c r="I48" i="14"/>
  <c r="K48" i="14"/>
  <c r="O48" i="14"/>
  <c r="Q48" i="14"/>
  <c r="V48" i="14"/>
  <c r="G49" i="14"/>
  <c r="M49" i="14" s="1"/>
  <c r="I49" i="14"/>
  <c r="K49" i="14"/>
  <c r="O49" i="14"/>
  <c r="Q49" i="14"/>
  <c r="V49" i="14"/>
  <c r="G50" i="14"/>
  <c r="M50" i="14" s="1"/>
  <c r="I50" i="14"/>
  <c r="K50" i="14"/>
  <c r="O50" i="14"/>
  <c r="Q50" i="14"/>
  <c r="V50" i="14"/>
  <c r="G51" i="14"/>
  <c r="M51" i="14" s="1"/>
  <c r="I51" i="14"/>
  <c r="K51" i="14"/>
  <c r="O51" i="14"/>
  <c r="Q51" i="14"/>
  <c r="V51" i="14"/>
  <c r="G52" i="14"/>
  <c r="M52" i="14" s="1"/>
  <c r="I52" i="14"/>
  <c r="K52" i="14"/>
  <c r="O52" i="14"/>
  <c r="Q52" i="14"/>
  <c r="V52" i="14"/>
  <c r="G53" i="14"/>
  <c r="M53" i="14" s="1"/>
  <c r="I53" i="14"/>
  <c r="K53" i="14"/>
  <c r="O53" i="14"/>
  <c r="Q53" i="14"/>
  <c r="V53" i="14"/>
  <c r="G54" i="14"/>
  <c r="M54" i="14" s="1"/>
  <c r="I54" i="14"/>
  <c r="K54" i="14"/>
  <c r="O54" i="14"/>
  <c r="Q54" i="14"/>
  <c r="V54" i="14"/>
  <c r="G55" i="14"/>
  <c r="M55" i="14" s="1"/>
  <c r="I55" i="14"/>
  <c r="K55" i="14"/>
  <c r="O55" i="14"/>
  <c r="Q55" i="14"/>
  <c r="V55" i="14"/>
  <c r="G56" i="14"/>
  <c r="M56" i="14" s="1"/>
  <c r="I56" i="14"/>
  <c r="K56" i="14"/>
  <c r="O56" i="14"/>
  <c r="Q56" i="14"/>
  <c r="V56" i="14"/>
  <c r="G57" i="14"/>
  <c r="M57" i="14" s="1"/>
  <c r="I57" i="14"/>
  <c r="K57" i="14"/>
  <c r="O57" i="14"/>
  <c r="Q57" i="14"/>
  <c r="V57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0" i="14"/>
  <c r="M60" i="14" s="1"/>
  <c r="I60" i="14"/>
  <c r="K60" i="14"/>
  <c r="O60" i="14"/>
  <c r="Q60" i="14"/>
  <c r="V60" i="14"/>
  <c r="G61" i="14"/>
  <c r="M61" i="14" s="1"/>
  <c r="I61" i="14"/>
  <c r="K61" i="14"/>
  <c r="O61" i="14"/>
  <c r="Q61" i="14"/>
  <c r="V61" i="14"/>
  <c r="G62" i="14"/>
  <c r="M62" i="14" s="1"/>
  <c r="I62" i="14"/>
  <c r="K62" i="14"/>
  <c r="O62" i="14"/>
  <c r="Q62" i="14"/>
  <c r="V62" i="14"/>
  <c r="G63" i="14"/>
  <c r="M63" i="14" s="1"/>
  <c r="I63" i="14"/>
  <c r="K63" i="14"/>
  <c r="O63" i="14"/>
  <c r="Q63" i="14"/>
  <c r="V63" i="14"/>
  <c r="G64" i="14"/>
  <c r="M64" i="14" s="1"/>
  <c r="I64" i="14"/>
  <c r="K64" i="14"/>
  <c r="O64" i="14"/>
  <c r="Q64" i="14"/>
  <c r="V64" i="14"/>
  <c r="G65" i="14"/>
  <c r="M65" i="14" s="1"/>
  <c r="I65" i="14"/>
  <c r="K65" i="14"/>
  <c r="O65" i="14"/>
  <c r="Q65" i="14"/>
  <c r="V65" i="14"/>
  <c r="G66" i="14"/>
  <c r="M66" i="14" s="1"/>
  <c r="I66" i="14"/>
  <c r="K66" i="14"/>
  <c r="O66" i="14"/>
  <c r="Q66" i="14"/>
  <c r="V66" i="14"/>
  <c r="G67" i="14"/>
  <c r="M67" i="14" s="1"/>
  <c r="I67" i="14"/>
  <c r="K67" i="14"/>
  <c r="O67" i="14"/>
  <c r="Q67" i="14"/>
  <c r="V67" i="14"/>
  <c r="G68" i="14"/>
  <c r="M68" i="14" s="1"/>
  <c r="I68" i="14"/>
  <c r="K68" i="14"/>
  <c r="O68" i="14"/>
  <c r="Q68" i="14"/>
  <c r="V68" i="14"/>
  <c r="G69" i="14"/>
  <c r="M69" i="14" s="1"/>
  <c r="I69" i="14"/>
  <c r="K69" i="14"/>
  <c r="O69" i="14"/>
  <c r="Q69" i="14"/>
  <c r="V69" i="14"/>
  <c r="G70" i="14"/>
  <c r="M70" i="14" s="1"/>
  <c r="I70" i="14"/>
  <c r="K70" i="14"/>
  <c r="O70" i="14"/>
  <c r="Q70" i="14"/>
  <c r="V70" i="14"/>
  <c r="G71" i="14"/>
  <c r="M71" i="14" s="1"/>
  <c r="I71" i="14"/>
  <c r="K71" i="14"/>
  <c r="O71" i="14"/>
  <c r="Q71" i="14"/>
  <c r="V71" i="14"/>
  <c r="G72" i="14"/>
  <c r="M72" i="14" s="1"/>
  <c r="I72" i="14"/>
  <c r="K72" i="14"/>
  <c r="O72" i="14"/>
  <c r="Q72" i="14"/>
  <c r="V72" i="14"/>
  <c r="G73" i="14"/>
  <c r="M73" i="14" s="1"/>
  <c r="I73" i="14"/>
  <c r="K73" i="14"/>
  <c r="O73" i="14"/>
  <c r="Q73" i="14"/>
  <c r="V73" i="14"/>
  <c r="G74" i="14"/>
  <c r="M74" i="14" s="1"/>
  <c r="I74" i="14"/>
  <c r="K74" i="14"/>
  <c r="O74" i="14"/>
  <c r="Q74" i="14"/>
  <c r="V74" i="14"/>
  <c r="G75" i="14"/>
  <c r="M75" i="14" s="1"/>
  <c r="I75" i="14"/>
  <c r="K75" i="14"/>
  <c r="O75" i="14"/>
  <c r="Q75" i="14"/>
  <c r="V75" i="14"/>
  <c r="G76" i="14"/>
  <c r="M76" i="14" s="1"/>
  <c r="I76" i="14"/>
  <c r="K76" i="14"/>
  <c r="O76" i="14"/>
  <c r="Q76" i="14"/>
  <c r="V76" i="14"/>
  <c r="G77" i="14"/>
  <c r="M77" i="14" s="1"/>
  <c r="I77" i="14"/>
  <c r="K77" i="14"/>
  <c r="O77" i="14"/>
  <c r="Q77" i="14"/>
  <c r="V77" i="14"/>
  <c r="G78" i="14"/>
  <c r="M78" i="14" s="1"/>
  <c r="I78" i="14"/>
  <c r="K78" i="14"/>
  <c r="O78" i="14"/>
  <c r="Q78" i="14"/>
  <c r="V78" i="14"/>
  <c r="G79" i="14"/>
  <c r="M79" i="14" s="1"/>
  <c r="I79" i="14"/>
  <c r="K79" i="14"/>
  <c r="O79" i="14"/>
  <c r="Q79" i="14"/>
  <c r="V79" i="14"/>
  <c r="G80" i="14"/>
  <c r="M80" i="14" s="1"/>
  <c r="I80" i="14"/>
  <c r="K80" i="14"/>
  <c r="O80" i="14"/>
  <c r="Q80" i="14"/>
  <c r="V80" i="14"/>
  <c r="G81" i="14"/>
  <c r="M81" i="14" s="1"/>
  <c r="I81" i="14"/>
  <c r="K81" i="14"/>
  <c r="O81" i="14"/>
  <c r="Q81" i="14"/>
  <c r="V81" i="14"/>
  <c r="G82" i="14"/>
  <c r="M82" i="14" s="1"/>
  <c r="I82" i="14"/>
  <c r="K82" i="14"/>
  <c r="O82" i="14"/>
  <c r="Q82" i="14"/>
  <c r="V82" i="14"/>
  <c r="G83" i="14"/>
  <c r="M83" i="14" s="1"/>
  <c r="I83" i="14"/>
  <c r="K83" i="14"/>
  <c r="O83" i="14"/>
  <c r="Q83" i="14"/>
  <c r="V83" i="14"/>
  <c r="G84" i="14"/>
  <c r="M84" i="14" s="1"/>
  <c r="I84" i="14"/>
  <c r="K84" i="14"/>
  <c r="O84" i="14"/>
  <c r="Q84" i="14"/>
  <c r="V84" i="14"/>
  <c r="G85" i="14"/>
  <c r="M85" i="14" s="1"/>
  <c r="I85" i="14"/>
  <c r="K85" i="14"/>
  <c r="O85" i="14"/>
  <c r="Q85" i="14"/>
  <c r="V85" i="14"/>
  <c r="G86" i="14"/>
  <c r="M86" i="14" s="1"/>
  <c r="I86" i="14"/>
  <c r="K86" i="14"/>
  <c r="O86" i="14"/>
  <c r="Q86" i="14"/>
  <c r="V86" i="14"/>
  <c r="G87" i="14"/>
  <c r="M87" i="14" s="1"/>
  <c r="I87" i="14"/>
  <c r="K87" i="14"/>
  <c r="O87" i="14"/>
  <c r="Q87" i="14"/>
  <c r="V87" i="14"/>
  <c r="G88" i="14"/>
  <c r="M88" i="14" s="1"/>
  <c r="I88" i="14"/>
  <c r="K88" i="14"/>
  <c r="O88" i="14"/>
  <c r="Q88" i="14"/>
  <c r="V88" i="14"/>
  <c r="G89" i="14"/>
  <c r="M89" i="14" s="1"/>
  <c r="I89" i="14"/>
  <c r="K89" i="14"/>
  <c r="O89" i="14"/>
  <c r="Q89" i="14"/>
  <c r="V89" i="14"/>
  <c r="G90" i="14"/>
  <c r="M90" i="14" s="1"/>
  <c r="I90" i="14"/>
  <c r="K90" i="14"/>
  <c r="O90" i="14"/>
  <c r="Q90" i="14"/>
  <c r="V90" i="14"/>
  <c r="G91" i="14"/>
  <c r="M91" i="14" s="1"/>
  <c r="I91" i="14"/>
  <c r="K91" i="14"/>
  <c r="O91" i="14"/>
  <c r="Q91" i="14"/>
  <c r="V91" i="14"/>
  <c r="G92" i="14"/>
  <c r="M92" i="14" s="1"/>
  <c r="I92" i="14"/>
  <c r="K92" i="14"/>
  <c r="O92" i="14"/>
  <c r="Q92" i="14"/>
  <c r="V92" i="14"/>
  <c r="G93" i="14"/>
  <c r="M93" i="14" s="1"/>
  <c r="I93" i="14"/>
  <c r="K93" i="14"/>
  <c r="O93" i="14"/>
  <c r="Q93" i="14"/>
  <c r="V93" i="14"/>
  <c r="G94" i="14"/>
  <c r="M94" i="14" s="1"/>
  <c r="I94" i="14"/>
  <c r="K94" i="14"/>
  <c r="O94" i="14"/>
  <c r="Q94" i="14"/>
  <c r="V94" i="14"/>
  <c r="G95" i="14"/>
  <c r="M95" i="14" s="1"/>
  <c r="I95" i="14"/>
  <c r="K95" i="14"/>
  <c r="O95" i="14"/>
  <c r="Q95" i="14"/>
  <c r="V95" i="14"/>
  <c r="G96" i="14"/>
  <c r="M96" i="14" s="1"/>
  <c r="I96" i="14"/>
  <c r="K96" i="14"/>
  <c r="O96" i="14"/>
  <c r="Q96" i="14"/>
  <c r="V96" i="14"/>
  <c r="G97" i="14"/>
  <c r="M97" i="14" s="1"/>
  <c r="I97" i="14"/>
  <c r="K97" i="14"/>
  <c r="O97" i="14"/>
  <c r="Q97" i="14"/>
  <c r="V97" i="14"/>
  <c r="G98" i="14"/>
  <c r="M98" i="14" s="1"/>
  <c r="I98" i="14"/>
  <c r="K98" i="14"/>
  <c r="O98" i="14"/>
  <c r="Q98" i="14"/>
  <c r="V98" i="14"/>
  <c r="G99" i="14"/>
  <c r="M99" i="14" s="1"/>
  <c r="I99" i="14"/>
  <c r="K99" i="14"/>
  <c r="O99" i="14"/>
  <c r="Q99" i="14"/>
  <c r="V99" i="14"/>
  <c r="G100" i="14"/>
  <c r="M100" i="14" s="1"/>
  <c r="I100" i="14"/>
  <c r="K100" i="14"/>
  <c r="O100" i="14"/>
  <c r="Q100" i="14"/>
  <c r="V100" i="14"/>
  <c r="G101" i="14"/>
  <c r="M101" i="14" s="1"/>
  <c r="I101" i="14"/>
  <c r="K101" i="14"/>
  <c r="O101" i="14"/>
  <c r="Q101" i="14"/>
  <c r="V101" i="14"/>
  <c r="G102" i="14"/>
  <c r="M102" i="14" s="1"/>
  <c r="I102" i="14"/>
  <c r="K102" i="14"/>
  <c r="O102" i="14"/>
  <c r="Q102" i="14"/>
  <c r="V102" i="14"/>
  <c r="G103" i="14"/>
  <c r="M103" i="14" s="1"/>
  <c r="I103" i="14"/>
  <c r="K103" i="14"/>
  <c r="O103" i="14"/>
  <c r="Q103" i="14"/>
  <c r="V103" i="14"/>
  <c r="G104" i="14"/>
  <c r="M104" i="14" s="1"/>
  <c r="I104" i="14"/>
  <c r="K104" i="14"/>
  <c r="O104" i="14"/>
  <c r="Q104" i="14"/>
  <c r="V104" i="14"/>
  <c r="G105" i="14"/>
  <c r="M105" i="14" s="1"/>
  <c r="I105" i="14"/>
  <c r="K105" i="14"/>
  <c r="O105" i="14"/>
  <c r="Q105" i="14"/>
  <c r="V105" i="14"/>
  <c r="G106" i="14"/>
  <c r="M106" i="14" s="1"/>
  <c r="I106" i="14"/>
  <c r="K106" i="14"/>
  <c r="O106" i="14"/>
  <c r="Q106" i="14"/>
  <c r="V106" i="14"/>
  <c r="G108" i="14"/>
  <c r="M108" i="14" s="1"/>
  <c r="I108" i="14"/>
  <c r="K108" i="14"/>
  <c r="O108" i="14"/>
  <c r="Q108" i="14"/>
  <c r="V108" i="14"/>
  <c r="G109" i="14"/>
  <c r="M109" i="14" s="1"/>
  <c r="I109" i="14"/>
  <c r="K109" i="14"/>
  <c r="O109" i="14"/>
  <c r="Q109" i="14"/>
  <c r="V109" i="14"/>
  <c r="G110" i="14"/>
  <c r="M110" i="14" s="1"/>
  <c r="I110" i="14"/>
  <c r="K110" i="14"/>
  <c r="O110" i="14"/>
  <c r="Q110" i="14"/>
  <c r="V110" i="14"/>
  <c r="G111" i="14"/>
  <c r="M111" i="14" s="1"/>
  <c r="I111" i="14"/>
  <c r="K111" i="14"/>
  <c r="O111" i="14"/>
  <c r="Q111" i="14"/>
  <c r="V111" i="14"/>
  <c r="G112" i="14"/>
  <c r="M112" i="14" s="1"/>
  <c r="I112" i="14"/>
  <c r="K112" i="14"/>
  <c r="O112" i="14"/>
  <c r="Q112" i="14"/>
  <c r="V112" i="14"/>
  <c r="G113" i="14"/>
  <c r="M113" i="14" s="1"/>
  <c r="I113" i="14"/>
  <c r="K113" i="14"/>
  <c r="O113" i="14"/>
  <c r="Q113" i="14"/>
  <c r="V113" i="14"/>
  <c r="G114" i="14"/>
  <c r="M114" i="14" s="1"/>
  <c r="I114" i="14"/>
  <c r="K114" i="14"/>
  <c r="O114" i="14"/>
  <c r="Q114" i="14"/>
  <c r="V114" i="14"/>
  <c r="G115" i="14"/>
  <c r="M115" i="14" s="1"/>
  <c r="I115" i="14"/>
  <c r="K115" i="14"/>
  <c r="O115" i="14"/>
  <c r="Q115" i="14"/>
  <c r="V115" i="14"/>
  <c r="G116" i="14"/>
  <c r="M116" i="14" s="1"/>
  <c r="I116" i="14"/>
  <c r="K116" i="14"/>
  <c r="O116" i="14"/>
  <c r="Q116" i="14"/>
  <c r="V116" i="14"/>
  <c r="G117" i="14"/>
  <c r="M117" i="14" s="1"/>
  <c r="I117" i="14"/>
  <c r="K117" i="14"/>
  <c r="O117" i="14"/>
  <c r="Q117" i="14"/>
  <c r="V117" i="14"/>
  <c r="G118" i="14"/>
  <c r="M118" i="14" s="1"/>
  <c r="I118" i="14"/>
  <c r="K118" i="14"/>
  <c r="O118" i="14"/>
  <c r="Q118" i="14"/>
  <c r="V118" i="14"/>
  <c r="G119" i="14"/>
  <c r="M119" i="14" s="1"/>
  <c r="I119" i="14"/>
  <c r="K119" i="14"/>
  <c r="O119" i="14"/>
  <c r="Q119" i="14"/>
  <c r="V119" i="14"/>
  <c r="G120" i="14"/>
  <c r="M120" i="14" s="1"/>
  <c r="I120" i="14"/>
  <c r="K120" i="14"/>
  <c r="O120" i="14"/>
  <c r="Q120" i="14"/>
  <c r="V120" i="14"/>
  <c r="G121" i="14"/>
  <c r="M121" i="14" s="1"/>
  <c r="I121" i="14"/>
  <c r="K121" i="14"/>
  <c r="O121" i="14"/>
  <c r="Q121" i="14"/>
  <c r="V121" i="14"/>
  <c r="G122" i="14"/>
  <c r="M122" i="14" s="1"/>
  <c r="I122" i="14"/>
  <c r="K122" i="14"/>
  <c r="O122" i="14"/>
  <c r="Q122" i="14"/>
  <c r="V122" i="14"/>
  <c r="G123" i="14"/>
  <c r="M123" i="14" s="1"/>
  <c r="I123" i="14"/>
  <c r="K123" i="14"/>
  <c r="O123" i="14"/>
  <c r="Q123" i="14"/>
  <c r="V123" i="14"/>
  <c r="G124" i="14"/>
  <c r="M124" i="14" s="1"/>
  <c r="I124" i="14"/>
  <c r="K124" i="14"/>
  <c r="O124" i="14"/>
  <c r="Q124" i="14"/>
  <c r="V124" i="14"/>
  <c r="G125" i="14"/>
  <c r="M125" i="14" s="1"/>
  <c r="I125" i="14"/>
  <c r="K125" i="14"/>
  <c r="O125" i="14"/>
  <c r="Q125" i="14"/>
  <c r="V125" i="14"/>
  <c r="G126" i="14"/>
  <c r="M126" i="14" s="1"/>
  <c r="I126" i="14"/>
  <c r="K126" i="14"/>
  <c r="O126" i="14"/>
  <c r="Q126" i="14"/>
  <c r="V126" i="14"/>
  <c r="G127" i="14"/>
  <c r="M127" i="14" s="1"/>
  <c r="I127" i="14"/>
  <c r="K127" i="14"/>
  <c r="O127" i="14"/>
  <c r="Q127" i="14"/>
  <c r="V127" i="14"/>
  <c r="G128" i="14"/>
  <c r="M128" i="14" s="1"/>
  <c r="I128" i="14"/>
  <c r="K128" i="14"/>
  <c r="O128" i="14"/>
  <c r="Q128" i="14"/>
  <c r="V128" i="14"/>
  <c r="G129" i="14"/>
  <c r="M129" i="14" s="1"/>
  <c r="I129" i="14"/>
  <c r="K129" i="14"/>
  <c r="O129" i="14"/>
  <c r="Q129" i="14"/>
  <c r="V129" i="14"/>
  <c r="G130" i="14"/>
  <c r="M130" i="14" s="1"/>
  <c r="I130" i="14"/>
  <c r="K130" i="14"/>
  <c r="O130" i="14"/>
  <c r="Q130" i="14"/>
  <c r="V130" i="14"/>
  <c r="G131" i="14"/>
  <c r="M131" i="14" s="1"/>
  <c r="I131" i="14"/>
  <c r="K131" i="14"/>
  <c r="O131" i="14"/>
  <c r="Q131" i="14"/>
  <c r="V131" i="14"/>
  <c r="G132" i="14"/>
  <c r="M132" i="14" s="1"/>
  <c r="I132" i="14"/>
  <c r="K132" i="14"/>
  <c r="O132" i="14"/>
  <c r="Q132" i="14"/>
  <c r="V132" i="14"/>
  <c r="G133" i="14"/>
  <c r="M133" i="14" s="1"/>
  <c r="I133" i="14"/>
  <c r="K133" i="14"/>
  <c r="O133" i="14"/>
  <c r="Q133" i="14"/>
  <c r="V133" i="14"/>
  <c r="G134" i="14"/>
  <c r="M134" i="14" s="1"/>
  <c r="I134" i="14"/>
  <c r="K134" i="14"/>
  <c r="O134" i="14"/>
  <c r="Q134" i="14"/>
  <c r="V134" i="14"/>
  <c r="G135" i="14"/>
  <c r="M135" i="14" s="1"/>
  <c r="I135" i="14"/>
  <c r="K135" i="14"/>
  <c r="O135" i="14"/>
  <c r="Q135" i="14"/>
  <c r="V135" i="14"/>
  <c r="G136" i="14"/>
  <c r="M136" i="14" s="1"/>
  <c r="I136" i="14"/>
  <c r="K136" i="14"/>
  <c r="O136" i="14"/>
  <c r="Q136" i="14"/>
  <c r="V136" i="14"/>
  <c r="G137" i="14"/>
  <c r="M137" i="14" s="1"/>
  <c r="I137" i="14"/>
  <c r="K137" i="14"/>
  <c r="O137" i="14"/>
  <c r="Q137" i="14"/>
  <c r="V137" i="14"/>
  <c r="G138" i="14"/>
  <c r="M138" i="14" s="1"/>
  <c r="I138" i="14"/>
  <c r="K138" i="14"/>
  <c r="O138" i="14"/>
  <c r="Q138" i="14"/>
  <c r="V138" i="14"/>
  <c r="G139" i="14"/>
  <c r="M139" i="14" s="1"/>
  <c r="I139" i="14"/>
  <c r="K139" i="14"/>
  <c r="O139" i="14"/>
  <c r="Q139" i="14"/>
  <c r="V139" i="14"/>
  <c r="G140" i="14"/>
  <c r="M140" i="14" s="1"/>
  <c r="I140" i="14"/>
  <c r="K140" i="14"/>
  <c r="O140" i="14"/>
  <c r="Q140" i="14"/>
  <c r="V140" i="14"/>
  <c r="G141" i="14"/>
  <c r="M141" i="14" s="1"/>
  <c r="I141" i="14"/>
  <c r="K141" i="14"/>
  <c r="O141" i="14"/>
  <c r="Q141" i="14"/>
  <c r="V141" i="14"/>
  <c r="AE143" i="14"/>
  <c r="F44" i="1" s="1"/>
  <c r="G8" i="13"/>
  <c r="M8" i="13" s="1"/>
  <c r="I8" i="13"/>
  <c r="K8" i="13"/>
  <c r="O8" i="13"/>
  <c r="Q8" i="13"/>
  <c r="V8" i="13"/>
  <c r="G10" i="13"/>
  <c r="I10" i="13"/>
  <c r="K10" i="13"/>
  <c r="O10" i="13"/>
  <c r="Q10" i="13"/>
  <c r="V10" i="13"/>
  <c r="G12" i="13"/>
  <c r="M12" i="13" s="1"/>
  <c r="I12" i="13"/>
  <c r="K12" i="13"/>
  <c r="O12" i="13"/>
  <c r="Q12" i="13"/>
  <c r="V12" i="13"/>
  <c r="G14" i="13"/>
  <c r="M14" i="13" s="1"/>
  <c r="I14" i="13"/>
  <c r="K14" i="13"/>
  <c r="O14" i="13"/>
  <c r="Q14" i="13"/>
  <c r="V14" i="13"/>
  <c r="G16" i="13"/>
  <c r="M16" i="13" s="1"/>
  <c r="I16" i="13"/>
  <c r="K16" i="13"/>
  <c r="O16" i="13"/>
  <c r="Q16" i="13"/>
  <c r="V16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9" i="13"/>
  <c r="M29" i="13" s="1"/>
  <c r="I29" i="13"/>
  <c r="K29" i="13"/>
  <c r="O29" i="13"/>
  <c r="Q29" i="13"/>
  <c r="V29" i="13"/>
  <c r="G32" i="13"/>
  <c r="M32" i="13" s="1"/>
  <c r="I32" i="13"/>
  <c r="K32" i="13"/>
  <c r="O32" i="13"/>
  <c r="Q32" i="13"/>
  <c r="V32" i="13"/>
  <c r="G34" i="13"/>
  <c r="M34" i="13" s="1"/>
  <c r="I34" i="13"/>
  <c r="K34" i="13"/>
  <c r="O34" i="13"/>
  <c r="Q34" i="13"/>
  <c r="V34" i="13"/>
  <c r="G37" i="13"/>
  <c r="M37" i="13" s="1"/>
  <c r="I37" i="13"/>
  <c r="K37" i="13"/>
  <c r="O37" i="13"/>
  <c r="Q37" i="13"/>
  <c r="V37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3" i="13"/>
  <c r="M43" i="13" s="1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50" i="13"/>
  <c r="M50" i="13" s="1"/>
  <c r="I50" i="13"/>
  <c r="K50" i="13"/>
  <c r="O50" i="13"/>
  <c r="Q50" i="13"/>
  <c r="V50" i="13"/>
  <c r="G56" i="13"/>
  <c r="M56" i="13" s="1"/>
  <c r="I56" i="13"/>
  <c r="K56" i="13"/>
  <c r="O56" i="13"/>
  <c r="Q56" i="13"/>
  <c r="V56" i="13"/>
  <c r="G58" i="13"/>
  <c r="M58" i="13" s="1"/>
  <c r="I58" i="13"/>
  <c r="K58" i="13"/>
  <c r="O58" i="13"/>
  <c r="Q58" i="13"/>
  <c r="V58" i="13"/>
  <c r="G61" i="13"/>
  <c r="M61" i="13" s="1"/>
  <c r="I61" i="13"/>
  <c r="K61" i="13"/>
  <c r="O61" i="13"/>
  <c r="Q61" i="13"/>
  <c r="V61" i="13"/>
  <c r="G64" i="13"/>
  <c r="M64" i="13" s="1"/>
  <c r="I64" i="13"/>
  <c r="K64" i="13"/>
  <c r="O64" i="13"/>
  <c r="Q64" i="13"/>
  <c r="V64" i="13"/>
  <c r="G65" i="13"/>
  <c r="M65" i="13" s="1"/>
  <c r="I65" i="13"/>
  <c r="K65" i="13"/>
  <c r="O65" i="13"/>
  <c r="Q65" i="13"/>
  <c r="V65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71" i="13"/>
  <c r="M71" i="13" s="1"/>
  <c r="I71" i="13"/>
  <c r="K71" i="13"/>
  <c r="O71" i="13"/>
  <c r="Q71" i="13"/>
  <c r="V71" i="13"/>
  <c r="G77" i="13"/>
  <c r="M77" i="13" s="1"/>
  <c r="I77" i="13"/>
  <c r="K77" i="13"/>
  <c r="O77" i="13"/>
  <c r="Q77" i="13"/>
  <c r="V77" i="13"/>
  <c r="G79" i="13"/>
  <c r="M79" i="13" s="1"/>
  <c r="I79" i="13"/>
  <c r="K79" i="13"/>
  <c r="O79" i="13"/>
  <c r="Q79" i="13"/>
  <c r="V79" i="13"/>
  <c r="G86" i="13"/>
  <c r="M86" i="13" s="1"/>
  <c r="I86" i="13"/>
  <c r="K86" i="13"/>
  <c r="O86" i="13"/>
  <c r="Q86" i="13"/>
  <c r="V86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3" i="13"/>
  <c r="M93" i="13" s="1"/>
  <c r="I93" i="13"/>
  <c r="K93" i="13"/>
  <c r="O93" i="13"/>
  <c r="Q93" i="13"/>
  <c r="V93" i="13"/>
  <c r="G94" i="13"/>
  <c r="M94" i="13" s="1"/>
  <c r="I94" i="13"/>
  <c r="K94" i="13"/>
  <c r="O94" i="13"/>
  <c r="Q94" i="13"/>
  <c r="V94" i="13"/>
  <c r="G96" i="13"/>
  <c r="M96" i="13" s="1"/>
  <c r="I96" i="13"/>
  <c r="K96" i="13"/>
  <c r="O96" i="13"/>
  <c r="Q96" i="13"/>
  <c r="V96" i="13"/>
  <c r="G99" i="13"/>
  <c r="M99" i="13" s="1"/>
  <c r="I99" i="13"/>
  <c r="K99" i="13"/>
  <c r="O99" i="13"/>
  <c r="Q99" i="13"/>
  <c r="V99" i="13"/>
  <c r="G101" i="13"/>
  <c r="M101" i="13" s="1"/>
  <c r="I101" i="13"/>
  <c r="K101" i="13"/>
  <c r="O101" i="13"/>
  <c r="Q101" i="13"/>
  <c r="V101" i="13"/>
  <c r="G105" i="13"/>
  <c r="M105" i="13" s="1"/>
  <c r="I105" i="13"/>
  <c r="K105" i="13"/>
  <c r="O105" i="13"/>
  <c r="Q105" i="13"/>
  <c r="V105" i="13"/>
  <c r="G109" i="13"/>
  <c r="M109" i="13" s="1"/>
  <c r="I109" i="13"/>
  <c r="K109" i="13"/>
  <c r="O109" i="13"/>
  <c r="Q109" i="13"/>
  <c r="V109" i="13"/>
  <c r="G112" i="13"/>
  <c r="I112" i="13"/>
  <c r="K112" i="13"/>
  <c r="O112" i="13"/>
  <c r="Q112" i="13"/>
  <c r="V112" i="13"/>
  <c r="G113" i="13"/>
  <c r="M113" i="13" s="1"/>
  <c r="I113" i="13"/>
  <c r="K113" i="13"/>
  <c r="O113" i="13"/>
  <c r="Q113" i="13"/>
  <c r="V113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O119" i="13"/>
  <c r="Q119" i="13"/>
  <c r="V119" i="13"/>
  <c r="G121" i="13"/>
  <c r="I121" i="13"/>
  <c r="K121" i="13"/>
  <c r="O121" i="13"/>
  <c r="Q121" i="13"/>
  <c r="V121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M128" i="13" s="1"/>
  <c r="I128" i="13"/>
  <c r="K128" i="13"/>
  <c r="O128" i="13"/>
  <c r="Q128" i="13"/>
  <c r="V128" i="13"/>
  <c r="G131" i="13"/>
  <c r="M131" i="13" s="1"/>
  <c r="M130" i="13" s="1"/>
  <c r="I131" i="13"/>
  <c r="I130" i="13" s="1"/>
  <c r="K131" i="13"/>
  <c r="K130" i="13" s="1"/>
  <c r="O131" i="13"/>
  <c r="O130" i="13" s="1"/>
  <c r="Q131" i="13"/>
  <c r="Q130" i="13" s="1"/>
  <c r="V131" i="13"/>
  <c r="V130" i="13" s="1"/>
  <c r="G134" i="13"/>
  <c r="I134" i="13"/>
  <c r="K134" i="13"/>
  <c r="O134" i="13"/>
  <c r="Q134" i="13"/>
  <c r="V134" i="13"/>
  <c r="G137" i="13"/>
  <c r="M137" i="13" s="1"/>
  <c r="I137" i="13"/>
  <c r="K137" i="13"/>
  <c r="O137" i="13"/>
  <c r="Q137" i="13"/>
  <c r="V137" i="13"/>
  <c r="G139" i="13"/>
  <c r="M139" i="13" s="1"/>
  <c r="I139" i="13"/>
  <c r="K139" i="13"/>
  <c r="O139" i="13"/>
  <c r="Q139" i="13"/>
  <c r="V139" i="13"/>
  <c r="G142" i="13"/>
  <c r="M142" i="13" s="1"/>
  <c r="I142" i="13"/>
  <c r="K142" i="13"/>
  <c r="O142" i="13"/>
  <c r="Q142" i="13"/>
  <c r="V142" i="13"/>
  <c r="G145" i="13"/>
  <c r="I145" i="13"/>
  <c r="K145" i="13"/>
  <c r="O145" i="13"/>
  <c r="Q145" i="13"/>
  <c r="V145" i="13"/>
  <c r="G147" i="13"/>
  <c r="M147" i="13" s="1"/>
  <c r="I147" i="13"/>
  <c r="K147" i="13"/>
  <c r="O147" i="13"/>
  <c r="Q147" i="13"/>
  <c r="V147" i="13"/>
  <c r="G149" i="13"/>
  <c r="M149" i="13" s="1"/>
  <c r="I149" i="13"/>
  <c r="K149" i="13"/>
  <c r="O149" i="13"/>
  <c r="Q149" i="13"/>
  <c r="V149" i="13"/>
  <c r="G151" i="13"/>
  <c r="M151" i="13" s="1"/>
  <c r="I151" i="13"/>
  <c r="K151" i="13"/>
  <c r="O151" i="13"/>
  <c r="Q151" i="13"/>
  <c r="V151" i="13"/>
  <c r="G154" i="13"/>
  <c r="M154" i="13" s="1"/>
  <c r="I154" i="13"/>
  <c r="K154" i="13"/>
  <c r="O154" i="13"/>
  <c r="Q154" i="13"/>
  <c r="V154" i="13"/>
  <c r="G155" i="13"/>
  <c r="I155" i="13"/>
  <c r="K155" i="13"/>
  <c r="O155" i="13"/>
  <c r="Q155" i="13"/>
  <c r="V155" i="13"/>
  <c r="G157" i="13"/>
  <c r="I157" i="13"/>
  <c r="K157" i="13"/>
  <c r="O157" i="13"/>
  <c r="Q157" i="13"/>
  <c r="V157" i="13"/>
  <c r="G160" i="13"/>
  <c r="M160" i="13" s="1"/>
  <c r="I160" i="13"/>
  <c r="K160" i="13"/>
  <c r="O160" i="13"/>
  <c r="Q160" i="13"/>
  <c r="V160" i="13"/>
  <c r="G163" i="13"/>
  <c r="M163" i="13" s="1"/>
  <c r="I163" i="13"/>
  <c r="K163" i="13"/>
  <c r="O163" i="13"/>
  <c r="Q163" i="13"/>
  <c r="V163" i="13"/>
  <c r="G164" i="13"/>
  <c r="M164" i="13" s="1"/>
  <c r="I164" i="13"/>
  <c r="K164" i="13"/>
  <c r="O164" i="13"/>
  <c r="Q164" i="13"/>
  <c r="V164" i="13"/>
  <c r="G165" i="13"/>
  <c r="M165" i="13" s="1"/>
  <c r="I165" i="13"/>
  <c r="K165" i="13"/>
  <c r="O165" i="13"/>
  <c r="Q165" i="13"/>
  <c r="V165" i="13"/>
  <c r="G166" i="13"/>
  <c r="M166" i="13" s="1"/>
  <c r="I166" i="13"/>
  <c r="K166" i="13"/>
  <c r="O166" i="13"/>
  <c r="Q166" i="13"/>
  <c r="V166" i="13"/>
  <c r="G168" i="13"/>
  <c r="M168" i="13" s="1"/>
  <c r="I168" i="13"/>
  <c r="K168" i="13"/>
  <c r="O168" i="13"/>
  <c r="Q168" i="13"/>
  <c r="V168" i="13"/>
  <c r="G171" i="13"/>
  <c r="M171" i="13" s="1"/>
  <c r="I171" i="13"/>
  <c r="K171" i="13"/>
  <c r="O171" i="13"/>
  <c r="Q171" i="13"/>
  <c r="V171" i="13"/>
  <c r="G173" i="13"/>
  <c r="M173" i="13" s="1"/>
  <c r="I173" i="13"/>
  <c r="K173" i="13"/>
  <c r="O173" i="13"/>
  <c r="Q173" i="13"/>
  <c r="V173" i="13"/>
  <c r="G174" i="13"/>
  <c r="M174" i="13" s="1"/>
  <c r="I174" i="13"/>
  <c r="K174" i="13"/>
  <c r="O174" i="13"/>
  <c r="Q174" i="13"/>
  <c r="V174" i="13"/>
  <c r="G176" i="13"/>
  <c r="M176" i="13" s="1"/>
  <c r="I176" i="13"/>
  <c r="K176" i="13"/>
  <c r="O176" i="13"/>
  <c r="Q176" i="13"/>
  <c r="V176" i="13"/>
  <c r="G180" i="13"/>
  <c r="M180" i="13" s="1"/>
  <c r="I180" i="13"/>
  <c r="K180" i="13"/>
  <c r="O180" i="13"/>
  <c r="Q180" i="13"/>
  <c r="V180" i="13"/>
  <c r="G184" i="13"/>
  <c r="I184" i="13"/>
  <c r="K184" i="13"/>
  <c r="O184" i="13"/>
  <c r="Q184" i="13"/>
  <c r="V184" i="13"/>
  <c r="G185" i="13"/>
  <c r="M185" i="13" s="1"/>
  <c r="I185" i="13"/>
  <c r="K185" i="13"/>
  <c r="O185" i="13"/>
  <c r="Q185" i="13"/>
  <c r="V185" i="13"/>
  <c r="G186" i="13"/>
  <c r="M186" i="13" s="1"/>
  <c r="I186" i="13"/>
  <c r="K186" i="13"/>
  <c r="O186" i="13"/>
  <c r="Q186" i="13"/>
  <c r="V186" i="13"/>
  <c r="G187" i="13"/>
  <c r="M187" i="13" s="1"/>
  <c r="I187" i="13"/>
  <c r="K187" i="13"/>
  <c r="O187" i="13"/>
  <c r="Q187" i="13"/>
  <c r="V187" i="13"/>
  <c r="G188" i="13"/>
  <c r="M188" i="13" s="1"/>
  <c r="I188" i="13"/>
  <c r="K188" i="13"/>
  <c r="O188" i="13"/>
  <c r="Q188" i="13"/>
  <c r="V188" i="13"/>
  <c r="G191" i="13"/>
  <c r="M191" i="13" s="1"/>
  <c r="I191" i="13"/>
  <c r="K191" i="13"/>
  <c r="O191" i="13"/>
  <c r="Q191" i="13"/>
  <c r="V191" i="13"/>
  <c r="G193" i="13"/>
  <c r="M193" i="13" s="1"/>
  <c r="I193" i="13"/>
  <c r="K193" i="13"/>
  <c r="O193" i="13"/>
  <c r="Q193" i="13"/>
  <c r="V193" i="13"/>
  <c r="G195" i="13"/>
  <c r="M195" i="13" s="1"/>
  <c r="I195" i="13"/>
  <c r="K195" i="13"/>
  <c r="O195" i="13"/>
  <c r="Q195" i="13"/>
  <c r="V195" i="13"/>
  <c r="G197" i="13"/>
  <c r="M197" i="13" s="1"/>
  <c r="I197" i="13"/>
  <c r="K197" i="13"/>
  <c r="O197" i="13"/>
  <c r="Q197" i="13"/>
  <c r="V197" i="13"/>
  <c r="G199" i="13"/>
  <c r="M199" i="13" s="1"/>
  <c r="I199" i="13"/>
  <c r="K199" i="13"/>
  <c r="O199" i="13"/>
  <c r="Q199" i="13"/>
  <c r="V199" i="13"/>
  <c r="G200" i="13"/>
  <c r="M200" i="13" s="1"/>
  <c r="I200" i="13"/>
  <c r="K200" i="13"/>
  <c r="O200" i="13"/>
  <c r="Q200" i="13"/>
  <c r="V200" i="13"/>
  <c r="G205" i="13"/>
  <c r="M205" i="13" s="1"/>
  <c r="I205" i="13"/>
  <c r="K205" i="13"/>
  <c r="O205" i="13"/>
  <c r="Q205" i="13"/>
  <c r="V205" i="13"/>
  <c r="G206" i="13"/>
  <c r="I206" i="13"/>
  <c r="K206" i="13"/>
  <c r="O206" i="13"/>
  <c r="Q206" i="13"/>
  <c r="V206" i="13"/>
  <c r="G207" i="13"/>
  <c r="M207" i="13" s="1"/>
  <c r="I207" i="13"/>
  <c r="K207" i="13"/>
  <c r="O207" i="13"/>
  <c r="Q207" i="13"/>
  <c r="V207" i="13"/>
  <c r="G208" i="13"/>
  <c r="M208" i="13" s="1"/>
  <c r="I208" i="13"/>
  <c r="K208" i="13"/>
  <c r="O208" i="13"/>
  <c r="Q208" i="13"/>
  <c r="V208" i="13"/>
  <c r="G210" i="13"/>
  <c r="M210" i="13" s="1"/>
  <c r="I210" i="13"/>
  <c r="K210" i="13"/>
  <c r="O210" i="13"/>
  <c r="Q210" i="13"/>
  <c r="V210" i="13"/>
  <c r="G213" i="13"/>
  <c r="M213" i="13" s="1"/>
  <c r="I213" i="13"/>
  <c r="K213" i="13"/>
  <c r="O213" i="13"/>
  <c r="Q213" i="13"/>
  <c r="V213" i="13"/>
  <c r="AE216" i="13"/>
  <c r="F42" i="1" s="1"/>
  <c r="G8" i="12"/>
  <c r="I8" i="12"/>
  <c r="K8" i="12"/>
  <c r="O8" i="12"/>
  <c r="Q8" i="12"/>
  <c r="V8" i="12"/>
  <c r="G10" i="12"/>
  <c r="I10" i="12"/>
  <c r="K10" i="12"/>
  <c r="O10" i="12"/>
  <c r="Q10" i="12"/>
  <c r="V10" i="12"/>
  <c r="AE12" i="12"/>
  <c r="F40" i="1" s="1"/>
  <c r="I20" i="1"/>
  <c r="G104" i="13" l="1"/>
  <c r="I55" i="1" s="1"/>
  <c r="Q104" i="13"/>
  <c r="K133" i="13"/>
  <c r="V153" i="13"/>
  <c r="I153" i="13"/>
  <c r="Q204" i="13"/>
  <c r="V209" i="13"/>
  <c r="G204" i="13"/>
  <c r="V167" i="13"/>
  <c r="Q31" i="14"/>
  <c r="I209" i="13"/>
  <c r="Q153" i="13"/>
  <c r="G130" i="13"/>
  <c r="I57" i="1" s="1"/>
  <c r="K116" i="13"/>
  <c r="K209" i="13"/>
  <c r="O156" i="13"/>
  <c r="I156" i="13"/>
  <c r="O153" i="13"/>
  <c r="O144" i="13"/>
  <c r="I144" i="13"/>
  <c r="O133" i="13"/>
  <c r="M8" i="12"/>
  <c r="AF12" i="12"/>
  <c r="G41" i="1" s="1"/>
  <c r="M10" i="12"/>
  <c r="V7" i="12"/>
  <c r="I7" i="12"/>
  <c r="Q7" i="12"/>
  <c r="V175" i="13"/>
  <c r="Q133" i="13"/>
  <c r="K44" i="13"/>
  <c r="K36" i="14"/>
  <c r="O7" i="14"/>
  <c r="O7" i="12"/>
  <c r="O209" i="13"/>
  <c r="V204" i="13"/>
  <c r="I204" i="13"/>
  <c r="K204" i="13"/>
  <c r="K167" i="13"/>
  <c r="Q167" i="13"/>
  <c r="K156" i="13"/>
  <c r="K144" i="13"/>
  <c r="V133" i="13"/>
  <c r="O116" i="13"/>
  <c r="V116" i="13"/>
  <c r="I116" i="13"/>
  <c r="K104" i="13"/>
  <c r="I7" i="13"/>
  <c r="Q36" i="14"/>
  <c r="O36" i="14"/>
  <c r="O31" i="14"/>
  <c r="K7" i="14"/>
  <c r="I175" i="13"/>
  <c r="I167" i="13"/>
  <c r="K7" i="12"/>
  <c r="Q209" i="13"/>
  <c r="O175" i="13"/>
  <c r="O167" i="13"/>
  <c r="V156" i="13"/>
  <c r="G153" i="13"/>
  <c r="I60" i="1" s="1"/>
  <c r="K153" i="13"/>
  <c r="V144" i="13"/>
  <c r="Q116" i="13"/>
  <c r="V104" i="13"/>
  <c r="I104" i="13"/>
  <c r="K7" i="13"/>
  <c r="Q7" i="13"/>
  <c r="K31" i="14"/>
  <c r="V7" i="14"/>
  <c r="I7" i="14"/>
  <c r="O104" i="13"/>
  <c r="Q44" i="13"/>
  <c r="G7" i="12"/>
  <c r="I70" i="1" s="1"/>
  <c r="I19" i="1" s="1"/>
  <c r="O204" i="13"/>
  <c r="Q175" i="13"/>
  <c r="K175" i="13"/>
  <c r="G167" i="13"/>
  <c r="I62" i="1" s="1"/>
  <c r="Q156" i="13"/>
  <c r="Q144" i="13"/>
  <c r="I133" i="13"/>
  <c r="O44" i="13"/>
  <c r="V44" i="13"/>
  <c r="I44" i="13"/>
  <c r="V7" i="13"/>
  <c r="O7" i="13"/>
  <c r="V36" i="14"/>
  <c r="I36" i="14"/>
  <c r="V31" i="14"/>
  <c r="I31" i="14"/>
  <c r="Q7" i="14"/>
  <c r="F41" i="1"/>
  <c r="G209" i="13"/>
  <c r="I66" i="1" s="1"/>
  <c r="M209" i="13"/>
  <c r="M206" i="13"/>
  <c r="M204" i="13" s="1"/>
  <c r="G175" i="13"/>
  <c r="I63" i="1" s="1"/>
  <c r="G156" i="13"/>
  <c r="I61" i="1" s="1"/>
  <c r="G144" i="13"/>
  <c r="I59" i="1" s="1"/>
  <c r="G133" i="13"/>
  <c r="I58" i="1" s="1"/>
  <c r="M134" i="13"/>
  <c r="G116" i="13"/>
  <c r="I56" i="1" s="1"/>
  <c r="M121" i="13"/>
  <c r="AF216" i="13"/>
  <c r="G42" i="1" s="1"/>
  <c r="H42" i="1" s="1"/>
  <c r="I42" i="1" s="1"/>
  <c r="G7" i="13"/>
  <c r="I53" i="1" s="1"/>
  <c r="F43" i="1"/>
  <c r="G36" i="14"/>
  <c r="I69" i="1" s="1"/>
  <c r="G31" i="14"/>
  <c r="I68" i="1" s="1"/>
  <c r="G7" i="14"/>
  <c r="I67" i="1" s="1"/>
  <c r="F39" i="1"/>
  <c r="F45" i="1"/>
  <c r="M31" i="14"/>
  <c r="AF143" i="14"/>
  <c r="M39" i="14"/>
  <c r="M36" i="14" s="1"/>
  <c r="M15" i="14"/>
  <c r="M7" i="14" s="1"/>
  <c r="M133" i="13"/>
  <c r="M44" i="13"/>
  <c r="M167" i="13"/>
  <c r="M116" i="13"/>
  <c r="M184" i="13"/>
  <c r="M175" i="13" s="1"/>
  <c r="M157" i="13"/>
  <c r="M156" i="13" s="1"/>
  <c r="M145" i="13"/>
  <c r="M144" i="13" s="1"/>
  <c r="G44" i="13"/>
  <c r="I54" i="1" s="1"/>
  <c r="M155" i="13"/>
  <c r="M153" i="13" s="1"/>
  <c r="M112" i="13"/>
  <c r="M104" i="13" s="1"/>
  <c r="M10" i="13"/>
  <c r="M7" i="13" s="1"/>
  <c r="J28" i="1"/>
  <c r="J26" i="1"/>
  <c r="G38" i="1"/>
  <c r="F38" i="1"/>
  <c r="J23" i="1"/>
  <c r="J24" i="1"/>
  <c r="J25" i="1"/>
  <c r="J27" i="1"/>
  <c r="E24" i="1"/>
  <c r="E26" i="1"/>
  <c r="I65" i="1" l="1"/>
  <c r="I17" i="1" s="1"/>
  <c r="G216" i="13"/>
  <c r="M7" i="12"/>
  <c r="G40" i="1"/>
  <c r="H40" i="1" s="1"/>
  <c r="I40" i="1" s="1"/>
  <c r="H41" i="1"/>
  <c r="I41" i="1" s="1"/>
  <c r="G12" i="12"/>
  <c r="I16" i="1"/>
  <c r="G43" i="1"/>
  <c r="H43" i="1" s="1"/>
  <c r="I43" i="1" s="1"/>
  <c r="I18" i="1"/>
  <c r="G143" i="14"/>
  <c r="F46" i="1"/>
  <c r="G45" i="1"/>
  <c r="H45" i="1" s="1"/>
  <c r="I45" i="1" s="1"/>
  <c r="G39" i="1"/>
  <c r="G46" i="1" s="1"/>
  <c r="G25" i="1" s="1"/>
  <c r="A25" i="1" s="1"/>
  <c r="G44" i="1"/>
  <c r="H44" i="1" s="1"/>
  <c r="I44" i="1" s="1"/>
  <c r="I71" i="1" l="1"/>
  <c r="I21" i="1"/>
  <c r="G26" i="1"/>
  <c r="A26" i="1"/>
  <c r="H39" i="1"/>
  <c r="G23" i="1"/>
  <c r="A23" i="1" s="1"/>
  <c r="G28" i="1"/>
  <c r="J70" i="1" l="1"/>
  <c r="J64" i="1"/>
  <c r="J56" i="1"/>
  <c r="J68" i="1"/>
  <c r="J67" i="1"/>
  <c r="J66" i="1"/>
  <c r="J54" i="1"/>
  <c r="J62" i="1"/>
  <c r="J55" i="1"/>
  <c r="J59" i="1"/>
  <c r="J65" i="1"/>
  <c r="J61" i="1"/>
  <c r="J60" i="1"/>
  <c r="J63" i="1"/>
  <c r="J58" i="1"/>
  <c r="J57" i="1"/>
  <c r="J53" i="1"/>
  <c r="J69" i="1"/>
  <c r="I39" i="1"/>
  <c r="I46" i="1" s="1"/>
  <c r="H46" i="1"/>
  <c r="A24" i="1"/>
  <c r="G24" i="1"/>
  <c r="A27" i="1" s="1"/>
  <c r="J71" i="1" l="1"/>
  <c r="G29" i="1"/>
  <c r="G27" i="1" s="1"/>
  <c r="A29" i="1"/>
  <c r="J43" i="1"/>
  <c r="J39" i="1"/>
  <c r="J46" i="1" s="1"/>
  <c r="J40" i="1"/>
  <c r="J44" i="1"/>
  <c r="J42" i="1"/>
  <c r="J45" i="1"/>
  <c r="J4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dell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dell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dell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<sst xmlns="http://schemas.openxmlformats.org/spreadsheetml/2006/main" count="2115" uniqueCount="690">
  <si>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</si>
  <si>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</si>
  <si>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</si>
  <si>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</si>
  <si>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</si>
  <si>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</si>
  <si>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</si>
  <si>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</si>
  <si>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</si>
  <si>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</si>
  <si>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</si>
  <si>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</si>
  <si>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</si>
  <si>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</si>
  <si>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</si>
  <si>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</si>
  <si>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</si>
  <si>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</si>
  <si>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</si>
  <si>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</si>
  <si>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</si>
  <si>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</si>
  <si>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</si>
  <si>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</si>
  <si>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</si>
  <si>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</si>
  <si>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</si>
  <si>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</si>
  <si>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</si>
  <si>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</si>
  <si>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</si>
  <si>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</si>
  <si>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</si>
  <si>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</si>
  <si>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</si>
  <si>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</si>
  <si>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</si>
  <si>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</si>
  <si>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</si>
  <si>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</si>
  <si>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</si>
  <si>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</si>
  <si>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</si>
  <si>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298</t>
  </si>
  <si>
    <t>Kašna na Karlově náměstí v Třebíči - východní část</t>
  </si>
  <si>
    <t>Stavba</t>
  </si>
  <si>
    <t>001</t>
  </si>
  <si>
    <t>Vedlejší a ostatní náklady</t>
  </si>
  <si>
    <t>1</t>
  </si>
  <si>
    <t>705 A</t>
  </si>
  <si>
    <t>Vodní prvek č.2 - kašna včetně stavební části</t>
  </si>
  <si>
    <t>Kašna včetně stavební části</t>
  </si>
  <si>
    <t>705 B</t>
  </si>
  <si>
    <t>Technologie vodního prvku č.2 včetně technologické šachty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</si>
  <si>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</si>
  <si>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</si>
  <si>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</si>
  <si>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</si>
  <si>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</si>
  <si>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</si>
  <si>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</si>
  <si>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</si>
  <si>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</si>
  <si>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</si>
  <si>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</si>
  <si>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</si>
  <si>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</si>
  <si>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</si>
  <si>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</si>
  <si>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</si>
  <si>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</si>
  <si>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</si>
  <si>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</si>
  <si>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</si>
  <si>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</si>
  <si>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</si>
  <si>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</si>
  <si>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767</t>
  </si>
  <si>
    <t>Konstrukce zámečnické</t>
  </si>
  <si>
    <t>782</t>
  </si>
  <si>
    <t>Konstrukce z přírodního kamene</t>
  </si>
  <si>
    <t>783</t>
  </si>
  <si>
    <t>Nátěry</t>
  </si>
  <si>
    <t>M21</t>
  </si>
  <si>
    <t>Elektromontáže</t>
  </si>
  <si>
    <t>M35</t>
  </si>
  <si>
    <t>Montáže čerpadel, kompresorů</t>
  </si>
  <si>
    <t>M99</t>
  </si>
  <si>
    <t>Ostatní práce "M"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</si>
  <si>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</si>
  <si>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</si>
  <si>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</si>
  <si>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</si>
  <si>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</si>
  <si>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</si>
  <si>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</si>
  <si>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</si>
  <si>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</si>
  <si>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</si>
  <si>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</si>
  <si>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</si>
  <si>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</si>
  <si>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</si>
  <si>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</si>
  <si>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</si>
  <si>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</si>
  <si>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</si>
  <si>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</si>
  <si>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</si>
  <si>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</si>
  <si>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</si>
  <si>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</si>
  <si>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</si>
  <si>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</si>
  <si>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</si>
  <si>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</si>
  <si>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</si>
  <si>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</si>
  <si>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</si>
  <si>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</si>
  <si>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</si>
  <si>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20/ I</t>
  </si>
  <si>
    <t>Indiv</t>
  </si>
  <si>
    <t>VRN</t>
  </si>
  <si>
    <t>POL99_8</t>
  </si>
  <si>
    <t>005124010R</t>
  </si>
  <si>
    <t>Koordinační činnost</t>
  </si>
  <si>
    <t>SUM</t>
  </si>
  <si>
    <t>Poznámky uchazeče k zadání</t>
  </si>
  <si>
    <t>POPUZIV</t>
  </si>
  <si>
    <t>END</t>
  </si>
  <si>
    <t>122201101</t>
  </si>
  <si>
    <t>Odkopávky nezapažené v hor. 3 do 100 m3</t>
  </si>
  <si>
    <t>m3</t>
  </si>
  <si>
    <t>Práce</t>
  </si>
  <si>
    <t>POL1_</t>
  </si>
  <si>
    <t>3,14*5,0*5,0*0,5</t>
  </si>
  <si>
    <t>VV</t>
  </si>
  <si>
    <t>122201109</t>
  </si>
  <si>
    <t>Příplatek za lepivost - odkopávky v hor. 3</t>
  </si>
  <si>
    <t>39,25*0,5</t>
  </si>
  <si>
    <t>131201112</t>
  </si>
  <si>
    <t>Hloubení nezapaž. jam hor.3 do 1000 m3, STROJNĚ</t>
  </si>
  <si>
    <t>strojovna technoligie : 7,6*5,4*3,1+1,2*1,2*0,2</t>
  </si>
  <si>
    <t>131201119</t>
  </si>
  <si>
    <t>Příplatek za lepivost - hloubení nezap.jam v hor.3</t>
  </si>
  <si>
    <t>127,512*0,5</t>
  </si>
  <si>
    <t>132201210</t>
  </si>
  <si>
    <t>Hloubení rýh š.do 200 cm hor.3 do 50 m3,STROJNĚ</t>
  </si>
  <si>
    <t>3,14*(4,2*4,2-2,4*2,4)*0,93</t>
  </si>
  <si>
    <t>12,5*0,8*0,93</t>
  </si>
  <si>
    <t>132201219</t>
  </si>
  <si>
    <t>Přípl.za lepivost,hloubení rýh 200cm,hor.3,STROJNĚ</t>
  </si>
  <si>
    <t>43,992*0,5</t>
  </si>
  <si>
    <t>161101102</t>
  </si>
  <si>
    <t>Svislé přemístění výkopku z hor.1-4 do 4,0 m</t>
  </si>
  <si>
    <t>127,512/100*16</t>
  </si>
  <si>
    <t>162501102</t>
  </si>
  <si>
    <t>Vodorovné přemístění výkopku z hor.1-4 do 3000 m</t>
  </si>
  <si>
    <t>mezideponie ulice Řípovská : 7,499+68,848</t>
  </si>
  <si>
    <t>zpětný dovoz : 76,347</t>
  </si>
  <si>
    <t>162701105</t>
  </si>
  <si>
    <t>Vodorovné přemístění výkopku z hor.1-4 do 10000 m</t>
  </si>
  <si>
    <t>162701109</t>
  </si>
  <si>
    <t>Příplatek k vod. přemístění hor.1-4 za další 1 km</t>
  </si>
  <si>
    <t>134,457*50</t>
  </si>
  <si>
    <t>167101101</t>
  </si>
  <si>
    <t>Nakládání výkopku z hor.1-4 v množství do 100 m3</t>
  </si>
  <si>
    <t>167101102</t>
  </si>
  <si>
    <t>Nakládání výkopku z hor.1-4 v množství nad 100 m3</t>
  </si>
  <si>
    <t>odvoz na skládku : 39,25+127,512+43,992-7,449-68,848</t>
  </si>
  <si>
    <t>174101102</t>
  </si>
  <si>
    <t>Zásyp ruční se zhutněním</t>
  </si>
  <si>
    <t>12,5*0,28*0,93</t>
  </si>
  <si>
    <t>3,14*6,85*0,65*0,3</t>
  </si>
  <si>
    <t>175101201</t>
  </si>
  <si>
    <t>Obsyp objektu bez prohození sypaniny</t>
  </si>
  <si>
    <t>strojovna technoligie : (7,6*5,4-5,2*2,8)*2,6</t>
  </si>
  <si>
    <t>175101209</t>
  </si>
  <si>
    <t>Příplatek za prohození sypaniny pro obsyp objektu</t>
  </si>
  <si>
    <t>181101111</t>
  </si>
  <si>
    <t>Úprava pláně v zářezech se zhutněním - ručně</t>
  </si>
  <si>
    <t>m2</t>
  </si>
  <si>
    <t>kašna : 3,14*5,0*5,0</t>
  </si>
  <si>
    <t>strojovna technoligie : 7,6*5,4</t>
  </si>
  <si>
    <t>199000002</t>
  </si>
  <si>
    <t>Poplatek za skládku horniny 1- 4</t>
  </si>
  <si>
    <t>271531112</t>
  </si>
  <si>
    <t>Polštář základu z kameniva hr. drceného 32-63 mm</t>
  </si>
  <si>
    <t xml:space="preserve">kašna : </t>
  </si>
  <si>
    <t>mezi základové pasy -1/3 objemu : 3,14*6,85*0,65*0,25*0,33</t>
  </si>
  <si>
    <t>3,14*2,4*2,4*0,25*0,33</t>
  </si>
  <si>
    <t>strojovna : 6,4*4,0*0,3</t>
  </si>
  <si>
    <t>271531114</t>
  </si>
  <si>
    <t>Polštář základu z kameniva drceného 8-16 mm</t>
  </si>
  <si>
    <t>pod základové pasy : 3,14*7,85*0,45*0,1</t>
  </si>
  <si>
    <t>3,14*5,7*0,7*0,1</t>
  </si>
  <si>
    <t>12,5*0,8*0,1</t>
  </si>
  <si>
    <t>mezi základové pasy -2/3 objemu : 3,14*6,85*0,65*0,25*0,33*2</t>
  </si>
  <si>
    <t>3,14*2,4*2,4*0,25*0,33*2</t>
  </si>
  <si>
    <t>273313511</t>
  </si>
  <si>
    <t xml:space="preserve">Beton základových desek prostý C 12/15 </t>
  </si>
  <si>
    <t>strojovna - podkladní beton : 5,4*3,0*0,1</t>
  </si>
  <si>
    <t>273316131</t>
  </si>
  <si>
    <t>Základ.desky z betonu prostého vodostaveb. C25/30 XC4, XF3, XD1</t>
  </si>
  <si>
    <t>kašna : 3,14*3,0*3,0*0,2</t>
  </si>
  <si>
    <t>strojovna : (5,2*2,8-0,3*0,3+0,8*0,8)*0,2</t>
  </si>
  <si>
    <t>273351215</t>
  </si>
  <si>
    <t>Bednění stěn základových desek - zřízení</t>
  </si>
  <si>
    <t>strojovna - podkladní beton : (5,4+3,0)*2*0,1</t>
  </si>
  <si>
    <t>ŽB deska : (5,2+2,8+0,3*2+0,8*2)*2*0,2</t>
  </si>
  <si>
    <t>273351216</t>
  </si>
  <si>
    <t>Bednění stěn základových desek - odstranění</t>
  </si>
  <si>
    <t>273356031</t>
  </si>
  <si>
    <t>Bednění základových desek,plochy zaoblené, zřízení</t>
  </si>
  <si>
    <t>3,14*6,0*0,2</t>
  </si>
  <si>
    <t>273356032</t>
  </si>
  <si>
    <t>Bednění základových desek,plochy zaoblené,odbed.</t>
  </si>
  <si>
    <t>273361821</t>
  </si>
  <si>
    <t>Výztuž základových desek z beton. oceli 10505 (R)</t>
  </si>
  <si>
    <t>t</t>
  </si>
  <si>
    <t xml:space="preserve">bude upřesněno v dalším stupni PD : </t>
  </si>
  <si>
    <t>strojovna : 3,022*90,0*0,001</t>
  </si>
  <si>
    <t>274313511</t>
  </si>
  <si>
    <t xml:space="preserve">Beton základových pasů prostý C 12/15 </t>
  </si>
  <si>
    <t>podkladní beton : 3,14*7,85*0,45*0,05</t>
  </si>
  <si>
    <t>3,14*5,7*0,7*0,05</t>
  </si>
  <si>
    <t>12,5*0,8*0,05</t>
  </si>
  <si>
    <t>3,14*6,85*0,65*0,1</t>
  </si>
  <si>
    <t>3,14*2,4*2,4*0,1</t>
  </si>
  <si>
    <t>274313711</t>
  </si>
  <si>
    <t>Beton základových pasů prostý C 25/30 X, XF3, XD1C</t>
  </si>
  <si>
    <t>12,5*0,8*1,2</t>
  </si>
  <si>
    <t>274321411</t>
  </si>
  <si>
    <t>Železobeton základových pasů C 25/30 XC4, XF3, XD1</t>
  </si>
  <si>
    <t>3,14*7,85*0,45*0,53</t>
  </si>
  <si>
    <t>3,14*5,7*0,7*0,53</t>
  </si>
  <si>
    <t>3,14*(4,2*4,2-2,4*2,4)*0,3</t>
  </si>
  <si>
    <t>3,14*8,4*0,25*0,41</t>
  </si>
  <si>
    <t>3,14*5,7*0,7*0,35</t>
  </si>
  <si>
    <t>3,14*2,8*2,8*0,35</t>
  </si>
  <si>
    <t>274351215</t>
  </si>
  <si>
    <t>Bednění stěn základových pasů - zřízení</t>
  </si>
  <si>
    <t>(12,5+0,8)*2*0,4</t>
  </si>
  <si>
    <t>3,14*(8,4+5,0+7,9+6,15)*0,35</t>
  </si>
  <si>
    <t>3,14*5,68*0,35</t>
  </si>
  <si>
    <t>274351216</t>
  </si>
  <si>
    <t>Bednění stěn základových pasů - odstranění</t>
  </si>
  <si>
    <t>274354012</t>
  </si>
  <si>
    <t>Bednění prostupu základem do 0,01 m2, dl. 0,5 m</t>
  </si>
  <si>
    <t>kus</t>
  </si>
  <si>
    <t>strojovna : (11+5)*2</t>
  </si>
  <si>
    <t>274354032</t>
  </si>
  <si>
    <t>Bednění prostupu základem do 0,05 m2, dl.0,5 m</t>
  </si>
  <si>
    <t>274354042</t>
  </si>
  <si>
    <t>Bednění prostupu základem do 0,10 m2, dl.0,5 m</t>
  </si>
  <si>
    <t>9+11</t>
  </si>
  <si>
    <t>274361921</t>
  </si>
  <si>
    <t>Výztuž základových pasů ze svařovaných sítí průměr drátu  8,0, oka 100/100 mm KY81</t>
  </si>
  <si>
    <t>3,14*4,2*4,2*7,9*0,001*1,2*2</t>
  </si>
  <si>
    <t>3,14*(8,4*0,6+7,9*0,45+6,2*0,35+5,7*0,3+5,0*0,65)*7,9*0,001*1,2</t>
  </si>
  <si>
    <t>278311061R0X</t>
  </si>
  <si>
    <t>Zálivka kotevních otvorů  - práce</t>
  </si>
  <si>
    <t>Vlastní</t>
  </si>
  <si>
    <t>(14,88+21,12)*3,14*0,02*0,02</t>
  </si>
  <si>
    <t>31171674.AR1</t>
  </si>
  <si>
    <t>Speciální pružné lepidlo 380 ml</t>
  </si>
  <si>
    <t>Specifikace</t>
  </si>
  <si>
    <t>POL3_</t>
  </si>
  <si>
    <t>kašna : 48*2</t>
  </si>
  <si>
    <t>lavice : 60</t>
  </si>
  <si>
    <t>380326132</t>
  </si>
  <si>
    <t>Beton komplet.konstr.vodostavební C 25/30 do 30 cm XC4, XF3, XD1</t>
  </si>
  <si>
    <t>strojovna - stěny : (5,2*2,8-4,7*2,3)*2,1</t>
  </si>
  <si>
    <t>strop : (5,2*2,8-0,75*0,75*2)*0,25</t>
  </si>
  <si>
    <t>(1,1*1,1-0,75*0,75)*2*0,4+0,15*0,6*0,15*2</t>
  </si>
  <si>
    <t>380356231</t>
  </si>
  <si>
    <t>Bednění kompl.konstr.neomít.BO pl.rovinných,zříz.</t>
  </si>
  <si>
    <t>strojovna : (5,2+2,8+4,7+2,3)*2*2,1</t>
  </si>
  <si>
    <t>(5,2+2,8)*2*0,25+1,1*4*2*0,4+0,75*4*2*0,6+0,15*0,6*2</t>
  </si>
  <si>
    <t>380356232</t>
  </si>
  <si>
    <t>Bednění kompl.konstr.neomít.BO pl.rovinných,odbed.</t>
  </si>
  <si>
    <t>380361007</t>
  </si>
  <si>
    <t>Výztuž kompletních konstrukcí z oceli 10 505(R)</t>
  </si>
  <si>
    <t>strojovna : 11,779*90,0*0,001</t>
  </si>
  <si>
    <t>564851113</t>
  </si>
  <si>
    <t>Podklad ze štěrkodrti po zhutnění tloušťky 17 cm štěrkodrť frakce 0-63 mm</t>
  </si>
  <si>
    <t>kolem roštu : 3,14*(5,0*5,0-3,9*3,9)</t>
  </si>
  <si>
    <t>564952114</t>
  </si>
  <si>
    <t>Podklad z mechanicky zpevněného kameniva tl. 18 cm</t>
  </si>
  <si>
    <t>5-901</t>
  </si>
  <si>
    <t>Spárování mozaidkové dlažby speciální systémovou maltou - nepropustný povrch</t>
  </si>
  <si>
    <t>591241111R0X</t>
  </si>
  <si>
    <t>Kladení dlažby drobné kostky, lože speciální systémová malta tl. 4 cm</t>
  </si>
  <si>
    <t>jednořádek skládaný do kruhu : 3,14*10,0*0,1</t>
  </si>
  <si>
    <t>596141111R0X</t>
  </si>
  <si>
    <t>Kladení dlažby mozaika 1barva, lože speciální systémová malta tl. 4 cm</t>
  </si>
  <si>
    <t>58380056</t>
  </si>
  <si>
    <t>Mozaika dlažební 4/6  štípaná</t>
  </si>
  <si>
    <t>SPCM</t>
  </si>
  <si>
    <t>30,741*1,02</t>
  </si>
  <si>
    <t>58380120.A</t>
  </si>
  <si>
    <t>Kostka dlažební drobná 8/10 tř. 1  1t = 5 m2 štípaná</t>
  </si>
  <si>
    <t>3,14*1,02</t>
  </si>
  <si>
    <t>631313811</t>
  </si>
  <si>
    <t>Mazanina betonová tl. 8 - 12 cm C 30/37 XC4, XF4, XD3</t>
  </si>
  <si>
    <t>dno kanálku : 3,14*7,05*0,85*0,09</t>
  </si>
  <si>
    <t>931981012</t>
  </si>
  <si>
    <t>Těsnění prac.spár bentonit.páskou 20x15 mm,mřížka</t>
  </si>
  <si>
    <t>m</t>
  </si>
  <si>
    <t>pracovní spáry : 3,14*(8,4+5,0*2+7,9+6,2+5,6)</t>
  </si>
  <si>
    <t>prostupy : 0,4*24</t>
  </si>
  <si>
    <t>953943122</t>
  </si>
  <si>
    <t>Osazení kovových předmětů do betonu, 5 kg / kus</t>
  </si>
  <si>
    <t>kotvení bloků : 4*12</t>
  </si>
  <si>
    <t>953981103</t>
  </si>
  <si>
    <t>Chemické kotvy do betonu, hl. 110 mm, M 12, ampule</t>
  </si>
  <si>
    <t>rámová podkonstrukce kašny : 8*24</t>
  </si>
  <si>
    <t>lavice : 66</t>
  </si>
  <si>
    <t>12720209R1X</t>
  </si>
  <si>
    <t xml:space="preserve">Tyč nerez kruhová pr. 32  mm ocel 1.4404 </t>
  </si>
  <si>
    <t>0,6*4*12*1,08</t>
  </si>
  <si>
    <t>970041035</t>
  </si>
  <si>
    <t>Vrtání jádrové do prostého betonu d 40  mm</t>
  </si>
  <si>
    <t xml:space="preserve"> kotvení : 0,31*4*12</t>
  </si>
  <si>
    <t>970051018</t>
  </si>
  <si>
    <t>Vrtání jádrové do ŽB d 14-18 mm</t>
  </si>
  <si>
    <t>kamen. lavice : 60*0,07+60*0,05+66*0,12</t>
  </si>
  <si>
    <t>970051020</t>
  </si>
  <si>
    <t>Vrtání jádrové do ŽB d 20 mm</t>
  </si>
  <si>
    <t>kamen. bloky - osvětlení : 0,52*12</t>
  </si>
  <si>
    <t>970051035</t>
  </si>
  <si>
    <t>Vrtání jádrové do ŽB d 40  mm</t>
  </si>
  <si>
    <t>kamen. bloky - kotvení : 0,44*4*12</t>
  </si>
  <si>
    <t>998142251</t>
  </si>
  <si>
    <t>Přesun hmot, nádrže betonové monolit. výšky 25 m</t>
  </si>
  <si>
    <t>Přesun hmot</t>
  </si>
  <si>
    <t>POL7_</t>
  </si>
  <si>
    <t>998142252</t>
  </si>
  <si>
    <t>Přesun hmot, nádrže beton. monolit. přípl. do 1 km</t>
  </si>
  <si>
    <t>711111001</t>
  </si>
  <si>
    <t>Izolace proti vlhkosti vodor. nátěr ALP za studena 1x nátěr - včetně dodávky penetračního laku ALP</t>
  </si>
  <si>
    <t>kašna : 3,14*3,0*3,0</t>
  </si>
  <si>
    <t>strojovna : 5,2*2,8</t>
  </si>
  <si>
    <t>711112001</t>
  </si>
  <si>
    <t>Izolace proti vlhkosti svis. nátěr ALP, za studena 1x nátěr - včetně dodávky asfaltového laku</t>
  </si>
  <si>
    <t>kašna : 3,14*6,0*0,2</t>
  </si>
  <si>
    <t>strojovna : (5,2+2,8)*2*0,3+1,1*4*2*0,4</t>
  </si>
  <si>
    <t>711141559</t>
  </si>
  <si>
    <t>Izolace proti vlhk. vodorovná pásy přitavením 1 vrstva - včetně dod. modifik. pásu</t>
  </si>
  <si>
    <t>711142559</t>
  </si>
  <si>
    <t>Izolace proti vlhkosti svislá pásy přitavením 1 vrstva - včetně dod. modifik. pásu</t>
  </si>
  <si>
    <t>998711101</t>
  </si>
  <si>
    <t>Přesun hmot pro izolace proti vodě, výšky do 6 m</t>
  </si>
  <si>
    <t>998711194</t>
  </si>
  <si>
    <t>Příplatek zvětš. přesun, izol. proti vodě do 1 km</t>
  </si>
  <si>
    <t>713131131</t>
  </si>
  <si>
    <t>Izolace tepelná stěn lepením</t>
  </si>
  <si>
    <t>(5,2+2,8)*2*0,3+1,1*4*2*0,4</t>
  </si>
  <si>
    <t>28376332</t>
  </si>
  <si>
    <t>Deska  5000 CS 1250 x 600 x 60 mm zelená hladká s polodrážkou</t>
  </si>
  <si>
    <t>22,88*1,02</t>
  </si>
  <si>
    <t>998713101</t>
  </si>
  <si>
    <t>Přesun hmot pro izolace tepelné, výšky do 6 m</t>
  </si>
  <si>
    <t>998713194</t>
  </si>
  <si>
    <t>Příplatek zvětš. přesun, izolace tepelné do 1 km</t>
  </si>
  <si>
    <t>767995104</t>
  </si>
  <si>
    <t>Výroba a montáž kov. atypických konstr. do 50 kg</t>
  </si>
  <si>
    <t>kg</t>
  </si>
  <si>
    <t xml:space="preserve">rámová podkonstrukce bronzového roštu - 24 výsečí - v.č. 03.01 - DETAIL 01 : </t>
  </si>
  <si>
    <t>L 70/30 mm : (40,08+19,56+24,84+14,4)*4,51</t>
  </si>
  <si>
    <t>pásovina 12/5 mm : (19,56+24,84)*4,71</t>
  </si>
  <si>
    <t>767995105</t>
  </si>
  <si>
    <t>Výroba a montáž kov. atypických konstr. do 100 kg</t>
  </si>
  <si>
    <t xml:space="preserve">podkonstrukce lavice - 10 segmentů : </t>
  </si>
  <si>
    <t>plech tl. 20 mm : (3,85+1,65)*158,0</t>
  </si>
  <si>
    <t>plech tl. 12 mm : 1,65*94,8</t>
  </si>
  <si>
    <t>767-801</t>
  </si>
  <si>
    <t>Dodávka bronzového roštu - 24 segmentů, svařeno z pásovin 30/5 mm, kotevní plech 20/15 mm v.č. 03.01 - DETAIL 01</t>
  </si>
  <si>
    <t>kpl</t>
  </si>
  <si>
    <t>767-802</t>
  </si>
  <si>
    <t>Doprava  bronzového roštu na stavbu</t>
  </si>
  <si>
    <t>767-803</t>
  </si>
  <si>
    <t xml:space="preserve">Montáž  bronzového roštu </t>
  </si>
  <si>
    <t>767-804</t>
  </si>
  <si>
    <t>Bronzová plastika ještěrky</t>
  </si>
  <si>
    <t>767-901</t>
  </si>
  <si>
    <t xml:space="preserve">Vrtání otvorů pr. 12 mm </t>
  </si>
  <si>
    <t>kašna : 6*24</t>
  </si>
  <si>
    <t>lavice : 11*6</t>
  </si>
  <si>
    <t>12710142R1</t>
  </si>
  <si>
    <t>Plech nerez 12,0 x 1000 x 2000 mm povrch. úprava - vypal. barva RAL 9006</t>
  </si>
  <si>
    <t>1,65*1,2</t>
  </si>
  <si>
    <t>12710144R1</t>
  </si>
  <si>
    <t>Plech nerez 20,0 x 1000 x 2000 mm povrch. úprava - vypal. barva RAL 9006</t>
  </si>
  <si>
    <t>(3,85+1,65)*1,2</t>
  </si>
  <si>
    <t>13324410RX</t>
  </si>
  <si>
    <t>Tyč ocelová plochá nerez 120x  5 mm 1.4404</t>
  </si>
  <si>
    <t>209,124*1,08</t>
  </si>
  <si>
    <t>13335552RX</t>
  </si>
  <si>
    <t>Úhelník nerovnoramenný nerez L 70x30X6  mm 1.4404</t>
  </si>
  <si>
    <t>445,949*1,08</t>
  </si>
  <si>
    <t>998767101</t>
  </si>
  <si>
    <t>Přesun hmot pro zámečnické konstr., výšky do 6 m</t>
  </si>
  <si>
    <t>998767194</t>
  </si>
  <si>
    <t>Příplatek zvětš. přesun, zámeč. konstr. do 1 km</t>
  </si>
  <si>
    <t>782-001</t>
  </si>
  <si>
    <t>Dodávka masivního žulového lemu po obvodu kašny - 12 segmentů, včetně zářezů v.č. 03.02 - DETAIL 02</t>
  </si>
  <si>
    <t>782-002</t>
  </si>
  <si>
    <t>Dodávka žulové lavice - 10 bloků</t>
  </si>
  <si>
    <t>782-003</t>
  </si>
  <si>
    <t>Doprava materiálu na stavbu</t>
  </si>
  <si>
    <t>782-004</t>
  </si>
  <si>
    <t>Montáž žulového lemu a lavice</t>
  </si>
  <si>
    <t>783108813</t>
  </si>
  <si>
    <t>Tryskání minerál.materiálem,stupeň očištění Sa 2,5</t>
  </si>
  <si>
    <t>70/30/6 : (40,08+19,56+24,84+14,4)*(0,07+0,03)*2</t>
  </si>
  <si>
    <t>120/5 : (19,56+24,84)*(0,12+0,005)*2</t>
  </si>
  <si>
    <t>783897111</t>
  </si>
  <si>
    <t>Penetrace bet. povrchů vodoodpudivá 1x</t>
  </si>
  <si>
    <t>dno kanálku : 3,14*7,05*0,85</t>
  </si>
  <si>
    <t>00001</t>
  </si>
  <si>
    <t>Podružný elektrorozvaděč technologie RM1 v provedení jako sestava plast. rozvodnic na omítku krytí IP55</t>
  </si>
  <si>
    <t>00002</t>
  </si>
  <si>
    <t>Převodník optika - internet dle požadavku dodavatele optického vlákna</t>
  </si>
  <si>
    <t>00003</t>
  </si>
  <si>
    <t>Jednoduchá ovládací jednotka pro měnič</t>
  </si>
  <si>
    <t>00004</t>
  </si>
  <si>
    <t>Oživení systému, naprogramování, provozní zkouška</t>
  </si>
  <si>
    <t>00005</t>
  </si>
  <si>
    <t>Rozváděč pro odrušovací filtr označený RF1 v provedení jako plast. rozvodnice GW44211 na omítku rozměry 380x460x180 mm, krytí IP 56, bez ceny filtru</t>
  </si>
  <si>
    <t>00006</t>
  </si>
  <si>
    <t>Rozváděč pro frekvenění měniče označené RFM1 v provedení jako oceloplast. rozvodnice na omítku krytí IP 65</t>
  </si>
  <si>
    <t>00007</t>
  </si>
  <si>
    <t>Nucené odvětrání strojovny odtahovým ventilátorem</t>
  </si>
  <si>
    <t>00008</t>
  </si>
  <si>
    <t>Stropní svítidlo strojovny 100 W s krycím sklem, IP 44, 230 V</t>
  </si>
  <si>
    <t>00009</t>
  </si>
  <si>
    <t>Drobný elektroinstalační materiál</t>
  </si>
  <si>
    <t>00010</t>
  </si>
  <si>
    <t>Elektroinstalační práce</t>
  </si>
  <si>
    <t>00011</t>
  </si>
  <si>
    <t>Revizní zpráva</t>
  </si>
  <si>
    <t>332-436</t>
  </si>
  <si>
    <t>Spínaný zdroj 24VDC, 150 W</t>
  </si>
  <si>
    <t>CYKY-J 3x1,5</t>
  </si>
  <si>
    <t>Kabeláž ke světlům CYKY-J 3x1,5</t>
  </si>
  <si>
    <t>FX3U-32MR/ES</t>
  </si>
  <si>
    <t>Řídící systém napájení 230 V, 16xDI, 16xDO relé 2 A</t>
  </si>
  <si>
    <t>Kopo 40</t>
  </si>
  <si>
    <t>Kabelová chránička D 40</t>
  </si>
  <si>
    <t>KP 1-1</t>
  </si>
  <si>
    <t>Nerezová kabelová průchodka jednovývodová G 1"</t>
  </si>
  <si>
    <t>LED O1</t>
  </si>
  <si>
    <t>Nerezový korunový LED reflektor 9x3 W, 12VAC (24VDC), IP68, jednobarevné - teplá, bílá</t>
  </si>
  <si>
    <t>LED O2</t>
  </si>
  <si>
    <t>Liniový  LED reflektor vnitřní, 12 W/m IP68, 12 V, jednobarevný, teplá, bílá, délka segmentu 4,7 m v rádiusu 3,0 m, osazeno do nerez. krytu zalitého silikonem</t>
  </si>
  <si>
    <t>LED O3</t>
  </si>
  <si>
    <t>Liniový  LED reflektor vnější, 12 W/m IP68, 12 V, jednobarevný, teplá, bílá, délka segmentu 4,87 m v rádiusu 3,1 m, osazeno do nerez. krytu zalitého silikonem</t>
  </si>
  <si>
    <t>MF2222674</t>
  </si>
  <si>
    <t>Frekveční měnič 1,5 kW, U vst= 3x400 V, U výst= 3x400 V, IP20, fe=0,2-400Hz, 4 A</t>
  </si>
  <si>
    <t>MF2222678</t>
  </si>
  <si>
    <t>Frekveční měnič 3,7 kW, U vst= 3x400 V, U výst= 3x400 V, IP20, fe=0,2-400Hz, 9,5 A</t>
  </si>
  <si>
    <t>MF2222688</t>
  </si>
  <si>
    <t>Odrušovací filtr pro frekvenční měniče do výkinu 15 kW</t>
  </si>
  <si>
    <t>SW1</t>
  </si>
  <si>
    <t>Aplikační sw PLC</t>
  </si>
  <si>
    <t>03511234</t>
  </si>
  <si>
    <t>Tlakové zkoušky</t>
  </si>
  <si>
    <t>hod</t>
  </si>
  <si>
    <t>03511235</t>
  </si>
  <si>
    <t>Kompletace, uvedení do provozu</t>
  </si>
  <si>
    <t>03511236</t>
  </si>
  <si>
    <t>Zaškolení obsluhy</t>
  </si>
  <si>
    <t>315111114</t>
  </si>
  <si>
    <t>Montáž technologie</t>
  </si>
  <si>
    <t>00596</t>
  </si>
  <si>
    <t>Filtrační písek 0,6-1 mm</t>
  </si>
  <si>
    <t>0225605032</t>
  </si>
  <si>
    <t>Redukce kr. D 50x32  PVC</t>
  </si>
  <si>
    <t>0225607563</t>
  </si>
  <si>
    <t>Redukce kr. D 75x63  PVC</t>
  </si>
  <si>
    <t>02701</t>
  </si>
  <si>
    <t>TR PVC D 225, dl. 5 m, PN 6</t>
  </si>
  <si>
    <t>02709</t>
  </si>
  <si>
    <t>TR PVC D 50, dl. 5 m, PN 10</t>
  </si>
  <si>
    <t>02710</t>
  </si>
  <si>
    <t>TR PVC D 63, dl. 5 m, PN 10</t>
  </si>
  <si>
    <t>02711</t>
  </si>
  <si>
    <t>TR PVC D 75, dl. 6 m, PN 10</t>
  </si>
  <si>
    <t>02712</t>
  </si>
  <si>
    <t>TR PVC D 90, dl. 6 m, PN 10</t>
  </si>
  <si>
    <t>02713</t>
  </si>
  <si>
    <t>TR PVC D 110, dl. 6 m, PN 10</t>
  </si>
  <si>
    <t>02715</t>
  </si>
  <si>
    <t>TR PVC D 140, dl. 6 m, PN 10</t>
  </si>
  <si>
    <t>02724</t>
  </si>
  <si>
    <t>TR PVC D 32, dl. 5 m, PN 10</t>
  </si>
  <si>
    <t>0501075</t>
  </si>
  <si>
    <t>Koleno D 75 PVC 90° lep</t>
  </si>
  <si>
    <t>0501090</t>
  </si>
  <si>
    <t>Koleno D 90 PVC 90° lep</t>
  </si>
  <si>
    <t>0501110</t>
  </si>
  <si>
    <t>Koleno D 110 PVC 90° lep</t>
  </si>
  <si>
    <t>0502075</t>
  </si>
  <si>
    <t>Koleno D 75 PVC 45° lep</t>
  </si>
  <si>
    <t>0502090</t>
  </si>
  <si>
    <t>Koleno D 90 PVC 45° lep</t>
  </si>
  <si>
    <t>0502110</t>
  </si>
  <si>
    <t>Koleno D 110 PVC 45° lep</t>
  </si>
  <si>
    <t>0503075</t>
  </si>
  <si>
    <t>T-kus  D 75 PVC  lep</t>
  </si>
  <si>
    <t>0503090</t>
  </si>
  <si>
    <t>T-kus  D 90 PVC  lep</t>
  </si>
  <si>
    <t>0503110</t>
  </si>
  <si>
    <t>T-kus  D 110 PVC  lep</t>
  </si>
  <si>
    <t>0505832</t>
  </si>
  <si>
    <t>Nátrubek  D 32x1" int.kov</t>
  </si>
  <si>
    <t>0505863</t>
  </si>
  <si>
    <t>Nátrubek  D 63x2" int.kov</t>
  </si>
  <si>
    <t>0506065</t>
  </si>
  <si>
    <t>Redukce kr. D 63x32  PVC</t>
  </si>
  <si>
    <t>0506091</t>
  </si>
  <si>
    <t>Redukce kr. D 90x63  PVC</t>
  </si>
  <si>
    <t>0506092</t>
  </si>
  <si>
    <t>Redukce kr. D 90x50  PVC</t>
  </si>
  <si>
    <t>0506110</t>
  </si>
  <si>
    <t>Redukce kr. D 110x90  PVC</t>
  </si>
  <si>
    <t>0506111</t>
  </si>
  <si>
    <t>Redukce kr. D 110x75  PVC</t>
  </si>
  <si>
    <t>0506141</t>
  </si>
  <si>
    <t>Redukce kr. D 140x110  PVC</t>
  </si>
  <si>
    <t>0510110</t>
  </si>
  <si>
    <t>Manžeta přír.  D 110 PVC</t>
  </si>
  <si>
    <t>0511110</t>
  </si>
  <si>
    <t xml:space="preserve">Příruba točivá  D 110 PVC </t>
  </si>
  <si>
    <t>05114110</t>
  </si>
  <si>
    <t xml:space="preserve">Těsnění ploché  D 110 PE </t>
  </si>
  <si>
    <t>0551250</t>
  </si>
  <si>
    <t>Šroubení  D 50x6/4" ex těsn</t>
  </si>
  <si>
    <t>0551463</t>
  </si>
  <si>
    <t>Šroubení  D 63x2" ext. PVC</t>
  </si>
  <si>
    <t>0560050</t>
  </si>
  <si>
    <t>Kohout kulový D 50 PVC</t>
  </si>
  <si>
    <t>0560063</t>
  </si>
  <si>
    <t>Kohout kulový D 63 PVC</t>
  </si>
  <si>
    <t>0560075</t>
  </si>
  <si>
    <t>Kohout kulový D 75 PVC</t>
  </si>
  <si>
    <t>0560090</t>
  </si>
  <si>
    <t>Kohout kulový D 90 PVC</t>
  </si>
  <si>
    <t>0565090RA</t>
  </si>
  <si>
    <t>Klapka zpětná D 90 + příruby</t>
  </si>
  <si>
    <t>0565110RA</t>
  </si>
  <si>
    <t>Klapka zpětná D 110 + příruby</t>
  </si>
  <si>
    <t>0567050</t>
  </si>
  <si>
    <t>Ventil zpětný D 50 PVC</t>
  </si>
  <si>
    <t>0580110</t>
  </si>
  <si>
    <t>Klapka uzavírací  D 110 PVC</t>
  </si>
  <si>
    <t>0580140</t>
  </si>
  <si>
    <t>Klapka uzavírací  D 125-140 PVC</t>
  </si>
  <si>
    <t>0581110RA</t>
  </si>
  <si>
    <t>Sada přírub  D 110 ke klapce</t>
  </si>
  <si>
    <t>0581140RA</t>
  </si>
  <si>
    <t>Sada přírub  D 140 ke klapce</t>
  </si>
  <si>
    <t>0590101</t>
  </si>
  <si>
    <t>Lepidlo  PVC -U</t>
  </si>
  <si>
    <t>l</t>
  </si>
  <si>
    <t>0590300</t>
  </si>
  <si>
    <t>Čistič PVC</t>
  </si>
  <si>
    <t>100/0,5</t>
  </si>
  <si>
    <t>Kanalizační trubky SN4  DN 100 0,5m</t>
  </si>
  <si>
    <t>100/1</t>
  </si>
  <si>
    <t>Kanalizační trubky SN4  DN 100 1m</t>
  </si>
  <si>
    <t>12075</t>
  </si>
  <si>
    <t>Kynystr s chlornanem sodným,  20 l</t>
  </si>
  <si>
    <t>12130</t>
  </si>
  <si>
    <t>Kynystr s korektorem pH, 20 l</t>
  </si>
  <si>
    <t>1214</t>
  </si>
  <si>
    <t>Automatická dávkovací stanice měření a udržování pH a koncentrace chloru</t>
  </si>
  <si>
    <t>150/1</t>
  </si>
  <si>
    <t>Kanalizační trubky SN4  DN 150 1m</t>
  </si>
  <si>
    <t>15702</t>
  </si>
  <si>
    <t>Pískový plast. filtr s bočním připojením 1 1/2", vnit. průměr D 500, průtok 9 m3/hod</t>
  </si>
  <si>
    <t>32581</t>
  </si>
  <si>
    <t>Automatický ovládací 6-ti cestný ventil s bočním připojením na filtr, připojení 1 1/2"</t>
  </si>
  <si>
    <t>3511238</t>
  </si>
  <si>
    <t>Návod na obsluhu a údržbu</t>
  </si>
  <si>
    <t>3511239</t>
  </si>
  <si>
    <t>PD ve stupni realizační, dílenská dokumentace</t>
  </si>
  <si>
    <t>3511240</t>
  </si>
  <si>
    <t>3511241</t>
  </si>
  <si>
    <t xml:space="preserve">Doprava </t>
  </si>
  <si>
    <t>3519999</t>
  </si>
  <si>
    <t>50986</t>
  </si>
  <si>
    <t>Napěněná tryska typu Vřídlo, pr. ústí 50 mm, připojení G1"</t>
  </si>
  <si>
    <t>570418</t>
  </si>
  <si>
    <t>Odstředivé plast. čerpadlo filtrace  s integr. zachycovačem nečistot, připojení DN 50/DN 40 0,45  kW, Q=12 m3/hod při 8 mvs, 230 V</t>
  </si>
  <si>
    <t>570521N</t>
  </si>
  <si>
    <t>Odstředivé plast. čerpadlo trysek okruhu C  s integr. zachycovačem nečistot, připojení DN 50/DN 40 0,75  kW, Q=13 m3/hod při 12 mvs, 400 V</t>
  </si>
  <si>
    <t>573MAG300</t>
  </si>
  <si>
    <t>Odstředivé plast. čerpadlo přelivu s integr. zachycovačem nečistot, připojení DN 100/DN 100, výkon  2,2 kW, Q=43 m3/hod při 10 mvs, 400 V</t>
  </si>
  <si>
    <t>573RES040N</t>
  </si>
  <si>
    <t>Odstředivé plast. čerpadlo trysek okruhu A  s integr. zachycovačem nečistot, připojení DN 80/DN 80 2,2 kW, Q=36 m3/hod při 12 mvs, 400 V</t>
  </si>
  <si>
    <t>573RES040Na</t>
  </si>
  <si>
    <t>Odstředivé plast. čerpadlo trysek okruhu B  s integr. zachycovačem nečistot, připojení DN 80/DN 80 2,2 kW, Q=36 m3/hod při 12 mvs, 400 V</t>
  </si>
  <si>
    <t>7503063</t>
  </si>
  <si>
    <t>T-kus  D 63  PVC  PN 10 lep</t>
  </si>
  <si>
    <t>900102</t>
  </si>
  <si>
    <t xml:space="preserve">Teflonová páska </t>
  </si>
  <si>
    <t>Art 1700</t>
  </si>
  <si>
    <t>Mosazné šoupě G1"</t>
  </si>
  <si>
    <t>atyp nerez 01</t>
  </si>
  <si>
    <t>Nerez.nádržka tr. pr.35 mm, v.340 mm, vnit. nádržka pr.250 mm s přív. trysky G1" a vypoušt G2", vyp. vněj. nádržky G 6/4", nerez kabel. průch. G1", nerez mřížka, lem, kotvení</t>
  </si>
  <si>
    <t>atyp nerez 02</t>
  </si>
  <si>
    <t>vývod G1" pro kabel. chráničku LED pásku : 4</t>
  </si>
  <si>
    <t>atyp nerez 03</t>
  </si>
  <si>
    <t>Nerez.odtok. armatura 200x200x150 mm, gravitační odtok DN 100, nerez krycí mřížka, nerez kabel. průchodka G1", lem pro napojení hydroizolace vč. kotvení</t>
  </si>
  <si>
    <t>atyp plast 01</t>
  </si>
  <si>
    <t>Dvouvstup. jednoplášť. PP stroj. technologie vod.  prvku, 4700x2300x2000 mm s integr. PP ret nádrží 8,28 m3 - 2300x1800x2000 mm, 2x vstup. komínek, těsnění, žebřík, jímka</t>
  </si>
  <si>
    <t>atyp plast 02</t>
  </si>
  <si>
    <t>PP zachycovač nečistot s nerez sítem</t>
  </si>
  <si>
    <t>atyp plast 03</t>
  </si>
  <si>
    <t>PP podstavec čerpadla</t>
  </si>
  <si>
    <t>atyp plast 04</t>
  </si>
  <si>
    <t>PP svařovaná záchytná vana chemikálií pro 2 kanystry</t>
  </si>
  <si>
    <t>atyp plast/ nerez 01</t>
  </si>
  <si>
    <t>PP šachtička odvětrání s nerez krycí mřížkou</t>
  </si>
  <si>
    <t>BUW6-100</t>
  </si>
  <si>
    <t>Uzavírací klapka DN 100 s elektropohonem PN 10, mezipřírubová</t>
  </si>
  <si>
    <t>DOC3GT</t>
  </si>
  <si>
    <t>Ponorné kalové čerpadlo, nerezové, výkon 0,25 kW, Q=6 m3/hod při 3,7 mvs, 230 V</t>
  </si>
  <si>
    <t>EVPI 2020</t>
  </si>
  <si>
    <t>Elektromagnetický ventil 1", 230 V</t>
  </si>
  <si>
    <t>F7401058</t>
  </si>
  <si>
    <t>Nerezový vertikální kloub G 1"</t>
  </si>
  <si>
    <t>HT100/1000</t>
  </si>
  <si>
    <t>Trubka PP HT DN 100 1000 mm</t>
  </si>
  <si>
    <t>HT100/250</t>
  </si>
  <si>
    <t>Trubka PP HT DN 100 250 mm</t>
  </si>
  <si>
    <t>HT150/1000</t>
  </si>
  <si>
    <t>Trubka PP HT DN 150 1000 mm</t>
  </si>
  <si>
    <t>HTB100/87</t>
  </si>
  <si>
    <t>Koleno  PP HT DN 100 87°</t>
  </si>
  <si>
    <t>HTEA100/100/87</t>
  </si>
  <si>
    <t>Jednoduchá odbočka PP HT 87° DN 100 DN 100</t>
  </si>
  <si>
    <t>HTEA100/40/87</t>
  </si>
  <si>
    <t>Jednoduchá odbočka PP HT 87° DN 100 DN 40</t>
  </si>
  <si>
    <t>HTEA150/150/87</t>
  </si>
  <si>
    <t>Jednoduchá odbočka PP HT 87° DN 150 DN 150</t>
  </si>
  <si>
    <t>HTR150/100</t>
  </si>
  <si>
    <t>Redukce  PP HT DN 150 DN 100</t>
  </si>
  <si>
    <t>KGB100/45</t>
  </si>
  <si>
    <t>Koleno  DN 100 45°</t>
  </si>
  <si>
    <t>KGB100/87</t>
  </si>
  <si>
    <t>Koleno  DN 100 87°</t>
  </si>
  <si>
    <t>KGB150/45</t>
  </si>
  <si>
    <t>Koleno  DN 150 45°</t>
  </si>
  <si>
    <t>KGB150/87</t>
  </si>
  <si>
    <t>Koleno  DN 150 87°</t>
  </si>
  <si>
    <t>KGEA150/100/45</t>
  </si>
  <si>
    <t>Jednoduchá odbočka 45° DN 150 DN 100</t>
  </si>
  <si>
    <t>KGR150/100</t>
  </si>
  <si>
    <t>Redukce  DN 150 DN 100</t>
  </si>
  <si>
    <t>KM pozink plast</t>
  </si>
  <si>
    <t>Kotvící materiál, úchyty</t>
  </si>
  <si>
    <t>PV01050AP</t>
  </si>
  <si>
    <t>Koleno D 50/90°  PN 16 PVC</t>
  </si>
  <si>
    <t>PV01063AP</t>
  </si>
  <si>
    <t>Koleno D 63/90°  PN 16 PVC</t>
  </si>
  <si>
    <t>PV02050AP</t>
  </si>
  <si>
    <t>Koleno D 50/45°  PN 16 PVC</t>
  </si>
  <si>
    <t>PV02063AP</t>
  </si>
  <si>
    <t>Koleno D 63/45°  PN 16 PVC</t>
  </si>
  <si>
    <t>PV03050AP</t>
  </si>
  <si>
    <t>T-kus  D 50  PVC  PN 16</t>
  </si>
  <si>
    <t>RA109P421</t>
  </si>
  <si>
    <t>Kartyšový filtr G 1" vč. filtrační vložky 50 mic</t>
  </si>
  <si>
    <t>SD-1"</t>
  </si>
  <si>
    <t>Sestava dopouštění vč. By-passu 1" a nerez ponorných sond</t>
  </si>
  <si>
    <t>VS 1201</t>
  </si>
  <si>
    <t>Litinový  poklop 600x600 mm, třída zatížení B 125, vč. těsnění a uzamykání</t>
  </si>
  <si>
    <t>WGME240</t>
  </si>
  <si>
    <t>Jednoduchý změkčovací filtr s objemovým řízením s kapacitou 240°dHxm3, vč. nádoby na sůl</t>
  </si>
  <si>
    <t>Provozní řád</t>
  </si>
  <si>
    <t>Výrobní a dílenská dokumentace</t>
  </si>
  <si>
    <t>771</t>
  </si>
  <si>
    <t>Podlahy z dlaždic a obklady</t>
  </si>
  <si>
    <t>771-901</t>
  </si>
  <si>
    <t>D+M skleněné mozaiky 20x20x4 mm, lepené spec. trvale pružným a vodotěsným lepidlem pro venkovní prostředí odolným střídavému zmrazování a rozmrazování</t>
  </si>
  <si>
    <t>kladení ve vysoké kvalitě do obrazce spirály ve dvou odstínech - bílé a černé, cena obsahuje ztratné mozaiky : 3,14*3,0*3,0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</si>
</sst>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7" fillId="0" borderId="0" xfId="0" quotePrefix="1" applyNumberFormat="1" applyFont="1" applyBorder="1" applyAlignment="1">
      <alignment horizontal="left" vertical="top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49" fontId="7" fillId="0" borderId="36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3" fontId="7" fillId="0" borderId="39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37" xfId="0" applyNumberFormat="1" applyFont="1" applyBorder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.trebic.cz\folderRedirection$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5" t="s">
        <v>41</v>
      </c>
      <c r="B2" s="185"/>
      <c r="C2" s="185"/>
      <c r="D2" s="185"/>
      <c r="E2" s="185"/>
      <c r="F2" s="185"/>
      <c r="G2" s="18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4"/>
  <sheetViews>
    <sheetView showGridLines="0" tabSelected="1" topLeftCell="B1" zoomScaleNormal="100" zoomScaleSheetLayoutView="75" workbookViewId="0">
      <selection activeCell="I46" sqref="I4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">
      <c r="A2" s="2"/>
      <c r="B2" s="76" t="s">
        <v>24</v>
      </c>
      <c r="C2" s="77"/>
      <c r="D2" s="78" t="s">
        <v>43</v>
      </c>
      <c r="E2" s="226" t="s">
        <v>44</v>
      </c>
      <c r="F2" s="227"/>
      <c r="G2" s="227"/>
      <c r="H2" s="227"/>
      <c r="I2" s="227"/>
      <c r="J2" s="228"/>
      <c r="O2" s="1"/>
    </row>
    <row r="3" spans="1:15" ht="27" hidden="1" customHeight="1" x14ac:dyDescent="0.2">
      <c r="A3" s="2"/>
      <c r="B3" s="79"/>
      <c r="C3" s="77"/>
      <c r="D3" s="80"/>
      <c r="E3" s="229"/>
      <c r="F3" s="230"/>
      <c r="G3" s="230"/>
      <c r="H3" s="230"/>
      <c r="I3" s="230"/>
      <c r="J3" s="231"/>
    </row>
    <row r="4" spans="1:15" ht="23.25" customHeight="1" x14ac:dyDescent="0.2">
      <c r="A4" s="2"/>
      <c r="B4" s="81"/>
      <c r="C4" s="82"/>
      <c r="D4" s="83"/>
      <c r="E4" s="210"/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23</v>
      </c>
      <c r="D5" s="214"/>
      <c r="E5" s="215"/>
      <c r="F5" s="215"/>
      <c r="G5" s="215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33"/>
      <c r="E11" s="233"/>
      <c r="F11" s="233"/>
      <c r="G11" s="233"/>
      <c r="H11" s="18" t="s">
        <v>42</v>
      </c>
      <c r="I11" s="184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36</v>
      </c>
      <c r="I12" s="184"/>
      <c r="J12" s="8"/>
    </row>
    <row r="13" spans="1:15" ht="15.75" customHeight="1" x14ac:dyDescent="0.2">
      <c r="A13" s="2"/>
      <c r="B13" s="29"/>
      <c r="C13" s="56"/>
      <c r="D13" s="84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32"/>
      <c r="F15" s="232"/>
      <c r="G15" s="234"/>
      <c r="H15" s="234"/>
      <c r="I15" s="234" t="s">
        <v>31</v>
      </c>
      <c r="J15" s="235"/>
    </row>
    <row r="16" spans="1:15" ht="23.25" customHeight="1" x14ac:dyDescent="0.2">
      <c r="A16" s="137" t="s">
        <v>26</v>
      </c>
      <c r="B16" s="38" t="s">
        <v>26</v>
      </c>
      <c r="C16" s="62"/>
      <c r="D16" s="63"/>
      <c r="E16" s="198"/>
      <c r="F16" s="199"/>
      <c r="G16" s="198"/>
      <c r="H16" s="199"/>
      <c r="I16" s="198">
        <f>SUMIF(F53:F70,A16,I53:I70)+SUMIF(F53:F70,"PSU",I53:I70)</f>
        <v>0</v>
      </c>
      <c r="J16" s="200"/>
    </row>
    <row r="17" spans="1:10" ht="23.25" customHeight="1" x14ac:dyDescent="0.2">
      <c r="A17" s="137" t="s">
        <v>27</v>
      </c>
      <c r="B17" s="38" t="s">
        <v>27</v>
      </c>
      <c r="C17" s="62"/>
      <c r="D17" s="63"/>
      <c r="E17" s="198"/>
      <c r="F17" s="199"/>
      <c r="G17" s="198"/>
      <c r="H17" s="199"/>
      <c r="I17" s="198">
        <f>SUMIF(F53:F70,A17,I53:I70)</f>
        <v>0</v>
      </c>
      <c r="J17" s="200"/>
    </row>
    <row r="18" spans="1:10" ht="23.25" customHeight="1" x14ac:dyDescent="0.2">
      <c r="A18" s="137" t="s">
        <v>28</v>
      </c>
      <c r="B18" s="38" t="s">
        <v>28</v>
      </c>
      <c r="C18" s="62"/>
      <c r="D18" s="63"/>
      <c r="E18" s="198"/>
      <c r="F18" s="199"/>
      <c r="G18" s="198"/>
      <c r="H18" s="199"/>
      <c r="I18" s="198">
        <f>SUMIF(F53:F70,A18,I53:I70)</f>
        <v>0</v>
      </c>
      <c r="J18" s="200"/>
    </row>
    <row r="19" spans="1:10" ht="23.25" customHeight="1" x14ac:dyDescent="0.2">
      <c r="A19" s="137" t="s">
        <v>89</v>
      </c>
      <c r="B19" s="38" t="s">
        <v>29</v>
      </c>
      <c r="C19" s="62"/>
      <c r="D19" s="63"/>
      <c r="E19" s="198"/>
      <c r="F19" s="199"/>
      <c r="G19" s="198"/>
      <c r="H19" s="199"/>
      <c r="I19" s="198">
        <f>SUMIF(F53:F70,A19,I53:I70)</f>
        <v>0</v>
      </c>
      <c r="J19" s="200"/>
    </row>
    <row r="20" spans="1:10" ht="23.25" customHeight="1" x14ac:dyDescent="0.2">
      <c r="A20" s="137" t="s">
        <v>90</v>
      </c>
      <c r="B20" s="38" t="s">
        <v>30</v>
      </c>
      <c r="C20" s="62"/>
      <c r="D20" s="63"/>
      <c r="E20" s="198"/>
      <c r="F20" s="199"/>
      <c r="G20" s="198"/>
      <c r="H20" s="199"/>
      <c r="I20" s="198">
        <f>SUMIF(F53:F70,A20,I53:I70)</f>
        <v>0</v>
      </c>
      <c r="J20" s="200"/>
    </row>
    <row r="21" spans="1:10" ht="23.25" customHeight="1" x14ac:dyDescent="0.2">
      <c r="A21" s="2"/>
      <c r="B21" s="48" t="s">
        <v>31</v>
      </c>
      <c r="C21" s="64"/>
      <c r="D21" s="65"/>
      <c r="E21" s="201"/>
      <c r="F21" s="236"/>
      <c r="G21" s="201"/>
      <c r="H21" s="236"/>
      <c r="I21" s="201">
        <f>SUM(I16:J20)</f>
        <v>0</v>
      </c>
      <c r="J21" s="2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96">
        <f>ZakladDPHSniVypocet</f>
        <v>0</v>
      </c>
      <c r="H23" s="197"/>
      <c r="I23" s="19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94">
        <f>A23</f>
        <v>0</v>
      </c>
      <c r="H24" s="195"/>
      <c r="I24" s="19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96">
        <f>ZakladDPHZaklVypocet</f>
        <v>0</v>
      </c>
      <c r="H25" s="197"/>
      <c r="I25" s="19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23">
        <f>A25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25">
        <f>CenaCelkem-(ZakladDPHSni+DPHSni+ZakladDPHZakl+DPHZakl)</f>
        <v>0</v>
      </c>
      <c r="H27" s="225"/>
      <c r="I27" s="225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04">
        <f>ZakladDPHSniVypocet+ZakladDPHZaklVypocet</f>
        <v>0</v>
      </c>
      <c r="H28" s="204"/>
      <c r="I28" s="204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03">
        <f>A27</f>
        <v>0</v>
      </c>
      <c r="H29" s="203"/>
      <c r="I29" s="203"/>
      <c r="J29" s="118" t="s">
        <v>55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5"/>
      <c r="E34" s="206"/>
      <c r="G34" s="207"/>
      <c r="H34" s="208"/>
      <c r="I34" s="208"/>
      <c r="J34" s="25"/>
    </row>
    <row r="35" spans="1:10" ht="12.75" customHeight="1" x14ac:dyDescent="0.2">
      <c r="A35" s="2"/>
      <c r="B35" s="2"/>
      <c r="D35" s="193" t="s">
        <v>2</v>
      </c>
      <c r="E35" s="19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45</v>
      </c>
      <c r="C39" s="189"/>
      <c r="D39" s="189"/>
      <c r="E39" s="189"/>
      <c r="F39" s="98">
        <f>'001 1 Pol'!AE12+'705 A 1 Pol'!AE216+'705 B 1 Pol'!AE143</f>
        <v>0</v>
      </c>
      <c r="G39" s="99">
        <f>'001 1 Pol'!AF12+'705 A 1 Pol'!AF216+'705 B 1 Pol'!AF143</f>
        <v>0</v>
      </c>
      <c r="H39" s="100">
        <f t="shared" ref="H39:H45" si="1">(F39*SazbaDPH1/100)+(G39*SazbaDPH2/100)</f>
        <v>0</v>
      </c>
      <c r="I39" s="100">
        <f t="shared" ref="I39:I45" si="2">F39+G39+H39</f>
        <v>0</v>
      </c>
      <c r="J39" s="101" t="str">
        <f t="shared" ref="J39:J45" si="3">IF(CenaCelkemVypocet=0,"",I39/CenaCelkemVypocet*100)</f>
        <v/>
      </c>
    </row>
    <row r="40" spans="1:10" ht="25.5" customHeight="1" x14ac:dyDescent="0.2">
      <c r="A40" s="87">
        <v>2</v>
      </c>
      <c r="B40" s="102" t="s">
        <v>46</v>
      </c>
      <c r="C40" s="188" t="s">
        <v>47</v>
      </c>
      <c r="D40" s="188"/>
      <c r="E40" s="188"/>
      <c r="F40" s="103">
        <f>'001 1 Pol'!AE12</f>
        <v>0</v>
      </c>
      <c r="G40" s="104">
        <f>'001 1 Pol'!AF12</f>
        <v>0</v>
      </c>
      <c r="H40" s="104">
        <f t="shared" si="1"/>
        <v>0</v>
      </c>
      <c r="I40" s="104">
        <f t="shared" si="2"/>
        <v>0</v>
      </c>
      <c r="J40" s="105" t="str">
        <f t="shared" si="3"/>
        <v/>
      </c>
    </row>
    <row r="41" spans="1:10" ht="25.5" customHeight="1" x14ac:dyDescent="0.2">
      <c r="A41" s="87">
        <v>3</v>
      </c>
      <c r="B41" s="106" t="s">
        <v>48</v>
      </c>
      <c r="C41" s="189" t="s">
        <v>47</v>
      </c>
      <c r="D41" s="189"/>
      <c r="E41" s="189"/>
      <c r="F41" s="107">
        <f>'001 1 Pol'!AE12</f>
        <v>0</v>
      </c>
      <c r="G41" s="100">
        <f>'001 1 Pol'!AF12</f>
        <v>0</v>
      </c>
      <c r="H41" s="100">
        <f t="shared" si="1"/>
        <v>0</v>
      </c>
      <c r="I41" s="100">
        <f t="shared" si="2"/>
        <v>0</v>
      </c>
      <c r="J41" s="101" t="str">
        <f t="shared" si="3"/>
        <v/>
      </c>
    </row>
    <row r="42" spans="1:10" ht="25.5" customHeight="1" x14ac:dyDescent="0.2">
      <c r="A42" s="87">
        <v>2</v>
      </c>
      <c r="B42" s="102" t="s">
        <v>49</v>
      </c>
      <c r="C42" s="188" t="s">
        <v>50</v>
      </c>
      <c r="D42" s="188"/>
      <c r="E42" s="188"/>
      <c r="F42" s="103">
        <f>'705 A 1 Pol'!AE216</f>
        <v>0</v>
      </c>
      <c r="G42" s="104">
        <f>'705 A 1 Pol'!AF216</f>
        <v>0</v>
      </c>
      <c r="H42" s="104">
        <f t="shared" si="1"/>
        <v>0</v>
      </c>
      <c r="I42" s="104">
        <f t="shared" si="2"/>
        <v>0</v>
      </c>
      <c r="J42" s="105" t="str">
        <f t="shared" si="3"/>
        <v/>
      </c>
    </row>
    <row r="43" spans="1:10" ht="25.5" customHeight="1" x14ac:dyDescent="0.2">
      <c r="A43" s="87">
        <v>3</v>
      </c>
      <c r="B43" s="106" t="s">
        <v>48</v>
      </c>
      <c r="C43" s="189" t="s">
        <v>51</v>
      </c>
      <c r="D43" s="189"/>
      <c r="E43" s="189"/>
      <c r="F43" s="107">
        <f>'705 A 1 Pol'!AE216</f>
        <v>0</v>
      </c>
      <c r="G43" s="100">
        <f>'705 A 1 Pol'!AF216</f>
        <v>0</v>
      </c>
      <c r="H43" s="100">
        <f t="shared" si="1"/>
        <v>0</v>
      </c>
      <c r="I43" s="100">
        <f t="shared" si="2"/>
        <v>0</v>
      </c>
      <c r="J43" s="101" t="str">
        <f t="shared" si="3"/>
        <v/>
      </c>
    </row>
    <row r="44" spans="1:10" ht="25.5" customHeight="1" x14ac:dyDescent="0.2">
      <c r="A44" s="87">
        <v>2</v>
      </c>
      <c r="B44" s="102" t="s">
        <v>52</v>
      </c>
      <c r="C44" s="188" t="s">
        <v>53</v>
      </c>
      <c r="D44" s="188"/>
      <c r="E44" s="188"/>
      <c r="F44" s="103">
        <f>'705 B 1 Pol'!AE143</f>
        <v>0</v>
      </c>
      <c r="G44" s="104">
        <f>'705 B 1 Pol'!AF143</f>
        <v>0</v>
      </c>
      <c r="H44" s="104">
        <f t="shared" si="1"/>
        <v>0</v>
      </c>
      <c r="I44" s="104">
        <f t="shared" si="2"/>
        <v>0</v>
      </c>
      <c r="J44" s="105" t="str">
        <f t="shared" si="3"/>
        <v/>
      </c>
    </row>
    <row r="45" spans="1:10" ht="25.5" customHeight="1" x14ac:dyDescent="0.2">
      <c r="A45" s="87">
        <v>3</v>
      </c>
      <c r="B45" s="106" t="s">
        <v>48</v>
      </c>
      <c r="C45" s="189" t="s">
        <v>53</v>
      </c>
      <c r="D45" s="189"/>
      <c r="E45" s="189"/>
      <c r="F45" s="107">
        <f>'705 B 1 Pol'!AE143</f>
        <v>0</v>
      </c>
      <c r="G45" s="100">
        <f>'705 B 1 Pol'!AF143</f>
        <v>0</v>
      </c>
      <c r="H45" s="100">
        <f t="shared" si="1"/>
        <v>0</v>
      </c>
      <c r="I45" s="100">
        <f t="shared" si="2"/>
        <v>0</v>
      </c>
      <c r="J45" s="101" t="str">
        <f t="shared" si="3"/>
        <v/>
      </c>
    </row>
    <row r="46" spans="1:10" ht="25.5" customHeight="1" x14ac:dyDescent="0.2">
      <c r="A46" s="87"/>
      <c r="B46" s="190" t="s">
        <v>54</v>
      </c>
      <c r="C46" s="191"/>
      <c r="D46" s="191"/>
      <c r="E46" s="192"/>
      <c r="F46" s="108">
        <f>SUMIF(A39:A45,"=1",F39:F45)</f>
        <v>0</v>
      </c>
      <c r="G46" s="109">
        <f>SUMIF(A39:A45,"=1",G39:G45)</f>
        <v>0</v>
      </c>
      <c r="H46" s="109">
        <f>SUMIF(A39:A45,"=1",H39:H45)</f>
        <v>0</v>
      </c>
      <c r="I46" s="109">
        <f>SUMIF(A39:A45,"=1",I39:I45)</f>
        <v>0</v>
      </c>
      <c r="J46" s="110">
        <f>SUMIF(A39:A45,"=1",J39:J45)</f>
        <v>0</v>
      </c>
    </row>
    <row r="50" spans="1:10" ht="15.75" x14ac:dyDescent="0.25">
      <c r="B50" s="119" t="s">
        <v>56</v>
      </c>
    </row>
    <row r="52" spans="1:10" ht="25.5" customHeight="1" x14ac:dyDescent="0.2">
      <c r="A52" s="121"/>
      <c r="B52" s="124" t="s">
        <v>18</v>
      </c>
      <c r="C52" s="124" t="s">
        <v>6</v>
      </c>
      <c r="D52" s="125"/>
      <c r="E52" s="125"/>
      <c r="F52" s="126" t="s">
        <v>57</v>
      </c>
      <c r="G52" s="126"/>
      <c r="H52" s="126"/>
      <c r="I52" s="126" t="s">
        <v>31</v>
      </c>
      <c r="J52" s="126" t="s">
        <v>0</v>
      </c>
    </row>
    <row r="53" spans="1:10" ht="36.75" customHeight="1" x14ac:dyDescent="0.2">
      <c r="A53" s="122"/>
      <c r="B53" s="127" t="s">
        <v>48</v>
      </c>
      <c r="C53" s="186" t="s">
        <v>58</v>
      </c>
      <c r="D53" s="187"/>
      <c r="E53" s="187"/>
      <c r="F53" s="133" t="s">
        <v>26</v>
      </c>
      <c r="G53" s="134"/>
      <c r="H53" s="134"/>
      <c r="I53" s="134">
        <f>'705 A 1 Pol'!G7</f>
        <v>0</v>
      </c>
      <c r="J53" s="131" t="str">
        <f>IF(I71=0,"",I53/I71*100)</f>
        <v/>
      </c>
    </row>
    <row r="54" spans="1:10" ht="36.75" customHeight="1" x14ac:dyDescent="0.2">
      <c r="A54" s="122"/>
      <c r="B54" s="127" t="s">
        <v>59</v>
      </c>
      <c r="C54" s="186" t="s">
        <v>60</v>
      </c>
      <c r="D54" s="187"/>
      <c r="E54" s="187"/>
      <c r="F54" s="133" t="s">
        <v>26</v>
      </c>
      <c r="G54" s="134"/>
      <c r="H54" s="134"/>
      <c r="I54" s="134">
        <f>'705 A 1 Pol'!G44</f>
        <v>0</v>
      </c>
      <c r="J54" s="131" t="str">
        <f>IF(I71=0,"",I54/I71*100)</f>
        <v/>
      </c>
    </row>
    <row r="55" spans="1:10" ht="36.75" customHeight="1" x14ac:dyDescent="0.2">
      <c r="A55" s="122"/>
      <c r="B55" s="127" t="s">
        <v>61</v>
      </c>
      <c r="C55" s="186" t="s">
        <v>62</v>
      </c>
      <c r="D55" s="187"/>
      <c r="E55" s="187"/>
      <c r="F55" s="133" t="s">
        <v>26</v>
      </c>
      <c r="G55" s="134"/>
      <c r="H55" s="134"/>
      <c r="I55" s="134">
        <f>'705 A 1 Pol'!G104</f>
        <v>0</v>
      </c>
      <c r="J55" s="131" t="str">
        <f>IF(I71=0,"",I55/I71*100)</f>
        <v/>
      </c>
    </row>
    <row r="56" spans="1:10" ht="36.75" customHeight="1" x14ac:dyDescent="0.2">
      <c r="A56" s="122"/>
      <c r="B56" s="127" t="s">
        <v>63</v>
      </c>
      <c r="C56" s="186" t="s">
        <v>64</v>
      </c>
      <c r="D56" s="187"/>
      <c r="E56" s="187"/>
      <c r="F56" s="133" t="s">
        <v>26</v>
      </c>
      <c r="G56" s="134"/>
      <c r="H56" s="134"/>
      <c r="I56" s="134">
        <f>'705 A 1 Pol'!G116</f>
        <v>0</v>
      </c>
      <c r="J56" s="131" t="str">
        <f>IF(I71=0,"",I56/I71*100)</f>
        <v/>
      </c>
    </row>
    <row r="57" spans="1:10" ht="36.75" customHeight="1" x14ac:dyDescent="0.2">
      <c r="A57" s="122"/>
      <c r="B57" s="127" t="s">
        <v>65</v>
      </c>
      <c r="C57" s="186" t="s">
        <v>66</v>
      </c>
      <c r="D57" s="187"/>
      <c r="E57" s="187"/>
      <c r="F57" s="133" t="s">
        <v>26</v>
      </c>
      <c r="G57" s="134"/>
      <c r="H57" s="134"/>
      <c r="I57" s="134">
        <f>'705 A 1 Pol'!G130</f>
        <v>0</v>
      </c>
      <c r="J57" s="131" t="str">
        <f>IF(I71=0,"",I57/I71*100)</f>
        <v/>
      </c>
    </row>
    <row r="58" spans="1:10" ht="36.75" customHeight="1" x14ac:dyDescent="0.2">
      <c r="A58" s="122"/>
      <c r="B58" s="127" t="s">
        <v>67</v>
      </c>
      <c r="C58" s="186" t="s">
        <v>68</v>
      </c>
      <c r="D58" s="187"/>
      <c r="E58" s="187"/>
      <c r="F58" s="133" t="s">
        <v>26</v>
      </c>
      <c r="G58" s="134"/>
      <c r="H58" s="134"/>
      <c r="I58" s="134">
        <f>'705 A 1 Pol'!G133</f>
        <v>0</v>
      </c>
      <c r="J58" s="131" t="str">
        <f>IF(I71=0,"",I58/I71*100)</f>
        <v/>
      </c>
    </row>
    <row r="59" spans="1:10" ht="36.75" customHeight="1" x14ac:dyDescent="0.2">
      <c r="A59" s="122"/>
      <c r="B59" s="127" t="s">
        <v>69</v>
      </c>
      <c r="C59" s="186" t="s">
        <v>70</v>
      </c>
      <c r="D59" s="187"/>
      <c r="E59" s="187"/>
      <c r="F59" s="133" t="s">
        <v>26</v>
      </c>
      <c r="G59" s="134"/>
      <c r="H59" s="134"/>
      <c r="I59" s="134">
        <f>'705 A 1 Pol'!G144</f>
        <v>0</v>
      </c>
      <c r="J59" s="131" t="str">
        <f>IF(I71=0,"",I59/I71*100)</f>
        <v/>
      </c>
    </row>
    <row r="60" spans="1:10" ht="36.75" customHeight="1" x14ac:dyDescent="0.2">
      <c r="A60" s="122"/>
      <c r="B60" s="127" t="s">
        <v>71</v>
      </c>
      <c r="C60" s="186" t="s">
        <v>72</v>
      </c>
      <c r="D60" s="187"/>
      <c r="E60" s="187"/>
      <c r="F60" s="133" t="s">
        <v>26</v>
      </c>
      <c r="G60" s="134"/>
      <c r="H60" s="134"/>
      <c r="I60" s="134">
        <f>'705 A 1 Pol'!G153</f>
        <v>0</v>
      </c>
      <c r="J60" s="131" t="str">
        <f>IF(I71=0,"",I60/I71*100)</f>
        <v/>
      </c>
    </row>
    <row r="61" spans="1:10" ht="36.75" customHeight="1" x14ac:dyDescent="0.2">
      <c r="A61" s="122"/>
      <c r="B61" s="127" t="s">
        <v>73</v>
      </c>
      <c r="C61" s="186" t="s">
        <v>74</v>
      </c>
      <c r="D61" s="187"/>
      <c r="E61" s="187"/>
      <c r="F61" s="133" t="s">
        <v>27</v>
      </c>
      <c r="G61" s="134"/>
      <c r="H61" s="134"/>
      <c r="I61" s="134">
        <f>'705 A 1 Pol'!G156</f>
        <v>0</v>
      </c>
      <c r="J61" s="131" t="str">
        <f>IF(I71=0,"",I61/I71*100)</f>
        <v/>
      </c>
    </row>
    <row r="62" spans="1:10" ht="36.75" customHeight="1" x14ac:dyDescent="0.2">
      <c r="A62" s="122"/>
      <c r="B62" s="127" t="s">
        <v>75</v>
      </c>
      <c r="C62" s="186" t="s">
        <v>76</v>
      </c>
      <c r="D62" s="187"/>
      <c r="E62" s="187"/>
      <c r="F62" s="133" t="s">
        <v>27</v>
      </c>
      <c r="G62" s="134"/>
      <c r="H62" s="134"/>
      <c r="I62" s="134">
        <f>'705 A 1 Pol'!G167</f>
        <v>0</v>
      </c>
      <c r="J62" s="131" t="str">
        <f>IF(I71=0,"",I62/I71*100)</f>
        <v/>
      </c>
    </row>
    <row r="63" spans="1:10" ht="36.75" customHeight="1" x14ac:dyDescent="0.2">
      <c r="A63" s="122"/>
      <c r="B63" s="127" t="s">
        <v>77</v>
      </c>
      <c r="C63" s="186" t="s">
        <v>78</v>
      </c>
      <c r="D63" s="187"/>
      <c r="E63" s="187"/>
      <c r="F63" s="133" t="s">
        <v>27</v>
      </c>
      <c r="G63" s="134"/>
      <c r="H63" s="134"/>
      <c r="I63" s="134">
        <f>'705 A 1 Pol'!G175</f>
        <v>0</v>
      </c>
      <c r="J63" s="131" t="str">
        <f>IF(I71=0,"",I63/I71*100)</f>
        <v/>
      </c>
    </row>
    <row r="64" spans="1:10" ht="36.75" customHeight="1" x14ac:dyDescent="0.2">
      <c r="A64" s="122"/>
      <c r="B64" s="262" t="s">
        <v>685</v>
      </c>
      <c r="C64" s="266" t="s">
        <v>686</v>
      </c>
      <c r="D64" s="267"/>
      <c r="E64" s="267"/>
      <c r="F64" s="263" t="s">
        <v>27</v>
      </c>
      <c r="G64" s="264"/>
      <c r="H64" s="264"/>
      <c r="I64" s="264">
        <f>'705 A 1 Pol'!G201</f>
        <v>0</v>
      </c>
      <c r="J64" s="265" t="str">
        <f>IF(I71=0,"",I64/I71*100)</f>
        <v/>
      </c>
    </row>
    <row r="65" spans="1:10" ht="36.75" customHeight="1" x14ac:dyDescent="0.2">
      <c r="A65" s="122"/>
      <c r="B65" s="127" t="s">
        <v>79</v>
      </c>
      <c r="C65" s="186" t="s">
        <v>80</v>
      </c>
      <c r="D65" s="187"/>
      <c r="E65" s="187"/>
      <c r="F65" s="133" t="s">
        <v>27</v>
      </c>
      <c r="G65" s="134"/>
      <c r="H65" s="134"/>
      <c r="I65" s="134">
        <f>'705 A 1 Pol'!G204</f>
        <v>0</v>
      </c>
      <c r="J65" s="131" t="str">
        <f>IF(I71=0,"",I65/I71*100)</f>
        <v/>
      </c>
    </row>
    <row r="66" spans="1:10" ht="36.75" customHeight="1" x14ac:dyDescent="0.2">
      <c r="A66" s="122"/>
      <c r="B66" s="127" t="s">
        <v>81</v>
      </c>
      <c r="C66" s="186" t="s">
        <v>82</v>
      </c>
      <c r="D66" s="187"/>
      <c r="E66" s="187"/>
      <c r="F66" s="133" t="s">
        <v>27</v>
      </c>
      <c r="G66" s="134"/>
      <c r="H66" s="134"/>
      <c r="I66" s="134">
        <f>'705 A 1 Pol'!G209</f>
        <v>0</v>
      </c>
      <c r="J66" s="131" t="str">
        <f>IF(I71=0,"",I66/I71*100)</f>
        <v/>
      </c>
    </row>
    <row r="67" spans="1:10" ht="36.75" customHeight="1" x14ac:dyDescent="0.2">
      <c r="A67" s="122"/>
      <c r="B67" s="127" t="s">
        <v>83</v>
      </c>
      <c r="C67" s="186" t="s">
        <v>84</v>
      </c>
      <c r="D67" s="187"/>
      <c r="E67" s="187"/>
      <c r="F67" s="133" t="s">
        <v>28</v>
      </c>
      <c r="G67" s="134"/>
      <c r="H67" s="134"/>
      <c r="I67" s="134">
        <f>'705 B 1 Pol'!G7</f>
        <v>0</v>
      </c>
      <c r="J67" s="131" t="str">
        <f>IF(I71=0,"",I67/I71*100)</f>
        <v/>
      </c>
    </row>
    <row r="68" spans="1:10" ht="36.75" customHeight="1" x14ac:dyDescent="0.2">
      <c r="A68" s="122"/>
      <c r="B68" s="127" t="s">
        <v>85</v>
      </c>
      <c r="C68" s="186" t="s">
        <v>86</v>
      </c>
      <c r="D68" s="187"/>
      <c r="E68" s="187"/>
      <c r="F68" s="133" t="s">
        <v>28</v>
      </c>
      <c r="G68" s="134"/>
      <c r="H68" s="134"/>
      <c r="I68" s="134">
        <f>'705 B 1 Pol'!G31</f>
        <v>0</v>
      </c>
      <c r="J68" s="131" t="str">
        <f>IF(I71=0,"",I68/I71*100)</f>
        <v/>
      </c>
    </row>
    <row r="69" spans="1:10" ht="36.75" customHeight="1" x14ac:dyDescent="0.2">
      <c r="A69" s="122"/>
      <c r="B69" s="127" t="s">
        <v>87</v>
      </c>
      <c r="C69" s="186" t="s">
        <v>88</v>
      </c>
      <c r="D69" s="187"/>
      <c r="E69" s="187"/>
      <c r="F69" s="133" t="s">
        <v>28</v>
      </c>
      <c r="G69" s="134"/>
      <c r="H69" s="134"/>
      <c r="I69" s="134">
        <f>'705 B 1 Pol'!G36</f>
        <v>0</v>
      </c>
      <c r="J69" s="131" t="str">
        <f>IF(I71=0,"",I69/I71*100)</f>
        <v/>
      </c>
    </row>
    <row r="70" spans="1:10" ht="36.75" customHeight="1" x14ac:dyDescent="0.2">
      <c r="A70" s="122"/>
      <c r="B70" s="127" t="s">
        <v>89</v>
      </c>
      <c r="C70" s="186" t="s">
        <v>29</v>
      </c>
      <c r="D70" s="187"/>
      <c r="E70" s="187"/>
      <c r="F70" s="133" t="s">
        <v>89</v>
      </c>
      <c r="G70" s="134"/>
      <c r="H70" s="134"/>
      <c r="I70" s="134">
        <f>'001 1 Pol'!G7</f>
        <v>0</v>
      </c>
      <c r="J70" s="131" t="str">
        <f>IF(I71=0,"",I70/I71*100)</f>
        <v/>
      </c>
    </row>
    <row r="71" spans="1:10" ht="25.5" customHeight="1" x14ac:dyDescent="0.2">
      <c r="A71" s="123"/>
      <c r="B71" s="128" t="s">
        <v>1</v>
      </c>
      <c r="C71" s="129"/>
      <c r="D71" s="130"/>
      <c r="E71" s="130"/>
      <c r="F71" s="135"/>
      <c r="G71" s="136"/>
      <c r="H71" s="136"/>
      <c r="I71" s="136">
        <f>SUM(I53:I70)</f>
        <v>0</v>
      </c>
      <c r="J71" s="132">
        <f>SUM(J53:J70)</f>
        <v>0</v>
      </c>
    </row>
    <row r="72" spans="1:10" x14ac:dyDescent="0.2">
      <c r="F72" s="85"/>
      <c r="G72" s="85"/>
      <c r="H72" s="85"/>
      <c r="I72" s="85"/>
      <c r="J72" s="86"/>
    </row>
    <row r="73" spans="1:10" x14ac:dyDescent="0.2">
      <c r="F73" s="85"/>
      <c r="G73" s="85"/>
      <c r="H73" s="85"/>
      <c r="I73" s="85"/>
      <c r="J73" s="86"/>
    </row>
    <row r="74" spans="1:10" x14ac:dyDescent="0.2">
      <c r="F74" s="85"/>
      <c r="G74" s="85"/>
      <c r="H74" s="85"/>
      <c r="I74" s="85"/>
      <c r="J74" s="86"/>
    </row>
  </sheetData>
  <sheetProtection algorithmName="SHA-512" hashValue="rh842J6ter3yxDmYkXLZENsfa1JYaez6Zpc1cuqjSrGPELtawe522iiHoGFf7d9wMDEc6IA8dEQdoTFFBeTDjA==" saltValue="nlQ91rBSYLN9OmrHdAcAW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B46:E46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5:E65"/>
    <mergeCell ref="C64:E64"/>
    <mergeCell ref="C66:E66"/>
    <mergeCell ref="C67:E67"/>
    <mergeCell ref="C68:E68"/>
    <mergeCell ref="C69:E69"/>
    <mergeCell ref="C70:E7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7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8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9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10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6" topLeftCell="A7" activePane="bottomLeft" state="frozen"/>
      <selection pane="bottomLeft" activeCell="F8" sqref="F8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2" max="12" width="22.7109375" hidden="1" customWidth="1"/>
    <col min="13" max="13" width="23" hidden="1" customWidth="1"/>
    <col min="14" max="14" width="25.140625" hidden="1" customWidth="1"/>
    <col min="15" max="15" width="21.42578125" hidden="1" customWidth="1"/>
    <col min="16" max="16" width="20" hidden="1" customWidth="1"/>
    <col min="17" max="17" width="27.5703125" hidden="1" customWidth="1"/>
    <col min="18" max="18" width="20.5703125" hidden="1" customWidth="1"/>
    <col min="19" max="19" width="20.85546875" hidden="1" customWidth="1"/>
    <col min="20" max="20" width="19.42578125" hidden="1" customWidth="1"/>
    <col min="21" max="21" width="28.5703125" hidden="1" customWidth="1"/>
    <col min="22" max="22" width="27.85546875" hidden="1" customWidth="1"/>
    <col min="23" max="23" width="26.140625" hidden="1" customWidth="1"/>
    <col min="24" max="24" width="29.85546875" hidden="1" customWidth="1"/>
    <col min="29" max="29" width="0" hidden="1" customWidth="1"/>
    <col min="31" max="31" width="22.28515625" hidden="1" customWidth="1"/>
    <col min="32" max="32" width="15.7109375" hidden="1" customWidth="1"/>
    <col min="33" max="33" width="21.5703125" hidden="1" customWidth="1"/>
    <col min="34" max="34" width="19.7109375" hidden="1" customWidth="1"/>
    <col min="35" max="35" width="15.85546875" customWidth="1"/>
    <col min="36" max="36" width="23.42578125" customWidth="1"/>
    <col min="37" max="37" width="15.140625" customWidth="1"/>
    <col min="38" max="38" width="13.85546875" customWidth="1"/>
    <col min="39" max="39" width="14.85546875" customWidth="1"/>
    <col min="40" max="40" width="24.5703125" customWidth="1"/>
    <col min="41" max="41" width="22.28515625" customWidth="1"/>
  </cols>
  <sheetData>
    <row r="1" spans="1:60" ht="15.75" customHeight="1" x14ac:dyDescent="0.25">
      <c r="A1" s="253" t="s">
        <v>7</v>
      </c>
      <c r="B1" s="253"/>
      <c r="C1" s="253"/>
      <c r="D1" s="253"/>
      <c r="E1" s="253"/>
      <c r="F1" s="253"/>
      <c r="G1" s="253"/>
      <c r="AG1" t="s">
        <v>91</v>
      </c>
    </row>
    <row r="2" spans="1:60" ht="24.95" customHeight="1" x14ac:dyDescent="0.2">
      <c r="A2" s="138" t="s">
        <v>8</v>
      </c>
      <c r="B2" s="49" t="s">
        <v>43</v>
      </c>
      <c r="C2" s="254" t="s">
        <v>44</v>
      </c>
      <c r="D2" s="255"/>
      <c r="E2" s="255"/>
      <c r="F2" s="255"/>
      <c r="G2" s="256"/>
      <c r="AG2" t="s">
        <v>92</v>
      </c>
    </row>
    <row r="3" spans="1:60" ht="24.95" customHeight="1" x14ac:dyDescent="0.2">
      <c r="A3" s="138" t="s">
        <v>9</v>
      </c>
      <c r="B3" s="49" t="s">
        <v>46</v>
      </c>
      <c r="C3" s="254" t="s">
        <v>47</v>
      </c>
      <c r="D3" s="255"/>
      <c r="E3" s="255"/>
      <c r="F3" s="255"/>
      <c r="G3" s="256"/>
      <c r="AC3" s="120" t="s">
        <v>92</v>
      </c>
      <c r="AG3" t="s">
        <v>93</v>
      </c>
    </row>
    <row r="4" spans="1:60" ht="24.95" customHeight="1" x14ac:dyDescent="0.2">
      <c r="A4" s="139" t="s">
        <v>10</v>
      </c>
      <c r="B4" s="140" t="s">
        <v>48</v>
      </c>
      <c r="C4" s="257" t="s">
        <v>47</v>
      </c>
      <c r="D4" s="258"/>
      <c r="E4" s="258"/>
      <c r="F4" s="258"/>
      <c r="G4" s="259"/>
      <c r="AG4" t="s">
        <v>94</v>
      </c>
    </row>
    <row r="5" spans="1:60" x14ac:dyDescent="0.2">
      <c r="D5" s="10"/>
    </row>
    <row r="6" spans="1:60" ht="25.5" x14ac:dyDescent="0.2">
      <c r="A6" s="142" t="s">
        <v>95</v>
      </c>
      <c r="B6" s="144" t="s">
        <v>96</v>
      </c>
      <c r="C6" s="144" t="s">
        <v>97</v>
      </c>
      <c r="D6" s="143" t="s">
        <v>98</v>
      </c>
      <c r="E6" s="142" t="s">
        <v>99</v>
      </c>
      <c r="F6" s="141" t="s">
        <v>100</v>
      </c>
      <c r="G6" s="142" t="s">
        <v>31</v>
      </c>
      <c r="H6" s="145" t="s">
        <v>32</v>
      </c>
      <c r="I6" s="145" t="s">
        <v>101</v>
      </c>
      <c r="J6" s="145" t="s">
        <v>33</v>
      </c>
      <c r="K6" s="145" t="s">
        <v>102</v>
      </c>
      <c r="L6" s="145" t="s">
        <v>103</v>
      </c>
      <c r="M6" s="145" t="s">
        <v>104</v>
      </c>
      <c r="N6" s="145" t="s">
        <v>105</v>
      </c>
      <c r="O6" s="145" t="s">
        <v>106</v>
      </c>
      <c r="P6" s="145" t="s">
        <v>107</v>
      </c>
      <c r="Q6" s="145" t="s">
        <v>108</v>
      </c>
      <c r="R6" s="145" t="s">
        <v>109</v>
      </c>
      <c r="S6" s="145" t="s">
        <v>110</v>
      </c>
      <c r="T6" s="145" t="s">
        <v>111</v>
      </c>
      <c r="U6" s="145" t="s">
        <v>112</v>
      </c>
      <c r="V6" s="145" t="s">
        <v>113</v>
      </c>
      <c r="W6" s="145" t="s">
        <v>114</v>
      </c>
      <c r="X6" s="145" t="s">
        <v>115</v>
      </c>
    </row>
    <row r="7" spans="1:60" x14ac:dyDescent="0.2">
      <c r="A7" s="156" t="s">
        <v>116</v>
      </c>
      <c r="B7" s="157" t="s">
        <v>89</v>
      </c>
      <c r="C7" s="175" t="s">
        <v>29</v>
      </c>
      <c r="D7" s="158"/>
      <c r="E7" s="159"/>
      <c r="F7" s="160"/>
      <c r="G7" s="161">
        <f>SUMIF(AG8:AG10,"&lt;&gt;NOR",G8:G10)</f>
        <v>0</v>
      </c>
      <c r="H7" s="155"/>
      <c r="I7" s="155">
        <f>SUM(I8:I10)</f>
        <v>0</v>
      </c>
      <c r="J7" s="155"/>
      <c r="K7" s="155">
        <f>SUM(K8:K10)</f>
        <v>0</v>
      </c>
      <c r="L7" s="155"/>
      <c r="M7" s="155">
        <f>SUM(M8:M10)</f>
        <v>0</v>
      </c>
      <c r="N7" s="155"/>
      <c r="O7" s="155">
        <f>SUM(O8:O10)</f>
        <v>0</v>
      </c>
      <c r="P7" s="155"/>
      <c r="Q7" s="155">
        <f>SUM(Q8:Q10)</f>
        <v>0</v>
      </c>
      <c r="R7" s="155"/>
      <c r="S7" s="155"/>
      <c r="T7" s="155"/>
      <c r="U7" s="155"/>
      <c r="V7" s="155">
        <f>SUM(V8:V10)</f>
        <v>0</v>
      </c>
      <c r="W7" s="155"/>
      <c r="X7" s="155"/>
      <c r="AG7" t="s">
        <v>117</v>
      </c>
    </row>
    <row r="8" spans="1:60" outlineLevel="1" x14ac:dyDescent="0.2">
      <c r="A8" s="168">
        <v>1</v>
      </c>
      <c r="B8" s="169" t="s">
        <v>118</v>
      </c>
      <c r="C8" s="176" t="s">
        <v>119</v>
      </c>
      <c r="D8" s="170" t="s">
        <v>120</v>
      </c>
      <c r="E8" s="171">
        <v>1</v>
      </c>
      <c r="F8" s="172"/>
      <c r="G8" s="173">
        <f>ROUND(E8*F8,2)</f>
        <v>0</v>
      </c>
      <c r="H8" s="154"/>
      <c r="I8" s="153">
        <f>ROUND(E8*H8,2)</f>
        <v>0</v>
      </c>
      <c r="J8" s="154"/>
      <c r="K8" s="153">
        <f>ROUND(E8*J8,2)</f>
        <v>0</v>
      </c>
      <c r="L8" s="153">
        <v>21</v>
      </c>
      <c r="M8" s="153">
        <f>G8*(1+L8/100)</f>
        <v>0</v>
      </c>
      <c r="N8" s="153">
        <v>0</v>
      </c>
      <c r="O8" s="153">
        <f>ROUND(E8*N8,2)</f>
        <v>0</v>
      </c>
      <c r="P8" s="153">
        <v>0</v>
      </c>
      <c r="Q8" s="153">
        <f>ROUND(E8*P8,2)</f>
        <v>0</v>
      </c>
      <c r="R8" s="153"/>
      <c r="S8" s="153" t="s">
        <v>121</v>
      </c>
      <c r="T8" s="153" t="s">
        <v>122</v>
      </c>
      <c r="U8" s="153">
        <v>0</v>
      </c>
      <c r="V8" s="153">
        <f>ROUND(E8*U8,2)</f>
        <v>0</v>
      </c>
      <c r="W8" s="153"/>
      <c r="X8" s="153" t="s">
        <v>123</v>
      </c>
      <c r="Y8" s="146"/>
      <c r="Z8" s="146"/>
      <c r="AA8" s="146"/>
      <c r="AB8" s="146"/>
      <c r="AC8" s="146"/>
      <c r="AD8" s="146"/>
      <c r="AE8" s="146"/>
      <c r="AF8" s="146"/>
      <c r="AG8" s="146" t="s">
        <v>124</v>
      </c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</row>
    <row r="9" spans="1:60" outlineLevel="1" x14ac:dyDescent="0.2">
      <c r="A9" s="162">
        <v>2</v>
      </c>
      <c r="B9" s="163" t="s">
        <v>125</v>
      </c>
      <c r="C9" s="177" t="s">
        <v>126</v>
      </c>
      <c r="D9" s="164" t="s">
        <v>120</v>
      </c>
      <c r="E9" s="165">
        <v>1</v>
      </c>
      <c r="F9" s="172"/>
      <c r="G9" s="173">
        <f>ROUND(E9*F9,2)</f>
        <v>0</v>
      </c>
      <c r="H9" s="154"/>
      <c r="I9" s="153"/>
      <c r="J9" s="154"/>
      <c r="K9" s="153"/>
      <c r="L9" s="153">
        <v>21</v>
      </c>
      <c r="M9" s="153">
        <f>G9*(1+L9/100)</f>
        <v>0</v>
      </c>
      <c r="N9" s="153">
        <v>0</v>
      </c>
      <c r="O9" s="153">
        <f>ROUND(E9*N9,2)</f>
        <v>0</v>
      </c>
      <c r="P9" s="153">
        <v>0</v>
      </c>
      <c r="Q9" s="153">
        <f>ROUND(E9*P9,2)</f>
        <v>0</v>
      </c>
      <c r="R9" s="153"/>
      <c r="S9" s="153" t="s">
        <v>121</v>
      </c>
      <c r="T9" s="153" t="s">
        <v>122</v>
      </c>
      <c r="U9" s="153">
        <v>0</v>
      </c>
      <c r="V9" s="153">
        <f>ROUND(E9*U9,2)</f>
        <v>0</v>
      </c>
      <c r="W9" s="153"/>
      <c r="X9" s="153" t="s">
        <v>123</v>
      </c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62">
        <v>3</v>
      </c>
      <c r="B10" s="163" t="s">
        <v>125</v>
      </c>
      <c r="C10" s="177" t="s">
        <v>684</v>
      </c>
      <c r="D10" s="164" t="s">
        <v>120</v>
      </c>
      <c r="E10" s="165">
        <v>1</v>
      </c>
      <c r="F10" s="166"/>
      <c r="G10" s="167">
        <f>ROUND(E10*F10,2)</f>
        <v>0</v>
      </c>
      <c r="H10" s="154"/>
      <c r="I10" s="153">
        <f>ROUND(E10*H10,2)</f>
        <v>0</v>
      </c>
      <c r="J10" s="154"/>
      <c r="K10" s="153">
        <f>ROUND(E10*J10,2)</f>
        <v>0</v>
      </c>
      <c r="L10" s="153">
        <v>21</v>
      </c>
      <c r="M10" s="153">
        <f>G10*(1+L10/100)</f>
        <v>0</v>
      </c>
      <c r="N10" s="153">
        <v>0</v>
      </c>
      <c r="O10" s="153">
        <f>ROUND(E10*N10,2)</f>
        <v>0</v>
      </c>
      <c r="P10" s="153">
        <v>0</v>
      </c>
      <c r="Q10" s="153">
        <f>ROUND(E10*P10,2)</f>
        <v>0</v>
      </c>
      <c r="R10" s="153"/>
      <c r="S10" s="153" t="s">
        <v>121</v>
      </c>
      <c r="T10" s="153" t="s">
        <v>122</v>
      </c>
      <c r="U10" s="153">
        <v>0</v>
      </c>
      <c r="V10" s="153">
        <f>ROUND(E10*U10,2)</f>
        <v>0</v>
      </c>
      <c r="W10" s="153"/>
      <c r="X10" s="153" t="s">
        <v>123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124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x14ac:dyDescent="0.2">
      <c r="A11" s="3"/>
      <c r="B11" s="4"/>
      <c r="C11" s="178"/>
      <c r="D11" s="6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AE11">
        <v>15</v>
      </c>
      <c r="AF11">
        <v>21</v>
      </c>
      <c r="AG11" t="s">
        <v>103</v>
      </c>
    </row>
    <row r="12" spans="1:60" x14ac:dyDescent="0.2">
      <c r="A12" s="147"/>
      <c r="B12" s="148" t="s">
        <v>31</v>
      </c>
      <c r="C12" s="179"/>
      <c r="D12" s="149"/>
      <c r="E12" s="150"/>
      <c r="F12" s="150"/>
      <c r="G12" s="174">
        <f>G7</f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AE12">
        <f>SUMIF(L7:L10,AE11,G7:G10)</f>
        <v>0</v>
      </c>
      <c r="AF12">
        <f>SUMIF(L7:L10,AF11,G7:G10)</f>
        <v>0</v>
      </c>
      <c r="AG12" t="s">
        <v>127</v>
      </c>
    </row>
    <row r="13" spans="1:60" x14ac:dyDescent="0.2">
      <c r="A13" s="3"/>
      <c r="B13" s="4"/>
      <c r="C13" s="178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60" x14ac:dyDescent="0.2">
      <c r="A14" s="3"/>
      <c r="B14" s="4"/>
      <c r="C14" s="178"/>
      <c r="D14" s="6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60" x14ac:dyDescent="0.2">
      <c r="A15" s="260" t="s">
        <v>128</v>
      </c>
      <c r="B15" s="260"/>
      <c r="C15" s="261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60" x14ac:dyDescent="0.2">
      <c r="A16" s="241"/>
      <c r="B16" s="242"/>
      <c r="C16" s="243"/>
      <c r="D16" s="242"/>
      <c r="E16" s="242"/>
      <c r="F16" s="242"/>
      <c r="G16" s="244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AG16" t="s">
        <v>129</v>
      </c>
    </row>
    <row r="17" spans="1:33" x14ac:dyDescent="0.2">
      <c r="A17" s="245"/>
      <c r="B17" s="246"/>
      <c r="C17" s="247"/>
      <c r="D17" s="246"/>
      <c r="E17" s="246"/>
      <c r="F17" s="246"/>
      <c r="G17" s="24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33" x14ac:dyDescent="0.2">
      <c r="A18" s="245"/>
      <c r="B18" s="246"/>
      <c r="C18" s="247"/>
      <c r="D18" s="246"/>
      <c r="E18" s="246"/>
      <c r="F18" s="246"/>
      <c r="G18" s="248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33" x14ac:dyDescent="0.2">
      <c r="A19" s="245"/>
      <c r="B19" s="246"/>
      <c r="C19" s="247"/>
      <c r="D19" s="246"/>
      <c r="E19" s="246"/>
      <c r="F19" s="246"/>
      <c r="G19" s="248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33" x14ac:dyDescent="0.2">
      <c r="A20" s="249"/>
      <c r="B20" s="250"/>
      <c r="C20" s="251"/>
      <c r="D20" s="250"/>
      <c r="E20" s="250"/>
      <c r="F20" s="250"/>
      <c r="G20" s="252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33" x14ac:dyDescent="0.2">
      <c r="A21" s="3"/>
      <c r="B21" s="4"/>
      <c r="C21" s="178"/>
      <c r="D21" s="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33" x14ac:dyDescent="0.2">
      <c r="C22" s="180"/>
      <c r="D22" s="10"/>
      <c r="AG22" t="s">
        <v>130</v>
      </c>
    </row>
    <row r="23" spans="1:33" x14ac:dyDescent="0.2">
      <c r="D23" s="10"/>
    </row>
    <row r="24" spans="1:33" x14ac:dyDescent="0.2">
      <c r="D24" s="10"/>
    </row>
    <row r="25" spans="1:33" x14ac:dyDescent="0.2">
      <c r="D25" s="10"/>
    </row>
    <row r="26" spans="1:33" x14ac:dyDescent="0.2">
      <c r="D26" s="10"/>
    </row>
    <row r="27" spans="1:33" x14ac:dyDescent="0.2">
      <c r="D27" s="10"/>
    </row>
    <row r="28" spans="1:33" x14ac:dyDescent="0.2">
      <c r="D28" s="10"/>
    </row>
    <row r="29" spans="1:33" x14ac:dyDescent="0.2">
      <c r="D29" s="10"/>
    </row>
    <row r="30" spans="1:33" x14ac:dyDescent="0.2">
      <c r="D30" s="10"/>
    </row>
    <row r="31" spans="1:33" x14ac:dyDescent="0.2">
      <c r="D31" s="10"/>
    </row>
    <row r="32" spans="1:33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znWb+T3UVggu11qkPC6vkW4XtV3YscLaJiCSoJ655saKjvJkV6t6r+TzqAW2YMbecAoJK/Kz+Tjpze1lEs3Ig==" saltValue="CUVDL0y07+u7tr0W+H2q7w==" spinCount="100000" sheet="1" objects="1" scenarios="1" autoFilter="0"/>
  <autoFilter ref="A6:G6"/>
  <mergeCells count="6">
    <mergeCell ref="A16:G20"/>
    <mergeCell ref="A1:G1"/>
    <mergeCell ref="C2:G2"/>
    <mergeCell ref="C3:G3"/>
    <mergeCell ref="C4:G4"/>
    <mergeCell ref="A15:C1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2"/>
  <sheetViews>
    <sheetView workbookViewId="0">
      <pane ySplit="6" topLeftCell="A196" activePane="bottomLeft" state="frozen"/>
      <selection pane="bottomLeft" activeCell="G202" sqref="G202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9" width="8" hidden="1" customWidth="1"/>
    <col min="10" max="11" width="7.140625" hidden="1" customWidth="1"/>
    <col min="12" max="12" width="4.85546875" hidden="1" customWidth="1"/>
    <col min="13" max="13" width="6.85546875" hidden="1" customWidth="1"/>
    <col min="14" max="15" width="9" hidden="1" customWidth="1"/>
    <col min="16" max="17" width="8.7109375" hidden="1" customWidth="1"/>
    <col min="18" max="18" width="5.7109375" hidden="1" customWidth="1"/>
    <col min="19" max="19" width="8.7109375" hidden="1" customWidth="1"/>
    <col min="20" max="20" width="7.140625" hidden="1" customWidth="1"/>
    <col min="21" max="21" width="6.42578125" hidden="1" customWidth="1"/>
    <col min="22" max="22" width="6.5703125" hidden="1" customWidth="1"/>
    <col min="23" max="23" width="9" hidden="1" customWidth="1"/>
    <col min="24" max="24" width="9.5703125" hidden="1" customWidth="1"/>
    <col min="29" max="29" width="4.5703125" hidden="1" customWidth="1"/>
    <col min="31" max="31" width="13" hidden="1" customWidth="1"/>
    <col min="32" max="32" width="14.5703125" hidden="1" customWidth="1"/>
    <col min="33" max="33" width="13.42578125" hidden="1" customWidth="1"/>
    <col min="34" max="34" width="11.140625" hidden="1" customWidth="1"/>
    <col min="35" max="35" width="13.140625" hidden="1" customWidth="1"/>
    <col min="36" max="36" width="14.7109375" hidden="1" customWidth="1"/>
    <col min="37" max="37" width="14" customWidth="1"/>
    <col min="38" max="38" width="9.28515625" customWidth="1"/>
    <col min="39" max="39" width="8.85546875" customWidth="1"/>
    <col min="40" max="40" width="6.85546875" customWidth="1"/>
    <col min="41" max="41" width="12.7109375" customWidth="1"/>
  </cols>
  <sheetData>
    <row r="1" spans="1:60" ht="15.75" customHeight="1" x14ac:dyDescent="0.25">
      <c r="A1" s="253" t="s">
        <v>7</v>
      </c>
      <c r="B1" s="253"/>
      <c r="C1" s="253"/>
      <c r="D1" s="253"/>
      <c r="E1" s="253"/>
      <c r="F1" s="253"/>
      <c r="G1" s="253"/>
      <c r="AG1" t="s">
        <v>91</v>
      </c>
    </row>
    <row r="2" spans="1:60" ht="24.95" customHeight="1" x14ac:dyDescent="0.2">
      <c r="A2" s="138" t="s">
        <v>8</v>
      </c>
      <c r="B2" s="49" t="s">
        <v>43</v>
      </c>
      <c r="C2" s="254" t="s">
        <v>44</v>
      </c>
      <c r="D2" s="255"/>
      <c r="E2" s="255"/>
      <c r="F2" s="255"/>
      <c r="G2" s="256"/>
      <c r="AG2" t="s">
        <v>92</v>
      </c>
    </row>
    <row r="3" spans="1:60" ht="24.95" customHeight="1" x14ac:dyDescent="0.2">
      <c r="A3" s="138" t="s">
        <v>9</v>
      </c>
      <c r="B3" s="49" t="s">
        <v>49</v>
      </c>
      <c r="C3" s="254" t="s">
        <v>50</v>
      </c>
      <c r="D3" s="255"/>
      <c r="E3" s="255"/>
      <c r="F3" s="255"/>
      <c r="G3" s="256"/>
      <c r="AC3" s="120" t="s">
        <v>92</v>
      </c>
      <c r="AG3" t="s">
        <v>93</v>
      </c>
    </row>
    <row r="4" spans="1:60" ht="24.95" customHeight="1" x14ac:dyDescent="0.2">
      <c r="A4" s="139" t="s">
        <v>10</v>
      </c>
      <c r="B4" s="140" t="s">
        <v>48</v>
      </c>
      <c r="C4" s="257" t="s">
        <v>51</v>
      </c>
      <c r="D4" s="258"/>
      <c r="E4" s="258"/>
      <c r="F4" s="258"/>
      <c r="G4" s="259"/>
      <c r="AG4" t="s">
        <v>94</v>
      </c>
    </row>
    <row r="5" spans="1:60" x14ac:dyDescent="0.2">
      <c r="D5" s="10"/>
    </row>
    <row r="6" spans="1:60" ht="38.25" x14ac:dyDescent="0.2">
      <c r="A6" s="142" t="s">
        <v>95</v>
      </c>
      <c r="B6" s="144" t="s">
        <v>96</v>
      </c>
      <c r="C6" s="144" t="s">
        <v>97</v>
      </c>
      <c r="D6" s="143" t="s">
        <v>98</v>
      </c>
      <c r="E6" s="142" t="s">
        <v>99</v>
      </c>
      <c r="F6" s="141" t="s">
        <v>100</v>
      </c>
      <c r="G6" s="142" t="s">
        <v>31</v>
      </c>
      <c r="H6" s="145" t="s">
        <v>32</v>
      </c>
      <c r="I6" s="145" t="s">
        <v>101</v>
      </c>
      <c r="J6" s="145" t="s">
        <v>33</v>
      </c>
      <c r="K6" s="145" t="s">
        <v>102</v>
      </c>
      <c r="L6" s="145" t="s">
        <v>103</v>
      </c>
      <c r="M6" s="145" t="s">
        <v>104</v>
      </c>
      <c r="N6" s="145" t="s">
        <v>105</v>
      </c>
      <c r="O6" s="145" t="s">
        <v>106</v>
      </c>
      <c r="P6" s="145" t="s">
        <v>107</v>
      </c>
      <c r="Q6" s="145" t="s">
        <v>108</v>
      </c>
      <c r="R6" s="145" t="s">
        <v>109</v>
      </c>
      <c r="S6" s="145" t="s">
        <v>110</v>
      </c>
      <c r="T6" s="145" t="s">
        <v>111</v>
      </c>
      <c r="U6" s="145" t="s">
        <v>112</v>
      </c>
      <c r="V6" s="145" t="s">
        <v>113</v>
      </c>
      <c r="W6" s="145" t="s">
        <v>114</v>
      </c>
      <c r="X6" s="145" t="s">
        <v>115</v>
      </c>
    </row>
    <row r="7" spans="1:60" x14ac:dyDescent="0.2">
      <c r="A7" s="156" t="s">
        <v>116</v>
      </c>
      <c r="B7" s="157" t="s">
        <v>48</v>
      </c>
      <c r="C7" s="175" t="s">
        <v>58</v>
      </c>
      <c r="D7" s="158"/>
      <c r="E7" s="159"/>
      <c r="F7" s="160"/>
      <c r="G7" s="161">
        <f>SUMIF(AG8:AG43,"&lt;&gt;NOR",G8:G43)</f>
        <v>0</v>
      </c>
      <c r="H7" s="155"/>
      <c r="I7" s="155">
        <f>SUM(I8:I43)</f>
        <v>0</v>
      </c>
      <c r="J7" s="155"/>
      <c r="K7" s="155">
        <f>SUM(K8:K43)</f>
        <v>0</v>
      </c>
      <c r="L7" s="155"/>
      <c r="M7" s="155">
        <f>SUM(M8:M43)</f>
        <v>0</v>
      </c>
      <c r="N7" s="155"/>
      <c r="O7" s="155">
        <f>SUM(O8:O43)</f>
        <v>0</v>
      </c>
      <c r="P7" s="155"/>
      <c r="Q7" s="155">
        <f>SUM(Q8:Q43)</f>
        <v>0</v>
      </c>
      <c r="R7" s="155"/>
      <c r="S7" s="155"/>
      <c r="T7" s="155"/>
      <c r="U7" s="155"/>
      <c r="V7" s="155">
        <f>SUM(V8:V43)</f>
        <v>410.52</v>
      </c>
      <c r="W7" s="155"/>
      <c r="X7" s="155"/>
      <c r="AG7" t="s">
        <v>117</v>
      </c>
    </row>
    <row r="8" spans="1:60" outlineLevel="1" x14ac:dyDescent="0.2">
      <c r="A8" s="162">
        <v>1</v>
      </c>
      <c r="B8" s="163" t="s">
        <v>131</v>
      </c>
      <c r="C8" s="177" t="s">
        <v>132</v>
      </c>
      <c r="D8" s="164" t="s">
        <v>133</v>
      </c>
      <c r="E8" s="165">
        <v>39.25</v>
      </c>
      <c r="F8" s="166"/>
      <c r="G8" s="167">
        <f>ROUND(E8*F8,2)</f>
        <v>0</v>
      </c>
      <c r="H8" s="154"/>
      <c r="I8" s="153">
        <f>ROUND(E8*H8,2)</f>
        <v>0</v>
      </c>
      <c r="J8" s="154"/>
      <c r="K8" s="153">
        <f>ROUND(E8*J8,2)</f>
        <v>0</v>
      </c>
      <c r="L8" s="153">
        <v>21</v>
      </c>
      <c r="M8" s="153">
        <f>G8*(1+L8/100)</f>
        <v>0</v>
      </c>
      <c r="N8" s="153">
        <v>0</v>
      </c>
      <c r="O8" s="153">
        <f>ROUND(E8*N8,2)</f>
        <v>0</v>
      </c>
      <c r="P8" s="153">
        <v>0</v>
      </c>
      <c r="Q8" s="153">
        <f>ROUND(E8*P8,2)</f>
        <v>0</v>
      </c>
      <c r="R8" s="153"/>
      <c r="S8" s="153" t="s">
        <v>121</v>
      </c>
      <c r="T8" s="153" t="s">
        <v>121</v>
      </c>
      <c r="U8" s="153">
        <v>0.36799999999999999</v>
      </c>
      <c r="V8" s="153">
        <f>ROUND(E8*U8,2)</f>
        <v>14.44</v>
      </c>
      <c r="W8" s="153"/>
      <c r="X8" s="153" t="s">
        <v>134</v>
      </c>
      <c r="Y8" s="146"/>
      <c r="Z8" s="146"/>
      <c r="AA8" s="146"/>
      <c r="AB8" s="146"/>
      <c r="AC8" s="146"/>
      <c r="AD8" s="146"/>
      <c r="AE8" s="146"/>
      <c r="AF8" s="146"/>
      <c r="AG8" s="146" t="s">
        <v>135</v>
      </c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</row>
    <row r="9" spans="1:60" outlineLevel="1" x14ac:dyDescent="0.2">
      <c r="A9" s="151"/>
      <c r="B9" s="152"/>
      <c r="C9" s="183" t="s">
        <v>136</v>
      </c>
      <c r="D9" s="181"/>
      <c r="E9" s="182">
        <v>39.25</v>
      </c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53"/>
      <c r="U9" s="153"/>
      <c r="V9" s="153"/>
      <c r="W9" s="153"/>
      <c r="X9" s="153"/>
      <c r="Y9" s="146"/>
      <c r="Z9" s="146"/>
      <c r="AA9" s="146"/>
      <c r="AB9" s="146"/>
      <c r="AC9" s="146"/>
      <c r="AD9" s="146"/>
      <c r="AE9" s="146"/>
      <c r="AF9" s="146"/>
      <c r="AG9" s="146" t="s">
        <v>137</v>
      </c>
      <c r="AH9" s="146">
        <v>0</v>
      </c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62">
        <v>2</v>
      </c>
      <c r="B10" s="163" t="s">
        <v>138</v>
      </c>
      <c r="C10" s="177" t="s">
        <v>139</v>
      </c>
      <c r="D10" s="164" t="s">
        <v>133</v>
      </c>
      <c r="E10" s="165">
        <v>19.625</v>
      </c>
      <c r="F10" s="166"/>
      <c r="G10" s="167">
        <f>ROUND(E10*F10,2)</f>
        <v>0</v>
      </c>
      <c r="H10" s="154"/>
      <c r="I10" s="153">
        <f>ROUND(E10*H10,2)</f>
        <v>0</v>
      </c>
      <c r="J10" s="154"/>
      <c r="K10" s="153">
        <f>ROUND(E10*J10,2)</f>
        <v>0</v>
      </c>
      <c r="L10" s="153">
        <v>21</v>
      </c>
      <c r="M10" s="153">
        <f>G10*(1+L10/100)</f>
        <v>0</v>
      </c>
      <c r="N10" s="153">
        <v>0</v>
      </c>
      <c r="O10" s="153">
        <f>ROUND(E10*N10,2)</f>
        <v>0</v>
      </c>
      <c r="P10" s="153">
        <v>0</v>
      </c>
      <c r="Q10" s="153">
        <f>ROUND(E10*P10,2)</f>
        <v>0</v>
      </c>
      <c r="R10" s="153"/>
      <c r="S10" s="153" t="s">
        <v>121</v>
      </c>
      <c r="T10" s="153" t="s">
        <v>121</v>
      </c>
      <c r="U10" s="153">
        <v>5.8000000000000003E-2</v>
      </c>
      <c r="V10" s="153">
        <f>ROUND(E10*U10,2)</f>
        <v>1.1399999999999999</v>
      </c>
      <c r="W10" s="153"/>
      <c r="X10" s="153" t="s">
        <v>134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135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51"/>
      <c r="B11" s="152"/>
      <c r="C11" s="183" t="s">
        <v>140</v>
      </c>
      <c r="D11" s="181"/>
      <c r="E11" s="182">
        <v>19.625</v>
      </c>
      <c r="F11" s="153"/>
      <c r="G11" s="153"/>
      <c r="H11" s="153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46"/>
      <c r="Z11" s="146"/>
      <c r="AA11" s="146"/>
      <c r="AB11" s="146"/>
      <c r="AC11" s="146"/>
      <c r="AD11" s="146"/>
      <c r="AE11" s="146"/>
      <c r="AF11" s="146"/>
      <c r="AG11" s="146" t="s">
        <v>137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62">
        <v>3</v>
      </c>
      <c r="B12" s="163" t="s">
        <v>141</v>
      </c>
      <c r="C12" s="177" t="s">
        <v>142</v>
      </c>
      <c r="D12" s="164" t="s">
        <v>133</v>
      </c>
      <c r="E12" s="165">
        <v>127.512</v>
      </c>
      <c r="F12" s="166"/>
      <c r="G12" s="167">
        <f>ROUND(E12*F12,2)</f>
        <v>0</v>
      </c>
      <c r="H12" s="154"/>
      <c r="I12" s="153">
        <f>ROUND(E12*H12,2)</f>
        <v>0</v>
      </c>
      <c r="J12" s="154"/>
      <c r="K12" s="153">
        <f>ROUND(E12*J12,2)</f>
        <v>0</v>
      </c>
      <c r="L12" s="153">
        <v>21</v>
      </c>
      <c r="M12" s="153">
        <f>G12*(1+L12/100)</f>
        <v>0</v>
      </c>
      <c r="N12" s="153">
        <v>0</v>
      </c>
      <c r="O12" s="153">
        <f>ROUND(E12*N12,2)</f>
        <v>0</v>
      </c>
      <c r="P12" s="153">
        <v>0</v>
      </c>
      <c r="Q12" s="153">
        <f>ROUND(E12*P12,2)</f>
        <v>0</v>
      </c>
      <c r="R12" s="153"/>
      <c r="S12" s="153" t="s">
        <v>121</v>
      </c>
      <c r="T12" s="153" t="s">
        <v>121</v>
      </c>
      <c r="U12" s="153">
        <v>0.11</v>
      </c>
      <c r="V12" s="153">
        <f>ROUND(E12*U12,2)</f>
        <v>14.03</v>
      </c>
      <c r="W12" s="153"/>
      <c r="X12" s="153" t="s">
        <v>134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135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51"/>
      <c r="B13" s="152"/>
      <c r="C13" s="183" t="s">
        <v>143</v>
      </c>
      <c r="D13" s="181"/>
      <c r="E13" s="182">
        <v>127.512</v>
      </c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46"/>
      <c r="Z13" s="146"/>
      <c r="AA13" s="146"/>
      <c r="AB13" s="146"/>
      <c r="AC13" s="146"/>
      <c r="AD13" s="146"/>
      <c r="AE13" s="146"/>
      <c r="AF13" s="146"/>
      <c r="AG13" s="146" t="s">
        <v>137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2">
        <v>4</v>
      </c>
      <c r="B14" s="163" t="s">
        <v>144</v>
      </c>
      <c r="C14" s="177" t="s">
        <v>145</v>
      </c>
      <c r="D14" s="164" t="s">
        <v>133</v>
      </c>
      <c r="E14" s="165">
        <v>63.756</v>
      </c>
      <c r="F14" s="166"/>
      <c r="G14" s="167">
        <f>ROUND(E14*F14,2)</f>
        <v>0</v>
      </c>
      <c r="H14" s="154"/>
      <c r="I14" s="153">
        <f>ROUND(E14*H14,2)</f>
        <v>0</v>
      </c>
      <c r="J14" s="154"/>
      <c r="K14" s="153">
        <f>ROUND(E14*J14,2)</f>
        <v>0</v>
      </c>
      <c r="L14" s="153">
        <v>21</v>
      </c>
      <c r="M14" s="153">
        <f>G14*(1+L14/100)</f>
        <v>0</v>
      </c>
      <c r="N14" s="153">
        <v>0</v>
      </c>
      <c r="O14" s="153">
        <f>ROUND(E14*N14,2)</f>
        <v>0</v>
      </c>
      <c r="P14" s="153">
        <v>0</v>
      </c>
      <c r="Q14" s="153">
        <f>ROUND(E14*P14,2)</f>
        <v>0</v>
      </c>
      <c r="R14" s="153"/>
      <c r="S14" s="153" t="s">
        <v>121</v>
      </c>
      <c r="T14" s="153" t="s">
        <v>121</v>
      </c>
      <c r="U14" s="153">
        <v>4.3099999999999999E-2</v>
      </c>
      <c r="V14" s="153">
        <f>ROUND(E14*U14,2)</f>
        <v>2.75</v>
      </c>
      <c r="W14" s="153"/>
      <c r="X14" s="153" t="s">
        <v>134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135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51"/>
      <c r="B15" s="152"/>
      <c r="C15" s="183" t="s">
        <v>146</v>
      </c>
      <c r="D15" s="181"/>
      <c r="E15" s="182">
        <v>63.756</v>
      </c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46"/>
      <c r="Z15" s="146"/>
      <c r="AA15" s="146"/>
      <c r="AB15" s="146"/>
      <c r="AC15" s="146"/>
      <c r="AD15" s="146"/>
      <c r="AE15" s="146"/>
      <c r="AF15" s="146"/>
      <c r="AG15" s="146" t="s">
        <v>137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62">
        <v>5</v>
      </c>
      <c r="B16" s="163" t="s">
        <v>147</v>
      </c>
      <c r="C16" s="177" t="s">
        <v>148</v>
      </c>
      <c r="D16" s="164" t="s">
        <v>133</v>
      </c>
      <c r="E16" s="165">
        <v>43.991979999999998</v>
      </c>
      <c r="F16" s="166"/>
      <c r="G16" s="167">
        <f>ROUND(E16*F16,2)</f>
        <v>0</v>
      </c>
      <c r="H16" s="154"/>
      <c r="I16" s="153">
        <f>ROUND(E16*H16,2)</f>
        <v>0</v>
      </c>
      <c r="J16" s="154"/>
      <c r="K16" s="153">
        <f>ROUND(E16*J16,2)</f>
        <v>0</v>
      </c>
      <c r="L16" s="153">
        <v>21</v>
      </c>
      <c r="M16" s="153">
        <f>G16*(1+L16/100)</f>
        <v>0</v>
      </c>
      <c r="N16" s="153">
        <v>0</v>
      </c>
      <c r="O16" s="153">
        <f>ROUND(E16*N16,2)</f>
        <v>0</v>
      </c>
      <c r="P16" s="153">
        <v>0</v>
      </c>
      <c r="Q16" s="153">
        <f>ROUND(E16*P16,2)</f>
        <v>0</v>
      </c>
      <c r="R16" s="153"/>
      <c r="S16" s="153" t="s">
        <v>121</v>
      </c>
      <c r="T16" s="153" t="s">
        <v>121</v>
      </c>
      <c r="U16" s="153">
        <v>0.36499999999999999</v>
      </c>
      <c r="V16" s="153">
        <f>ROUND(E16*U16,2)</f>
        <v>16.059999999999999</v>
      </c>
      <c r="W16" s="153"/>
      <c r="X16" s="153" t="s">
        <v>134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135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51"/>
      <c r="B17" s="152"/>
      <c r="C17" s="183" t="s">
        <v>149</v>
      </c>
      <c r="D17" s="181"/>
      <c r="E17" s="182">
        <v>34.691980000000001</v>
      </c>
      <c r="F17" s="153"/>
      <c r="G17" s="153"/>
      <c r="H17" s="153"/>
      <c r="I17" s="153"/>
      <c r="J17" s="153"/>
      <c r="K17" s="153"/>
      <c r="L17" s="153"/>
      <c r="M17" s="153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53"/>
      <c r="Y17" s="146"/>
      <c r="Z17" s="146"/>
      <c r="AA17" s="146"/>
      <c r="AB17" s="146"/>
      <c r="AC17" s="146"/>
      <c r="AD17" s="146"/>
      <c r="AE17" s="146"/>
      <c r="AF17" s="146"/>
      <c r="AG17" s="146" t="s">
        <v>137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51"/>
      <c r="B18" s="152"/>
      <c r="C18" s="183" t="s">
        <v>150</v>
      </c>
      <c r="D18" s="181"/>
      <c r="E18" s="182">
        <v>9.3000000000000007</v>
      </c>
      <c r="F18" s="153"/>
      <c r="G18" s="153"/>
      <c r="H18" s="153"/>
      <c r="I18" s="153"/>
      <c r="J18" s="153"/>
      <c r="K18" s="153"/>
      <c r="L18" s="153"/>
      <c r="M18" s="153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53"/>
      <c r="Y18" s="146"/>
      <c r="Z18" s="146"/>
      <c r="AA18" s="146"/>
      <c r="AB18" s="146"/>
      <c r="AC18" s="146"/>
      <c r="AD18" s="146"/>
      <c r="AE18" s="146"/>
      <c r="AF18" s="146"/>
      <c r="AG18" s="146" t="s">
        <v>137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62">
        <v>6</v>
      </c>
      <c r="B19" s="163" t="s">
        <v>151</v>
      </c>
      <c r="C19" s="177" t="s">
        <v>152</v>
      </c>
      <c r="D19" s="164" t="s">
        <v>133</v>
      </c>
      <c r="E19" s="165">
        <v>21.995999999999999</v>
      </c>
      <c r="F19" s="166"/>
      <c r="G19" s="167">
        <f>ROUND(E19*F19,2)</f>
        <v>0</v>
      </c>
      <c r="H19" s="154"/>
      <c r="I19" s="153">
        <f>ROUND(E19*H19,2)</f>
        <v>0</v>
      </c>
      <c r="J19" s="154"/>
      <c r="K19" s="153">
        <f>ROUND(E19*J19,2)</f>
        <v>0</v>
      </c>
      <c r="L19" s="153">
        <v>21</v>
      </c>
      <c r="M19" s="153">
        <f>G19*(1+L19/100)</f>
        <v>0</v>
      </c>
      <c r="N19" s="153">
        <v>0</v>
      </c>
      <c r="O19" s="153">
        <f>ROUND(E19*N19,2)</f>
        <v>0</v>
      </c>
      <c r="P19" s="153">
        <v>0</v>
      </c>
      <c r="Q19" s="153">
        <f>ROUND(E19*P19,2)</f>
        <v>0</v>
      </c>
      <c r="R19" s="153"/>
      <c r="S19" s="153" t="s">
        <v>121</v>
      </c>
      <c r="T19" s="153" t="s">
        <v>121</v>
      </c>
      <c r="U19" s="153">
        <v>8.4000000000000005E-2</v>
      </c>
      <c r="V19" s="153">
        <f>ROUND(E19*U19,2)</f>
        <v>1.85</v>
      </c>
      <c r="W19" s="153"/>
      <c r="X19" s="153" t="s">
        <v>134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135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51"/>
      <c r="B20" s="152"/>
      <c r="C20" s="183" t="s">
        <v>153</v>
      </c>
      <c r="D20" s="181"/>
      <c r="E20" s="182">
        <v>21.995999999999999</v>
      </c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46"/>
      <c r="Z20" s="146"/>
      <c r="AA20" s="146"/>
      <c r="AB20" s="146"/>
      <c r="AC20" s="146"/>
      <c r="AD20" s="146"/>
      <c r="AE20" s="146"/>
      <c r="AF20" s="146"/>
      <c r="AG20" s="146" t="s">
        <v>137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62">
        <v>7</v>
      </c>
      <c r="B21" s="163" t="s">
        <v>154</v>
      </c>
      <c r="C21" s="177" t="s">
        <v>155</v>
      </c>
      <c r="D21" s="164" t="s">
        <v>133</v>
      </c>
      <c r="E21" s="165">
        <v>20.40192</v>
      </c>
      <c r="F21" s="166"/>
      <c r="G21" s="167">
        <f>ROUND(E21*F21,2)</f>
        <v>0</v>
      </c>
      <c r="H21" s="154"/>
      <c r="I21" s="153">
        <f>ROUND(E21*H21,2)</f>
        <v>0</v>
      </c>
      <c r="J21" s="154"/>
      <c r="K21" s="153">
        <f>ROUND(E21*J21,2)</f>
        <v>0</v>
      </c>
      <c r="L21" s="153">
        <v>21</v>
      </c>
      <c r="M21" s="153">
        <f>G21*(1+L21/100)</f>
        <v>0</v>
      </c>
      <c r="N21" s="153">
        <v>0</v>
      </c>
      <c r="O21" s="153">
        <f>ROUND(E21*N21,2)</f>
        <v>0</v>
      </c>
      <c r="P21" s="153">
        <v>0</v>
      </c>
      <c r="Q21" s="153">
        <f>ROUND(E21*P21,2)</f>
        <v>0</v>
      </c>
      <c r="R21" s="153"/>
      <c r="S21" s="153" t="s">
        <v>121</v>
      </c>
      <c r="T21" s="153" t="s">
        <v>121</v>
      </c>
      <c r="U21" s="153">
        <v>0.51900000000000002</v>
      </c>
      <c r="V21" s="153">
        <f>ROUND(E21*U21,2)</f>
        <v>10.59</v>
      </c>
      <c r="W21" s="153"/>
      <c r="X21" s="153" t="s">
        <v>134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135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51"/>
      <c r="B22" s="152"/>
      <c r="C22" s="183" t="s">
        <v>156</v>
      </c>
      <c r="D22" s="181"/>
      <c r="E22" s="182">
        <v>20.40192</v>
      </c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46"/>
      <c r="Z22" s="146"/>
      <c r="AA22" s="146"/>
      <c r="AB22" s="146"/>
      <c r="AC22" s="146"/>
      <c r="AD22" s="146"/>
      <c r="AE22" s="146"/>
      <c r="AF22" s="146"/>
      <c r="AG22" s="146" t="s">
        <v>137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62">
        <v>8</v>
      </c>
      <c r="B23" s="163" t="s">
        <v>157</v>
      </c>
      <c r="C23" s="177" t="s">
        <v>158</v>
      </c>
      <c r="D23" s="164" t="s">
        <v>133</v>
      </c>
      <c r="E23" s="165">
        <v>152.69399999999999</v>
      </c>
      <c r="F23" s="166"/>
      <c r="G23" s="167">
        <f>ROUND(E23*F23,2)</f>
        <v>0</v>
      </c>
      <c r="H23" s="154"/>
      <c r="I23" s="153">
        <f>ROUND(E23*H23,2)</f>
        <v>0</v>
      </c>
      <c r="J23" s="154"/>
      <c r="K23" s="153">
        <f>ROUND(E23*J23,2)</f>
        <v>0</v>
      </c>
      <c r="L23" s="153">
        <v>21</v>
      </c>
      <c r="M23" s="153">
        <f>G23*(1+L23/100)</f>
        <v>0</v>
      </c>
      <c r="N23" s="153">
        <v>0</v>
      </c>
      <c r="O23" s="153">
        <f>ROUND(E23*N23,2)</f>
        <v>0</v>
      </c>
      <c r="P23" s="153">
        <v>0</v>
      </c>
      <c r="Q23" s="153">
        <f>ROUND(E23*P23,2)</f>
        <v>0</v>
      </c>
      <c r="R23" s="153"/>
      <c r="S23" s="153" t="s">
        <v>121</v>
      </c>
      <c r="T23" s="153" t="s">
        <v>121</v>
      </c>
      <c r="U23" s="153">
        <v>1.0999999999999999E-2</v>
      </c>
      <c r="V23" s="153">
        <f>ROUND(E23*U23,2)</f>
        <v>1.68</v>
      </c>
      <c r="W23" s="153"/>
      <c r="X23" s="153" t="s">
        <v>134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135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51"/>
      <c r="B24" s="152"/>
      <c r="C24" s="183" t="s">
        <v>159</v>
      </c>
      <c r="D24" s="181"/>
      <c r="E24" s="182">
        <v>76.346999999999994</v>
      </c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46"/>
      <c r="Z24" s="146"/>
      <c r="AA24" s="146"/>
      <c r="AB24" s="146"/>
      <c r="AC24" s="146"/>
      <c r="AD24" s="146"/>
      <c r="AE24" s="146"/>
      <c r="AF24" s="146"/>
      <c r="AG24" s="146" t="s">
        <v>137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51"/>
      <c r="B25" s="152"/>
      <c r="C25" s="183" t="s">
        <v>160</v>
      </c>
      <c r="D25" s="181"/>
      <c r="E25" s="182">
        <v>76.346999999999994</v>
      </c>
      <c r="F25" s="153"/>
      <c r="G25" s="153"/>
      <c r="H25" s="153"/>
      <c r="I25" s="153"/>
      <c r="J25" s="153"/>
      <c r="K25" s="153"/>
      <c r="L25" s="153"/>
      <c r="M25" s="153"/>
      <c r="N25" s="153"/>
      <c r="O25" s="153"/>
      <c r="P25" s="153"/>
      <c r="Q25" s="153"/>
      <c r="R25" s="153"/>
      <c r="S25" s="153"/>
      <c r="T25" s="153"/>
      <c r="U25" s="153"/>
      <c r="V25" s="153"/>
      <c r="W25" s="153"/>
      <c r="X25" s="153"/>
      <c r="Y25" s="146"/>
      <c r="Z25" s="146"/>
      <c r="AA25" s="146"/>
      <c r="AB25" s="146"/>
      <c r="AC25" s="146"/>
      <c r="AD25" s="146"/>
      <c r="AE25" s="146"/>
      <c r="AF25" s="146"/>
      <c r="AG25" s="146" t="s">
        <v>137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22.5" outlineLevel="1" x14ac:dyDescent="0.2">
      <c r="A26" s="168">
        <v>9</v>
      </c>
      <c r="B26" s="169" t="s">
        <v>161</v>
      </c>
      <c r="C26" s="176" t="s">
        <v>162</v>
      </c>
      <c r="D26" s="170" t="s">
        <v>133</v>
      </c>
      <c r="E26" s="171">
        <v>134.45699999999999</v>
      </c>
      <c r="F26" s="172"/>
      <c r="G26" s="173">
        <f>ROUND(E26*F26,2)</f>
        <v>0</v>
      </c>
      <c r="H26" s="154"/>
      <c r="I26" s="153">
        <f>ROUND(E26*H26,2)</f>
        <v>0</v>
      </c>
      <c r="J26" s="154"/>
      <c r="K26" s="153">
        <f>ROUND(E26*J26,2)</f>
        <v>0</v>
      </c>
      <c r="L26" s="153">
        <v>21</v>
      </c>
      <c r="M26" s="153">
        <f>G26*(1+L26/100)</f>
        <v>0</v>
      </c>
      <c r="N26" s="153">
        <v>0</v>
      </c>
      <c r="O26" s="153">
        <f>ROUND(E26*N26,2)</f>
        <v>0</v>
      </c>
      <c r="P26" s="153">
        <v>0</v>
      </c>
      <c r="Q26" s="153">
        <f>ROUND(E26*P26,2)</f>
        <v>0</v>
      </c>
      <c r="R26" s="153"/>
      <c r="S26" s="153" t="s">
        <v>121</v>
      </c>
      <c r="T26" s="153" t="s">
        <v>121</v>
      </c>
      <c r="U26" s="153">
        <v>1.0999999999999999E-2</v>
      </c>
      <c r="V26" s="153">
        <f>ROUND(E26*U26,2)</f>
        <v>1.48</v>
      </c>
      <c r="W26" s="153"/>
      <c r="X26" s="153" t="s">
        <v>134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135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62">
        <v>10</v>
      </c>
      <c r="B27" s="163" t="s">
        <v>163</v>
      </c>
      <c r="C27" s="177" t="s">
        <v>164</v>
      </c>
      <c r="D27" s="164" t="s">
        <v>133</v>
      </c>
      <c r="E27" s="165">
        <v>6722.85</v>
      </c>
      <c r="F27" s="166"/>
      <c r="G27" s="167">
        <f>ROUND(E27*F27,2)</f>
        <v>0</v>
      </c>
      <c r="H27" s="154"/>
      <c r="I27" s="153">
        <f>ROUND(E27*H27,2)</f>
        <v>0</v>
      </c>
      <c r="J27" s="154"/>
      <c r="K27" s="153">
        <f>ROUND(E27*J27,2)</f>
        <v>0</v>
      </c>
      <c r="L27" s="153">
        <v>21</v>
      </c>
      <c r="M27" s="153">
        <f>G27*(1+L27/100)</f>
        <v>0</v>
      </c>
      <c r="N27" s="153">
        <v>0</v>
      </c>
      <c r="O27" s="153">
        <f>ROUND(E27*N27,2)</f>
        <v>0</v>
      </c>
      <c r="P27" s="153">
        <v>0</v>
      </c>
      <c r="Q27" s="153">
        <f>ROUND(E27*P27,2)</f>
        <v>0</v>
      </c>
      <c r="R27" s="153"/>
      <c r="S27" s="153" t="s">
        <v>121</v>
      </c>
      <c r="T27" s="153" t="s">
        <v>121</v>
      </c>
      <c r="U27" s="153">
        <v>0</v>
      </c>
      <c r="V27" s="153">
        <f>ROUND(E27*U27,2)</f>
        <v>0</v>
      </c>
      <c r="W27" s="153"/>
      <c r="X27" s="153" t="s">
        <v>134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135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51"/>
      <c r="B28" s="152"/>
      <c r="C28" s="183" t="s">
        <v>165</v>
      </c>
      <c r="D28" s="181"/>
      <c r="E28" s="182">
        <v>6722.85</v>
      </c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153"/>
      <c r="S28" s="153"/>
      <c r="T28" s="153"/>
      <c r="U28" s="153"/>
      <c r="V28" s="153"/>
      <c r="W28" s="153"/>
      <c r="X28" s="153"/>
      <c r="Y28" s="146"/>
      <c r="Z28" s="146"/>
      <c r="AA28" s="146"/>
      <c r="AB28" s="146"/>
      <c r="AC28" s="146"/>
      <c r="AD28" s="146"/>
      <c r="AE28" s="146"/>
      <c r="AF28" s="146"/>
      <c r="AG28" s="146" t="s">
        <v>137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 x14ac:dyDescent="0.2">
      <c r="A29" s="162">
        <v>11</v>
      </c>
      <c r="B29" s="163" t="s">
        <v>166</v>
      </c>
      <c r="C29" s="177" t="s">
        <v>167</v>
      </c>
      <c r="D29" s="164" t="s">
        <v>133</v>
      </c>
      <c r="E29" s="165">
        <v>152.69399999999999</v>
      </c>
      <c r="F29" s="166"/>
      <c r="G29" s="167">
        <f>ROUND(E29*F29,2)</f>
        <v>0</v>
      </c>
      <c r="H29" s="154"/>
      <c r="I29" s="153">
        <f>ROUND(E29*H29,2)</f>
        <v>0</v>
      </c>
      <c r="J29" s="154"/>
      <c r="K29" s="153">
        <f>ROUND(E29*J29,2)</f>
        <v>0</v>
      </c>
      <c r="L29" s="153">
        <v>21</v>
      </c>
      <c r="M29" s="153">
        <f>G29*(1+L29/100)</f>
        <v>0</v>
      </c>
      <c r="N29" s="153">
        <v>0</v>
      </c>
      <c r="O29" s="153">
        <f>ROUND(E29*N29,2)</f>
        <v>0</v>
      </c>
      <c r="P29" s="153">
        <v>0</v>
      </c>
      <c r="Q29" s="153">
        <f>ROUND(E29*P29,2)</f>
        <v>0</v>
      </c>
      <c r="R29" s="153"/>
      <c r="S29" s="153" t="s">
        <v>121</v>
      </c>
      <c r="T29" s="153" t="s">
        <v>121</v>
      </c>
      <c r="U29" s="153">
        <v>0.65200000000000002</v>
      </c>
      <c r="V29" s="153">
        <f>ROUND(E29*U29,2)</f>
        <v>99.56</v>
      </c>
      <c r="W29" s="153"/>
      <c r="X29" s="153" t="s">
        <v>134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135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51"/>
      <c r="B30" s="152"/>
      <c r="C30" s="183" t="s">
        <v>159</v>
      </c>
      <c r="D30" s="181"/>
      <c r="E30" s="182">
        <v>76.346999999999994</v>
      </c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46"/>
      <c r="Z30" s="146"/>
      <c r="AA30" s="146"/>
      <c r="AB30" s="146"/>
      <c r="AC30" s="146"/>
      <c r="AD30" s="146"/>
      <c r="AE30" s="146"/>
      <c r="AF30" s="146"/>
      <c r="AG30" s="146" t="s">
        <v>137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 x14ac:dyDescent="0.2">
      <c r="A31" s="151"/>
      <c r="B31" s="152"/>
      <c r="C31" s="183" t="s">
        <v>160</v>
      </c>
      <c r="D31" s="181"/>
      <c r="E31" s="182">
        <v>76.346999999999994</v>
      </c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46"/>
      <c r="Z31" s="146"/>
      <c r="AA31" s="146"/>
      <c r="AB31" s="146"/>
      <c r="AC31" s="146"/>
      <c r="AD31" s="146"/>
      <c r="AE31" s="146"/>
      <c r="AF31" s="146"/>
      <c r="AG31" s="146" t="s">
        <v>137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62">
        <v>12</v>
      </c>
      <c r="B32" s="163" t="s">
        <v>168</v>
      </c>
      <c r="C32" s="177" t="s">
        <v>169</v>
      </c>
      <c r="D32" s="164" t="s">
        <v>133</v>
      </c>
      <c r="E32" s="165">
        <v>134.45699999999999</v>
      </c>
      <c r="F32" s="166"/>
      <c r="G32" s="167">
        <f>ROUND(E32*F32,2)</f>
        <v>0</v>
      </c>
      <c r="H32" s="154"/>
      <c r="I32" s="153">
        <f>ROUND(E32*H32,2)</f>
        <v>0</v>
      </c>
      <c r="J32" s="154"/>
      <c r="K32" s="153">
        <f>ROUND(E32*J32,2)</f>
        <v>0</v>
      </c>
      <c r="L32" s="153">
        <v>21</v>
      </c>
      <c r="M32" s="153">
        <f>G32*(1+L32/100)</f>
        <v>0</v>
      </c>
      <c r="N32" s="153">
        <v>0</v>
      </c>
      <c r="O32" s="153">
        <f>ROUND(E32*N32,2)</f>
        <v>0</v>
      </c>
      <c r="P32" s="153">
        <v>0</v>
      </c>
      <c r="Q32" s="153">
        <f>ROUND(E32*P32,2)</f>
        <v>0</v>
      </c>
      <c r="R32" s="153"/>
      <c r="S32" s="153" t="s">
        <v>121</v>
      </c>
      <c r="T32" s="153" t="s">
        <v>121</v>
      </c>
      <c r="U32" s="153">
        <v>5.2999999999999999E-2</v>
      </c>
      <c r="V32" s="153">
        <f>ROUND(E32*U32,2)</f>
        <v>7.13</v>
      </c>
      <c r="W32" s="153"/>
      <c r="X32" s="153" t="s">
        <v>134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135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51"/>
      <c r="B33" s="152"/>
      <c r="C33" s="183" t="s">
        <v>170</v>
      </c>
      <c r="D33" s="181"/>
      <c r="E33" s="182">
        <v>134.45699999999999</v>
      </c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  <c r="R33" s="153"/>
      <c r="S33" s="153"/>
      <c r="T33" s="153"/>
      <c r="U33" s="153"/>
      <c r="V33" s="153"/>
      <c r="W33" s="153"/>
      <c r="X33" s="153"/>
      <c r="Y33" s="146"/>
      <c r="Z33" s="146"/>
      <c r="AA33" s="146"/>
      <c r="AB33" s="146"/>
      <c r="AC33" s="146"/>
      <c r="AD33" s="146"/>
      <c r="AE33" s="146"/>
      <c r="AF33" s="146"/>
      <c r="AG33" s="146" t="s">
        <v>137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2">
        <v>13</v>
      </c>
      <c r="B34" s="163" t="s">
        <v>171</v>
      </c>
      <c r="C34" s="177" t="s">
        <v>172</v>
      </c>
      <c r="D34" s="164" t="s">
        <v>133</v>
      </c>
      <c r="E34" s="165">
        <v>7.4492599999999998</v>
      </c>
      <c r="F34" s="166"/>
      <c r="G34" s="167">
        <f>ROUND(E34*F34,2)</f>
        <v>0</v>
      </c>
      <c r="H34" s="154"/>
      <c r="I34" s="153">
        <f>ROUND(E34*H34,2)</f>
        <v>0</v>
      </c>
      <c r="J34" s="154"/>
      <c r="K34" s="153">
        <f>ROUND(E34*J34,2)</f>
        <v>0</v>
      </c>
      <c r="L34" s="153">
        <v>21</v>
      </c>
      <c r="M34" s="153">
        <f>G34*(1+L34/100)</f>
        <v>0</v>
      </c>
      <c r="N34" s="153">
        <v>0</v>
      </c>
      <c r="O34" s="153">
        <f>ROUND(E34*N34,2)</f>
        <v>0</v>
      </c>
      <c r="P34" s="153">
        <v>0</v>
      </c>
      <c r="Q34" s="153">
        <f>ROUND(E34*P34,2)</f>
        <v>0</v>
      </c>
      <c r="R34" s="153"/>
      <c r="S34" s="153" t="s">
        <v>121</v>
      </c>
      <c r="T34" s="153" t="s">
        <v>121</v>
      </c>
      <c r="U34" s="153">
        <v>1.1499999999999999</v>
      </c>
      <c r="V34" s="153">
        <f>ROUND(E34*U34,2)</f>
        <v>8.57</v>
      </c>
      <c r="W34" s="153"/>
      <c r="X34" s="153" t="s">
        <v>134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135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51"/>
      <c r="B35" s="152"/>
      <c r="C35" s="183" t="s">
        <v>173</v>
      </c>
      <c r="D35" s="181"/>
      <c r="E35" s="182">
        <v>3.2549999999999999</v>
      </c>
      <c r="F35" s="153"/>
      <c r="G35" s="153"/>
      <c r="H35" s="153"/>
      <c r="I35" s="153"/>
      <c r="J35" s="153"/>
      <c r="K35" s="153"/>
      <c r="L35" s="153"/>
      <c r="M35" s="153"/>
      <c r="N35" s="153"/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46"/>
      <c r="Z35" s="146"/>
      <c r="AA35" s="146"/>
      <c r="AB35" s="146"/>
      <c r="AC35" s="146"/>
      <c r="AD35" s="146"/>
      <c r="AE35" s="146"/>
      <c r="AF35" s="146"/>
      <c r="AG35" s="146" t="s">
        <v>137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51"/>
      <c r="B36" s="152"/>
      <c r="C36" s="183" t="s">
        <v>174</v>
      </c>
      <c r="D36" s="181"/>
      <c r="E36" s="182">
        <v>4.1942599999999999</v>
      </c>
      <c r="F36" s="153"/>
      <c r="G36" s="153"/>
      <c r="H36" s="153"/>
      <c r="I36" s="153"/>
      <c r="J36" s="153"/>
      <c r="K36" s="153"/>
      <c r="L36" s="153"/>
      <c r="M36" s="153"/>
      <c r="N36" s="153"/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46"/>
      <c r="Z36" s="146"/>
      <c r="AA36" s="146"/>
      <c r="AB36" s="146"/>
      <c r="AC36" s="146"/>
      <c r="AD36" s="146"/>
      <c r="AE36" s="146"/>
      <c r="AF36" s="146"/>
      <c r="AG36" s="146" t="s">
        <v>137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62">
        <v>14</v>
      </c>
      <c r="B37" s="163" t="s">
        <v>175</v>
      </c>
      <c r="C37" s="177" t="s">
        <v>176</v>
      </c>
      <c r="D37" s="164" t="s">
        <v>133</v>
      </c>
      <c r="E37" s="165">
        <v>68.847999999999999</v>
      </c>
      <c r="F37" s="166"/>
      <c r="G37" s="167">
        <f>ROUND(E37*F37,2)</f>
        <v>0</v>
      </c>
      <c r="H37" s="154"/>
      <c r="I37" s="153">
        <f>ROUND(E37*H37,2)</f>
        <v>0</v>
      </c>
      <c r="J37" s="154"/>
      <c r="K37" s="153">
        <f>ROUND(E37*J37,2)</f>
        <v>0</v>
      </c>
      <c r="L37" s="153">
        <v>21</v>
      </c>
      <c r="M37" s="153">
        <f>G37*(1+L37/100)</f>
        <v>0</v>
      </c>
      <c r="N37" s="153">
        <v>0</v>
      </c>
      <c r="O37" s="153">
        <f>ROUND(E37*N37,2)</f>
        <v>0</v>
      </c>
      <c r="P37" s="153">
        <v>0</v>
      </c>
      <c r="Q37" s="153">
        <f>ROUND(E37*P37,2)</f>
        <v>0</v>
      </c>
      <c r="R37" s="153"/>
      <c r="S37" s="153" t="s">
        <v>121</v>
      </c>
      <c r="T37" s="153" t="s">
        <v>121</v>
      </c>
      <c r="U37" s="153">
        <v>2.1949999999999998</v>
      </c>
      <c r="V37" s="153">
        <f>ROUND(E37*U37,2)</f>
        <v>151.12</v>
      </c>
      <c r="W37" s="153"/>
      <c r="X37" s="153" t="s">
        <v>134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135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51"/>
      <c r="B38" s="152"/>
      <c r="C38" s="183" t="s">
        <v>177</v>
      </c>
      <c r="D38" s="181"/>
      <c r="E38" s="182">
        <v>68.847999999999999</v>
      </c>
      <c r="F38" s="153"/>
      <c r="G38" s="153"/>
      <c r="H38" s="153"/>
      <c r="I38" s="153"/>
      <c r="J38" s="153"/>
      <c r="K38" s="153"/>
      <c r="L38" s="153"/>
      <c r="M38" s="153"/>
      <c r="N38" s="153"/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46"/>
      <c r="Z38" s="146"/>
      <c r="AA38" s="146"/>
      <c r="AB38" s="146"/>
      <c r="AC38" s="146"/>
      <c r="AD38" s="146"/>
      <c r="AE38" s="146"/>
      <c r="AF38" s="146"/>
      <c r="AG38" s="146" t="s">
        <v>137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68">
        <v>15</v>
      </c>
      <c r="B39" s="169" t="s">
        <v>178</v>
      </c>
      <c r="C39" s="176" t="s">
        <v>179</v>
      </c>
      <c r="D39" s="170" t="s">
        <v>133</v>
      </c>
      <c r="E39" s="171">
        <v>68.847999999999999</v>
      </c>
      <c r="F39" s="172"/>
      <c r="G39" s="173">
        <f>ROUND(E39*F39,2)</f>
        <v>0</v>
      </c>
      <c r="H39" s="154"/>
      <c r="I39" s="153">
        <f>ROUND(E39*H39,2)</f>
        <v>0</v>
      </c>
      <c r="J39" s="154"/>
      <c r="K39" s="153">
        <f>ROUND(E39*J39,2)</f>
        <v>0</v>
      </c>
      <c r="L39" s="153">
        <v>21</v>
      </c>
      <c r="M39" s="153">
        <f>G39*(1+L39/100)</f>
        <v>0</v>
      </c>
      <c r="N39" s="153">
        <v>0</v>
      </c>
      <c r="O39" s="153">
        <f>ROUND(E39*N39,2)</f>
        <v>0</v>
      </c>
      <c r="P39" s="153">
        <v>0</v>
      </c>
      <c r="Q39" s="153">
        <f>ROUND(E39*P39,2)</f>
        <v>0</v>
      </c>
      <c r="R39" s="153"/>
      <c r="S39" s="153" t="s">
        <v>121</v>
      </c>
      <c r="T39" s="153" t="s">
        <v>121</v>
      </c>
      <c r="U39" s="153">
        <v>0.997</v>
      </c>
      <c r="V39" s="153">
        <f>ROUND(E39*U39,2)</f>
        <v>68.64</v>
      </c>
      <c r="W39" s="153"/>
      <c r="X39" s="153" t="s">
        <v>134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135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62">
        <v>16</v>
      </c>
      <c r="B40" s="163" t="s">
        <v>180</v>
      </c>
      <c r="C40" s="177" t="s">
        <v>181</v>
      </c>
      <c r="D40" s="164" t="s">
        <v>182</v>
      </c>
      <c r="E40" s="165">
        <v>119.54</v>
      </c>
      <c r="F40" s="166"/>
      <c r="G40" s="167">
        <f>ROUND(E40*F40,2)</f>
        <v>0</v>
      </c>
      <c r="H40" s="154"/>
      <c r="I40" s="153">
        <f>ROUND(E40*H40,2)</f>
        <v>0</v>
      </c>
      <c r="J40" s="154"/>
      <c r="K40" s="153">
        <f>ROUND(E40*J40,2)</f>
        <v>0</v>
      </c>
      <c r="L40" s="153">
        <v>21</v>
      </c>
      <c r="M40" s="153">
        <f>G40*(1+L40/100)</f>
        <v>0</v>
      </c>
      <c r="N40" s="153">
        <v>0</v>
      </c>
      <c r="O40" s="153">
        <f>ROUND(E40*N40,2)</f>
        <v>0</v>
      </c>
      <c r="P40" s="153">
        <v>0</v>
      </c>
      <c r="Q40" s="153">
        <f>ROUND(E40*P40,2)</f>
        <v>0</v>
      </c>
      <c r="R40" s="153"/>
      <c r="S40" s="153" t="s">
        <v>121</v>
      </c>
      <c r="T40" s="153" t="s">
        <v>121</v>
      </c>
      <c r="U40" s="153">
        <v>9.6000000000000002E-2</v>
      </c>
      <c r="V40" s="153">
        <f>ROUND(E40*U40,2)</f>
        <v>11.48</v>
      </c>
      <c r="W40" s="153"/>
      <c r="X40" s="153" t="s">
        <v>134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135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51"/>
      <c r="B41" s="152"/>
      <c r="C41" s="183" t="s">
        <v>183</v>
      </c>
      <c r="D41" s="181"/>
      <c r="E41" s="182">
        <v>78.5</v>
      </c>
      <c r="F41" s="153"/>
      <c r="G41" s="153"/>
      <c r="H41" s="153"/>
      <c r="I41" s="153"/>
      <c r="J41" s="153"/>
      <c r="K41" s="153"/>
      <c r="L41" s="153"/>
      <c r="M41" s="153"/>
      <c r="N41" s="153"/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46"/>
      <c r="Z41" s="146"/>
      <c r="AA41" s="146"/>
      <c r="AB41" s="146"/>
      <c r="AC41" s="146"/>
      <c r="AD41" s="146"/>
      <c r="AE41" s="146"/>
      <c r="AF41" s="146"/>
      <c r="AG41" s="146" t="s">
        <v>137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51"/>
      <c r="B42" s="152"/>
      <c r="C42" s="183" t="s">
        <v>184</v>
      </c>
      <c r="D42" s="181"/>
      <c r="E42" s="182">
        <v>41.04</v>
      </c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46"/>
      <c r="Z42" s="146"/>
      <c r="AA42" s="146"/>
      <c r="AB42" s="146"/>
      <c r="AC42" s="146"/>
      <c r="AD42" s="146"/>
      <c r="AE42" s="146"/>
      <c r="AF42" s="146"/>
      <c r="AG42" s="146" t="s">
        <v>137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68">
        <v>17</v>
      </c>
      <c r="B43" s="169" t="s">
        <v>185</v>
      </c>
      <c r="C43" s="176" t="s">
        <v>186</v>
      </c>
      <c r="D43" s="170" t="s">
        <v>133</v>
      </c>
      <c r="E43" s="171">
        <v>134.45699999999999</v>
      </c>
      <c r="F43" s="172"/>
      <c r="G43" s="173">
        <f>ROUND(E43*F43,2)</f>
        <v>0</v>
      </c>
      <c r="H43" s="154"/>
      <c r="I43" s="153">
        <f>ROUND(E43*H43,2)</f>
        <v>0</v>
      </c>
      <c r="J43" s="154"/>
      <c r="K43" s="153">
        <f>ROUND(E43*J43,2)</f>
        <v>0</v>
      </c>
      <c r="L43" s="153">
        <v>21</v>
      </c>
      <c r="M43" s="153">
        <f>G43*(1+L43/100)</f>
        <v>0</v>
      </c>
      <c r="N43" s="153">
        <v>0</v>
      </c>
      <c r="O43" s="153">
        <f>ROUND(E43*N43,2)</f>
        <v>0</v>
      </c>
      <c r="P43" s="153">
        <v>0</v>
      </c>
      <c r="Q43" s="153">
        <f>ROUND(E43*P43,2)</f>
        <v>0</v>
      </c>
      <c r="R43" s="153"/>
      <c r="S43" s="153" t="s">
        <v>121</v>
      </c>
      <c r="T43" s="153" t="s">
        <v>121</v>
      </c>
      <c r="U43" s="153">
        <v>0</v>
      </c>
      <c r="V43" s="153">
        <f>ROUND(E43*U43,2)</f>
        <v>0</v>
      </c>
      <c r="W43" s="153"/>
      <c r="X43" s="153" t="s">
        <v>134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135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x14ac:dyDescent="0.2">
      <c r="A44" s="156" t="s">
        <v>116</v>
      </c>
      <c r="B44" s="157" t="s">
        <v>59</v>
      </c>
      <c r="C44" s="175" t="s">
        <v>60</v>
      </c>
      <c r="D44" s="158"/>
      <c r="E44" s="159"/>
      <c r="F44" s="160"/>
      <c r="G44" s="161">
        <f>SUMIF(AG45:AG103,"&lt;&gt;NOR",G45:G103)</f>
        <v>0</v>
      </c>
      <c r="H44" s="155"/>
      <c r="I44" s="155">
        <f>SUM(I45:I103)</f>
        <v>0</v>
      </c>
      <c r="J44" s="155"/>
      <c r="K44" s="155">
        <f>SUM(K45:K103)</f>
        <v>0</v>
      </c>
      <c r="L44" s="155"/>
      <c r="M44" s="155">
        <f>SUM(M45:M103)</f>
        <v>0</v>
      </c>
      <c r="N44" s="155"/>
      <c r="O44" s="155">
        <f>SUM(O45:O103)</f>
        <v>210.8</v>
      </c>
      <c r="P44" s="155"/>
      <c r="Q44" s="155">
        <f>SUM(Q45:Q103)</f>
        <v>0</v>
      </c>
      <c r="R44" s="155"/>
      <c r="S44" s="155"/>
      <c r="T44" s="155"/>
      <c r="U44" s="155"/>
      <c r="V44" s="155">
        <f>SUM(V45:V103)</f>
        <v>190.06000000000003</v>
      </c>
      <c r="W44" s="155"/>
      <c r="X44" s="155"/>
      <c r="AG44" t="s">
        <v>117</v>
      </c>
    </row>
    <row r="45" spans="1:60" outlineLevel="1" x14ac:dyDescent="0.2">
      <c r="A45" s="162">
        <v>18</v>
      </c>
      <c r="B45" s="163" t="s">
        <v>187</v>
      </c>
      <c r="C45" s="177" t="s">
        <v>188</v>
      </c>
      <c r="D45" s="164" t="s">
        <v>133</v>
      </c>
      <c r="E45" s="165">
        <v>10.32555</v>
      </c>
      <c r="F45" s="166"/>
      <c r="G45" s="167">
        <f>ROUND(E45*F45,2)</f>
        <v>0</v>
      </c>
      <c r="H45" s="154"/>
      <c r="I45" s="153">
        <f>ROUND(E45*H45,2)</f>
        <v>0</v>
      </c>
      <c r="J45" s="154"/>
      <c r="K45" s="153">
        <f>ROUND(E45*J45,2)</f>
        <v>0</v>
      </c>
      <c r="L45" s="153">
        <v>21</v>
      </c>
      <c r="M45" s="153">
        <f>G45*(1+L45/100)</f>
        <v>0</v>
      </c>
      <c r="N45" s="153">
        <v>1.8180000000000001</v>
      </c>
      <c r="O45" s="153">
        <f>ROUND(E45*N45,2)</f>
        <v>18.77</v>
      </c>
      <c r="P45" s="153">
        <v>0</v>
      </c>
      <c r="Q45" s="153">
        <f>ROUND(E45*P45,2)</f>
        <v>0</v>
      </c>
      <c r="R45" s="153"/>
      <c r="S45" s="153" t="s">
        <v>121</v>
      </c>
      <c r="T45" s="153" t="s">
        <v>121</v>
      </c>
      <c r="U45" s="153">
        <v>1.085</v>
      </c>
      <c r="V45" s="153">
        <f>ROUND(E45*U45,2)</f>
        <v>11.2</v>
      </c>
      <c r="W45" s="153"/>
      <c r="X45" s="153" t="s">
        <v>134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135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51"/>
      <c r="B46" s="152"/>
      <c r="C46" s="183" t="s">
        <v>189</v>
      </c>
      <c r="D46" s="181"/>
      <c r="E46" s="182"/>
      <c r="F46" s="153"/>
      <c r="G46" s="153"/>
      <c r="H46" s="153"/>
      <c r="I46" s="153"/>
      <c r="J46" s="153"/>
      <c r="K46" s="153"/>
      <c r="L46" s="153"/>
      <c r="M46" s="153"/>
      <c r="N46" s="153"/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46"/>
      <c r="Z46" s="146"/>
      <c r="AA46" s="146"/>
      <c r="AB46" s="146"/>
      <c r="AC46" s="146"/>
      <c r="AD46" s="146"/>
      <c r="AE46" s="146"/>
      <c r="AF46" s="146"/>
      <c r="AG46" s="146" t="s">
        <v>137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ht="22.5" outlineLevel="1" x14ac:dyDescent="0.2">
      <c r="A47" s="151"/>
      <c r="B47" s="152"/>
      <c r="C47" s="183" t="s">
        <v>190</v>
      </c>
      <c r="D47" s="181"/>
      <c r="E47" s="182">
        <v>1.1534199999999999</v>
      </c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46"/>
      <c r="Z47" s="146"/>
      <c r="AA47" s="146"/>
      <c r="AB47" s="146"/>
      <c r="AC47" s="146"/>
      <c r="AD47" s="146"/>
      <c r="AE47" s="146"/>
      <c r="AF47" s="146"/>
      <c r="AG47" s="146" t="s">
        <v>137</v>
      </c>
      <c r="AH47" s="146">
        <v>0</v>
      </c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51"/>
      <c r="B48" s="152"/>
      <c r="C48" s="183" t="s">
        <v>191</v>
      </c>
      <c r="D48" s="181"/>
      <c r="E48" s="182">
        <v>1.49213</v>
      </c>
      <c r="F48" s="153"/>
      <c r="G48" s="153"/>
      <c r="H48" s="153"/>
      <c r="I48" s="153"/>
      <c r="J48" s="153"/>
      <c r="K48" s="153"/>
      <c r="L48" s="153"/>
      <c r="M48" s="153"/>
      <c r="N48" s="153"/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46"/>
      <c r="Z48" s="146"/>
      <c r="AA48" s="146"/>
      <c r="AB48" s="146"/>
      <c r="AC48" s="146"/>
      <c r="AD48" s="146"/>
      <c r="AE48" s="146"/>
      <c r="AF48" s="146"/>
      <c r="AG48" s="146" t="s">
        <v>137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51"/>
      <c r="B49" s="152"/>
      <c r="C49" s="183" t="s">
        <v>192</v>
      </c>
      <c r="D49" s="181"/>
      <c r="E49" s="182">
        <v>7.68</v>
      </c>
      <c r="F49" s="153"/>
      <c r="G49" s="153"/>
      <c r="H49" s="153"/>
      <c r="I49" s="153"/>
      <c r="J49" s="153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46"/>
      <c r="Z49" s="146"/>
      <c r="AA49" s="146"/>
      <c r="AB49" s="146"/>
      <c r="AC49" s="146"/>
      <c r="AD49" s="146"/>
      <c r="AE49" s="146"/>
      <c r="AF49" s="146"/>
      <c r="AG49" s="146" t="s">
        <v>137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62">
        <v>19</v>
      </c>
      <c r="B50" s="163" t="s">
        <v>193</v>
      </c>
      <c r="C50" s="177" t="s">
        <v>194</v>
      </c>
      <c r="D50" s="164" t="s">
        <v>133</v>
      </c>
      <c r="E50" s="165">
        <v>8.6531599999999997</v>
      </c>
      <c r="F50" s="166"/>
      <c r="G50" s="167">
        <f>ROUND(E50*F50,2)</f>
        <v>0</v>
      </c>
      <c r="H50" s="154"/>
      <c r="I50" s="153">
        <f>ROUND(E50*H50,2)</f>
        <v>0</v>
      </c>
      <c r="J50" s="154"/>
      <c r="K50" s="153">
        <f>ROUND(E50*J50,2)</f>
        <v>0</v>
      </c>
      <c r="L50" s="153">
        <v>21</v>
      </c>
      <c r="M50" s="153">
        <f>G50*(1+L50/100)</f>
        <v>0</v>
      </c>
      <c r="N50" s="153">
        <v>2.16</v>
      </c>
      <c r="O50" s="153">
        <f>ROUND(E50*N50,2)</f>
        <v>18.690000000000001</v>
      </c>
      <c r="P50" s="153">
        <v>0</v>
      </c>
      <c r="Q50" s="153">
        <f>ROUND(E50*P50,2)</f>
        <v>0</v>
      </c>
      <c r="R50" s="153"/>
      <c r="S50" s="153" t="s">
        <v>121</v>
      </c>
      <c r="T50" s="153" t="s">
        <v>121</v>
      </c>
      <c r="U50" s="153">
        <v>1.085</v>
      </c>
      <c r="V50" s="153">
        <f>ROUND(E50*U50,2)</f>
        <v>9.39</v>
      </c>
      <c r="W50" s="153"/>
      <c r="X50" s="153" t="s">
        <v>134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135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51"/>
      <c r="B51" s="152"/>
      <c r="C51" s="183" t="s">
        <v>195</v>
      </c>
      <c r="D51" s="181"/>
      <c r="E51" s="182">
        <v>1.10921</v>
      </c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46"/>
      <c r="Z51" s="146"/>
      <c r="AA51" s="146"/>
      <c r="AB51" s="146"/>
      <c r="AC51" s="146"/>
      <c r="AD51" s="146"/>
      <c r="AE51" s="146"/>
      <c r="AF51" s="146"/>
      <c r="AG51" s="146" t="s">
        <v>137</v>
      </c>
      <c r="AH51" s="146">
        <v>0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51"/>
      <c r="B52" s="152"/>
      <c r="C52" s="183" t="s">
        <v>196</v>
      </c>
      <c r="D52" s="181"/>
      <c r="E52" s="182">
        <v>1.2528600000000001</v>
      </c>
      <c r="F52" s="153"/>
      <c r="G52" s="153"/>
      <c r="H52" s="153"/>
      <c r="I52" s="153"/>
      <c r="J52" s="153"/>
      <c r="K52" s="153"/>
      <c r="L52" s="153"/>
      <c r="M52" s="153"/>
      <c r="N52" s="153"/>
      <c r="O52" s="153"/>
      <c r="P52" s="153"/>
      <c r="Q52" s="153"/>
      <c r="R52" s="153"/>
      <c r="S52" s="153"/>
      <c r="T52" s="153"/>
      <c r="U52" s="153"/>
      <c r="V52" s="153"/>
      <c r="W52" s="153"/>
      <c r="X52" s="153"/>
      <c r="Y52" s="146"/>
      <c r="Z52" s="146"/>
      <c r="AA52" s="146"/>
      <c r="AB52" s="146"/>
      <c r="AC52" s="146"/>
      <c r="AD52" s="146"/>
      <c r="AE52" s="146"/>
      <c r="AF52" s="146"/>
      <c r="AG52" s="146" t="s">
        <v>137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51"/>
      <c r="B53" s="152"/>
      <c r="C53" s="183" t="s">
        <v>197</v>
      </c>
      <c r="D53" s="181"/>
      <c r="E53" s="182">
        <v>1</v>
      </c>
      <c r="F53" s="153"/>
      <c r="G53" s="153"/>
      <c r="H53" s="153"/>
      <c r="I53" s="153"/>
      <c r="J53" s="153"/>
      <c r="K53" s="153"/>
      <c r="L53" s="153"/>
      <c r="M53" s="153"/>
      <c r="N53" s="153"/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46"/>
      <c r="Z53" s="146"/>
      <c r="AA53" s="146"/>
      <c r="AB53" s="146"/>
      <c r="AC53" s="146"/>
      <c r="AD53" s="146"/>
      <c r="AE53" s="146"/>
      <c r="AF53" s="146"/>
      <c r="AG53" s="146" t="s">
        <v>137</v>
      </c>
      <c r="AH53" s="146">
        <v>0</v>
      </c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ht="22.5" outlineLevel="1" x14ac:dyDescent="0.2">
      <c r="A54" s="151"/>
      <c r="B54" s="152"/>
      <c r="C54" s="183" t="s">
        <v>198</v>
      </c>
      <c r="D54" s="181"/>
      <c r="E54" s="182">
        <v>2.3068399999999998</v>
      </c>
      <c r="F54" s="153"/>
      <c r="G54" s="153"/>
      <c r="H54" s="153"/>
      <c r="I54" s="153"/>
      <c r="J54" s="153"/>
      <c r="K54" s="153"/>
      <c r="L54" s="153"/>
      <c r="M54" s="153"/>
      <c r="N54" s="153"/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46"/>
      <c r="Z54" s="146"/>
      <c r="AA54" s="146"/>
      <c r="AB54" s="146"/>
      <c r="AC54" s="146"/>
      <c r="AD54" s="146"/>
      <c r="AE54" s="146"/>
      <c r="AF54" s="146"/>
      <c r="AG54" s="146" t="s">
        <v>137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51"/>
      <c r="B55" s="152"/>
      <c r="C55" s="183" t="s">
        <v>199</v>
      </c>
      <c r="D55" s="181"/>
      <c r="E55" s="182">
        <v>2.9842599999999999</v>
      </c>
      <c r="F55" s="153"/>
      <c r="G55" s="153"/>
      <c r="H55" s="153"/>
      <c r="I55" s="153"/>
      <c r="J55" s="153"/>
      <c r="K55" s="153"/>
      <c r="L55" s="153"/>
      <c r="M55" s="153"/>
      <c r="N55" s="153"/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46"/>
      <c r="Z55" s="146"/>
      <c r="AA55" s="146"/>
      <c r="AB55" s="146"/>
      <c r="AC55" s="146"/>
      <c r="AD55" s="146"/>
      <c r="AE55" s="146"/>
      <c r="AF55" s="146"/>
      <c r="AG55" s="146" t="s">
        <v>137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62">
        <v>20</v>
      </c>
      <c r="B56" s="163" t="s">
        <v>200</v>
      </c>
      <c r="C56" s="177" t="s">
        <v>201</v>
      </c>
      <c r="D56" s="164" t="s">
        <v>133</v>
      </c>
      <c r="E56" s="165">
        <v>1.62</v>
      </c>
      <c r="F56" s="166"/>
      <c r="G56" s="167">
        <f>ROUND(E56*F56,2)</f>
        <v>0</v>
      </c>
      <c r="H56" s="154"/>
      <c r="I56" s="153">
        <f>ROUND(E56*H56,2)</f>
        <v>0</v>
      </c>
      <c r="J56" s="154"/>
      <c r="K56" s="153">
        <f>ROUND(E56*J56,2)</f>
        <v>0</v>
      </c>
      <c r="L56" s="153">
        <v>21</v>
      </c>
      <c r="M56" s="153">
        <f>G56*(1+L56/100)</f>
        <v>0</v>
      </c>
      <c r="N56" s="153">
        <v>2.5249999999999999</v>
      </c>
      <c r="O56" s="153">
        <f>ROUND(E56*N56,2)</f>
        <v>4.09</v>
      </c>
      <c r="P56" s="153">
        <v>0</v>
      </c>
      <c r="Q56" s="153">
        <f>ROUND(E56*P56,2)</f>
        <v>0</v>
      </c>
      <c r="R56" s="153"/>
      <c r="S56" s="153" t="s">
        <v>121</v>
      </c>
      <c r="T56" s="153" t="s">
        <v>121</v>
      </c>
      <c r="U56" s="153">
        <v>0.47699999999999998</v>
      </c>
      <c r="V56" s="153">
        <f>ROUND(E56*U56,2)</f>
        <v>0.77</v>
      </c>
      <c r="W56" s="153"/>
      <c r="X56" s="153" t="s">
        <v>134</v>
      </c>
      <c r="Y56" s="146"/>
      <c r="Z56" s="146"/>
      <c r="AA56" s="146"/>
      <c r="AB56" s="146"/>
      <c r="AC56" s="146"/>
      <c r="AD56" s="146"/>
      <c r="AE56" s="146"/>
      <c r="AF56" s="146"/>
      <c r="AG56" s="146" t="s">
        <v>135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51"/>
      <c r="B57" s="152"/>
      <c r="C57" s="183" t="s">
        <v>202</v>
      </c>
      <c r="D57" s="181"/>
      <c r="E57" s="182">
        <v>1.62</v>
      </c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3"/>
      <c r="R57" s="153"/>
      <c r="S57" s="153"/>
      <c r="T57" s="153"/>
      <c r="U57" s="153"/>
      <c r="V57" s="153"/>
      <c r="W57" s="153"/>
      <c r="X57" s="153"/>
      <c r="Y57" s="146"/>
      <c r="Z57" s="146"/>
      <c r="AA57" s="146"/>
      <c r="AB57" s="146"/>
      <c r="AC57" s="146"/>
      <c r="AD57" s="146"/>
      <c r="AE57" s="146"/>
      <c r="AF57" s="146"/>
      <c r="AG57" s="146" t="s">
        <v>137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ht="22.5" outlineLevel="1" x14ac:dyDescent="0.2">
      <c r="A58" s="162">
        <v>21</v>
      </c>
      <c r="B58" s="163" t="s">
        <v>203</v>
      </c>
      <c r="C58" s="177" t="s">
        <v>204</v>
      </c>
      <c r="D58" s="164" t="s">
        <v>133</v>
      </c>
      <c r="E58" s="165">
        <v>8.6739999999999995</v>
      </c>
      <c r="F58" s="166"/>
      <c r="G58" s="167">
        <f>ROUND(E58*F58,2)</f>
        <v>0</v>
      </c>
      <c r="H58" s="154"/>
      <c r="I58" s="153">
        <f>ROUND(E58*H58,2)</f>
        <v>0</v>
      </c>
      <c r="J58" s="154"/>
      <c r="K58" s="153">
        <f>ROUND(E58*J58,2)</f>
        <v>0</v>
      </c>
      <c r="L58" s="153">
        <v>21</v>
      </c>
      <c r="M58" s="153">
        <f>G58*(1+L58/100)</f>
        <v>0</v>
      </c>
      <c r="N58" s="153">
        <v>2.6262799999999999</v>
      </c>
      <c r="O58" s="153">
        <f>ROUND(E58*N58,2)</f>
        <v>22.78</v>
      </c>
      <c r="P58" s="153">
        <v>0</v>
      </c>
      <c r="Q58" s="153">
        <f>ROUND(E58*P58,2)</f>
        <v>0</v>
      </c>
      <c r="R58" s="153"/>
      <c r="S58" s="153" t="s">
        <v>121</v>
      </c>
      <c r="T58" s="153" t="s">
        <v>121</v>
      </c>
      <c r="U58" s="153">
        <v>1.038</v>
      </c>
      <c r="V58" s="153">
        <f>ROUND(E58*U58,2)</f>
        <v>9</v>
      </c>
      <c r="W58" s="153"/>
      <c r="X58" s="153" t="s">
        <v>134</v>
      </c>
      <c r="Y58" s="146"/>
      <c r="Z58" s="146"/>
      <c r="AA58" s="146"/>
      <c r="AB58" s="146"/>
      <c r="AC58" s="146"/>
      <c r="AD58" s="146"/>
      <c r="AE58" s="146"/>
      <c r="AF58" s="146"/>
      <c r="AG58" s="146" t="s">
        <v>135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51"/>
      <c r="B59" s="152"/>
      <c r="C59" s="183" t="s">
        <v>205</v>
      </c>
      <c r="D59" s="181"/>
      <c r="E59" s="182">
        <v>5.6520000000000001</v>
      </c>
      <c r="F59" s="153"/>
      <c r="G59" s="15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46"/>
      <c r="Z59" s="146"/>
      <c r="AA59" s="146"/>
      <c r="AB59" s="146"/>
      <c r="AC59" s="146"/>
      <c r="AD59" s="146"/>
      <c r="AE59" s="146"/>
      <c r="AF59" s="146"/>
      <c r="AG59" s="146" t="s">
        <v>137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51"/>
      <c r="B60" s="152"/>
      <c r="C60" s="183" t="s">
        <v>206</v>
      </c>
      <c r="D60" s="181"/>
      <c r="E60" s="182">
        <v>3.0219999999999998</v>
      </c>
      <c r="F60" s="15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46"/>
      <c r="Z60" s="146"/>
      <c r="AA60" s="146"/>
      <c r="AB60" s="146"/>
      <c r="AC60" s="146"/>
      <c r="AD60" s="146"/>
      <c r="AE60" s="146"/>
      <c r="AF60" s="146"/>
      <c r="AG60" s="146" t="s">
        <v>137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62">
        <v>22</v>
      </c>
      <c r="B61" s="163" t="s">
        <v>207</v>
      </c>
      <c r="C61" s="177" t="s">
        <v>208</v>
      </c>
      <c r="D61" s="164" t="s">
        <v>182</v>
      </c>
      <c r="E61" s="165">
        <v>5.76</v>
      </c>
      <c r="F61" s="166"/>
      <c r="G61" s="167">
        <f>ROUND(E61*F61,2)</f>
        <v>0</v>
      </c>
      <c r="H61" s="154"/>
      <c r="I61" s="153">
        <f>ROUND(E61*H61,2)</f>
        <v>0</v>
      </c>
      <c r="J61" s="154"/>
      <c r="K61" s="153">
        <f>ROUND(E61*J61,2)</f>
        <v>0</v>
      </c>
      <c r="L61" s="153">
        <v>21</v>
      </c>
      <c r="M61" s="153">
        <f>G61*(1+L61/100)</f>
        <v>0</v>
      </c>
      <c r="N61" s="153">
        <v>3.9199999999999999E-2</v>
      </c>
      <c r="O61" s="153">
        <f>ROUND(E61*N61,2)</f>
        <v>0.23</v>
      </c>
      <c r="P61" s="153">
        <v>0</v>
      </c>
      <c r="Q61" s="153">
        <f>ROUND(E61*P61,2)</f>
        <v>0</v>
      </c>
      <c r="R61" s="153"/>
      <c r="S61" s="153" t="s">
        <v>121</v>
      </c>
      <c r="T61" s="153" t="s">
        <v>121</v>
      </c>
      <c r="U61" s="153">
        <v>1.6</v>
      </c>
      <c r="V61" s="153">
        <f>ROUND(E61*U61,2)</f>
        <v>9.2200000000000006</v>
      </c>
      <c r="W61" s="153"/>
      <c r="X61" s="153" t="s">
        <v>134</v>
      </c>
      <c r="Y61" s="146"/>
      <c r="Z61" s="146"/>
      <c r="AA61" s="146"/>
      <c r="AB61" s="146"/>
      <c r="AC61" s="146"/>
      <c r="AD61" s="146"/>
      <c r="AE61" s="146"/>
      <c r="AF61" s="146"/>
      <c r="AG61" s="146" t="s">
        <v>135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51"/>
      <c r="B62" s="152"/>
      <c r="C62" s="183" t="s">
        <v>209</v>
      </c>
      <c r="D62" s="181"/>
      <c r="E62" s="182">
        <v>1.68</v>
      </c>
      <c r="F62" s="153"/>
      <c r="G62" s="153"/>
      <c r="H62" s="153"/>
      <c r="I62" s="153"/>
      <c r="J62" s="153"/>
      <c r="K62" s="153"/>
      <c r="L62" s="153"/>
      <c r="M62" s="153"/>
      <c r="N62" s="153"/>
      <c r="O62" s="153"/>
      <c r="P62" s="153"/>
      <c r="Q62" s="153"/>
      <c r="R62" s="153"/>
      <c r="S62" s="153"/>
      <c r="T62" s="153"/>
      <c r="U62" s="153"/>
      <c r="V62" s="153"/>
      <c r="W62" s="153"/>
      <c r="X62" s="153"/>
      <c r="Y62" s="146"/>
      <c r="Z62" s="146"/>
      <c r="AA62" s="146"/>
      <c r="AB62" s="146"/>
      <c r="AC62" s="146"/>
      <c r="AD62" s="146"/>
      <c r="AE62" s="146"/>
      <c r="AF62" s="146"/>
      <c r="AG62" s="146" t="s">
        <v>137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51"/>
      <c r="B63" s="152"/>
      <c r="C63" s="183" t="s">
        <v>210</v>
      </c>
      <c r="D63" s="181"/>
      <c r="E63" s="182">
        <v>4.08</v>
      </c>
      <c r="F63" s="153"/>
      <c r="G63" s="153"/>
      <c r="H63" s="153"/>
      <c r="I63" s="153"/>
      <c r="J63" s="153"/>
      <c r="K63" s="153"/>
      <c r="L63" s="153"/>
      <c r="M63" s="153"/>
      <c r="N63" s="153"/>
      <c r="O63" s="153"/>
      <c r="P63" s="153"/>
      <c r="Q63" s="153"/>
      <c r="R63" s="153"/>
      <c r="S63" s="153"/>
      <c r="T63" s="153"/>
      <c r="U63" s="153"/>
      <c r="V63" s="153"/>
      <c r="W63" s="153"/>
      <c r="X63" s="153"/>
      <c r="Y63" s="146"/>
      <c r="Z63" s="146"/>
      <c r="AA63" s="146"/>
      <c r="AB63" s="146"/>
      <c r="AC63" s="146"/>
      <c r="AD63" s="146"/>
      <c r="AE63" s="146"/>
      <c r="AF63" s="146"/>
      <c r="AG63" s="146" t="s">
        <v>137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68">
        <v>23</v>
      </c>
      <c r="B64" s="169" t="s">
        <v>211</v>
      </c>
      <c r="C64" s="176" t="s">
        <v>212</v>
      </c>
      <c r="D64" s="170" t="s">
        <v>182</v>
      </c>
      <c r="E64" s="171">
        <v>5.76</v>
      </c>
      <c r="F64" s="172"/>
      <c r="G64" s="173">
        <f>ROUND(E64*F64,2)</f>
        <v>0</v>
      </c>
      <c r="H64" s="154"/>
      <c r="I64" s="153">
        <f>ROUND(E64*H64,2)</f>
        <v>0</v>
      </c>
      <c r="J64" s="154"/>
      <c r="K64" s="153">
        <f>ROUND(E64*J64,2)</f>
        <v>0</v>
      </c>
      <c r="L64" s="153">
        <v>21</v>
      </c>
      <c r="M64" s="153">
        <f>G64*(1+L64/100)</f>
        <v>0</v>
      </c>
      <c r="N64" s="153">
        <v>0</v>
      </c>
      <c r="O64" s="153">
        <f>ROUND(E64*N64,2)</f>
        <v>0</v>
      </c>
      <c r="P64" s="153">
        <v>0</v>
      </c>
      <c r="Q64" s="153">
        <f>ROUND(E64*P64,2)</f>
        <v>0</v>
      </c>
      <c r="R64" s="153"/>
      <c r="S64" s="153" t="s">
        <v>121</v>
      </c>
      <c r="T64" s="153" t="s">
        <v>121</v>
      </c>
      <c r="U64" s="153">
        <v>0.32</v>
      </c>
      <c r="V64" s="153">
        <f>ROUND(E64*U64,2)</f>
        <v>1.84</v>
      </c>
      <c r="W64" s="153"/>
      <c r="X64" s="153" t="s">
        <v>134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135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ht="22.5" outlineLevel="1" x14ac:dyDescent="0.2">
      <c r="A65" s="162">
        <v>24</v>
      </c>
      <c r="B65" s="163" t="s">
        <v>213</v>
      </c>
      <c r="C65" s="177" t="s">
        <v>214</v>
      </c>
      <c r="D65" s="164" t="s">
        <v>182</v>
      </c>
      <c r="E65" s="165">
        <v>3.7679999999999998</v>
      </c>
      <c r="F65" s="166"/>
      <c r="G65" s="167">
        <f>ROUND(E65*F65,2)</f>
        <v>0</v>
      </c>
      <c r="H65" s="154"/>
      <c r="I65" s="153">
        <f>ROUND(E65*H65,2)</f>
        <v>0</v>
      </c>
      <c r="J65" s="154"/>
      <c r="K65" s="153">
        <f>ROUND(E65*J65,2)</f>
        <v>0</v>
      </c>
      <c r="L65" s="153">
        <v>21</v>
      </c>
      <c r="M65" s="153">
        <f>G65*(1+L65/100)</f>
        <v>0</v>
      </c>
      <c r="N65" s="153">
        <v>4.0300000000000002E-2</v>
      </c>
      <c r="O65" s="153">
        <f>ROUND(E65*N65,2)</f>
        <v>0.15</v>
      </c>
      <c r="P65" s="153">
        <v>0</v>
      </c>
      <c r="Q65" s="153">
        <f>ROUND(E65*P65,2)</f>
        <v>0</v>
      </c>
      <c r="R65" s="153"/>
      <c r="S65" s="153" t="s">
        <v>121</v>
      </c>
      <c r="T65" s="153" t="s">
        <v>121</v>
      </c>
      <c r="U65" s="153">
        <v>1</v>
      </c>
      <c r="V65" s="153">
        <f>ROUND(E65*U65,2)</f>
        <v>3.77</v>
      </c>
      <c r="W65" s="153"/>
      <c r="X65" s="153" t="s">
        <v>134</v>
      </c>
      <c r="Y65" s="146"/>
      <c r="Z65" s="146"/>
      <c r="AA65" s="146"/>
      <c r="AB65" s="146"/>
      <c r="AC65" s="146"/>
      <c r="AD65" s="146"/>
      <c r="AE65" s="146"/>
      <c r="AF65" s="146"/>
      <c r="AG65" s="146" t="s">
        <v>135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51"/>
      <c r="B66" s="152"/>
      <c r="C66" s="183" t="s">
        <v>215</v>
      </c>
      <c r="D66" s="181"/>
      <c r="E66" s="182">
        <v>3.7679999999999998</v>
      </c>
      <c r="F66" s="153"/>
      <c r="G66" s="15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46"/>
      <c r="Z66" s="146"/>
      <c r="AA66" s="146"/>
      <c r="AB66" s="146"/>
      <c r="AC66" s="146"/>
      <c r="AD66" s="146"/>
      <c r="AE66" s="146"/>
      <c r="AF66" s="146"/>
      <c r="AG66" s="146" t="s">
        <v>137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68">
        <v>25</v>
      </c>
      <c r="B67" s="169" t="s">
        <v>216</v>
      </c>
      <c r="C67" s="176" t="s">
        <v>217</v>
      </c>
      <c r="D67" s="170" t="s">
        <v>182</v>
      </c>
      <c r="E67" s="171">
        <v>3.7679999999999998</v>
      </c>
      <c r="F67" s="172"/>
      <c r="G67" s="173">
        <f>ROUND(E67*F67,2)</f>
        <v>0</v>
      </c>
      <c r="H67" s="154"/>
      <c r="I67" s="153">
        <f>ROUND(E67*H67,2)</f>
        <v>0</v>
      </c>
      <c r="J67" s="154"/>
      <c r="K67" s="153">
        <f>ROUND(E67*J67,2)</f>
        <v>0</v>
      </c>
      <c r="L67" s="153">
        <v>21</v>
      </c>
      <c r="M67" s="153">
        <f>G67*(1+L67/100)</f>
        <v>0</v>
      </c>
      <c r="N67" s="153">
        <v>0</v>
      </c>
      <c r="O67" s="153">
        <f>ROUND(E67*N67,2)</f>
        <v>0</v>
      </c>
      <c r="P67" s="153">
        <v>0</v>
      </c>
      <c r="Q67" s="153">
        <f>ROUND(E67*P67,2)</f>
        <v>0</v>
      </c>
      <c r="R67" s="153"/>
      <c r="S67" s="153" t="s">
        <v>121</v>
      </c>
      <c r="T67" s="153" t="s">
        <v>121</v>
      </c>
      <c r="U67" s="153">
        <v>0.32</v>
      </c>
      <c r="V67" s="153">
        <f>ROUND(E67*U67,2)</f>
        <v>1.21</v>
      </c>
      <c r="W67" s="153"/>
      <c r="X67" s="153" t="s">
        <v>134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135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62">
        <v>26</v>
      </c>
      <c r="B68" s="163" t="s">
        <v>218</v>
      </c>
      <c r="C68" s="177" t="s">
        <v>219</v>
      </c>
      <c r="D68" s="164" t="s">
        <v>220</v>
      </c>
      <c r="E68" s="165">
        <v>0.27198</v>
      </c>
      <c r="F68" s="166"/>
      <c r="G68" s="167">
        <f>ROUND(E68*F68,2)</f>
        <v>0</v>
      </c>
      <c r="H68" s="154"/>
      <c r="I68" s="153">
        <f>ROUND(E68*H68,2)</f>
        <v>0</v>
      </c>
      <c r="J68" s="154"/>
      <c r="K68" s="153">
        <f>ROUND(E68*J68,2)</f>
        <v>0</v>
      </c>
      <c r="L68" s="153">
        <v>21</v>
      </c>
      <c r="M68" s="153">
        <f>G68*(1+L68/100)</f>
        <v>0</v>
      </c>
      <c r="N68" s="153">
        <v>1.0217400000000001</v>
      </c>
      <c r="O68" s="153">
        <f>ROUND(E68*N68,2)</f>
        <v>0.28000000000000003</v>
      </c>
      <c r="P68" s="153">
        <v>0</v>
      </c>
      <c r="Q68" s="153">
        <f>ROUND(E68*P68,2)</f>
        <v>0</v>
      </c>
      <c r="R68" s="153"/>
      <c r="S68" s="153" t="s">
        <v>121</v>
      </c>
      <c r="T68" s="153" t="s">
        <v>121</v>
      </c>
      <c r="U68" s="153">
        <v>23.530999999999999</v>
      </c>
      <c r="V68" s="153">
        <f>ROUND(E68*U68,2)</f>
        <v>6.4</v>
      </c>
      <c r="W68" s="153"/>
      <c r="X68" s="153" t="s">
        <v>134</v>
      </c>
      <c r="Y68" s="146"/>
      <c r="Z68" s="146"/>
      <c r="AA68" s="146"/>
      <c r="AB68" s="146"/>
      <c r="AC68" s="146"/>
      <c r="AD68" s="146"/>
      <c r="AE68" s="146"/>
      <c r="AF68" s="146"/>
      <c r="AG68" s="146" t="s">
        <v>135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51"/>
      <c r="B69" s="152"/>
      <c r="C69" s="183" t="s">
        <v>221</v>
      </c>
      <c r="D69" s="181"/>
      <c r="E69" s="182"/>
      <c r="F69" s="153"/>
      <c r="G69" s="15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46"/>
      <c r="Z69" s="146"/>
      <c r="AA69" s="146"/>
      <c r="AB69" s="146"/>
      <c r="AC69" s="146"/>
      <c r="AD69" s="146"/>
      <c r="AE69" s="146"/>
      <c r="AF69" s="146"/>
      <c r="AG69" s="146" t="s">
        <v>137</v>
      </c>
      <c r="AH69" s="146">
        <v>0</v>
      </c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51"/>
      <c r="B70" s="152"/>
      <c r="C70" s="183" t="s">
        <v>222</v>
      </c>
      <c r="D70" s="181"/>
      <c r="E70" s="182">
        <v>0.27198</v>
      </c>
      <c r="F70" s="153"/>
      <c r="G70" s="15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46"/>
      <c r="Z70" s="146"/>
      <c r="AA70" s="146"/>
      <c r="AB70" s="146"/>
      <c r="AC70" s="146"/>
      <c r="AD70" s="146"/>
      <c r="AE70" s="146"/>
      <c r="AF70" s="146"/>
      <c r="AG70" s="146" t="s">
        <v>137</v>
      </c>
      <c r="AH70" s="146">
        <v>0</v>
      </c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62">
        <v>27</v>
      </c>
      <c r="B71" s="163" t="s">
        <v>223</v>
      </c>
      <c r="C71" s="177" t="s">
        <v>224</v>
      </c>
      <c r="D71" s="164" t="s">
        <v>133</v>
      </c>
      <c r="E71" s="165">
        <v>4.8877600000000001</v>
      </c>
      <c r="F71" s="166"/>
      <c r="G71" s="167">
        <f>ROUND(E71*F71,2)</f>
        <v>0</v>
      </c>
      <c r="H71" s="154"/>
      <c r="I71" s="153">
        <f>ROUND(E71*H71,2)</f>
        <v>0</v>
      </c>
      <c r="J71" s="154"/>
      <c r="K71" s="153">
        <f>ROUND(E71*J71,2)</f>
        <v>0</v>
      </c>
      <c r="L71" s="153">
        <v>21</v>
      </c>
      <c r="M71" s="153">
        <f>G71*(1+L71/100)</f>
        <v>0</v>
      </c>
      <c r="N71" s="153">
        <v>2.5249999999999999</v>
      </c>
      <c r="O71" s="153">
        <f>ROUND(E71*N71,2)</f>
        <v>12.34</v>
      </c>
      <c r="P71" s="153">
        <v>0</v>
      </c>
      <c r="Q71" s="153">
        <f>ROUND(E71*P71,2)</f>
        <v>0</v>
      </c>
      <c r="R71" s="153"/>
      <c r="S71" s="153" t="s">
        <v>121</v>
      </c>
      <c r="T71" s="153" t="s">
        <v>121</v>
      </c>
      <c r="U71" s="153">
        <v>0.47699999999999998</v>
      </c>
      <c r="V71" s="153">
        <f>ROUND(E71*U71,2)</f>
        <v>2.33</v>
      </c>
      <c r="W71" s="153"/>
      <c r="X71" s="153" t="s">
        <v>134</v>
      </c>
      <c r="Y71" s="146"/>
      <c r="Z71" s="146"/>
      <c r="AA71" s="146"/>
      <c r="AB71" s="146"/>
      <c r="AC71" s="146"/>
      <c r="AD71" s="146"/>
      <c r="AE71" s="146"/>
      <c r="AF71" s="146"/>
      <c r="AG71" s="146" t="s">
        <v>135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51"/>
      <c r="B72" s="152"/>
      <c r="C72" s="183" t="s">
        <v>225</v>
      </c>
      <c r="D72" s="181"/>
      <c r="E72" s="182">
        <v>0.55459999999999998</v>
      </c>
      <c r="F72" s="153"/>
      <c r="G72" s="15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46"/>
      <c r="Z72" s="146"/>
      <c r="AA72" s="146"/>
      <c r="AB72" s="146"/>
      <c r="AC72" s="146"/>
      <c r="AD72" s="146"/>
      <c r="AE72" s="146"/>
      <c r="AF72" s="146"/>
      <c r="AG72" s="146" t="s">
        <v>137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51"/>
      <c r="B73" s="152"/>
      <c r="C73" s="183" t="s">
        <v>226</v>
      </c>
      <c r="D73" s="181"/>
      <c r="E73" s="182">
        <v>0.62643000000000004</v>
      </c>
      <c r="F73" s="153"/>
      <c r="G73" s="15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46"/>
      <c r="Z73" s="146"/>
      <c r="AA73" s="146"/>
      <c r="AB73" s="146"/>
      <c r="AC73" s="146"/>
      <c r="AD73" s="146"/>
      <c r="AE73" s="146"/>
      <c r="AF73" s="146"/>
      <c r="AG73" s="146" t="s">
        <v>137</v>
      </c>
      <c r="AH73" s="146">
        <v>0</v>
      </c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51"/>
      <c r="B74" s="152"/>
      <c r="C74" s="183" t="s">
        <v>227</v>
      </c>
      <c r="D74" s="181"/>
      <c r="E74" s="182">
        <v>0.5</v>
      </c>
      <c r="F74" s="153"/>
      <c r="G74" s="153"/>
      <c r="H74" s="153"/>
      <c r="I74" s="153"/>
      <c r="J74" s="153"/>
      <c r="K74" s="153"/>
      <c r="L74" s="153"/>
      <c r="M74" s="153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46"/>
      <c r="Z74" s="146"/>
      <c r="AA74" s="146"/>
      <c r="AB74" s="146"/>
      <c r="AC74" s="146"/>
      <c r="AD74" s="146"/>
      <c r="AE74" s="146"/>
      <c r="AF74" s="146"/>
      <c r="AG74" s="146" t="s">
        <v>137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51"/>
      <c r="B75" s="152"/>
      <c r="C75" s="183" t="s">
        <v>228</v>
      </c>
      <c r="D75" s="181"/>
      <c r="E75" s="182">
        <v>1.3980900000000001</v>
      </c>
      <c r="F75" s="153"/>
      <c r="G75" s="153"/>
      <c r="H75" s="153"/>
      <c r="I75" s="153"/>
      <c r="J75" s="153"/>
      <c r="K75" s="153"/>
      <c r="L75" s="153"/>
      <c r="M75" s="153"/>
      <c r="N75" s="153"/>
      <c r="O75" s="153"/>
      <c r="P75" s="153"/>
      <c r="Q75" s="153"/>
      <c r="R75" s="153"/>
      <c r="S75" s="153"/>
      <c r="T75" s="153"/>
      <c r="U75" s="153"/>
      <c r="V75" s="153"/>
      <c r="W75" s="153"/>
      <c r="X75" s="153"/>
      <c r="Y75" s="146"/>
      <c r="Z75" s="146"/>
      <c r="AA75" s="146"/>
      <c r="AB75" s="146"/>
      <c r="AC75" s="146"/>
      <c r="AD75" s="146"/>
      <c r="AE75" s="146"/>
      <c r="AF75" s="146"/>
      <c r="AG75" s="146" t="s">
        <v>137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51"/>
      <c r="B76" s="152"/>
      <c r="C76" s="183" t="s">
        <v>229</v>
      </c>
      <c r="D76" s="181"/>
      <c r="E76" s="182">
        <v>1.80864</v>
      </c>
      <c r="F76" s="153"/>
      <c r="G76" s="153"/>
      <c r="H76" s="153"/>
      <c r="I76" s="153"/>
      <c r="J76" s="153"/>
      <c r="K76" s="153"/>
      <c r="L76" s="153"/>
      <c r="M76" s="153"/>
      <c r="N76" s="153"/>
      <c r="O76" s="153"/>
      <c r="P76" s="153"/>
      <c r="Q76" s="153"/>
      <c r="R76" s="153"/>
      <c r="S76" s="153"/>
      <c r="T76" s="153"/>
      <c r="U76" s="153"/>
      <c r="V76" s="153"/>
      <c r="W76" s="153"/>
      <c r="X76" s="153"/>
      <c r="Y76" s="146"/>
      <c r="Z76" s="146"/>
      <c r="AA76" s="146"/>
      <c r="AB76" s="146"/>
      <c r="AC76" s="146"/>
      <c r="AD76" s="146"/>
      <c r="AE76" s="146"/>
      <c r="AF76" s="146"/>
      <c r="AG76" s="146" t="s">
        <v>137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ht="22.5" outlineLevel="1" x14ac:dyDescent="0.2">
      <c r="A77" s="162">
        <v>28</v>
      </c>
      <c r="B77" s="163" t="s">
        <v>230</v>
      </c>
      <c r="C77" s="177" t="s">
        <v>231</v>
      </c>
      <c r="D77" s="164" t="s">
        <v>133</v>
      </c>
      <c r="E77" s="165">
        <v>12</v>
      </c>
      <c r="F77" s="166"/>
      <c r="G77" s="167">
        <f>ROUND(E77*F77,2)</f>
        <v>0</v>
      </c>
      <c r="H77" s="154"/>
      <c r="I77" s="153">
        <f>ROUND(E77*H77,2)</f>
        <v>0</v>
      </c>
      <c r="J77" s="154"/>
      <c r="K77" s="153">
        <f>ROUND(E77*J77,2)</f>
        <v>0</v>
      </c>
      <c r="L77" s="153">
        <v>21</v>
      </c>
      <c r="M77" s="153">
        <f>G77*(1+L77/100)</f>
        <v>0</v>
      </c>
      <c r="N77" s="153">
        <v>2.5249999999999999</v>
      </c>
      <c r="O77" s="153">
        <f>ROUND(E77*N77,2)</f>
        <v>30.3</v>
      </c>
      <c r="P77" s="153">
        <v>0</v>
      </c>
      <c r="Q77" s="153">
        <f>ROUND(E77*P77,2)</f>
        <v>0</v>
      </c>
      <c r="R77" s="153"/>
      <c r="S77" s="153" t="s">
        <v>121</v>
      </c>
      <c r="T77" s="153" t="s">
        <v>121</v>
      </c>
      <c r="U77" s="153">
        <v>0.47699999999999998</v>
      </c>
      <c r="V77" s="153">
        <f>ROUND(E77*U77,2)</f>
        <v>5.72</v>
      </c>
      <c r="W77" s="153"/>
      <c r="X77" s="153" t="s">
        <v>134</v>
      </c>
      <c r="Y77" s="146"/>
      <c r="Z77" s="146"/>
      <c r="AA77" s="146"/>
      <c r="AB77" s="146"/>
      <c r="AC77" s="146"/>
      <c r="AD77" s="146"/>
      <c r="AE77" s="146"/>
      <c r="AF77" s="146"/>
      <c r="AG77" s="146" t="s">
        <v>135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51"/>
      <c r="B78" s="152"/>
      <c r="C78" s="183" t="s">
        <v>232</v>
      </c>
      <c r="D78" s="181"/>
      <c r="E78" s="182">
        <v>12</v>
      </c>
      <c r="F78" s="153"/>
      <c r="G78" s="153"/>
      <c r="H78" s="153"/>
      <c r="I78" s="153"/>
      <c r="J78" s="153"/>
      <c r="K78" s="153"/>
      <c r="L78" s="153"/>
      <c r="M78" s="153"/>
      <c r="N78" s="153"/>
      <c r="O78" s="153"/>
      <c r="P78" s="153"/>
      <c r="Q78" s="153"/>
      <c r="R78" s="153"/>
      <c r="S78" s="153"/>
      <c r="T78" s="153"/>
      <c r="U78" s="153"/>
      <c r="V78" s="153"/>
      <c r="W78" s="153"/>
      <c r="X78" s="153"/>
      <c r="Y78" s="146"/>
      <c r="Z78" s="146"/>
      <c r="AA78" s="146"/>
      <c r="AB78" s="146"/>
      <c r="AC78" s="146"/>
      <c r="AD78" s="146"/>
      <c r="AE78" s="146"/>
      <c r="AF78" s="146"/>
      <c r="AG78" s="146" t="s">
        <v>137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ht="22.5" outlineLevel="1" x14ac:dyDescent="0.2">
      <c r="A79" s="162">
        <v>29</v>
      </c>
      <c r="B79" s="163" t="s">
        <v>233</v>
      </c>
      <c r="C79" s="177" t="s">
        <v>234</v>
      </c>
      <c r="D79" s="164" t="s">
        <v>133</v>
      </c>
      <c r="E79" s="165">
        <v>39.414610000000003</v>
      </c>
      <c r="F79" s="166"/>
      <c r="G79" s="167">
        <f>ROUND(E79*F79,2)</f>
        <v>0</v>
      </c>
      <c r="H79" s="154"/>
      <c r="I79" s="153">
        <f>ROUND(E79*H79,2)</f>
        <v>0</v>
      </c>
      <c r="J79" s="154"/>
      <c r="K79" s="153">
        <f>ROUND(E79*J79,2)</f>
        <v>0</v>
      </c>
      <c r="L79" s="153">
        <v>21</v>
      </c>
      <c r="M79" s="153">
        <f>G79*(1+L79/100)</f>
        <v>0</v>
      </c>
      <c r="N79" s="153">
        <v>2.5249999999999999</v>
      </c>
      <c r="O79" s="153">
        <f>ROUND(E79*N79,2)</f>
        <v>99.52</v>
      </c>
      <c r="P79" s="153">
        <v>0</v>
      </c>
      <c r="Q79" s="153">
        <f>ROUND(E79*P79,2)</f>
        <v>0</v>
      </c>
      <c r="R79" s="153"/>
      <c r="S79" s="153" t="s">
        <v>121</v>
      </c>
      <c r="T79" s="153" t="s">
        <v>121</v>
      </c>
      <c r="U79" s="153">
        <v>0.48</v>
      </c>
      <c r="V79" s="153">
        <f>ROUND(E79*U79,2)</f>
        <v>18.920000000000002</v>
      </c>
      <c r="W79" s="153"/>
      <c r="X79" s="153" t="s">
        <v>134</v>
      </c>
      <c r="Y79" s="146"/>
      <c r="Z79" s="146"/>
      <c r="AA79" s="146"/>
      <c r="AB79" s="146"/>
      <c r="AC79" s="146"/>
      <c r="AD79" s="146"/>
      <c r="AE79" s="146"/>
      <c r="AF79" s="146"/>
      <c r="AG79" s="146" t="s">
        <v>135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51"/>
      <c r="B80" s="152"/>
      <c r="C80" s="183" t="s">
        <v>235</v>
      </c>
      <c r="D80" s="181"/>
      <c r="E80" s="182">
        <v>5.8787900000000004</v>
      </c>
      <c r="F80" s="153"/>
      <c r="G80" s="153"/>
      <c r="H80" s="153"/>
      <c r="I80" s="153"/>
      <c r="J80" s="153"/>
      <c r="K80" s="153"/>
      <c r="L80" s="153"/>
      <c r="M80" s="153"/>
      <c r="N80" s="153"/>
      <c r="O80" s="153"/>
      <c r="P80" s="153"/>
      <c r="Q80" s="153"/>
      <c r="R80" s="153"/>
      <c r="S80" s="153"/>
      <c r="T80" s="153"/>
      <c r="U80" s="153"/>
      <c r="V80" s="153"/>
      <c r="W80" s="153"/>
      <c r="X80" s="153"/>
      <c r="Y80" s="146"/>
      <c r="Z80" s="146"/>
      <c r="AA80" s="146"/>
      <c r="AB80" s="146"/>
      <c r="AC80" s="146"/>
      <c r="AD80" s="146"/>
      <c r="AE80" s="146"/>
      <c r="AF80" s="146"/>
      <c r="AG80" s="146" t="s">
        <v>137</v>
      </c>
      <c r="AH80" s="146">
        <v>0</v>
      </c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51"/>
      <c r="B81" s="152"/>
      <c r="C81" s="183" t="s">
        <v>236</v>
      </c>
      <c r="D81" s="181"/>
      <c r="E81" s="182">
        <v>6.6401599999999998</v>
      </c>
      <c r="F81" s="153"/>
      <c r="G81" s="153"/>
      <c r="H81" s="153"/>
      <c r="I81" s="153"/>
      <c r="J81" s="153"/>
      <c r="K81" s="153"/>
      <c r="L81" s="153"/>
      <c r="M81" s="153"/>
      <c r="N81" s="153"/>
      <c r="O81" s="153"/>
      <c r="P81" s="153"/>
      <c r="Q81" s="153"/>
      <c r="R81" s="153"/>
      <c r="S81" s="153"/>
      <c r="T81" s="153"/>
      <c r="U81" s="153"/>
      <c r="V81" s="153"/>
      <c r="W81" s="153"/>
      <c r="X81" s="153"/>
      <c r="Y81" s="146"/>
      <c r="Z81" s="146"/>
      <c r="AA81" s="146"/>
      <c r="AB81" s="146"/>
      <c r="AC81" s="146"/>
      <c r="AD81" s="146"/>
      <c r="AE81" s="146"/>
      <c r="AF81" s="146"/>
      <c r="AG81" s="146" t="s">
        <v>137</v>
      </c>
      <c r="AH81" s="146">
        <v>0</v>
      </c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51"/>
      <c r="B82" s="152"/>
      <c r="C82" s="183" t="s">
        <v>237</v>
      </c>
      <c r="D82" s="181"/>
      <c r="E82" s="182">
        <v>11.19096</v>
      </c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  <c r="S82" s="153"/>
      <c r="T82" s="153"/>
      <c r="U82" s="153"/>
      <c r="V82" s="153"/>
      <c r="W82" s="153"/>
      <c r="X82" s="153"/>
      <c r="Y82" s="146"/>
      <c r="Z82" s="146"/>
      <c r="AA82" s="146"/>
      <c r="AB82" s="146"/>
      <c r="AC82" s="146"/>
      <c r="AD82" s="146"/>
      <c r="AE82" s="146"/>
      <c r="AF82" s="146"/>
      <c r="AG82" s="146" t="s">
        <v>137</v>
      </c>
      <c r="AH82" s="146">
        <v>0</v>
      </c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51"/>
      <c r="B83" s="152"/>
      <c r="C83" s="183" t="s">
        <v>238</v>
      </c>
      <c r="D83" s="181"/>
      <c r="E83" s="182">
        <v>2.7035399999999998</v>
      </c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  <c r="S83" s="153"/>
      <c r="T83" s="153"/>
      <c r="U83" s="153"/>
      <c r="V83" s="153"/>
      <c r="W83" s="153"/>
      <c r="X83" s="153"/>
      <c r="Y83" s="146"/>
      <c r="Z83" s="146"/>
      <c r="AA83" s="146"/>
      <c r="AB83" s="146"/>
      <c r="AC83" s="146"/>
      <c r="AD83" s="146"/>
      <c r="AE83" s="146"/>
      <c r="AF83" s="146"/>
      <c r="AG83" s="146" t="s">
        <v>137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51"/>
      <c r="B84" s="152"/>
      <c r="C84" s="183" t="s">
        <v>239</v>
      </c>
      <c r="D84" s="181"/>
      <c r="E84" s="182">
        <v>4.3850100000000003</v>
      </c>
      <c r="F84" s="153"/>
      <c r="G84" s="153"/>
      <c r="H84" s="153"/>
      <c r="I84" s="153"/>
      <c r="J84" s="153"/>
      <c r="K84" s="153"/>
      <c r="L84" s="153"/>
      <c r="M84" s="153"/>
      <c r="N84" s="153"/>
      <c r="O84" s="153"/>
      <c r="P84" s="153"/>
      <c r="Q84" s="153"/>
      <c r="R84" s="153"/>
      <c r="S84" s="153"/>
      <c r="T84" s="153"/>
      <c r="U84" s="153"/>
      <c r="V84" s="153"/>
      <c r="W84" s="153"/>
      <c r="X84" s="153"/>
      <c r="Y84" s="146"/>
      <c r="Z84" s="146"/>
      <c r="AA84" s="146"/>
      <c r="AB84" s="146"/>
      <c r="AC84" s="146"/>
      <c r="AD84" s="146"/>
      <c r="AE84" s="146"/>
      <c r="AF84" s="146"/>
      <c r="AG84" s="146" t="s">
        <v>137</v>
      </c>
      <c r="AH84" s="146">
        <v>0</v>
      </c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">
      <c r="A85" s="151"/>
      <c r="B85" s="152"/>
      <c r="C85" s="183" t="s">
        <v>240</v>
      </c>
      <c r="D85" s="181"/>
      <c r="E85" s="182">
        <v>8.6161600000000007</v>
      </c>
      <c r="F85" s="153"/>
      <c r="G85" s="153"/>
      <c r="H85" s="153"/>
      <c r="I85" s="153"/>
      <c r="J85" s="153"/>
      <c r="K85" s="153"/>
      <c r="L85" s="153"/>
      <c r="M85" s="153"/>
      <c r="N85" s="153"/>
      <c r="O85" s="153"/>
      <c r="P85" s="153"/>
      <c r="Q85" s="153"/>
      <c r="R85" s="153"/>
      <c r="S85" s="153"/>
      <c r="T85" s="153"/>
      <c r="U85" s="153"/>
      <c r="V85" s="153"/>
      <c r="W85" s="153"/>
      <c r="X85" s="153"/>
      <c r="Y85" s="146"/>
      <c r="Z85" s="146"/>
      <c r="AA85" s="146"/>
      <c r="AB85" s="146"/>
      <c r="AC85" s="146"/>
      <c r="AD85" s="146"/>
      <c r="AE85" s="146"/>
      <c r="AF85" s="146"/>
      <c r="AG85" s="146" t="s">
        <v>137</v>
      </c>
      <c r="AH85" s="146">
        <v>0</v>
      </c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 x14ac:dyDescent="0.2">
      <c r="A86" s="162">
        <v>30</v>
      </c>
      <c r="B86" s="163" t="s">
        <v>241</v>
      </c>
      <c r="C86" s="177" t="s">
        <v>242</v>
      </c>
      <c r="D86" s="164" t="s">
        <v>182</v>
      </c>
      <c r="E86" s="165">
        <v>47.049869999999999</v>
      </c>
      <c r="F86" s="166"/>
      <c r="G86" s="167">
        <f>ROUND(E86*F86,2)</f>
        <v>0</v>
      </c>
      <c r="H86" s="154"/>
      <c r="I86" s="153">
        <f>ROUND(E86*H86,2)</f>
        <v>0</v>
      </c>
      <c r="J86" s="154"/>
      <c r="K86" s="153">
        <f>ROUND(E86*J86,2)</f>
        <v>0</v>
      </c>
      <c r="L86" s="153">
        <v>21</v>
      </c>
      <c r="M86" s="153">
        <f>G86*(1+L86/100)</f>
        <v>0</v>
      </c>
      <c r="N86" s="153">
        <v>3.916E-2</v>
      </c>
      <c r="O86" s="153">
        <f>ROUND(E86*N86,2)</f>
        <v>1.84</v>
      </c>
      <c r="P86" s="153">
        <v>0</v>
      </c>
      <c r="Q86" s="153">
        <f>ROUND(E86*P86,2)</f>
        <v>0</v>
      </c>
      <c r="R86" s="153"/>
      <c r="S86" s="153" t="s">
        <v>121</v>
      </c>
      <c r="T86" s="153" t="s">
        <v>121</v>
      </c>
      <c r="U86" s="153">
        <v>1.05</v>
      </c>
      <c r="V86" s="153">
        <f>ROUND(E86*U86,2)</f>
        <v>49.4</v>
      </c>
      <c r="W86" s="153"/>
      <c r="X86" s="153" t="s">
        <v>134</v>
      </c>
      <c r="Y86" s="146"/>
      <c r="Z86" s="146"/>
      <c r="AA86" s="146"/>
      <c r="AB86" s="146"/>
      <c r="AC86" s="146"/>
      <c r="AD86" s="146"/>
      <c r="AE86" s="146"/>
      <c r="AF86" s="146"/>
      <c r="AG86" s="146" t="s">
        <v>135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 x14ac:dyDescent="0.2">
      <c r="A87" s="151"/>
      <c r="B87" s="152"/>
      <c r="C87" s="183" t="s">
        <v>243</v>
      </c>
      <c r="D87" s="181"/>
      <c r="E87" s="182">
        <v>10.64</v>
      </c>
      <c r="F87" s="153"/>
      <c r="G87" s="153"/>
      <c r="H87" s="153"/>
      <c r="I87" s="153"/>
      <c r="J87" s="153"/>
      <c r="K87" s="153"/>
      <c r="L87" s="153"/>
      <c r="M87" s="153"/>
      <c r="N87" s="153"/>
      <c r="O87" s="153"/>
      <c r="P87" s="153"/>
      <c r="Q87" s="153"/>
      <c r="R87" s="153"/>
      <c r="S87" s="153"/>
      <c r="T87" s="153"/>
      <c r="U87" s="153"/>
      <c r="V87" s="153"/>
      <c r="W87" s="153"/>
      <c r="X87" s="153"/>
      <c r="Y87" s="146"/>
      <c r="Z87" s="146"/>
      <c r="AA87" s="146"/>
      <c r="AB87" s="146"/>
      <c r="AC87" s="146"/>
      <c r="AD87" s="146"/>
      <c r="AE87" s="146"/>
      <c r="AF87" s="146"/>
      <c r="AG87" s="146" t="s">
        <v>137</v>
      </c>
      <c r="AH87" s="146">
        <v>0</v>
      </c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 x14ac:dyDescent="0.2">
      <c r="A88" s="151"/>
      <c r="B88" s="152"/>
      <c r="C88" s="183" t="s">
        <v>244</v>
      </c>
      <c r="D88" s="181"/>
      <c r="E88" s="182">
        <v>30.167549999999999</v>
      </c>
      <c r="F88" s="153"/>
      <c r="G88" s="153"/>
      <c r="H88" s="153"/>
      <c r="I88" s="153"/>
      <c r="J88" s="153"/>
      <c r="K88" s="153"/>
      <c r="L88" s="153"/>
      <c r="M88" s="153"/>
      <c r="N88" s="153"/>
      <c r="O88" s="153"/>
      <c r="P88" s="153"/>
      <c r="Q88" s="153"/>
      <c r="R88" s="153"/>
      <c r="S88" s="153"/>
      <c r="T88" s="153"/>
      <c r="U88" s="153"/>
      <c r="V88" s="153"/>
      <c r="W88" s="153"/>
      <c r="X88" s="153"/>
      <c r="Y88" s="146"/>
      <c r="Z88" s="146"/>
      <c r="AA88" s="146"/>
      <c r="AB88" s="146"/>
      <c r="AC88" s="146"/>
      <c r="AD88" s="146"/>
      <c r="AE88" s="146"/>
      <c r="AF88" s="146"/>
      <c r="AG88" s="146" t="s">
        <v>137</v>
      </c>
      <c r="AH88" s="146">
        <v>0</v>
      </c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 x14ac:dyDescent="0.2">
      <c r="A89" s="151"/>
      <c r="B89" s="152"/>
      <c r="C89" s="183" t="s">
        <v>245</v>
      </c>
      <c r="D89" s="181"/>
      <c r="E89" s="182">
        <v>6.2423200000000003</v>
      </c>
      <c r="F89" s="153"/>
      <c r="G89" s="153"/>
      <c r="H89" s="153"/>
      <c r="I89" s="153"/>
      <c r="J89" s="153"/>
      <c r="K89" s="153"/>
      <c r="L89" s="153"/>
      <c r="M89" s="153"/>
      <c r="N89" s="153"/>
      <c r="O89" s="153"/>
      <c r="P89" s="153"/>
      <c r="Q89" s="153"/>
      <c r="R89" s="153"/>
      <c r="S89" s="153"/>
      <c r="T89" s="153"/>
      <c r="U89" s="153"/>
      <c r="V89" s="153"/>
      <c r="W89" s="153"/>
      <c r="X89" s="153"/>
      <c r="Y89" s="146"/>
      <c r="Z89" s="146"/>
      <c r="AA89" s="146"/>
      <c r="AB89" s="146"/>
      <c r="AC89" s="146"/>
      <c r="AD89" s="146"/>
      <c r="AE89" s="146"/>
      <c r="AF89" s="146"/>
      <c r="AG89" s="146" t="s">
        <v>137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 x14ac:dyDescent="0.2">
      <c r="A90" s="168">
        <v>31</v>
      </c>
      <c r="B90" s="169" t="s">
        <v>246</v>
      </c>
      <c r="C90" s="176" t="s">
        <v>247</v>
      </c>
      <c r="D90" s="170" t="s">
        <v>182</v>
      </c>
      <c r="E90" s="171">
        <v>47.05</v>
      </c>
      <c r="F90" s="172"/>
      <c r="G90" s="173">
        <f>ROUND(E90*F90,2)</f>
        <v>0</v>
      </c>
      <c r="H90" s="154"/>
      <c r="I90" s="153">
        <f>ROUND(E90*H90,2)</f>
        <v>0</v>
      </c>
      <c r="J90" s="154"/>
      <c r="K90" s="153">
        <f>ROUND(E90*J90,2)</f>
        <v>0</v>
      </c>
      <c r="L90" s="153">
        <v>21</v>
      </c>
      <c r="M90" s="153">
        <f>G90*(1+L90/100)</f>
        <v>0</v>
      </c>
      <c r="N90" s="153">
        <v>0</v>
      </c>
      <c r="O90" s="153">
        <f>ROUND(E90*N90,2)</f>
        <v>0</v>
      </c>
      <c r="P90" s="153">
        <v>0</v>
      </c>
      <c r="Q90" s="153">
        <f>ROUND(E90*P90,2)</f>
        <v>0</v>
      </c>
      <c r="R90" s="153"/>
      <c r="S90" s="153" t="s">
        <v>121</v>
      </c>
      <c r="T90" s="153" t="s">
        <v>121</v>
      </c>
      <c r="U90" s="153">
        <v>0.32</v>
      </c>
      <c r="V90" s="153">
        <f>ROUND(E90*U90,2)</f>
        <v>15.06</v>
      </c>
      <c r="W90" s="153"/>
      <c r="X90" s="153" t="s">
        <v>134</v>
      </c>
      <c r="Y90" s="146"/>
      <c r="Z90" s="146"/>
      <c r="AA90" s="146"/>
      <c r="AB90" s="146"/>
      <c r="AC90" s="146"/>
      <c r="AD90" s="146"/>
      <c r="AE90" s="146"/>
      <c r="AF90" s="146"/>
      <c r="AG90" s="146" t="s">
        <v>135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62">
        <v>32</v>
      </c>
      <c r="B91" s="163" t="s">
        <v>248</v>
      </c>
      <c r="C91" s="177" t="s">
        <v>249</v>
      </c>
      <c r="D91" s="164" t="s">
        <v>250</v>
      </c>
      <c r="E91" s="165">
        <v>32</v>
      </c>
      <c r="F91" s="166"/>
      <c r="G91" s="167">
        <f>ROUND(E91*F91,2)</f>
        <v>0</v>
      </c>
      <c r="H91" s="154"/>
      <c r="I91" s="153">
        <f>ROUND(E91*H91,2)</f>
        <v>0</v>
      </c>
      <c r="J91" s="154"/>
      <c r="K91" s="153">
        <f>ROUND(E91*J91,2)</f>
        <v>0</v>
      </c>
      <c r="L91" s="153">
        <v>21</v>
      </c>
      <c r="M91" s="153">
        <f>G91*(1+L91/100)</f>
        <v>0</v>
      </c>
      <c r="N91" s="153">
        <v>7.3999999999999999E-4</v>
      </c>
      <c r="O91" s="153">
        <f>ROUND(E91*N91,2)</f>
        <v>0.02</v>
      </c>
      <c r="P91" s="153">
        <v>0</v>
      </c>
      <c r="Q91" s="153">
        <f>ROUND(E91*P91,2)</f>
        <v>0</v>
      </c>
      <c r="R91" s="153"/>
      <c r="S91" s="153" t="s">
        <v>121</v>
      </c>
      <c r="T91" s="153" t="s">
        <v>121</v>
      </c>
      <c r="U91" s="153">
        <v>0.4</v>
      </c>
      <c r="V91" s="153">
        <f>ROUND(E91*U91,2)</f>
        <v>12.8</v>
      </c>
      <c r="W91" s="153"/>
      <c r="X91" s="153" t="s">
        <v>134</v>
      </c>
      <c r="Y91" s="146"/>
      <c r="Z91" s="146"/>
      <c r="AA91" s="146"/>
      <c r="AB91" s="146"/>
      <c r="AC91" s="146"/>
      <c r="AD91" s="146"/>
      <c r="AE91" s="146"/>
      <c r="AF91" s="146"/>
      <c r="AG91" s="146" t="s">
        <v>135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51"/>
      <c r="B92" s="152"/>
      <c r="C92" s="183" t="s">
        <v>251</v>
      </c>
      <c r="D92" s="181"/>
      <c r="E92" s="182">
        <v>32</v>
      </c>
      <c r="F92" s="153"/>
      <c r="G92" s="153"/>
      <c r="H92" s="153"/>
      <c r="I92" s="153"/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46"/>
      <c r="Z92" s="146"/>
      <c r="AA92" s="146"/>
      <c r="AB92" s="146"/>
      <c r="AC92" s="146"/>
      <c r="AD92" s="146"/>
      <c r="AE92" s="146"/>
      <c r="AF92" s="146"/>
      <c r="AG92" s="146" t="s">
        <v>137</v>
      </c>
      <c r="AH92" s="146">
        <v>0</v>
      </c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68">
        <v>33</v>
      </c>
      <c r="B93" s="169" t="s">
        <v>252</v>
      </c>
      <c r="C93" s="176" t="s">
        <v>253</v>
      </c>
      <c r="D93" s="170" t="s">
        <v>250</v>
      </c>
      <c r="E93" s="171">
        <v>4</v>
      </c>
      <c r="F93" s="172"/>
      <c r="G93" s="173">
        <f>ROUND(E93*F93,2)</f>
        <v>0</v>
      </c>
      <c r="H93" s="154"/>
      <c r="I93" s="153">
        <f>ROUND(E93*H93,2)</f>
        <v>0</v>
      </c>
      <c r="J93" s="154"/>
      <c r="K93" s="153">
        <f>ROUND(E93*J93,2)</f>
        <v>0</v>
      </c>
      <c r="L93" s="153">
        <v>21</v>
      </c>
      <c r="M93" s="153">
        <f>G93*(1+L93/100)</f>
        <v>0</v>
      </c>
      <c r="N93" s="153">
        <v>2.4199999999999998E-3</v>
      </c>
      <c r="O93" s="153">
        <f>ROUND(E93*N93,2)</f>
        <v>0.01</v>
      </c>
      <c r="P93" s="153">
        <v>0</v>
      </c>
      <c r="Q93" s="153">
        <f>ROUND(E93*P93,2)</f>
        <v>0</v>
      </c>
      <c r="R93" s="153"/>
      <c r="S93" s="153" t="s">
        <v>121</v>
      </c>
      <c r="T93" s="153" t="s">
        <v>121</v>
      </c>
      <c r="U93" s="153">
        <v>0.4</v>
      </c>
      <c r="V93" s="153">
        <f>ROUND(E93*U93,2)</f>
        <v>1.6</v>
      </c>
      <c r="W93" s="153"/>
      <c r="X93" s="153" t="s">
        <v>134</v>
      </c>
      <c r="Y93" s="146"/>
      <c r="Z93" s="146"/>
      <c r="AA93" s="146"/>
      <c r="AB93" s="146"/>
      <c r="AC93" s="146"/>
      <c r="AD93" s="146"/>
      <c r="AE93" s="146"/>
      <c r="AF93" s="146"/>
      <c r="AG93" s="146" t="s">
        <v>135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62">
        <v>34</v>
      </c>
      <c r="B94" s="163" t="s">
        <v>254</v>
      </c>
      <c r="C94" s="177" t="s">
        <v>255</v>
      </c>
      <c r="D94" s="164" t="s">
        <v>250</v>
      </c>
      <c r="E94" s="165">
        <v>20</v>
      </c>
      <c r="F94" s="166"/>
      <c r="G94" s="167">
        <f>ROUND(E94*F94,2)</f>
        <v>0</v>
      </c>
      <c r="H94" s="154"/>
      <c r="I94" s="153">
        <f>ROUND(E94*H94,2)</f>
        <v>0</v>
      </c>
      <c r="J94" s="154"/>
      <c r="K94" s="153">
        <f>ROUND(E94*J94,2)</f>
        <v>0</v>
      </c>
      <c r="L94" s="153">
        <v>21</v>
      </c>
      <c r="M94" s="153">
        <f>G94*(1+L94/100)</f>
        <v>0</v>
      </c>
      <c r="N94" s="153">
        <v>3.47E-3</v>
      </c>
      <c r="O94" s="153">
        <f>ROUND(E94*N94,2)</f>
        <v>7.0000000000000007E-2</v>
      </c>
      <c r="P94" s="153">
        <v>0</v>
      </c>
      <c r="Q94" s="153">
        <f>ROUND(E94*P94,2)</f>
        <v>0</v>
      </c>
      <c r="R94" s="153"/>
      <c r="S94" s="153" t="s">
        <v>121</v>
      </c>
      <c r="T94" s="153" t="s">
        <v>121</v>
      </c>
      <c r="U94" s="153">
        <v>0.4</v>
      </c>
      <c r="V94" s="153">
        <f>ROUND(E94*U94,2)</f>
        <v>8</v>
      </c>
      <c r="W94" s="153"/>
      <c r="X94" s="153" t="s">
        <v>134</v>
      </c>
      <c r="Y94" s="146"/>
      <c r="Z94" s="146"/>
      <c r="AA94" s="146"/>
      <c r="AB94" s="146"/>
      <c r="AC94" s="146"/>
      <c r="AD94" s="146"/>
      <c r="AE94" s="146"/>
      <c r="AF94" s="146"/>
      <c r="AG94" s="146" t="s">
        <v>135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">
      <c r="A95" s="151"/>
      <c r="B95" s="152"/>
      <c r="C95" s="183" t="s">
        <v>256</v>
      </c>
      <c r="D95" s="181"/>
      <c r="E95" s="182">
        <v>20</v>
      </c>
      <c r="F95" s="153"/>
      <c r="G95" s="153"/>
      <c r="H95" s="153"/>
      <c r="I95" s="153"/>
      <c r="J95" s="153"/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46"/>
      <c r="Z95" s="146"/>
      <c r="AA95" s="146"/>
      <c r="AB95" s="146"/>
      <c r="AC95" s="146"/>
      <c r="AD95" s="146"/>
      <c r="AE95" s="146"/>
      <c r="AF95" s="146"/>
      <c r="AG95" s="146" t="s">
        <v>137</v>
      </c>
      <c r="AH95" s="146">
        <v>0</v>
      </c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ht="22.5" outlineLevel="1" x14ac:dyDescent="0.2">
      <c r="A96" s="162">
        <v>35</v>
      </c>
      <c r="B96" s="163" t="s">
        <v>257</v>
      </c>
      <c r="C96" s="177" t="s">
        <v>258</v>
      </c>
      <c r="D96" s="164" t="s">
        <v>220</v>
      </c>
      <c r="E96" s="165">
        <v>1.5182800000000001</v>
      </c>
      <c r="F96" s="166"/>
      <c r="G96" s="167">
        <f>ROUND(E96*F96,2)</f>
        <v>0</v>
      </c>
      <c r="H96" s="154"/>
      <c r="I96" s="153">
        <f>ROUND(E96*H96,2)</f>
        <v>0</v>
      </c>
      <c r="J96" s="154"/>
      <c r="K96" s="153">
        <f>ROUND(E96*J96,2)</f>
        <v>0</v>
      </c>
      <c r="L96" s="153">
        <v>21</v>
      </c>
      <c r="M96" s="153">
        <f>G96*(1+L96/100)</f>
        <v>0</v>
      </c>
      <c r="N96" s="153">
        <v>1.0543899999999999</v>
      </c>
      <c r="O96" s="153">
        <f>ROUND(E96*N96,2)</f>
        <v>1.6</v>
      </c>
      <c r="P96" s="153">
        <v>0</v>
      </c>
      <c r="Q96" s="153">
        <f>ROUND(E96*P96,2)</f>
        <v>0</v>
      </c>
      <c r="R96" s="153"/>
      <c r="S96" s="153" t="s">
        <v>121</v>
      </c>
      <c r="T96" s="153" t="s">
        <v>121</v>
      </c>
      <c r="U96" s="153">
        <v>15.231</v>
      </c>
      <c r="V96" s="153">
        <f>ROUND(E96*U96,2)</f>
        <v>23.12</v>
      </c>
      <c r="W96" s="153"/>
      <c r="X96" s="153" t="s">
        <v>134</v>
      </c>
      <c r="Y96" s="146"/>
      <c r="Z96" s="146"/>
      <c r="AA96" s="146"/>
      <c r="AB96" s="146"/>
      <c r="AC96" s="146"/>
      <c r="AD96" s="146"/>
      <c r="AE96" s="146"/>
      <c r="AF96" s="146"/>
      <c r="AG96" s="146" t="s">
        <v>135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 x14ac:dyDescent="0.2">
      <c r="A97" s="151"/>
      <c r="B97" s="152"/>
      <c r="C97" s="183" t="s">
        <v>259</v>
      </c>
      <c r="D97" s="181"/>
      <c r="E97" s="182">
        <v>1.05019</v>
      </c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3"/>
      <c r="T97" s="153"/>
      <c r="U97" s="153"/>
      <c r="V97" s="153"/>
      <c r="W97" s="153"/>
      <c r="X97" s="153"/>
      <c r="Y97" s="146"/>
      <c r="Z97" s="146"/>
      <c r="AA97" s="146"/>
      <c r="AB97" s="146"/>
      <c r="AC97" s="146"/>
      <c r="AD97" s="146"/>
      <c r="AE97" s="146"/>
      <c r="AF97" s="146"/>
      <c r="AG97" s="146" t="s">
        <v>137</v>
      </c>
      <c r="AH97" s="146">
        <v>0</v>
      </c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ht="22.5" outlineLevel="1" x14ac:dyDescent="0.2">
      <c r="A98" s="151"/>
      <c r="B98" s="152"/>
      <c r="C98" s="183" t="s">
        <v>260</v>
      </c>
      <c r="D98" s="181"/>
      <c r="E98" s="182">
        <v>0.46809000000000001</v>
      </c>
      <c r="F98" s="153"/>
      <c r="G98" s="153"/>
      <c r="H98" s="153"/>
      <c r="I98" s="153"/>
      <c r="J98" s="153"/>
      <c r="K98" s="153"/>
      <c r="L98" s="153"/>
      <c r="M98" s="153"/>
      <c r="N98" s="153"/>
      <c r="O98" s="153"/>
      <c r="P98" s="153"/>
      <c r="Q98" s="153"/>
      <c r="R98" s="153"/>
      <c r="S98" s="153"/>
      <c r="T98" s="153"/>
      <c r="U98" s="153"/>
      <c r="V98" s="153"/>
      <c r="W98" s="153"/>
      <c r="X98" s="153"/>
      <c r="Y98" s="146"/>
      <c r="Z98" s="146"/>
      <c r="AA98" s="146"/>
      <c r="AB98" s="146"/>
      <c r="AC98" s="146"/>
      <c r="AD98" s="146"/>
      <c r="AE98" s="146"/>
      <c r="AF98" s="146"/>
      <c r="AG98" s="146" t="s">
        <v>137</v>
      </c>
      <c r="AH98" s="146">
        <v>0</v>
      </c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 x14ac:dyDescent="0.2">
      <c r="A99" s="162">
        <v>36</v>
      </c>
      <c r="B99" s="163" t="s">
        <v>261</v>
      </c>
      <c r="C99" s="177" t="s">
        <v>262</v>
      </c>
      <c r="D99" s="164" t="s">
        <v>133</v>
      </c>
      <c r="E99" s="165">
        <v>4.5220000000000003E-2</v>
      </c>
      <c r="F99" s="166"/>
      <c r="G99" s="167">
        <f>ROUND(E99*F99,2)</f>
        <v>0</v>
      </c>
      <c r="H99" s="154"/>
      <c r="I99" s="153">
        <f>ROUND(E99*H99,2)</f>
        <v>0</v>
      </c>
      <c r="J99" s="154"/>
      <c r="K99" s="153">
        <f>ROUND(E99*J99,2)</f>
        <v>0</v>
      </c>
      <c r="L99" s="153">
        <v>21</v>
      </c>
      <c r="M99" s="153">
        <f>G99*(1+L99/100)</f>
        <v>0</v>
      </c>
      <c r="N99" s="153">
        <v>2.5249999999999999</v>
      </c>
      <c r="O99" s="153">
        <f>ROUND(E99*N99,2)</f>
        <v>0.11</v>
      </c>
      <c r="P99" s="153">
        <v>0</v>
      </c>
      <c r="Q99" s="153">
        <f>ROUND(E99*P99,2)</f>
        <v>0</v>
      </c>
      <c r="R99" s="153"/>
      <c r="S99" s="153" t="s">
        <v>263</v>
      </c>
      <c r="T99" s="153" t="s">
        <v>122</v>
      </c>
      <c r="U99" s="153">
        <v>6.75</v>
      </c>
      <c r="V99" s="153">
        <f>ROUND(E99*U99,2)</f>
        <v>0.31</v>
      </c>
      <c r="W99" s="153"/>
      <c r="X99" s="153" t="s">
        <v>134</v>
      </c>
      <c r="Y99" s="146"/>
      <c r="Z99" s="146"/>
      <c r="AA99" s="146"/>
      <c r="AB99" s="146"/>
      <c r="AC99" s="146"/>
      <c r="AD99" s="146"/>
      <c r="AE99" s="146"/>
      <c r="AF99" s="146"/>
      <c r="AG99" s="146" t="s">
        <v>135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 x14ac:dyDescent="0.2">
      <c r="A100" s="151"/>
      <c r="B100" s="152"/>
      <c r="C100" s="183" t="s">
        <v>264</v>
      </c>
      <c r="D100" s="181"/>
      <c r="E100" s="182">
        <v>4.5220000000000003E-2</v>
      </c>
      <c r="F100" s="153"/>
      <c r="G100" s="153"/>
      <c r="H100" s="153"/>
      <c r="I100" s="153"/>
      <c r="J100" s="153"/>
      <c r="K100" s="153"/>
      <c r="L100" s="153"/>
      <c r="M100" s="153"/>
      <c r="N100" s="153"/>
      <c r="O100" s="153"/>
      <c r="P100" s="153"/>
      <c r="Q100" s="153"/>
      <c r="R100" s="153"/>
      <c r="S100" s="153"/>
      <c r="T100" s="153"/>
      <c r="U100" s="153"/>
      <c r="V100" s="153"/>
      <c r="W100" s="153"/>
      <c r="X100" s="153"/>
      <c r="Y100" s="146"/>
      <c r="Z100" s="146"/>
      <c r="AA100" s="146"/>
      <c r="AB100" s="146"/>
      <c r="AC100" s="146"/>
      <c r="AD100" s="146"/>
      <c r="AE100" s="146"/>
      <c r="AF100" s="146"/>
      <c r="AG100" s="146" t="s">
        <v>137</v>
      </c>
      <c r="AH100" s="146">
        <v>0</v>
      </c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 x14ac:dyDescent="0.2">
      <c r="A101" s="162">
        <v>37</v>
      </c>
      <c r="B101" s="163" t="s">
        <v>265</v>
      </c>
      <c r="C101" s="177" t="s">
        <v>266</v>
      </c>
      <c r="D101" s="164" t="s">
        <v>250</v>
      </c>
      <c r="E101" s="165">
        <v>156</v>
      </c>
      <c r="F101" s="166"/>
      <c r="G101" s="167">
        <f>ROUND(E101*F101,2)</f>
        <v>0</v>
      </c>
      <c r="H101" s="154"/>
      <c r="I101" s="153">
        <f>ROUND(E101*H101,2)</f>
        <v>0</v>
      </c>
      <c r="J101" s="154"/>
      <c r="K101" s="153">
        <f>ROUND(E101*J101,2)</f>
        <v>0</v>
      </c>
      <c r="L101" s="153">
        <v>21</v>
      </c>
      <c r="M101" s="153">
        <f>G101*(1+L101/100)</f>
        <v>0</v>
      </c>
      <c r="N101" s="153">
        <v>0</v>
      </c>
      <c r="O101" s="153">
        <f>ROUND(E101*N101,2)</f>
        <v>0</v>
      </c>
      <c r="P101" s="153">
        <v>0</v>
      </c>
      <c r="Q101" s="153">
        <f>ROUND(E101*P101,2)</f>
        <v>0</v>
      </c>
      <c r="R101" s="153"/>
      <c r="S101" s="153" t="s">
        <v>263</v>
      </c>
      <c r="T101" s="153" t="s">
        <v>121</v>
      </c>
      <c r="U101" s="153">
        <v>0</v>
      </c>
      <c r="V101" s="153">
        <f>ROUND(E101*U101,2)</f>
        <v>0</v>
      </c>
      <c r="W101" s="153"/>
      <c r="X101" s="153" t="s">
        <v>267</v>
      </c>
      <c r="Y101" s="146"/>
      <c r="Z101" s="146"/>
      <c r="AA101" s="146"/>
      <c r="AB101" s="146"/>
      <c r="AC101" s="146"/>
      <c r="AD101" s="146"/>
      <c r="AE101" s="146"/>
      <c r="AF101" s="146"/>
      <c r="AG101" s="146" t="s">
        <v>268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">
      <c r="A102" s="151"/>
      <c r="B102" s="152"/>
      <c r="C102" s="183" t="s">
        <v>269</v>
      </c>
      <c r="D102" s="181"/>
      <c r="E102" s="182">
        <v>96</v>
      </c>
      <c r="F102" s="153"/>
      <c r="G102" s="153"/>
      <c r="H102" s="153"/>
      <c r="I102" s="153"/>
      <c r="J102" s="153"/>
      <c r="K102" s="153"/>
      <c r="L102" s="153"/>
      <c r="M102" s="153"/>
      <c r="N102" s="153"/>
      <c r="O102" s="153"/>
      <c r="P102" s="153"/>
      <c r="Q102" s="153"/>
      <c r="R102" s="153"/>
      <c r="S102" s="153"/>
      <c r="T102" s="153"/>
      <c r="U102" s="153"/>
      <c r="V102" s="153"/>
      <c r="W102" s="153"/>
      <c r="X102" s="153"/>
      <c r="Y102" s="146"/>
      <c r="Z102" s="146"/>
      <c r="AA102" s="146"/>
      <c r="AB102" s="146"/>
      <c r="AC102" s="146"/>
      <c r="AD102" s="146"/>
      <c r="AE102" s="146"/>
      <c r="AF102" s="146"/>
      <c r="AG102" s="146" t="s">
        <v>137</v>
      </c>
      <c r="AH102" s="146">
        <v>0</v>
      </c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">
      <c r="A103" s="151"/>
      <c r="B103" s="152"/>
      <c r="C103" s="183" t="s">
        <v>270</v>
      </c>
      <c r="D103" s="181"/>
      <c r="E103" s="182">
        <v>60</v>
      </c>
      <c r="F103" s="153"/>
      <c r="G103" s="153"/>
      <c r="H103" s="153"/>
      <c r="I103" s="153"/>
      <c r="J103" s="153"/>
      <c r="K103" s="153"/>
      <c r="L103" s="153"/>
      <c r="M103" s="153"/>
      <c r="N103" s="153"/>
      <c r="O103" s="153"/>
      <c r="P103" s="153"/>
      <c r="Q103" s="153"/>
      <c r="R103" s="153"/>
      <c r="S103" s="153"/>
      <c r="T103" s="153"/>
      <c r="U103" s="153"/>
      <c r="V103" s="153"/>
      <c r="W103" s="153"/>
      <c r="X103" s="153"/>
      <c r="Y103" s="146"/>
      <c r="Z103" s="146"/>
      <c r="AA103" s="146"/>
      <c r="AB103" s="146"/>
      <c r="AC103" s="146"/>
      <c r="AD103" s="146"/>
      <c r="AE103" s="146"/>
      <c r="AF103" s="146"/>
      <c r="AG103" s="146" t="s">
        <v>137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x14ac:dyDescent="0.2">
      <c r="A104" s="156" t="s">
        <v>116</v>
      </c>
      <c r="B104" s="157" t="s">
        <v>61</v>
      </c>
      <c r="C104" s="175" t="s">
        <v>62</v>
      </c>
      <c r="D104" s="158"/>
      <c r="E104" s="159"/>
      <c r="F104" s="160"/>
      <c r="G104" s="161">
        <f>SUMIF(AG105:AG115,"&lt;&gt;NOR",G105:G115)</f>
        <v>0</v>
      </c>
      <c r="H104" s="155"/>
      <c r="I104" s="155">
        <f>SUM(I105:I115)</f>
        <v>0</v>
      </c>
      <c r="J104" s="155"/>
      <c r="K104" s="155">
        <f>SUM(K105:K115)</f>
        <v>0</v>
      </c>
      <c r="L104" s="155"/>
      <c r="M104" s="155">
        <f>SUM(M105:M115)</f>
        <v>0</v>
      </c>
      <c r="N104" s="155"/>
      <c r="O104" s="155">
        <f>SUM(O105:O115)</f>
        <v>36.31</v>
      </c>
      <c r="P104" s="155"/>
      <c r="Q104" s="155">
        <f>SUM(Q105:Q115)</f>
        <v>0</v>
      </c>
      <c r="R104" s="155"/>
      <c r="S104" s="155"/>
      <c r="T104" s="155"/>
      <c r="U104" s="155"/>
      <c r="V104" s="155">
        <f>SUM(V105:V115)</f>
        <v>226.59000000000003</v>
      </c>
      <c r="W104" s="155"/>
      <c r="X104" s="155"/>
      <c r="AG104" t="s">
        <v>117</v>
      </c>
    </row>
    <row r="105" spans="1:60" ht="22.5" outlineLevel="1" x14ac:dyDescent="0.2">
      <c r="A105" s="162">
        <v>38</v>
      </c>
      <c r="B105" s="163" t="s">
        <v>271</v>
      </c>
      <c r="C105" s="177" t="s">
        <v>272</v>
      </c>
      <c r="D105" s="164" t="s">
        <v>133</v>
      </c>
      <c r="E105" s="165">
        <v>11.77875</v>
      </c>
      <c r="F105" s="166"/>
      <c r="G105" s="167">
        <f>ROUND(E105*F105,2)</f>
        <v>0</v>
      </c>
      <c r="H105" s="154"/>
      <c r="I105" s="153">
        <f>ROUND(E105*H105,2)</f>
        <v>0</v>
      </c>
      <c r="J105" s="154"/>
      <c r="K105" s="153">
        <f>ROUND(E105*J105,2)</f>
        <v>0</v>
      </c>
      <c r="L105" s="153">
        <v>21</v>
      </c>
      <c r="M105" s="153">
        <f>G105*(1+L105/100)</f>
        <v>0</v>
      </c>
      <c r="N105" s="153">
        <v>2.59138</v>
      </c>
      <c r="O105" s="153">
        <f>ROUND(E105*N105,2)</f>
        <v>30.52</v>
      </c>
      <c r="P105" s="153">
        <v>0</v>
      </c>
      <c r="Q105" s="153">
        <f>ROUND(E105*P105,2)</f>
        <v>0</v>
      </c>
      <c r="R105" s="153"/>
      <c r="S105" s="153" t="s">
        <v>121</v>
      </c>
      <c r="T105" s="153" t="s">
        <v>121</v>
      </c>
      <c r="U105" s="153">
        <v>4.1929999999999996</v>
      </c>
      <c r="V105" s="153">
        <f>ROUND(E105*U105,2)</f>
        <v>49.39</v>
      </c>
      <c r="W105" s="153"/>
      <c r="X105" s="153" t="s">
        <v>134</v>
      </c>
      <c r="Y105" s="146"/>
      <c r="Z105" s="146"/>
      <c r="AA105" s="146"/>
      <c r="AB105" s="146"/>
      <c r="AC105" s="146"/>
      <c r="AD105" s="146"/>
      <c r="AE105" s="146"/>
      <c r="AF105" s="146"/>
      <c r="AG105" s="146" t="s">
        <v>135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 x14ac:dyDescent="0.2">
      <c r="A106" s="151"/>
      <c r="B106" s="152"/>
      <c r="C106" s="183" t="s">
        <v>273</v>
      </c>
      <c r="D106" s="181"/>
      <c r="E106" s="182">
        <v>7.875</v>
      </c>
      <c r="F106" s="153"/>
      <c r="G106" s="153"/>
      <c r="H106" s="153"/>
      <c r="I106" s="153"/>
      <c r="J106" s="153"/>
      <c r="K106" s="153"/>
      <c r="L106" s="153"/>
      <c r="M106" s="153"/>
      <c r="N106" s="153"/>
      <c r="O106" s="153"/>
      <c r="P106" s="153"/>
      <c r="Q106" s="153"/>
      <c r="R106" s="153"/>
      <c r="S106" s="153"/>
      <c r="T106" s="153"/>
      <c r="U106" s="153"/>
      <c r="V106" s="153"/>
      <c r="W106" s="153"/>
      <c r="X106" s="153"/>
      <c r="Y106" s="146"/>
      <c r="Z106" s="146"/>
      <c r="AA106" s="146"/>
      <c r="AB106" s="146"/>
      <c r="AC106" s="146"/>
      <c r="AD106" s="146"/>
      <c r="AE106" s="146"/>
      <c r="AF106" s="146"/>
      <c r="AG106" s="146" t="s">
        <v>137</v>
      </c>
      <c r="AH106" s="146">
        <v>0</v>
      </c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">
      <c r="A107" s="151"/>
      <c r="B107" s="152"/>
      <c r="C107" s="183" t="s">
        <v>274</v>
      </c>
      <c r="D107" s="181"/>
      <c r="E107" s="182">
        <v>3.3587500000000001</v>
      </c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3"/>
      <c r="T107" s="153"/>
      <c r="U107" s="153"/>
      <c r="V107" s="153"/>
      <c r="W107" s="153"/>
      <c r="X107" s="153"/>
      <c r="Y107" s="146"/>
      <c r="Z107" s="146"/>
      <c r="AA107" s="146"/>
      <c r="AB107" s="146"/>
      <c r="AC107" s="146"/>
      <c r="AD107" s="146"/>
      <c r="AE107" s="146"/>
      <c r="AF107" s="146"/>
      <c r="AG107" s="146" t="s">
        <v>137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 x14ac:dyDescent="0.2">
      <c r="A108" s="151"/>
      <c r="B108" s="152"/>
      <c r="C108" s="183" t="s">
        <v>275</v>
      </c>
      <c r="D108" s="181"/>
      <c r="E108" s="182">
        <v>0.54500000000000004</v>
      </c>
      <c r="F108" s="153"/>
      <c r="G108" s="153"/>
      <c r="H108" s="153"/>
      <c r="I108" s="153"/>
      <c r="J108" s="153"/>
      <c r="K108" s="153"/>
      <c r="L108" s="153"/>
      <c r="M108" s="153"/>
      <c r="N108" s="153"/>
      <c r="O108" s="153"/>
      <c r="P108" s="153"/>
      <c r="Q108" s="153"/>
      <c r="R108" s="153"/>
      <c r="S108" s="153"/>
      <c r="T108" s="153"/>
      <c r="U108" s="153"/>
      <c r="V108" s="153"/>
      <c r="W108" s="153"/>
      <c r="X108" s="153"/>
      <c r="Y108" s="146"/>
      <c r="Z108" s="146"/>
      <c r="AA108" s="146"/>
      <c r="AB108" s="146"/>
      <c r="AC108" s="146"/>
      <c r="AD108" s="146"/>
      <c r="AE108" s="146"/>
      <c r="AF108" s="146"/>
      <c r="AG108" s="146" t="s">
        <v>137</v>
      </c>
      <c r="AH108" s="146">
        <v>0</v>
      </c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 x14ac:dyDescent="0.2">
      <c r="A109" s="162">
        <v>39</v>
      </c>
      <c r="B109" s="163" t="s">
        <v>276</v>
      </c>
      <c r="C109" s="177" t="s">
        <v>277</v>
      </c>
      <c r="D109" s="164" t="s">
        <v>182</v>
      </c>
      <c r="E109" s="165">
        <v>74.3</v>
      </c>
      <c r="F109" s="166"/>
      <c r="G109" s="167">
        <f>ROUND(E109*F109,2)</f>
        <v>0</v>
      </c>
      <c r="H109" s="154"/>
      <c r="I109" s="153">
        <f>ROUND(E109*H109,2)</f>
        <v>0</v>
      </c>
      <c r="J109" s="154"/>
      <c r="K109" s="153">
        <f>ROUND(E109*J109,2)</f>
        <v>0</v>
      </c>
      <c r="L109" s="153">
        <v>21</v>
      </c>
      <c r="M109" s="153">
        <f>G109*(1+L109/100)</f>
        <v>0</v>
      </c>
      <c r="N109" s="153">
        <v>6.3310000000000005E-2</v>
      </c>
      <c r="O109" s="153">
        <f>ROUND(E109*N109,2)</f>
        <v>4.7</v>
      </c>
      <c r="P109" s="153">
        <v>0</v>
      </c>
      <c r="Q109" s="153">
        <f>ROUND(E109*P109,2)</f>
        <v>0</v>
      </c>
      <c r="R109" s="153"/>
      <c r="S109" s="153" t="s">
        <v>121</v>
      </c>
      <c r="T109" s="153" t="s">
        <v>121</v>
      </c>
      <c r="U109" s="153">
        <v>1.57</v>
      </c>
      <c r="V109" s="153">
        <f>ROUND(E109*U109,2)</f>
        <v>116.65</v>
      </c>
      <c r="W109" s="153"/>
      <c r="X109" s="153" t="s">
        <v>134</v>
      </c>
      <c r="Y109" s="146"/>
      <c r="Z109" s="146"/>
      <c r="AA109" s="146"/>
      <c r="AB109" s="146"/>
      <c r="AC109" s="146"/>
      <c r="AD109" s="146"/>
      <c r="AE109" s="146"/>
      <c r="AF109" s="146"/>
      <c r="AG109" s="146" t="s">
        <v>135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">
      <c r="A110" s="151"/>
      <c r="B110" s="152"/>
      <c r="C110" s="183" t="s">
        <v>278</v>
      </c>
      <c r="D110" s="181"/>
      <c r="E110" s="182">
        <v>63</v>
      </c>
      <c r="F110" s="153"/>
      <c r="G110" s="153"/>
      <c r="H110" s="153"/>
      <c r="I110" s="153"/>
      <c r="J110" s="153"/>
      <c r="K110" s="153"/>
      <c r="L110" s="153"/>
      <c r="M110" s="153"/>
      <c r="N110" s="153"/>
      <c r="O110" s="153"/>
      <c r="P110" s="153"/>
      <c r="Q110" s="153"/>
      <c r="R110" s="153"/>
      <c r="S110" s="153"/>
      <c r="T110" s="153"/>
      <c r="U110" s="153"/>
      <c r="V110" s="153"/>
      <c r="W110" s="153"/>
      <c r="X110" s="153"/>
      <c r="Y110" s="146"/>
      <c r="Z110" s="146"/>
      <c r="AA110" s="146"/>
      <c r="AB110" s="146"/>
      <c r="AC110" s="146"/>
      <c r="AD110" s="146"/>
      <c r="AE110" s="146"/>
      <c r="AF110" s="146"/>
      <c r="AG110" s="146" t="s">
        <v>137</v>
      </c>
      <c r="AH110" s="146">
        <v>0</v>
      </c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ht="22.5" outlineLevel="1" x14ac:dyDescent="0.2">
      <c r="A111" s="151"/>
      <c r="B111" s="152"/>
      <c r="C111" s="183" t="s">
        <v>279</v>
      </c>
      <c r="D111" s="181"/>
      <c r="E111" s="182">
        <v>11.3</v>
      </c>
      <c r="F111" s="153"/>
      <c r="G111" s="153"/>
      <c r="H111" s="153"/>
      <c r="I111" s="153"/>
      <c r="J111" s="153"/>
      <c r="K111" s="153"/>
      <c r="L111" s="153"/>
      <c r="M111" s="153"/>
      <c r="N111" s="153"/>
      <c r="O111" s="153"/>
      <c r="P111" s="153"/>
      <c r="Q111" s="153"/>
      <c r="R111" s="153"/>
      <c r="S111" s="153"/>
      <c r="T111" s="153"/>
      <c r="U111" s="153"/>
      <c r="V111" s="153"/>
      <c r="W111" s="153"/>
      <c r="X111" s="153"/>
      <c r="Y111" s="146"/>
      <c r="Z111" s="146"/>
      <c r="AA111" s="146"/>
      <c r="AB111" s="146"/>
      <c r="AC111" s="146"/>
      <c r="AD111" s="146"/>
      <c r="AE111" s="146"/>
      <c r="AF111" s="146"/>
      <c r="AG111" s="146" t="s">
        <v>137</v>
      </c>
      <c r="AH111" s="146">
        <v>0</v>
      </c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 x14ac:dyDescent="0.2">
      <c r="A112" s="168">
        <v>40</v>
      </c>
      <c r="B112" s="169" t="s">
        <v>280</v>
      </c>
      <c r="C112" s="176" t="s">
        <v>281</v>
      </c>
      <c r="D112" s="170" t="s">
        <v>182</v>
      </c>
      <c r="E112" s="171">
        <v>74.3</v>
      </c>
      <c r="F112" s="172"/>
      <c r="G112" s="173">
        <f>ROUND(E112*F112,2)</f>
        <v>0</v>
      </c>
      <c r="H112" s="154"/>
      <c r="I112" s="153">
        <f>ROUND(E112*H112,2)</f>
        <v>0</v>
      </c>
      <c r="J112" s="154"/>
      <c r="K112" s="153">
        <f>ROUND(E112*J112,2)</f>
        <v>0</v>
      </c>
      <c r="L112" s="153">
        <v>21</v>
      </c>
      <c r="M112" s="153">
        <f>G112*(1+L112/100)</f>
        <v>0</v>
      </c>
      <c r="N112" s="153">
        <v>0</v>
      </c>
      <c r="O112" s="153">
        <f>ROUND(E112*N112,2)</f>
        <v>0</v>
      </c>
      <c r="P112" s="153">
        <v>0</v>
      </c>
      <c r="Q112" s="153">
        <f>ROUND(E112*P112,2)</f>
        <v>0</v>
      </c>
      <c r="R112" s="153"/>
      <c r="S112" s="153" t="s">
        <v>121</v>
      </c>
      <c r="T112" s="153" t="s">
        <v>121</v>
      </c>
      <c r="U112" s="153">
        <v>0.5</v>
      </c>
      <c r="V112" s="153">
        <f>ROUND(E112*U112,2)</f>
        <v>37.15</v>
      </c>
      <c r="W112" s="153"/>
      <c r="X112" s="153" t="s">
        <v>134</v>
      </c>
      <c r="Y112" s="146"/>
      <c r="Z112" s="146"/>
      <c r="AA112" s="146"/>
      <c r="AB112" s="146"/>
      <c r="AC112" s="146"/>
      <c r="AD112" s="146"/>
      <c r="AE112" s="146"/>
      <c r="AF112" s="146"/>
      <c r="AG112" s="146" t="s">
        <v>135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62">
        <v>41</v>
      </c>
      <c r="B113" s="163" t="s">
        <v>282</v>
      </c>
      <c r="C113" s="177" t="s">
        <v>283</v>
      </c>
      <c r="D113" s="164" t="s">
        <v>220</v>
      </c>
      <c r="E113" s="165">
        <v>1.0601100000000001</v>
      </c>
      <c r="F113" s="166"/>
      <c r="G113" s="167">
        <f>ROUND(E113*F113,2)</f>
        <v>0</v>
      </c>
      <c r="H113" s="154"/>
      <c r="I113" s="153">
        <f>ROUND(E113*H113,2)</f>
        <v>0</v>
      </c>
      <c r="J113" s="154"/>
      <c r="K113" s="153">
        <f>ROUND(E113*J113,2)</f>
        <v>0</v>
      </c>
      <c r="L113" s="153">
        <v>21</v>
      </c>
      <c r="M113" s="153">
        <f>G113*(1+L113/100)</f>
        <v>0</v>
      </c>
      <c r="N113" s="153">
        <v>1.02535</v>
      </c>
      <c r="O113" s="153">
        <f>ROUND(E113*N113,2)</f>
        <v>1.0900000000000001</v>
      </c>
      <c r="P113" s="153">
        <v>0</v>
      </c>
      <c r="Q113" s="153">
        <f>ROUND(E113*P113,2)</f>
        <v>0</v>
      </c>
      <c r="R113" s="153"/>
      <c r="S113" s="153" t="s">
        <v>121</v>
      </c>
      <c r="T113" s="153" t="s">
        <v>121</v>
      </c>
      <c r="U113" s="153">
        <v>22.07</v>
      </c>
      <c r="V113" s="153">
        <f>ROUND(E113*U113,2)</f>
        <v>23.4</v>
      </c>
      <c r="W113" s="153"/>
      <c r="X113" s="153" t="s">
        <v>134</v>
      </c>
      <c r="Y113" s="146"/>
      <c r="Z113" s="146"/>
      <c r="AA113" s="146"/>
      <c r="AB113" s="146"/>
      <c r="AC113" s="146"/>
      <c r="AD113" s="146"/>
      <c r="AE113" s="146"/>
      <c r="AF113" s="146"/>
      <c r="AG113" s="146" t="s">
        <v>135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 x14ac:dyDescent="0.2">
      <c r="A114" s="151"/>
      <c r="B114" s="152"/>
      <c r="C114" s="183" t="s">
        <v>221</v>
      </c>
      <c r="D114" s="181"/>
      <c r="E114" s="182"/>
      <c r="F114" s="153"/>
      <c r="G114" s="153"/>
      <c r="H114" s="153"/>
      <c r="I114" s="153"/>
      <c r="J114" s="153"/>
      <c r="K114" s="153"/>
      <c r="L114" s="153"/>
      <c r="M114" s="153"/>
      <c r="N114" s="153"/>
      <c r="O114" s="153"/>
      <c r="P114" s="153"/>
      <c r="Q114" s="153"/>
      <c r="R114" s="153"/>
      <c r="S114" s="153"/>
      <c r="T114" s="153"/>
      <c r="U114" s="153"/>
      <c r="V114" s="153"/>
      <c r="W114" s="153"/>
      <c r="X114" s="153"/>
      <c r="Y114" s="146"/>
      <c r="Z114" s="146"/>
      <c r="AA114" s="146"/>
      <c r="AB114" s="146"/>
      <c r="AC114" s="146"/>
      <c r="AD114" s="146"/>
      <c r="AE114" s="146"/>
      <c r="AF114" s="146"/>
      <c r="AG114" s="146" t="s">
        <v>137</v>
      </c>
      <c r="AH114" s="146">
        <v>0</v>
      </c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 x14ac:dyDescent="0.2">
      <c r="A115" s="151"/>
      <c r="B115" s="152"/>
      <c r="C115" s="183" t="s">
        <v>284</v>
      </c>
      <c r="D115" s="181"/>
      <c r="E115" s="182">
        <v>1.0601100000000001</v>
      </c>
      <c r="F115" s="153"/>
      <c r="G115" s="153"/>
      <c r="H115" s="153"/>
      <c r="I115" s="153"/>
      <c r="J115" s="153"/>
      <c r="K115" s="153"/>
      <c r="L115" s="153"/>
      <c r="M115" s="153"/>
      <c r="N115" s="153"/>
      <c r="O115" s="153"/>
      <c r="P115" s="153"/>
      <c r="Q115" s="153"/>
      <c r="R115" s="153"/>
      <c r="S115" s="153"/>
      <c r="T115" s="153"/>
      <c r="U115" s="153"/>
      <c r="V115" s="153"/>
      <c r="W115" s="153"/>
      <c r="X115" s="153"/>
      <c r="Y115" s="146"/>
      <c r="Z115" s="146"/>
      <c r="AA115" s="146"/>
      <c r="AB115" s="146"/>
      <c r="AC115" s="146"/>
      <c r="AD115" s="146"/>
      <c r="AE115" s="146"/>
      <c r="AF115" s="146"/>
      <c r="AG115" s="146" t="s">
        <v>137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x14ac:dyDescent="0.2">
      <c r="A116" s="156" t="s">
        <v>116</v>
      </c>
      <c r="B116" s="157" t="s">
        <v>63</v>
      </c>
      <c r="C116" s="175" t="s">
        <v>64</v>
      </c>
      <c r="D116" s="158"/>
      <c r="E116" s="159"/>
      <c r="F116" s="160"/>
      <c r="G116" s="161">
        <f>SUMIF(AG117:AG129,"&lt;&gt;NOR",G117:G129)</f>
        <v>0</v>
      </c>
      <c r="H116" s="155"/>
      <c r="I116" s="155">
        <f>SUM(I117:I129)</f>
        <v>0</v>
      </c>
      <c r="J116" s="155"/>
      <c r="K116" s="155">
        <f>SUM(K117:K129)</f>
        <v>0</v>
      </c>
      <c r="L116" s="155"/>
      <c r="M116" s="155">
        <f>SUM(M117:M129)</f>
        <v>0</v>
      </c>
      <c r="N116" s="155"/>
      <c r="O116" s="155">
        <f>SUM(O117:O129)</f>
        <v>39.33</v>
      </c>
      <c r="P116" s="155"/>
      <c r="Q116" s="155">
        <f>SUM(Q117:Q129)</f>
        <v>0</v>
      </c>
      <c r="R116" s="155"/>
      <c r="S116" s="155"/>
      <c r="T116" s="155"/>
      <c r="U116" s="155"/>
      <c r="V116" s="155">
        <f>SUM(V117:V129)</f>
        <v>30.380000000000003</v>
      </c>
      <c r="W116" s="155"/>
      <c r="X116" s="155"/>
      <c r="AG116" t="s">
        <v>117</v>
      </c>
    </row>
    <row r="117" spans="1:60" ht="22.5" outlineLevel="1" x14ac:dyDescent="0.2">
      <c r="A117" s="162">
        <v>42</v>
      </c>
      <c r="B117" s="163" t="s">
        <v>285</v>
      </c>
      <c r="C117" s="177" t="s">
        <v>286</v>
      </c>
      <c r="D117" s="164" t="s">
        <v>182</v>
      </c>
      <c r="E117" s="165">
        <v>30.740600000000001</v>
      </c>
      <c r="F117" s="166"/>
      <c r="G117" s="167">
        <f>ROUND(E117*F117,2)</f>
        <v>0</v>
      </c>
      <c r="H117" s="154"/>
      <c r="I117" s="153">
        <f>ROUND(E117*H117,2)</f>
        <v>0</v>
      </c>
      <c r="J117" s="154"/>
      <c r="K117" s="153">
        <f>ROUND(E117*J117,2)</f>
        <v>0</v>
      </c>
      <c r="L117" s="153">
        <v>21</v>
      </c>
      <c r="M117" s="153">
        <f>G117*(1+L117/100)</f>
        <v>0</v>
      </c>
      <c r="N117" s="153">
        <v>0.4284</v>
      </c>
      <c r="O117" s="153">
        <f>ROUND(E117*N117,2)</f>
        <v>13.17</v>
      </c>
      <c r="P117" s="153">
        <v>0</v>
      </c>
      <c r="Q117" s="153">
        <f>ROUND(E117*P117,2)</f>
        <v>0</v>
      </c>
      <c r="R117" s="153"/>
      <c r="S117" s="153" t="s">
        <v>121</v>
      </c>
      <c r="T117" s="153" t="s">
        <v>121</v>
      </c>
      <c r="U117" s="153">
        <v>2.5999999999999999E-2</v>
      </c>
      <c r="V117" s="153">
        <f>ROUND(E117*U117,2)</f>
        <v>0.8</v>
      </c>
      <c r="W117" s="153"/>
      <c r="X117" s="153" t="s">
        <v>134</v>
      </c>
      <c r="Y117" s="146"/>
      <c r="Z117" s="146"/>
      <c r="AA117" s="146"/>
      <c r="AB117" s="146"/>
      <c r="AC117" s="146"/>
      <c r="AD117" s="146"/>
      <c r="AE117" s="146"/>
      <c r="AF117" s="146"/>
      <c r="AG117" s="146" t="s">
        <v>135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">
      <c r="A118" s="151"/>
      <c r="B118" s="152"/>
      <c r="C118" s="183" t="s">
        <v>287</v>
      </c>
      <c r="D118" s="181"/>
      <c r="E118" s="182">
        <v>30.740600000000001</v>
      </c>
      <c r="F118" s="153"/>
      <c r="G118" s="153"/>
      <c r="H118" s="153"/>
      <c r="I118" s="153"/>
      <c r="J118" s="153"/>
      <c r="K118" s="153"/>
      <c r="L118" s="153"/>
      <c r="M118" s="153"/>
      <c r="N118" s="153"/>
      <c r="O118" s="153"/>
      <c r="P118" s="153"/>
      <c r="Q118" s="153"/>
      <c r="R118" s="153"/>
      <c r="S118" s="153"/>
      <c r="T118" s="153"/>
      <c r="U118" s="153"/>
      <c r="V118" s="153"/>
      <c r="W118" s="153"/>
      <c r="X118" s="153"/>
      <c r="Y118" s="146"/>
      <c r="Z118" s="146"/>
      <c r="AA118" s="146"/>
      <c r="AB118" s="146"/>
      <c r="AC118" s="146"/>
      <c r="AD118" s="146"/>
      <c r="AE118" s="146"/>
      <c r="AF118" s="146"/>
      <c r="AG118" s="146" t="s">
        <v>137</v>
      </c>
      <c r="AH118" s="146">
        <v>0</v>
      </c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ht="22.5" outlineLevel="1" x14ac:dyDescent="0.2">
      <c r="A119" s="162">
        <v>43</v>
      </c>
      <c r="B119" s="163" t="s">
        <v>288</v>
      </c>
      <c r="C119" s="177" t="s">
        <v>289</v>
      </c>
      <c r="D119" s="164" t="s">
        <v>182</v>
      </c>
      <c r="E119" s="165">
        <v>30.740600000000001</v>
      </c>
      <c r="F119" s="166"/>
      <c r="G119" s="167">
        <f>ROUND(E119*F119,2)</f>
        <v>0</v>
      </c>
      <c r="H119" s="154"/>
      <c r="I119" s="153">
        <f>ROUND(E119*H119,2)</f>
        <v>0</v>
      </c>
      <c r="J119" s="154"/>
      <c r="K119" s="153">
        <f>ROUND(E119*J119,2)</f>
        <v>0</v>
      </c>
      <c r="L119" s="153">
        <v>21</v>
      </c>
      <c r="M119" s="153">
        <f>G119*(1+L119/100)</f>
        <v>0</v>
      </c>
      <c r="N119" s="153">
        <v>0.43878</v>
      </c>
      <c r="O119" s="153">
        <f>ROUND(E119*N119,2)</f>
        <v>13.49</v>
      </c>
      <c r="P119" s="153">
        <v>0</v>
      </c>
      <c r="Q119" s="153">
        <f>ROUND(E119*P119,2)</f>
        <v>0</v>
      </c>
      <c r="R119" s="153"/>
      <c r="S119" s="153" t="s">
        <v>121</v>
      </c>
      <c r="T119" s="153" t="s">
        <v>121</v>
      </c>
      <c r="U119" s="153">
        <v>3.7999999999999999E-2</v>
      </c>
      <c r="V119" s="153">
        <f>ROUND(E119*U119,2)</f>
        <v>1.17</v>
      </c>
      <c r="W119" s="153"/>
      <c r="X119" s="153" t="s">
        <v>134</v>
      </c>
      <c r="Y119" s="146"/>
      <c r="Z119" s="146"/>
      <c r="AA119" s="146"/>
      <c r="AB119" s="146"/>
      <c r="AC119" s="146"/>
      <c r="AD119" s="146"/>
      <c r="AE119" s="146"/>
      <c r="AF119" s="146"/>
      <c r="AG119" s="146" t="s">
        <v>135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51"/>
      <c r="B120" s="152"/>
      <c r="C120" s="183" t="s">
        <v>287</v>
      </c>
      <c r="D120" s="181"/>
      <c r="E120" s="182">
        <v>30.740600000000001</v>
      </c>
      <c r="F120" s="153"/>
      <c r="G120" s="153"/>
      <c r="H120" s="153"/>
      <c r="I120" s="153"/>
      <c r="J120" s="153"/>
      <c r="K120" s="153"/>
      <c r="L120" s="153"/>
      <c r="M120" s="153"/>
      <c r="N120" s="153"/>
      <c r="O120" s="153"/>
      <c r="P120" s="153"/>
      <c r="Q120" s="153"/>
      <c r="R120" s="153"/>
      <c r="S120" s="153"/>
      <c r="T120" s="153"/>
      <c r="U120" s="153"/>
      <c r="V120" s="153"/>
      <c r="W120" s="153"/>
      <c r="X120" s="153"/>
      <c r="Y120" s="146"/>
      <c r="Z120" s="146"/>
      <c r="AA120" s="146"/>
      <c r="AB120" s="146"/>
      <c r="AC120" s="146"/>
      <c r="AD120" s="146"/>
      <c r="AE120" s="146"/>
      <c r="AF120" s="146"/>
      <c r="AG120" s="146" t="s">
        <v>137</v>
      </c>
      <c r="AH120" s="146">
        <v>0</v>
      </c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ht="22.5" outlineLevel="1" x14ac:dyDescent="0.2">
      <c r="A121" s="168">
        <v>44</v>
      </c>
      <c r="B121" s="169" t="s">
        <v>290</v>
      </c>
      <c r="C121" s="176" t="s">
        <v>291</v>
      </c>
      <c r="D121" s="170" t="s">
        <v>182</v>
      </c>
      <c r="E121" s="171">
        <v>30.741</v>
      </c>
      <c r="F121" s="172"/>
      <c r="G121" s="173">
        <f>ROUND(E121*F121,2)</f>
        <v>0</v>
      </c>
      <c r="H121" s="154"/>
      <c r="I121" s="153">
        <f>ROUND(E121*H121,2)</f>
        <v>0</v>
      </c>
      <c r="J121" s="154"/>
      <c r="K121" s="153">
        <f>ROUND(E121*J121,2)</f>
        <v>0</v>
      </c>
      <c r="L121" s="153">
        <v>21</v>
      </c>
      <c r="M121" s="153">
        <f>G121*(1+L121/100)</f>
        <v>0</v>
      </c>
      <c r="N121" s="153">
        <v>0</v>
      </c>
      <c r="O121" s="153">
        <f>ROUND(E121*N121,2)</f>
        <v>0</v>
      </c>
      <c r="P121" s="153">
        <v>0</v>
      </c>
      <c r="Q121" s="153">
        <f>ROUND(E121*P121,2)</f>
        <v>0</v>
      </c>
      <c r="R121" s="153"/>
      <c r="S121" s="153" t="s">
        <v>263</v>
      </c>
      <c r="T121" s="153" t="s">
        <v>122</v>
      </c>
      <c r="U121" s="153">
        <v>0</v>
      </c>
      <c r="V121" s="153">
        <f>ROUND(E121*U121,2)</f>
        <v>0</v>
      </c>
      <c r="W121" s="153"/>
      <c r="X121" s="153" t="s">
        <v>134</v>
      </c>
      <c r="Y121" s="146"/>
      <c r="Z121" s="146"/>
      <c r="AA121" s="146"/>
      <c r="AB121" s="146"/>
      <c r="AC121" s="146"/>
      <c r="AD121" s="146"/>
      <c r="AE121" s="146"/>
      <c r="AF121" s="146"/>
      <c r="AG121" s="146" t="s">
        <v>135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ht="22.5" outlineLevel="1" x14ac:dyDescent="0.2">
      <c r="A122" s="162">
        <v>45</v>
      </c>
      <c r="B122" s="163" t="s">
        <v>292</v>
      </c>
      <c r="C122" s="177" t="s">
        <v>293</v>
      </c>
      <c r="D122" s="164" t="s">
        <v>182</v>
      </c>
      <c r="E122" s="165">
        <v>3.14</v>
      </c>
      <c r="F122" s="166"/>
      <c r="G122" s="167">
        <f>ROUND(E122*F122,2)</f>
        <v>0</v>
      </c>
      <c r="H122" s="154"/>
      <c r="I122" s="153">
        <f>ROUND(E122*H122,2)</f>
        <v>0</v>
      </c>
      <c r="J122" s="154"/>
      <c r="K122" s="153">
        <f>ROUND(E122*J122,2)</f>
        <v>0</v>
      </c>
      <c r="L122" s="153">
        <v>21</v>
      </c>
      <c r="M122" s="153">
        <f>G122*(1+L122/100)</f>
        <v>0</v>
      </c>
      <c r="N122" s="153">
        <v>0.31387999999999999</v>
      </c>
      <c r="O122" s="153">
        <f>ROUND(E122*N122,2)</f>
        <v>0.99</v>
      </c>
      <c r="P122" s="153">
        <v>0</v>
      </c>
      <c r="Q122" s="153">
        <f>ROUND(E122*P122,2)</f>
        <v>0</v>
      </c>
      <c r="R122" s="153"/>
      <c r="S122" s="153" t="s">
        <v>263</v>
      </c>
      <c r="T122" s="153" t="s">
        <v>121</v>
      </c>
      <c r="U122" s="153">
        <v>1.208</v>
      </c>
      <c r="V122" s="153">
        <f>ROUND(E122*U122,2)</f>
        <v>3.79</v>
      </c>
      <c r="W122" s="153"/>
      <c r="X122" s="153" t="s">
        <v>134</v>
      </c>
      <c r="Y122" s="146"/>
      <c r="Z122" s="146"/>
      <c r="AA122" s="146"/>
      <c r="AB122" s="146"/>
      <c r="AC122" s="146"/>
      <c r="AD122" s="146"/>
      <c r="AE122" s="146"/>
      <c r="AF122" s="146"/>
      <c r="AG122" s="146" t="s">
        <v>135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 x14ac:dyDescent="0.2">
      <c r="A123" s="151"/>
      <c r="B123" s="152"/>
      <c r="C123" s="183" t="s">
        <v>294</v>
      </c>
      <c r="D123" s="181"/>
      <c r="E123" s="182">
        <v>3.14</v>
      </c>
      <c r="F123" s="153"/>
      <c r="G123" s="153"/>
      <c r="H123" s="153"/>
      <c r="I123" s="153"/>
      <c r="J123" s="153"/>
      <c r="K123" s="153"/>
      <c r="L123" s="153"/>
      <c r="M123" s="153"/>
      <c r="N123" s="153"/>
      <c r="O123" s="153"/>
      <c r="P123" s="153"/>
      <c r="Q123" s="153"/>
      <c r="R123" s="153"/>
      <c r="S123" s="153"/>
      <c r="T123" s="153"/>
      <c r="U123" s="153"/>
      <c r="V123" s="153"/>
      <c r="W123" s="153"/>
      <c r="X123" s="153"/>
      <c r="Y123" s="146"/>
      <c r="Z123" s="146"/>
      <c r="AA123" s="146"/>
      <c r="AB123" s="146"/>
      <c r="AC123" s="146"/>
      <c r="AD123" s="146"/>
      <c r="AE123" s="146"/>
      <c r="AF123" s="146"/>
      <c r="AG123" s="146" t="s">
        <v>137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ht="22.5" outlineLevel="1" x14ac:dyDescent="0.2">
      <c r="A124" s="162">
        <v>46</v>
      </c>
      <c r="B124" s="163" t="s">
        <v>295</v>
      </c>
      <c r="C124" s="177" t="s">
        <v>296</v>
      </c>
      <c r="D124" s="164" t="s">
        <v>182</v>
      </c>
      <c r="E124" s="165">
        <v>30.740600000000001</v>
      </c>
      <c r="F124" s="166"/>
      <c r="G124" s="167">
        <f>ROUND(E124*F124,2)</f>
        <v>0</v>
      </c>
      <c r="H124" s="154"/>
      <c r="I124" s="153">
        <f>ROUND(E124*H124,2)</f>
        <v>0</v>
      </c>
      <c r="J124" s="154"/>
      <c r="K124" s="153">
        <f>ROUND(E124*J124,2)</f>
        <v>0</v>
      </c>
      <c r="L124" s="153">
        <v>21</v>
      </c>
      <c r="M124" s="153">
        <f>G124*(1+L124/100)</f>
        <v>0</v>
      </c>
      <c r="N124" s="153">
        <v>0.23891999999999999</v>
      </c>
      <c r="O124" s="153">
        <f>ROUND(E124*N124,2)</f>
        <v>7.34</v>
      </c>
      <c r="P124" s="153">
        <v>0</v>
      </c>
      <c r="Q124" s="153">
        <f>ROUND(E124*P124,2)</f>
        <v>0</v>
      </c>
      <c r="R124" s="153"/>
      <c r="S124" s="153" t="s">
        <v>263</v>
      </c>
      <c r="T124" s="153" t="s">
        <v>121</v>
      </c>
      <c r="U124" s="153">
        <v>0.80100000000000005</v>
      </c>
      <c r="V124" s="153">
        <f>ROUND(E124*U124,2)</f>
        <v>24.62</v>
      </c>
      <c r="W124" s="153"/>
      <c r="X124" s="153" t="s">
        <v>134</v>
      </c>
      <c r="Y124" s="146"/>
      <c r="Z124" s="146"/>
      <c r="AA124" s="146"/>
      <c r="AB124" s="146"/>
      <c r="AC124" s="146"/>
      <c r="AD124" s="146"/>
      <c r="AE124" s="146"/>
      <c r="AF124" s="146"/>
      <c r="AG124" s="146" t="s">
        <v>135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51"/>
      <c r="B125" s="152"/>
      <c r="C125" s="183" t="s">
        <v>287</v>
      </c>
      <c r="D125" s="181"/>
      <c r="E125" s="182">
        <v>30.740600000000001</v>
      </c>
      <c r="F125" s="153"/>
      <c r="G125" s="153"/>
      <c r="H125" s="153"/>
      <c r="I125" s="153"/>
      <c r="J125" s="153"/>
      <c r="K125" s="153"/>
      <c r="L125" s="153"/>
      <c r="M125" s="153"/>
      <c r="N125" s="153"/>
      <c r="O125" s="153"/>
      <c r="P125" s="153"/>
      <c r="Q125" s="153"/>
      <c r="R125" s="153"/>
      <c r="S125" s="153"/>
      <c r="T125" s="153"/>
      <c r="U125" s="153"/>
      <c r="V125" s="153"/>
      <c r="W125" s="153"/>
      <c r="X125" s="153"/>
      <c r="Y125" s="146"/>
      <c r="Z125" s="146"/>
      <c r="AA125" s="146"/>
      <c r="AB125" s="146"/>
      <c r="AC125" s="146"/>
      <c r="AD125" s="146"/>
      <c r="AE125" s="146"/>
      <c r="AF125" s="146"/>
      <c r="AG125" s="146" t="s">
        <v>137</v>
      </c>
      <c r="AH125" s="146">
        <v>0</v>
      </c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62">
        <v>47</v>
      </c>
      <c r="B126" s="163" t="s">
        <v>297</v>
      </c>
      <c r="C126" s="177" t="s">
        <v>298</v>
      </c>
      <c r="D126" s="164" t="s">
        <v>182</v>
      </c>
      <c r="E126" s="165">
        <v>31.355820000000001</v>
      </c>
      <c r="F126" s="166"/>
      <c r="G126" s="167">
        <f>ROUND(E126*F126,2)</f>
        <v>0</v>
      </c>
      <c r="H126" s="154"/>
      <c r="I126" s="153">
        <f>ROUND(E126*H126,2)</f>
        <v>0</v>
      </c>
      <c r="J126" s="154"/>
      <c r="K126" s="153">
        <f>ROUND(E126*J126,2)</f>
        <v>0</v>
      </c>
      <c r="L126" s="153">
        <v>21</v>
      </c>
      <c r="M126" s="153">
        <f>G126*(1+L126/100)</f>
        <v>0</v>
      </c>
      <c r="N126" s="153">
        <v>0.11799999999999999</v>
      </c>
      <c r="O126" s="153">
        <f>ROUND(E126*N126,2)</f>
        <v>3.7</v>
      </c>
      <c r="P126" s="153">
        <v>0</v>
      </c>
      <c r="Q126" s="153">
        <f>ROUND(E126*P126,2)</f>
        <v>0</v>
      </c>
      <c r="R126" s="153" t="s">
        <v>299</v>
      </c>
      <c r="S126" s="153" t="s">
        <v>121</v>
      </c>
      <c r="T126" s="153" t="s">
        <v>121</v>
      </c>
      <c r="U126" s="153">
        <v>0</v>
      </c>
      <c r="V126" s="153">
        <f>ROUND(E126*U126,2)</f>
        <v>0</v>
      </c>
      <c r="W126" s="153"/>
      <c r="X126" s="153" t="s">
        <v>267</v>
      </c>
      <c r="Y126" s="146"/>
      <c r="Z126" s="146"/>
      <c r="AA126" s="146"/>
      <c r="AB126" s="146"/>
      <c r="AC126" s="146"/>
      <c r="AD126" s="146"/>
      <c r="AE126" s="146"/>
      <c r="AF126" s="146"/>
      <c r="AG126" s="146" t="s">
        <v>268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 x14ac:dyDescent="0.2">
      <c r="A127" s="151"/>
      <c r="B127" s="152"/>
      <c r="C127" s="183" t="s">
        <v>300</v>
      </c>
      <c r="D127" s="181"/>
      <c r="E127" s="182">
        <v>31.355820000000001</v>
      </c>
      <c r="F127" s="153"/>
      <c r="G127" s="153"/>
      <c r="H127" s="153"/>
      <c r="I127" s="153"/>
      <c r="J127" s="153"/>
      <c r="K127" s="153"/>
      <c r="L127" s="153"/>
      <c r="M127" s="153"/>
      <c r="N127" s="153"/>
      <c r="O127" s="153"/>
      <c r="P127" s="153"/>
      <c r="Q127" s="153"/>
      <c r="R127" s="153"/>
      <c r="S127" s="153"/>
      <c r="T127" s="153"/>
      <c r="U127" s="153"/>
      <c r="V127" s="153"/>
      <c r="W127" s="153"/>
      <c r="X127" s="153"/>
      <c r="Y127" s="146"/>
      <c r="Z127" s="146"/>
      <c r="AA127" s="146"/>
      <c r="AB127" s="146"/>
      <c r="AC127" s="146"/>
      <c r="AD127" s="146"/>
      <c r="AE127" s="146"/>
      <c r="AF127" s="146"/>
      <c r="AG127" s="146" t="s">
        <v>137</v>
      </c>
      <c r="AH127" s="146">
        <v>0</v>
      </c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62">
        <v>48</v>
      </c>
      <c r="B128" s="163" t="s">
        <v>301</v>
      </c>
      <c r="C128" s="177" t="s">
        <v>302</v>
      </c>
      <c r="D128" s="164" t="s">
        <v>182</v>
      </c>
      <c r="E128" s="165">
        <v>3.2027999999999999</v>
      </c>
      <c r="F128" s="166"/>
      <c r="G128" s="167">
        <f>ROUND(E128*F128,2)</f>
        <v>0</v>
      </c>
      <c r="H128" s="154"/>
      <c r="I128" s="153">
        <f>ROUND(E128*H128,2)</f>
        <v>0</v>
      </c>
      <c r="J128" s="154"/>
      <c r="K128" s="153">
        <f>ROUND(E128*J128,2)</f>
        <v>0</v>
      </c>
      <c r="L128" s="153">
        <v>21</v>
      </c>
      <c r="M128" s="153">
        <f>G128*(1+L128/100)</f>
        <v>0</v>
      </c>
      <c r="N128" s="153">
        <v>0.2</v>
      </c>
      <c r="O128" s="153">
        <f>ROUND(E128*N128,2)</f>
        <v>0.64</v>
      </c>
      <c r="P128" s="153">
        <v>0</v>
      </c>
      <c r="Q128" s="153">
        <f>ROUND(E128*P128,2)</f>
        <v>0</v>
      </c>
      <c r="R128" s="153" t="s">
        <v>299</v>
      </c>
      <c r="S128" s="153" t="s">
        <v>121</v>
      </c>
      <c r="T128" s="153" t="s">
        <v>121</v>
      </c>
      <c r="U128" s="153">
        <v>0</v>
      </c>
      <c r="V128" s="153">
        <f>ROUND(E128*U128,2)</f>
        <v>0</v>
      </c>
      <c r="W128" s="153"/>
      <c r="X128" s="153" t="s">
        <v>267</v>
      </c>
      <c r="Y128" s="146"/>
      <c r="Z128" s="146"/>
      <c r="AA128" s="146"/>
      <c r="AB128" s="146"/>
      <c r="AC128" s="146"/>
      <c r="AD128" s="146"/>
      <c r="AE128" s="146"/>
      <c r="AF128" s="146"/>
      <c r="AG128" s="146" t="s">
        <v>268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51"/>
      <c r="B129" s="152"/>
      <c r="C129" s="183" t="s">
        <v>303</v>
      </c>
      <c r="D129" s="181"/>
      <c r="E129" s="182">
        <v>3.2027999999999999</v>
      </c>
      <c r="F129" s="153"/>
      <c r="G129" s="153"/>
      <c r="H129" s="153"/>
      <c r="I129" s="153"/>
      <c r="J129" s="153"/>
      <c r="K129" s="153"/>
      <c r="L129" s="153"/>
      <c r="M129" s="153"/>
      <c r="N129" s="153"/>
      <c r="O129" s="153"/>
      <c r="P129" s="153"/>
      <c r="Q129" s="153"/>
      <c r="R129" s="153"/>
      <c r="S129" s="153"/>
      <c r="T129" s="153"/>
      <c r="U129" s="153"/>
      <c r="V129" s="153"/>
      <c r="W129" s="153"/>
      <c r="X129" s="153"/>
      <c r="Y129" s="146"/>
      <c r="Z129" s="146"/>
      <c r="AA129" s="146"/>
      <c r="AB129" s="146"/>
      <c r="AC129" s="146"/>
      <c r="AD129" s="146"/>
      <c r="AE129" s="146"/>
      <c r="AF129" s="146"/>
      <c r="AG129" s="146" t="s">
        <v>137</v>
      </c>
      <c r="AH129" s="146">
        <v>0</v>
      </c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x14ac:dyDescent="0.2">
      <c r="A130" s="156" t="s">
        <v>116</v>
      </c>
      <c r="B130" s="157" t="s">
        <v>65</v>
      </c>
      <c r="C130" s="175" t="s">
        <v>66</v>
      </c>
      <c r="D130" s="158"/>
      <c r="E130" s="159"/>
      <c r="F130" s="160"/>
      <c r="G130" s="161">
        <f>SUMIF(AG131:AG132,"&lt;&gt;NOR",G131:G132)</f>
        <v>0</v>
      </c>
      <c r="H130" s="155"/>
      <c r="I130" s="155">
        <f>SUM(I131:I132)</f>
        <v>0</v>
      </c>
      <c r="J130" s="155"/>
      <c r="K130" s="155">
        <f>SUM(K131:K132)</f>
        <v>0</v>
      </c>
      <c r="L130" s="155"/>
      <c r="M130" s="155">
        <f>SUM(M131:M132)</f>
        <v>0</v>
      </c>
      <c r="N130" s="155"/>
      <c r="O130" s="155">
        <f>SUM(O131:O132)</f>
        <v>4.28</v>
      </c>
      <c r="P130" s="155"/>
      <c r="Q130" s="155">
        <f>SUM(Q131:Q132)</f>
        <v>0</v>
      </c>
      <c r="R130" s="155"/>
      <c r="S130" s="155"/>
      <c r="T130" s="155"/>
      <c r="U130" s="155"/>
      <c r="V130" s="155">
        <f>SUM(V131:V132)</f>
        <v>4.37</v>
      </c>
      <c r="W130" s="155"/>
      <c r="X130" s="155"/>
      <c r="AG130" t="s">
        <v>117</v>
      </c>
    </row>
    <row r="131" spans="1:60" ht="22.5" outlineLevel="1" x14ac:dyDescent="0.2">
      <c r="A131" s="162">
        <v>49</v>
      </c>
      <c r="B131" s="163" t="s">
        <v>304</v>
      </c>
      <c r="C131" s="177" t="s">
        <v>305</v>
      </c>
      <c r="D131" s="164" t="s">
        <v>133</v>
      </c>
      <c r="E131" s="165">
        <v>1.6934800000000001</v>
      </c>
      <c r="F131" s="166"/>
      <c r="G131" s="167">
        <f>ROUND(E131*F131,2)</f>
        <v>0</v>
      </c>
      <c r="H131" s="154"/>
      <c r="I131" s="153">
        <f>ROUND(E131*H131,2)</f>
        <v>0</v>
      </c>
      <c r="J131" s="154"/>
      <c r="K131" s="153">
        <f>ROUND(E131*J131,2)</f>
        <v>0</v>
      </c>
      <c r="L131" s="153">
        <v>21</v>
      </c>
      <c r="M131" s="153">
        <f>G131*(1+L131/100)</f>
        <v>0</v>
      </c>
      <c r="N131" s="153">
        <v>2.5249999999999999</v>
      </c>
      <c r="O131" s="153">
        <f>ROUND(E131*N131,2)</f>
        <v>4.28</v>
      </c>
      <c r="P131" s="153">
        <v>0</v>
      </c>
      <c r="Q131" s="153">
        <f>ROUND(E131*P131,2)</f>
        <v>0</v>
      </c>
      <c r="R131" s="153"/>
      <c r="S131" s="153" t="s">
        <v>121</v>
      </c>
      <c r="T131" s="153" t="s">
        <v>121</v>
      </c>
      <c r="U131" s="153">
        <v>2.58</v>
      </c>
      <c r="V131" s="153">
        <f>ROUND(E131*U131,2)</f>
        <v>4.37</v>
      </c>
      <c r="W131" s="153"/>
      <c r="X131" s="153" t="s">
        <v>134</v>
      </c>
      <c r="Y131" s="146"/>
      <c r="Z131" s="146"/>
      <c r="AA131" s="146"/>
      <c r="AB131" s="146"/>
      <c r="AC131" s="146"/>
      <c r="AD131" s="146"/>
      <c r="AE131" s="146"/>
      <c r="AF131" s="146"/>
      <c r="AG131" s="146" t="s">
        <v>135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51"/>
      <c r="B132" s="152"/>
      <c r="C132" s="183" t="s">
        <v>306</v>
      </c>
      <c r="D132" s="181"/>
      <c r="E132" s="182">
        <v>1.6934800000000001</v>
      </c>
      <c r="F132" s="153"/>
      <c r="G132" s="153"/>
      <c r="H132" s="153"/>
      <c r="I132" s="153"/>
      <c r="J132" s="153"/>
      <c r="K132" s="153"/>
      <c r="L132" s="153"/>
      <c r="M132" s="153"/>
      <c r="N132" s="153"/>
      <c r="O132" s="153"/>
      <c r="P132" s="153"/>
      <c r="Q132" s="153"/>
      <c r="R132" s="153"/>
      <c r="S132" s="153"/>
      <c r="T132" s="153"/>
      <c r="U132" s="153"/>
      <c r="V132" s="153"/>
      <c r="W132" s="153"/>
      <c r="X132" s="153"/>
      <c r="Y132" s="146"/>
      <c r="Z132" s="146"/>
      <c r="AA132" s="146"/>
      <c r="AB132" s="146"/>
      <c r="AC132" s="146"/>
      <c r="AD132" s="146"/>
      <c r="AE132" s="146"/>
      <c r="AF132" s="146"/>
      <c r="AG132" s="146" t="s">
        <v>137</v>
      </c>
      <c r="AH132" s="146">
        <v>0</v>
      </c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ht="25.5" x14ac:dyDescent="0.2">
      <c r="A133" s="156" t="s">
        <v>116</v>
      </c>
      <c r="B133" s="157" t="s">
        <v>67</v>
      </c>
      <c r="C133" s="175" t="s">
        <v>68</v>
      </c>
      <c r="D133" s="158"/>
      <c r="E133" s="159"/>
      <c r="F133" s="160"/>
      <c r="G133" s="161">
        <f>SUMIF(AG134:AG143,"&lt;&gt;NOR",G134:G143)</f>
        <v>0</v>
      </c>
      <c r="H133" s="155"/>
      <c r="I133" s="155">
        <f>SUM(I134:I143)</f>
        <v>0</v>
      </c>
      <c r="J133" s="155"/>
      <c r="K133" s="155">
        <f>SUM(K134:K143)</f>
        <v>0</v>
      </c>
      <c r="L133" s="155"/>
      <c r="M133" s="155">
        <f>SUM(M134:M143)</f>
        <v>0</v>
      </c>
      <c r="N133" s="155"/>
      <c r="O133" s="155">
        <f>SUM(O134:O143)</f>
        <v>0.18</v>
      </c>
      <c r="P133" s="155"/>
      <c r="Q133" s="155">
        <f>SUM(Q134:Q143)</f>
        <v>0</v>
      </c>
      <c r="R133" s="155"/>
      <c r="S133" s="155"/>
      <c r="T133" s="155"/>
      <c r="U133" s="155"/>
      <c r="V133" s="155">
        <f>SUM(V134:V143)</f>
        <v>72.88</v>
      </c>
      <c r="W133" s="155"/>
      <c r="X133" s="155"/>
      <c r="AG133" t="s">
        <v>117</v>
      </c>
    </row>
    <row r="134" spans="1:60" outlineLevel="1" x14ac:dyDescent="0.2">
      <c r="A134" s="162">
        <v>50</v>
      </c>
      <c r="B134" s="163" t="s">
        <v>307</v>
      </c>
      <c r="C134" s="177" t="s">
        <v>308</v>
      </c>
      <c r="D134" s="164" t="s">
        <v>309</v>
      </c>
      <c r="E134" s="165">
        <v>129.23400000000001</v>
      </c>
      <c r="F134" s="166"/>
      <c r="G134" s="167">
        <f>ROUND(E134*F134,2)</f>
        <v>0</v>
      </c>
      <c r="H134" s="154"/>
      <c r="I134" s="153">
        <f>ROUND(E134*H134,2)</f>
        <v>0</v>
      </c>
      <c r="J134" s="154"/>
      <c r="K134" s="153">
        <f>ROUND(E134*J134,2)</f>
        <v>0</v>
      </c>
      <c r="L134" s="153">
        <v>21</v>
      </c>
      <c r="M134" s="153">
        <f>G134*(1+L134/100)</f>
        <v>0</v>
      </c>
      <c r="N134" s="153">
        <v>9.5E-4</v>
      </c>
      <c r="O134" s="153">
        <f>ROUND(E134*N134,2)</f>
        <v>0.12</v>
      </c>
      <c r="P134" s="153">
        <v>0</v>
      </c>
      <c r="Q134" s="153">
        <f>ROUND(E134*P134,2)</f>
        <v>0</v>
      </c>
      <c r="R134" s="153"/>
      <c r="S134" s="153" t="s">
        <v>121</v>
      </c>
      <c r="T134" s="153" t="s">
        <v>121</v>
      </c>
      <c r="U134" s="153">
        <v>0.1</v>
      </c>
      <c r="V134" s="153">
        <f>ROUND(E134*U134,2)</f>
        <v>12.92</v>
      </c>
      <c r="W134" s="153"/>
      <c r="X134" s="153" t="s">
        <v>134</v>
      </c>
      <c r="Y134" s="146"/>
      <c r="Z134" s="146"/>
      <c r="AA134" s="146"/>
      <c r="AB134" s="146"/>
      <c r="AC134" s="146"/>
      <c r="AD134" s="146"/>
      <c r="AE134" s="146"/>
      <c r="AF134" s="146"/>
      <c r="AG134" s="146" t="s">
        <v>135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51"/>
      <c r="B135" s="152"/>
      <c r="C135" s="183" t="s">
        <v>310</v>
      </c>
      <c r="D135" s="181"/>
      <c r="E135" s="182">
        <v>119.634</v>
      </c>
      <c r="F135" s="153"/>
      <c r="G135" s="153"/>
      <c r="H135" s="153"/>
      <c r="I135" s="153"/>
      <c r="J135" s="153"/>
      <c r="K135" s="153"/>
      <c r="L135" s="153"/>
      <c r="M135" s="153"/>
      <c r="N135" s="153"/>
      <c r="O135" s="153"/>
      <c r="P135" s="153"/>
      <c r="Q135" s="153"/>
      <c r="R135" s="153"/>
      <c r="S135" s="153"/>
      <c r="T135" s="153"/>
      <c r="U135" s="153"/>
      <c r="V135" s="153"/>
      <c r="W135" s="153"/>
      <c r="X135" s="153"/>
      <c r="Y135" s="146"/>
      <c r="Z135" s="146"/>
      <c r="AA135" s="146"/>
      <c r="AB135" s="146"/>
      <c r="AC135" s="146"/>
      <c r="AD135" s="146"/>
      <c r="AE135" s="146"/>
      <c r="AF135" s="146"/>
      <c r="AG135" s="146" t="s">
        <v>137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 x14ac:dyDescent="0.2">
      <c r="A136" s="151"/>
      <c r="B136" s="152"/>
      <c r="C136" s="183" t="s">
        <v>311</v>
      </c>
      <c r="D136" s="181"/>
      <c r="E136" s="182">
        <v>9.6</v>
      </c>
      <c r="F136" s="153"/>
      <c r="G136" s="153"/>
      <c r="H136" s="153"/>
      <c r="I136" s="153"/>
      <c r="J136" s="153"/>
      <c r="K136" s="153"/>
      <c r="L136" s="153"/>
      <c r="M136" s="153"/>
      <c r="N136" s="153"/>
      <c r="O136" s="153"/>
      <c r="P136" s="153"/>
      <c r="Q136" s="153"/>
      <c r="R136" s="153"/>
      <c r="S136" s="153"/>
      <c r="T136" s="153"/>
      <c r="U136" s="153"/>
      <c r="V136" s="153"/>
      <c r="W136" s="153"/>
      <c r="X136" s="153"/>
      <c r="Y136" s="146"/>
      <c r="Z136" s="146"/>
      <c r="AA136" s="146"/>
      <c r="AB136" s="146"/>
      <c r="AC136" s="146"/>
      <c r="AD136" s="146"/>
      <c r="AE136" s="146"/>
      <c r="AF136" s="146"/>
      <c r="AG136" s="146" t="s">
        <v>137</v>
      </c>
      <c r="AH136" s="146">
        <v>0</v>
      </c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62">
        <v>51</v>
      </c>
      <c r="B137" s="163" t="s">
        <v>312</v>
      </c>
      <c r="C137" s="177" t="s">
        <v>313</v>
      </c>
      <c r="D137" s="164" t="s">
        <v>250</v>
      </c>
      <c r="E137" s="165">
        <v>48</v>
      </c>
      <c r="F137" s="166"/>
      <c r="G137" s="167">
        <f>ROUND(E137*F137,2)</f>
        <v>0</v>
      </c>
      <c r="H137" s="154"/>
      <c r="I137" s="153">
        <f>ROUND(E137*H137,2)</f>
        <v>0</v>
      </c>
      <c r="J137" s="154"/>
      <c r="K137" s="153">
        <f>ROUND(E137*J137,2)</f>
        <v>0</v>
      </c>
      <c r="L137" s="153">
        <v>21</v>
      </c>
      <c r="M137" s="153">
        <f>G137*(1+L137/100)</f>
        <v>0</v>
      </c>
      <c r="N137" s="153">
        <v>1.4999999999999999E-4</v>
      </c>
      <c r="O137" s="153">
        <f>ROUND(E137*N137,2)</f>
        <v>0.01</v>
      </c>
      <c r="P137" s="153">
        <v>0</v>
      </c>
      <c r="Q137" s="153">
        <f>ROUND(E137*P137,2)</f>
        <v>0</v>
      </c>
      <c r="R137" s="153"/>
      <c r="S137" s="153" t="s">
        <v>121</v>
      </c>
      <c r="T137" s="153" t="s">
        <v>121</v>
      </c>
      <c r="U137" s="153">
        <v>0.4</v>
      </c>
      <c r="V137" s="153">
        <f>ROUND(E137*U137,2)</f>
        <v>19.2</v>
      </c>
      <c r="W137" s="153"/>
      <c r="X137" s="153" t="s">
        <v>134</v>
      </c>
      <c r="Y137" s="146"/>
      <c r="Z137" s="146"/>
      <c r="AA137" s="146"/>
      <c r="AB137" s="146"/>
      <c r="AC137" s="146"/>
      <c r="AD137" s="146"/>
      <c r="AE137" s="146"/>
      <c r="AF137" s="146"/>
      <c r="AG137" s="146" t="s">
        <v>135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51"/>
      <c r="B138" s="152"/>
      <c r="C138" s="183" t="s">
        <v>314</v>
      </c>
      <c r="D138" s="181"/>
      <c r="E138" s="182">
        <v>48</v>
      </c>
      <c r="F138" s="153"/>
      <c r="G138" s="153"/>
      <c r="H138" s="153"/>
      <c r="I138" s="153"/>
      <c r="J138" s="153"/>
      <c r="K138" s="153"/>
      <c r="L138" s="153"/>
      <c r="M138" s="153"/>
      <c r="N138" s="153"/>
      <c r="O138" s="153"/>
      <c r="P138" s="153"/>
      <c r="Q138" s="153"/>
      <c r="R138" s="153"/>
      <c r="S138" s="153"/>
      <c r="T138" s="153"/>
      <c r="U138" s="153"/>
      <c r="V138" s="153"/>
      <c r="W138" s="153"/>
      <c r="X138" s="153"/>
      <c r="Y138" s="146"/>
      <c r="Z138" s="146"/>
      <c r="AA138" s="146"/>
      <c r="AB138" s="146"/>
      <c r="AC138" s="146"/>
      <c r="AD138" s="146"/>
      <c r="AE138" s="146"/>
      <c r="AF138" s="146"/>
      <c r="AG138" s="146" t="s">
        <v>137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 x14ac:dyDescent="0.2">
      <c r="A139" s="162">
        <v>52</v>
      </c>
      <c r="B139" s="163" t="s">
        <v>315</v>
      </c>
      <c r="C139" s="177" t="s">
        <v>316</v>
      </c>
      <c r="D139" s="164" t="s">
        <v>250</v>
      </c>
      <c r="E139" s="165">
        <v>258</v>
      </c>
      <c r="F139" s="166"/>
      <c r="G139" s="167">
        <f>ROUND(E139*F139,2)</f>
        <v>0</v>
      </c>
      <c r="H139" s="154"/>
      <c r="I139" s="153">
        <f>ROUND(E139*H139,2)</f>
        <v>0</v>
      </c>
      <c r="J139" s="154"/>
      <c r="K139" s="153">
        <f>ROUND(E139*J139,2)</f>
        <v>0</v>
      </c>
      <c r="L139" s="153">
        <v>21</v>
      </c>
      <c r="M139" s="153">
        <f>G139*(1+L139/100)</f>
        <v>0</v>
      </c>
      <c r="N139" s="153">
        <v>0</v>
      </c>
      <c r="O139" s="153">
        <f>ROUND(E139*N139,2)</f>
        <v>0</v>
      </c>
      <c r="P139" s="153">
        <v>0</v>
      </c>
      <c r="Q139" s="153">
        <f>ROUND(E139*P139,2)</f>
        <v>0</v>
      </c>
      <c r="R139" s="153"/>
      <c r="S139" s="153" t="s">
        <v>121</v>
      </c>
      <c r="T139" s="153" t="s">
        <v>121</v>
      </c>
      <c r="U139" s="153">
        <v>0.158</v>
      </c>
      <c r="V139" s="153">
        <f>ROUND(E139*U139,2)</f>
        <v>40.76</v>
      </c>
      <c r="W139" s="153"/>
      <c r="X139" s="153" t="s">
        <v>134</v>
      </c>
      <c r="Y139" s="146"/>
      <c r="Z139" s="146"/>
      <c r="AA139" s="146"/>
      <c r="AB139" s="146"/>
      <c r="AC139" s="146"/>
      <c r="AD139" s="146"/>
      <c r="AE139" s="146"/>
      <c r="AF139" s="146"/>
      <c r="AG139" s="146" t="s">
        <v>135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 x14ac:dyDescent="0.2">
      <c r="A140" s="151"/>
      <c r="B140" s="152"/>
      <c r="C140" s="183" t="s">
        <v>317</v>
      </c>
      <c r="D140" s="181"/>
      <c r="E140" s="182">
        <v>192</v>
      </c>
      <c r="F140" s="153"/>
      <c r="G140" s="153"/>
      <c r="H140" s="153"/>
      <c r="I140" s="153"/>
      <c r="J140" s="153"/>
      <c r="K140" s="153"/>
      <c r="L140" s="153"/>
      <c r="M140" s="153"/>
      <c r="N140" s="153"/>
      <c r="O140" s="153"/>
      <c r="P140" s="153"/>
      <c r="Q140" s="153"/>
      <c r="R140" s="153"/>
      <c r="S140" s="153"/>
      <c r="T140" s="153"/>
      <c r="U140" s="153"/>
      <c r="V140" s="153"/>
      <c r="W140" s="153"/>
      <c r="X140" s="153"/>
      <c r="Y140" s="146"/>
      <c r="Z140" s="146"/>
      <c r="AA140" s="146"/>
      <c r="AB140" s="146"/>
      <c r="AC140" s="146"/>
      <c r="AD140" s="146"/>
      <c r="AE140" s="146"/>
      <c r="AF140" s="146"/>
      <c r="AG140" s="146" t="s">
        <v>137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 x14ac:dyDescent="0.2">
      <c r="A141" s="151"/>
      <c r="B141" s="152"/>
      <c r="C141" s="183" t="s">
        <v>318</v>
      </c>
      <c r="D141" s="181"/>
      <c r="E141" s="182">
        <v>66</v>
      </c>
      <c r="F141" s="153"/>
      <c r="G141" s="153"/>
      <c r="H141" s="153"/>
      <c r="I141" s="153"/>
      <c r="J141" s="153"/>
      <c r="K141" s="153"/>
      <c r="L141" s="153"/>
      <c r="M141" s="153"/>
      <c r="N141" s="153"/>
      <c r="O141" s="153"/>
      <c r="P141" s="153"/>
      <c r="Q141" s="153"/>
      <c r="R141" s="153"/>
      <c r="S141" s="153"/>
      <c r="T141" s="153"/>
      <c r="U141" s="153"/>
      <c r="V141" s="153"/>
      <c r="W141" s="153"/>
      <c r="X141" s="153"/>
      <c r="Y141" s="146"/>
      <c r="Z141" s="146"/>
      <c r="AA141" s="146"/>
      <c r="AB141" s="146"/>
      <c r="AC141" s="146"/>
      <c r="AD141" s="146"/>
      <c r="AE141" s="146"/>
      <c r="AF141" s="146"/>
      <c r="AG141" s="146" t="s">
        <v>137</v>
      </c>
      <c r="AH141" s="146">
        <v>0</v>
      </c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 x14ac:dyDescent="0.2">
      <c r="A142" s="162">
        <v>53</v>
      </c>
      <c r="B142" s="163" t="s">
        <v>319</v>
      </c>
      <c r="C142" s="177" t="s">
        <v>320</v>
      </c>
      <c r="D142" s="164" t="s">
        <v>309</v>
      </c>
      <c r="E142" s="165">
        <v>31.103999999999999</v>
      </c>
      <c r="F142" s="166"/>
      <c r="G142" s="167">
        <f>ROUND(E142*F142,2)</f>
        <v>0</v>
      </c>
      <c r="H142" s="154"/>
      <c r="I142" s="153">
        <f>ROUND(E142*H142,2)</f>
        <v>0</v>
      </c>
      <c r="J142" s="154"/>
      <c r="K142" s="153">
        <f>ROUND(E142*J142,2)</f>
        <v>0</v>
      </c>
      <c r="L142" s="153">
        <v>21</v>
      </c>
      <c r="M142" s="153">
        <f>G142*(1+L142/100)</f>
        <v>0</v>
      </c>
      <c r="N142" s="153">
        <v>1.58E-3</v>
      </c>
      <c r="O142" s="153">
        <f>ROUND(E142*N142,2)</f>
        <v>0.05</v>
      </c>
      <c r="P142" s="153">
        <v>0</v>
      </c>
      <c r="Q142" s="153">
        <f>ROUND(E142*P142,2)</f>
        <v>0</v>
      </c>
      <c r="R142" s="153"/>
      <c r="S142" s="153" t="s">
        <v>263</v>
      </c>
      <c r="T142" s="153" t="s">
        <v>122</v>
      </c>
      <c r="U142" s="153">
        <v>0</v>
      </c>
      <c r="V142" s="153">
        <f>ROUND(E142*U142,2)</f>
        <v>0</v>
      </c>
      <c r="W142" s="153"/>
      <c r="X142" s="153" t="s">
        <v>267</v>
      </c>
      <c r="Y142" s="146"/>
      <c r="Z142" s="146"/>
      <c r="AA142" s="146"/>
      <c r="AB142" s="146"/>
      <c r="AC142" s="146"/>
      <c r="AD142" s="146"/>
      <c r="AE142" s="146"/>
      <c r="AF142" s="146"/>
      <c r="AG142" s="146" t="s">
        <v>268</v>
      </c>
      <c r="AH142" s="146"/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 x14ac:dyDescent="0.2">
      <c r="A143" s="151"/>
      <c r="B143" s="152"/>
      <c r="C143" s="183" t="s">
        <v>321</v>
      </c>
      <c r="D143" s="181"/>
      <c r="E143" s="182">
        <v>31.103999999999999</v>
      </c>
      <c r="F143" s="153"/>
      <c r="G143" s="153"/>
      <c r="H143" s="153"/>
      <c r="I143" s="153"/>
      <c r="J143" s="153"/>
      <c r="K143" s="153"/>
      <c r="L143" s="153"/>
      <c r="M143" s="153"/>
      <c r="N143" s="153"/>
      <c r="O143" s="153"/>
      <c r="P143" s="153"/>
      <c r="Q143" s="153"/>
      <c r="R143" s="153"/>
      <c r="S143" s="153"/>
      <c r="T143" s="153"/>
      <c r="U143" s="153"/>
      <c r="V143" s="153"/>
      <c r="W143" s="153"/>
      <c r="X143" s="153"/>
      <c r="Y143" s="146"/>
      <c r="Z143" s="146"/>
      <c r="AA143" s="146"/>
      <c r="AB143" s="146"/>
      <c r="AC143" s="146"/>
      <c r="AD143" s="146"/>
      <c r="AE143" s="146"/>
      <c r="AF143" s="146"/>
      <c r="AG143" s="146" t="s">
        <v>137</v>
      </c>
      <c r="AH143" s="146">
        <v>0</v>
      </c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x14ac:dyDescent="0.2">
      <c r="A144" s="156" t="s">
        <v>116</v>
      </c>
      <c r="B144" s="157" t="s">
        <v>69</v>
      </c>
      <c r="C144" s="175" t="s">
        <v>70</v>
      </c>
      <c r="D144" s="158"/>
      <c r="E144" s="159"/>
      <c r="F144" s="160"/>
      <c r="G144" s="161">
        <f>SUMIF(AG145:AG152,"&lt;&gt;NOR",G145:G152)</f>
        <v>0</v>
      </c>
      <c r="H144" s="155"/>
      <c r="I144" s="155">
        <f>SUM(I145:I152)</f>
        <v>0</v>
      </c>
      <c r="J144" s="155"/>
      <c r="K144" s="155">
        <f>SUM(K145:K152)</f>
        <v>0</v>
      </c>
      <c r="L144" s="155"/>
      <c r="M144" s="155">
        <f>SUM(M145:M152)</f>
        <v>0</v>
      </c>
      <c r="N144" s="155"/>
      <c r="O144" s="155">
        <f>SUM(O145:O152)</f>
        <v>0</v>
      </c>
      <c r="P144" s="155"/>
      <c r="Q144" s="155">
        <f>SUM(Q145:Q152)</f>
        <v>0.12000000000000001</v>
      </c>
      <c r="R144" s="155"/>
      <c r="S144" s="155"/>
      <c r="T144" s="155"/>
      <c r="U144" s="155"/>
      <c r="V144" s="155">
        <f>SUM(V145:V152)</f>
        <v>140.83999999999997</v>
      </c>
      <c r="W144" s="155"/>
      <c r="X144" s="155"/>
      <c r="AG144" t="s">
        <v>117</v>
      </c>
    </row>
    <row r="145" spans="1:60" outlineLevel="1" x14ac:dyDescent="0.2">
      <c r="A145" s="162">
        <v>54</v>
      </c>
      <c r="B145" s="163" t="s">
        <v>322</v>
      </c>
      <c r="C145" s="177" t="s">
        <v>323</v>
      </c>
      <c r="D145" s="164" t="s">
        <v>309</v>
      </c>
      <c r="E145" s="165">
        <v>14.88</v>
      </c>
      <c r="F145" s="166"/>
      <c r="G145" s="167">
        <f>ROUND(E145*F145,2)</f>
        <v>0</v>
      </c>
      <c r="H145" s="154"/>
      <c r="I145" s="153">
        <f>ROUND(E145*H145,2)</f>
        <v>0</v>
      </c>
      <c r="J145" s="154"/>
      <c r="K145" s="153">
        <f>ROUND(E145*J145,2)</f>
        <v>0</v>
      </c>
      <c r="L145" s="153">
        <v>21</v>
      </c>
      <c r="M145" s="153">
        <f>G145*(1+L145/100)</f>
        <v>0</v>
      </c>
      <c r="N145" s="153">
        <v>0</v>
      </c>
      <c r="O145" s="153">
        <f>ROUND(E145*N145,2)</f>
        <v>0</v>
      </c>
      <c r="P145" s="153">
        <v>3.0100000000000001E-3</v>
      </c>
      <c r="Q145" s="153">
        <f>ROUND(E145*P145,2)</f>
        <v>0.04</v>
      </c>
      <c r="R145" s="153"/>
      <c r="S145" s="153" t="s">
        <v>121</v>
      </c>
      <c r="T145" s="153" t="s">
        <v>121</v>
      </c>
      <c r="U145" s="153">
        <v>2.4500000000000002</v>
      </c>
      <c r="V145" s="153">
        <f>ROUND(E145*U145,2)</f>
        <v>36.46</v>
      </c>
      <c r="W145" s="153"/>
      <c r="X145" s="153" t="s">
        <v>134</v>
      </c>
      <c r="Y145" s="146"/>
      <c r="Z145" s="146"/>
      <c r="AA145" s="146"/>
      <c r="AB145" s="146"/>
      <c r="AC145" s="146"/>
      <c r="AD145" s="146"/>
      <c r="AE145" s="146"/>
      <c r="AF145" s="146"/>
      <c r="AG145" s="146" t="s">
        <v>135</v>
      </c>
      <c r="AH145" s="146"/>
      <c r="AI145" s="146"/>
      <c r="AJ145" s="146"/>
      <c r="AK145" s="146"/>
      <c r="AL145" s="146"/>
      <c r="AM145" s="146"/>
      <c r="AN145" s="146"/>
      <c r="AO145" s="146"/>
      <c r="AP145" s="146"/>
      <c r="AQ145" s="146"/>
      <c r="AR145" s="146"/>
      <c r="AS145" s="146"/>
      <c r="AT145" s="146"/>
      <c r="AU145" s="146"/>
      <c r="AV145" s="146"/>
      <c r="AW145" s="146"/>
      <c r="AX145" s="146"/>
      <c r="AY145" s="146"/>
      <c r="AZ145" s="146"/>
      <c r="BA145" s="146"/>
      <c r="BB145" s="146"/>
      <c r="BC145" s="146"/>
      <c r="BD145" s="146"/>
      <c r="BE145" s="146"/>
      <c r="BF145" s="146"/>
      <c r="BG145" s="146"/>
      <c r="BH145" s="146"/>
    </row>
    <row r="146" spans="1:60" outlineLevel="1" x14ac:dyDescent="0.2">
      <c r="A146" s="151"/>
      <c r="B146" s="152"/>
      <c r="C146" s="183" t="s">
        <v>324</v>
      </c>
      <c r="D146" s="181"/>
      <c r="E146" s="182">
        <v>14.88</v>
      </c>
      <c r="F146" s="153"/>
      <c r="G146" s="153"/>
      <c r="H146" s="153"/>
      <c r="I146" s="153"/>
      <c r="J146" s="153"/>
      <c r="K146" s="153"/>
      <c r="L146" s="153"/>
      <c r="M146" s="153"/>
      <c r="N146" s="153"/>
      <c r="O146" s="153"/>
      <c r="P146" s="153"/>
      <c r="Q146" s="153"/>
      <c r="R146" s="153"/>
      <c r="S146" s="153"/>
      <c r="T146" s="153"/>
      <c r="U146" s="153"/>
      <c r="V146" s="153"/>
      <c r="W146" s="153"/>
      <c r="X146" s="153"/>
      <c r="Y146" s="146"/>
      <c r="Z146" s="146"/>
      <c r="AA146" s="146"/>
      <c r="AB146" s="146"/>
      <c r="AC146" s="146"/>
      <c r="AD146" s="146"/>
      <c r="AE146" s="146"/>
      <c r="AF146" s="146"/>
      <c r="AG146" s="146" t="s">
        <v>137</v>
      </c>
      <c r="AH146" s="146">
        <v>0</v>
      </c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 outlineLevel="1" x14ac:dyDescent="0.2">
      <c r="A147" s="162">
        <v>55</v>
      </c>
      <c r="B147" s="163" t="s">
        <v>325</v>
      </c>
      <c r="C147" s="177" t="s">
        <v>326</v>
      </c>
      <c r="D147" s="164" t="s">
        <v>309</v>
      </c>
      <c r="E147" s="165">
        <v>15.12</v>
      </c>
      <c r="F147" s="166"/>
      <c r="G147" s="167">
        <f>ROUND(E147*F147,2)</f>
        <v>0</v>
      </c>
      <c r="H147" s="154"/>
      <c r="I147" s="153">
        <f>ROUND(E147*H147,2)</f>
        <v>0</v>
      </c>
      <c r="J147" s="154"/>
      <c r="K147" s="153">
        <f>ROUND(E147*J147,2)</f>
        <v>0</v>
      </c>
      <c r="L147" s="153">
        <v>21</v>
      </c>
      <c r="M147" s="153">
        <f>G147*(1+L147/100)</f>
        <v>0</v>
      </c>
      <c r="N147" s="153">
        <v>0</v>
      </c>
      <c r="O147" s="153">
        <f>ROUND(E147*N147,2)</f>
        <v>0</v>
      </c>
      <c r="P147" s="153">
        <v>6.4000000000000005E-4</v>
      </c>
      <c r="Q147" s="153">
        <f>ROUND(E147*P147,2)</f>
        <v>0.01</v>
      </c>
      <c r="R147" s="153"/>
      <c r="S147" s="153" t="s">
        <v>121</v>
      </c>
      <c r="T147" s="153" t="s">
        <v>121</v>
      </c>
      <c r="U147" s="153">
        <v>2.4</v>
      </c>
      <c r="V147" s="153">
        <f>ROUND(E147*U147,2)</f>
        <v>36.29</v>
      </c>
      <c r="W147" s="153"/>
      <c r="X147" s="153" t="s">
        <v>134</v>
      </c>
      <c r="Y147" s="146"/>
      <c r="Z147" s="146"/>
      <c r="AA147" s="146"/>
      <c r="AB147" s="146"/>
      <c r="AC147" s="146"/>
      <c r="AD147" s="146"/>
      <c r="AE147" s="146"/>
      <c r="AF147" s="146"/>
      <c r="AG147" s="146" t="s">
        <v>135</v>
      </c>
      <c r="AH147" s="146"/>
      <c r="AI147" s="146"/>
      <c r="AJ147" s="146"/>
      <c r="AK147" s="146"/>
      <c r="AL147" s="146"/>
      <c r="AM147" s="146"/>
      <c r="AN147" s="146"/>
      <c r="AO147" s="146"/>
      <c r="AP147" s="146"/>
      <c r="AQ147" s="146"/>
      <c r="AR147" s="146"/>
      <c r="AS147" s="146"/>
      <c r="AT147" s="146"/>
      <c r="AU147" s="146"/>
      <c r="AV147" s="146"/>
      <c r="AW147" s="146"/>
      <c r="AX147" s="146"/>
      <c r="AY147" s="146"/>
      <c r="AZ147" s="146"/>
      <c r="BA147" s="146"/>
      <c r="BB147" s="146"/>
      <c r="BC147" s="146"/>
      <c r="BD147" s="146"/>
      <c r="BE147" s="146"/>
      <c r="BF147" s="146"/>
      <c r="BG147" s="146"/>
      <c r="BH147" s="146"/>
    </row>
    <row r="148" spans="1:60" outlineLevel="1" x14ac:dyDescent="0.2">
      <c r="A148" s="151"/>
      <c r="B148" s="152"/>
      <c r="C148" s="183" t="s">
        <v>327</v>
      </c>
      <c r="D148" s="181"/>
      <c r="E148" s="182">
        <v>15.12</v>
      </c>
      <c r="F148" s="153"/>
      <c r="G148" s="153"/>
      <c r="H148" s="153"/>
      <c r="I148" s="153"/>
      <c r="J148" s="153"/>
      <c r="K148" s="153"/>
      <c r="L148" s="153"/>
      <c r="M148" s="153"/>
      <c r="N148" s="153"/>
      <c r="O148" s="153"/>
      <c r="P148" s="153"/>
      <c r="Q148" s="153"/>
      <c r="R148" s="153"/>
      <c r="S148" s="153"/>
      <c r="T148" s="153"/>
      <c r="U148" s="153"/>
      <c r="V148" s="153"/>
      <c r="W148" s="153"/>
      <c r="X148" s="153"/>
      <c r="Y148" s="146"/>
      <c r="Z148" s="146"/>
      <c r="AA148" s="146"/>
      <c r="AB148" s="146"/>
      <c r="AC148" s="146"/>
      <c r="AD148" s="146"/>
      <c r="AE148" s="146"/>
      <c r="AF148" s="146"/>
      <c r="AG148" s="146" t="s">
        <v>137</v>
      </c>
      <c r="AH148" s="146">
        <v>0</v>
      </c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 x14ac:dyDescent="0.2">
      <c r="A149" s="162">
        <v>56</v>
      </c>
      <c r="B149" s="163" t="s">
        <v>328</v>
      </c>
      <c r="C149" s="177" t="s">
        <v>329</v>
      </c>
      <c r="D149" s="164" t="s">
        <v>309</v>
      </c>
      <c r="E149" s="165">
        <v>6.24</v>
      </c>
      <c r="F149" s="166"/>
      <c r="G149" s="167">
        <f>ROUND(E149*F149,2)</f>
        <v>0</v>
      </c>
      <c r="H149" s="154"/>
      <c r="I149" s="153">
        <f>ROUND(E149*H149,2)</f>
        <v>0</v>
      </c>
      <c r="J149" s="154"/>
      <c r="K149" s="153">
        <f>ROUND(E149*J149,2)</f>
        <v>0</v>
      </c>
      <c r="L149" s="153">
        <v>21</v>
      </c>
      <c r="M149" s="153">
        <f>G149*(1+L149/100)</f>
        <v>0</v>
      </c>
      <c r="N149" s="153">
        <v>0</v>
      </c>
      <c r="O149" s="153">
        <f>ROUND(E149*N149,2)</f>
        <v>0</v>
      </c>
      <c r="P149" s="153">
        <v>7.9000000000000001E-4</v>
      </c>
      <c r="Q149" s="153">
        <f>ROUND(E149*P149,2)</f>
        <v>0</v>
      </c>
      <c r="R149" s="153"/>
      <c r="S149" s="153" t="s">
        <v>121</v>
      </c>
      <c r="T149" s="153" t="s">
        <v>121</v>
      </c>
      <c r="U149" s="153">
        <v>2.4500000000000002</v>
      </c>
      <c r="V149" s="153">
        <f>ROUND(E149*U149,2)</f>
        <v>15.29</v>
      </c>
      <c r="W149" s="153"/>
      <c r="X149" s="153" t="s">
        <v>134</v>
      </c>
      <c r="Y149" s="146"/>
      <c r="Z149" s="146"/>
      <c r="AA149" s="146"/>
      <c r="AB149" s="146"/>
      <c r="AC149" s="146"/>
      <c r="AD149" s="146"/>
      <c r="AE149" s="146"/>
      <c r="AF149" s="146"/>
      <c r="AG149" s="146" t="s">
        <v>135</v>
      </c>
      <c r="AH149" s="146"/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 x14ac:dyDescent="0.2">
      <c r="A150" s="151"/>
      <c r="B150" s="152"/>
      <c r="C150" s="183" t="s">
        <v>330</v>
      </c>
      <c r="D150" s="181"/>
      <c r="E150" s="182">
        <v>6.24</v>
      </c>
      <c r="F150" s="153"/>
      <c r="G150" s="153"/>
      <c r="H150" s="153"/>
      <c r="I150" s="153"/>
      <c r="J150" s="153"/>
      <c r="K150" s="153"/>
      <c r="L150" s="153"/>
      <c r="M150" s="153"/>
      <c r="N150" s="153"/>
      <c r="O150" s="153"/>
      <c r="P150" s="153"/>
      <c r="Q150" s="153"/>
      <c r="R150" s="153"/>
      <c r="S150" s="153"/>
      <c r="T150" s="153"/>
      <c r="U150" s="153"/>
      <c r="V150" s="153"/>
      <c r="W150" s="153"/>
      <c r="X150" s="153"/>
      <c r="Y150" s="146"/>
      <c r="Z150" s="146"/>
      <c r="AA150" s="146"/>
      <c r="AB150" s="146"/>
      <c r="AC150" s="146"/>
      <c r="AD150" s="146"/>
      <c r="AE150" s="146"/>
      <c r="AF150" s="146"/>
      <c r="AG150" s="146" t="s">
        <v>137</v>
      </c>
      <c r="AH150" s="146">
        <v>0</v>
      </c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 x14ac:dyDescent="0.2">
      <c r="A151" s="162">
        <v>57</v>
      </c>
      <c r="B151" s="163" t="s">
        <v>331</v>
      </c>
      <c r="C151" s="177" t="s">
        <v>332</v>
      </c>
      <c r="D151" s="164" t="s">
        <v>309</v>
      </c>
      <c r="E151" s="165">
        <v>21.12</v>
      </c>
      <c r="F151" s="166"/>
      <c r="G151" s="167">
        <f>ROUND(E151*F151,2)</f>
        <v>0</v>
      </c>
      <c r="H151" s="154"/>
      <c r="I151" s="153">
        <f>ROUND(E151*H151,2)</f>
        <v>0</v>
      </c>
      <c r="J151" s="154"/>
      <c r="K151" s="153">
        <f>ROUND(E151*J151,2)</f>
        <v>0</v>
      </c>
      <c r="L151" s="153">
        <v>21</v>
      </c>
      <c r="M151" s="153">
        <f>G151*(1+L151/100)</f>
        <v>0</v>
      </c>
      <c r="N151" s="153">
        <v>0</v>
      </c>
      <c r="O151" s="153">
        <f>ROUND(E151*N151,2)</f>
        <v>0</v>
      </c>
      <c r="P151" s="153">
        <v>3.14E-3</v>
      </c>
      <c r="Q151" s="153">
        <f>ROUND(E151*P151,2)</f>
        <v>7.0000000000000007E-2</v>
      </c>
      <c r="R151" s="153"/>
      <c r="S151" s="153" t="s">
        <v>121</v>
      </c>
      <c r="T151" s="153" t="s">
        <v>121</v>
      </c>
      <c r="U151" s="153">
        <v>2.5</v>
      </c>
      <c r="V151" s="153">
        <f>ROUND(E151*U151,2)</f>
        <v>52.8</v>
      </c>
      <c r="W151" s="153"/>
      <c r="X151" s="153" t="s">
        <v>134</v>
      </c>
      <c r="Y151" s="146"/>
      <c r="Z151" s="146"/>
      <c r="AA151" s="146"/>
      <c r="AB151" s="146"/>
      <c r="AC151" s="146"/>
      <c r="AD151" s="146"/>
      <c r="AE151" s="146"/>
      <c r="AF151" s="146"/>
      <c r="AG151" s="146" t="s">
        <v>135</v>
      </c>
      <c r="AH151" s="146"/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 x14ac:dyDescent="0.2">
      <c r="A152" s="151"/>
      <c r="B152" s="152"/>
      <c r="C152" s="183" t="s">
        <v>333</v>
      </c>
      <c r="D152" s="181"/>
      <c r="E152" s="182">
        <v>21.12</v>
      </c>
      <c r="F152" s="153"/>
      <c r="G152" s="153"/>
      <c r="H152" s="153"/>
      <c r="I152" s="153"/>
      <c r="J152" s="153"/>
      <c r="K152" s="153"/>
      <c r="L152" s="153"/>
      <c r="M152" s="153"/>
      <c r="N152" s="153"/>
      <c r="O152" s="153"/>
      <c r="P152" s="153"/>
      <c r="Q152" s="153"/>
      <c r="R152" s="153"/>
      <c r="S152" s="153"/>
      <c r="T152" s="153"/>
      <c r="U152" s="153"/>
      <c r="V152" s="153"/>
      <c r="W152" s="153"/>
      <c r="X152" s="153"/>
      <c r="Y152" s="146"/>
      <c r="Z152" s="146"/>
      <c r="AA152" s="146"/>
      <c r="AB152" s="146"/>
      <c r="AC152" s="146"/>
      <c r="AD152" s="146"/>
      <c r="AE152" s="146"/>
      <c r="AF152" s="146"/>
      <c r="AG152" s="146" t="s">
        <v>137</v>
      </c>
      <c r="AH152" s="146">
        <v>0</v>
      </c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x14ac:dyDescent="0.2">
      <c r="A153" s="156" t="s">
        <v>116</v>
      </c>
      <c r="B153" s="157" t="s">
        <v>71</v>
      </c>
      <c r="C153" s="175" t="s">
        <v>72</v>
      </c>
      <c r="D153" s="158"/>
      <c r="E153" s="159"/>
      <c r="F153" s="160"/>
      <c r="G153" s="161">
        <f>SUMIF(AG154:AG155,"&lt;&gt;NOR",G154:G155)</f>
        <v>0</v>
      </c>
      <c r="H153" s="155"/>
      <c r="I153" s="155">
        <f>SUM(I154:I155)</f>
        <v>0</v>
      </c>
      <c r="J153" s="155"/>
      <c r="K153" s="155">
        <f>SUM(K154:K155)</f>
        <v>0</v>
      </c>
      <c r="L153" s="155"/>
      <c r="M153" s="155">
        <f>SUM(M154:M155)</f>
        <v>0</v>
      </c>
      <c r="N153" s="155"/>
      <c r="O153" s="155">
        <f>SUM(O154:O155)</f>
        <v>0</v>
      </c>
      <c r="P153" s="155"/>
      <c r="Q153" s="155">
        <f>SUM(Q154:Q155)</f>
        <v>0</v>
      </c>
      <c r="R153" s="155"/>
      <c r="S153" s="155"/>
      <c r="T153" s="155"/>
      <c r="U153" s="155"/>
      <c r="V153" s="155">
        <f>SUM(V154:V155)</f>
        <v>180.37</v>
      </c>
      <c r="W153" s="155"/>
      <c r="X153" s="155"/>
      <c r="AG153" t="s">
        <v>117</v>
      </c>
    </row>
    <row r="154" spans="1:60" outlineLevel="1" x14ac:dyDescent="0.2">
      <c r="A154" s="168">
        <v>58</v>
      </c>
      <c r="B154" s="169" t="s">
        <v>334</v>
      </c>
      <c r="C154" s="176" t="s">
        <v>335</v>
      </c>
      <c r="D154" s="170" t="s">
        <v>220</v>
      </c>
      <c r="E154" s="171">
        <v>290.91041999999999</v>
      </c>
      <c r="F154" s="172"/>
      <c r="G154" s="173">
        <f>ROUND(E154*F154,2)</f>
        <v>0</v>
      </c>
      <c r="H154" s="154"/>
      <c r="I154" s="153">
        <f>ROUND(E154*H154,2)</f>
        <v>0</v>
      </c>
      <c r="J154" s="154"/>
      <c r="K154" s="153">
        <f>ROUND(E154*J154,2)</f>
        <v>0</v>
      </c>
      <c r="L154" s="153">
        <v>21</v>
      </c>
      <c r="M154" s="153">
        <f>G154*(1+L154/100)</f>
        <v>0</v>
      </c>
      <c r="N154" s="153">
        <v>0</v>
      </c>
      <c r="O154" s="153">
        <f>ROUND(E154*N154,2)</f>
        <v>0</v>
      </c>
      <c r="P154" s="153">
        <v>0</v>
      </c>
      <c r="Q154" s="153">
        <f>ROUND(E154*P154,2)</f>
        <v>0</v>
      </c>
      <c r="R154" s="153"/>
      <c r="S154" s="153" t="s">
        <v>121</v>
      </c>
      <c r="T154" s="153" t="s">
        <v>121</v>
      </c>
      <c r="U154" s="153">
        <v>0.41599999999999998</v>
      </c>
      <c r="V154" s="153">
        <f>ROUND(E154*U154,2)</f>
        <v>121.02</v>
      </c>
      <c r="W154" s="153"/>
      <c r="X154" s="153" t="s">
        <v>336</v>
      </c>
      <c r="Y154" s="146"/>
      <c r="Z154" s="146"/>
      <c r="AA154" s="146"/>
      <c r="AB154" s="146"/>
      <c r="AC154" s="146"/>
      <c r="AD154" s="146"/>
      <c r="AE154" s="146"/>
      <c r="AF154" s="146"/>
      <c r="AG154" s="146" t="s">
        <v>337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 x14ac:dyDescent="0.2">
      <c r="A155" s="168">
        <v>59</v>
      </c>
      <c r="B155" s="169" t="s">
        <v>338</v>
      </c>
      <c r="C155" s="176" t="s">
        <v>339</v>
      </c>
      <c r="D155" s="170" t="s">
        <v>220</v>
      </c>
      <c r="E155" s="171">
        <v>290.91041999999999</v>
      </c>
      <c r="F155" s="172"/>
      <c r="G155" s="173">
        <f>ROUND(E155*F155,2)</f>
        <v>0</v>
      </c>
      <c r="H155" s="154"/>
      <c r="I155" s="153">
        <f>ROUND(E155*H155,2)</f>
        <v>0</v>
      </c>
      <c r="J155" s="154"/>
      <c r="K155" s="153">
        <f>ROUND(E155*J155,2)</f>
        <v>0</v>
      </c>
      <c r="L155" s="153">
        <v>21</v>
      </c>
      <c r="M155" s="153">
        <f>G155*(1+L155/100)</f>
        <v>0</v>
      </c>
      <c r="N155" s="153">
        <v>0</v>
      </c>
      <c r="O155" s="153">
        <f>ROUND(E155*N155,2)</f>
        <v>0</v>
      </c>
      <c r="P155" s="153">
        <v>0</v>
      </c>
      <c r="Q155" s="153">
        <f>ROUND(E155*P155,2)</f>
        <v>0</v>
      </c>
      <c r="R155" s="153"/>
      <c r="S155" s="153" t="s">
        <v>121</v>
      </c>
      <c r="T155" s="153" t="s">
        <v>121</v>
      </c>
      <c r="U155" s="153">
        <v>0.20399999999999999</v>
      </c>
      <c r="V155" s="153">
        <f>ROUND(E155*U155,2)</f>
        <v>59.35</v>
      </c>
      <c r="W155" s="153"/>
      <c r="X155" s="153" t="s">
        <v>336</v>
      </c>
      <c r="Y155" s="146"/>
      <c r="Z155" s="146"/>
      <c r="AA155" s="146"/>
      <c r="AB155" s="146"/>
      <c r="AC155" s="146"/>
      <c r="AD155" s="146"/>
      <c r="AE155" s="146"/>
      <c r="AF155" s="146"/>
      <c r="AG155" s="146" t="s">
        <v>337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x14ac:dyDescent="0.2">
      <c r="A156" s="156" t="s">
        <v>116</v>
      </c>
      <c r="B156" s="157" t="s">
        <v>73</v>
      </c>
      <c r="C156" s="175" t="s">
        <v>74</v>
      </c>
      <c r="D156" s="158"/>
      <c r="E156" s="159"/>
      <c r="F156" s="160"/>
      <c r="G156" s="161">
        <f>SUMIF(AG157:AG166,"&lt;&gt;NOR",G157:G166)</f>
        <v>0</v>
      </c>
      <c r="H156" s="155"/>
      <c r="I156" s="155">
        <f>SUM(I157:I166)</f>
        <v>0</v>
      </c>
      <c r="J156" s="155"/>
      <c r="K156" s="155">
        <f>SUM(K157:K166)</f>
        <v>0</v>
      </c>
      <c r="L156" s="155"/>
      <c r="M156" s="155">
        <f>SUM(M157:M166)</f>
        <v>0</v>
      </c>
      <c r="N156" s="155"/>
      <c r="O156" s="155">
        <f>SUM(O157:O166)</f>
        <v>0.33</v>
      </c>
      <c r="P156" s="155"/>
      <c r="Q156" s="155">
        <f>SUM(Q157:Q166)</f>
        <v>0</v>
      </c>
      <c r="R156" s="155"/>
      <c r="S156" s="155"/>
      <c r="T156" s="155"/>
      <c r="U156" s="155"/>
      <c r="V156" s="155">
        <f>SUM(V157:V166)</f>
        <v>15.35</v>
      </c>
      <c r="W156" s="155"/>
      <c r="X156" s="155"/>
      <c r="AG156" t="s">
        <v>117</v>
      </c>
    </row>
    <row r="157" spans="1:60" ht="22.5" outlineLevel="1" x14ac:dyDescent="0.2">
      <c r="A157" s="162">
        <v>60</v>
      </c>
      <c r="B157" s="163" t="s">
        <v>340</v>
      </c>
      <c r="C157" s="177" t="s">
        <v>341</v>
      </c>
      <c r="D157" s="164" t="s">
        <v>182</v>
      </c>
      <c r="E157" s="165">
        <v>42.82</v>
      </c>
      <c r="F157" s="166"/>
      <c r="G157" s="167">
        <f>ROUND(E157*F157,2)</f>
        <v>0</v>
      </c>
      <c r="H157" s="154"/>
      <c r="I157" s="153">
        <f>ROUND(E157*H157,2)</f>
        <v>0</v>
      </c>
      <c r="J157" s="154"/>
      <c r="K157" s="153">
        <f>ROUND(E157*J157,2)</f>
        <v>0</v>
      </c>
      <c r="L157" s="153">
        <v>21</v>
      </c>
      <c r="M157" s="153">
        <f>G157*(1+L157/100)</f>
        <v>0</v>
      </c>
      <c r="N157" s="153">
        <v>3.3E-4</v>
      </c>
      <c r="O157" s="153">
        <f>ROUND(E157*N157,2)</f>
        <v>0.01</v>
      </c>
      <c r="P157" s="153">
        <v>0</v>
      </c>
      <c r="Q157" s="153">
        <f>ROUND(E157*P157,2)</f>
        <v>0</v>
      </c>
      <c r="R157" s="153"/>
      <c r="S157" s="153" t="s">
        <v>121</v>
      </c>
      <c r="T157" s="153" t="s">
        <v>121</v>
      </c>
      <c r="U157" s="153">
        <v>2.75E-2</v>
      </c>
      <c r="V157" s="153">
        <f>ROUND(E157*U157,2)</f>
        <v>1.18</v>
      </c>
      <c r="W157" s="153"/>
      <c r="X157" s="153" t="s">
        <v>134</v>
      </c>
      <c r="Y157" s="146"/>
      <c r="Z157" s="146"/>
      <c r="AA157" s="146"/>
      <c r="AB157" s="146"/>
      <c r="AC157" s="146"/>
      <c r="AD157" s="146"/>
      <c r="AE157" s="146"/>
      <c r="AF157" s="146"/>
      <c r="AG157" s="146" t="s">
        <v>135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 outlineLevel="1" x14ac:dyDescent="0.2">
      <c r="A158" s="151"/>
      <c r="B158" s="152"/>
      <c r="C158" s="183" t="s">
        <v>342</v>
      </c>
      <c r="D158" s="181"/>
      <c r="E158" s="182">
        <v>28.26</v>
      </c>
      <c r="F158" s="153"/>
      <c r="G158" s="153"/>
      <c r="H158" s="153"/>
      <c r="I158" s="153"/>
      <c r="J158" s="153"/>
      <c r="K158" s="153"/>
      <c r="L158" s="153"/>
      <c r="M158" s="153"/>
      <c r="N158" s="153"/>
      <c r="O158" s="153"/>
      <c r="P158" s="153"/>
      <c r="Q158" s="153"/>
      <c r="R158" s="153"/>
      <c r="S158" s="153"/>
      <c r="T158" s="153"/>
      <c r="U158" s="153"/>
      <c r="V158" s="153"/>
      <c r="W158" s="153"/>
      <c r="X158" s="153"/>
      <c r="Y158" s="146"/>
      <c r="Z158" s="146"/>
      <c r="AA158" s="146"/>
      <c r="AB158" s="146"/>
      <c r="AC158" s="146"/>
      <c r="AD158" s="146"/>
      <c r="AE158" s="146"/>
      <c r="AF158" s="146"/>
      <c r="AG158" s="146" t="s">
        <v>137</v>
      </c>
      <c r="AH158" s="146">
        <v>0</v>
      </c>
      <c r="AI158" s="146"/>
      <c r="AJ158" s="146"/>
      <c r="AK158" s="146"/>
      <c r="AL158" s="146"/>
      <c r="AM158" s="146"/>
      <c r="AN158" s="146"/>
      <c r="AO158" s="146"/>
      <c r="AP158" s="146"/>
      <c r="AQ158" s="146"/>
      <c r="AR158" s="146"/>
      <c r="AS158" s="146"/>
      <c r="AT158" s="146"/>
      <c r="AU158" s="146"/>
      <c r="AV158" s="146"/>
      <c r="AW158" s="146"/>
      <c r="AX158" s="146"/>
      <c r="AY158" s="146"/>
      <c r="AZ158" s="146"/>
      <c r="BA158" s="146"/>
      <c r="BB158" s="146"/>
      <c r="BC158" s="146"/>
      <c r="BD158" s="146"/>
      <c r="BE158" s="146"/>
      <c r="BF158" s="146"/>
      <c r="BG158" s="146"/>
      <c r="BH158" s="146"/>
    </row>
    <row r="159" spans="1:60" outlineLevel="1" x14ac:dyDescent="0.2">
      <c r="A159" s="151"/>
      <c r="B159" s="152"/>
      <c r="C159" s="183" t="s">
        <v>343</v>
      </c>
      <c r="D159" s="181"/>
      <c r="E159" s="182">
        <v>14.56</v>
      </c>
      <c r="F159" s="153"/>
      <c r="G159" s="153"/>
      <c r="H159" s="153"/>
      <c r="I159" s="153"/>
      <c r="J159" s="153"/>
      <c r="K159" s="153"/>
      <c r="L159" s="153"/>
      <c r="M159" s="153"/>
      <c r="N159" s="153"/>
      <c r="O159" s="153"/>
      <c r="P159" s="153"/>
      <c r="Q159" s="153"/>
      <c r="R159" s="153"/>
      <c r="S159" s="153"/>
      <c r="T159" s="153"/>
      <c r="U159" s="153"/>
      <c r="V159" s="153"/>
      <c r="W159" s="153"/>
      <c r="X159" s="153"/>
      <c r="Y159" s="146"/>
      <c r="Z159" s="146"/>
      <c r="AA159" s="146"/>
      <c r="AB159" s="146"/>
      <c r="AC159" s="146"/>
      <c r="AD159" s="146"/>
      <c r="AE159" s="146"/>
      <c r="AF159" s="146"/>
      <c r="AG159" s="146" t="s">
        <v>137</v>
      </c>
      <c r="AH159" s="146">
        <v>0</v>
      </c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ht="22.5" outlineLevel="1" x14ac:dyDescent="0.2">
      <c r="A160" s="162">
        <v>61</v>
      </c>
      <c r="B160" s="163" t="s">
        <v>344</v>
      </c>
      <c r="C160" s="177" t="s">
        <v>345</v>
      </c>
      <c r="D160" s="164" t="s">
        <v>182</v>
      </c>
      <c r="E160" s="165">
        <v>12.087999999999999</v>
      </c>
      <c r="F160" s="166"/>
      <c r="G160" s="167">
        <f>ROUND(E160*F160,2)</f>
        <v>0</v>
      </c>
      <c r="H160" s="154"/>
      <c r="I160" s="153">
        <f>ROUND(E160*H160,2)</f>
        <v>0</v>
      </c>
      <c r="J160" s="154"/>
      <c r="K160" s="153">
        <f>ROUND(E160*J160,2)</f>
        <v>0</v>
      </c>
      <c r="L160" s="153">
        <v>21</v>
      </c>
      <c r="M160" s="153">
        <f>G160*(1+L160/100)</f>
        <v>0</v>
      </c>
      <c r="N160" s="153">
        <v>5.1999999999999995E-4</v>
      </c>
      <c r="O160" s="153">
        <f>ROUND(E160*N160,2)</f>
        <v>0.01</v>
      </c>
      <c r="P160" s="153">
        <v>0</v>
      </c>
      <c r="Q160" s="153">
        <f>ROUND(E160*P160,2)</f>
        <v>0</v>
      </c>
      <c r="R160" s="153"/>
      <c r="S160" s="153" t="s">
        <v>121</v>
      </c>
      <c r="T160" s="153" t="s">
        <v>121</v>
      </c>
      <c r="U160" s="153">
        <v>4.9000000000000002E-2</v>
      </c>
      <c r="V160" s="153">
        <f>ROUND(E160*U160,2)</f>
        <v>0.59</v>
      </c>
      <c r="W160" s="153"/>
      <c r="X160" s="153" t="s">
        <v>134</v>
      </c>
      <c r="Y160" s="146"/>
      <c r="Z160" s="146"/>
      <c r="AA160" s="146"/>
      <c r="AB160" s="146"/>
      <c r="AC160" s="146"/>
      <c r="AD160" s="146"/>
      <c r="AE160" s="146"/>
      <c r="AF160" s="146"/>
      <c r="AG160" s="146" t="s">
        <v>135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 x14ac:dyDescent="0.2">
      <c r="A161" s="151"/>
      <c r="B161" s="152"/>
      <c r="C161" s="183" t="s">
        <v>346</v>
      </c>
      <c r="D161" s="181"/>
      <c r="E161" s="182">
        <v>3.7679999999999998</v>
      </c>
      <c r="F161" s="153"/>
      <c r="G161" s="153"/>
      <c r="H161" s="153"/>
      <c r="I161" s="153"/>
      <c r="J161" s="153"/>
      <c r="K161" s="153"/>
      <c r="L161" s="153"/>
      <c r="M161" s="153"/>
      <c r="N161" s="153"/>
      <c r="O161" s="153"/>
      <c r="P161" s="153"/>
      <c r="Q161" s="153"/>
      <c r="R161" s="153"/>
      <c r="S161" s="153"/>
      <c r="T161" s="153"/>
      <c r="U161" s="153"/>
      <c r="V161" s="153"/>
      <c r="W161" s="153"/>
      <c r="X161" s="153"/>
      <c r="Y161" s="146"/>
      <c r="Z161" s="146"/>
      <c r="AA161" s="146"/>
      <c r="AB161" s="146"/>
      <c r="AC161" s="146"/>
      <c r="AD161" s="146"/>
      <c r="AE161" s="146"/>
      <c r="AF161" s="146"/>
      <c r="AG161" s="146" t="s">
        <v>137</v>
      </c>
      <c r="AH161" s="146">
        <v>0</v>
      </c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 x14ac:dyDescent="0.2">
      <c r="A162" s="151"/>
      <c r="B162" s="152"/>
      <c r="C162" s="183" t="s">
        <v>347</v>
      </c>
      <c r="D162" s="181"/>
      <c r="E162" s="182">
        <v>8.32</v>
      </c>
      <c r="F162" s="153"/>
      <c r="G162" s="153"/>
      <c r="H162" s="153"/>
      <c r="I162" s="153"/>
      <c r="J162" s="153"/>
      <c r="K162" s="153"/>
      <c r="L162" s="153"/>
      <c r="M162" s="153"/>
      <c r="N162" s="153"/>
      <c r="O162" s="153"/>
      <c r="P162" s="153"/>
      <c r="Q162" s="153"/>
      <c r="R162" s="153"/>
      <c r="S162" s="153"/>
      <c r="T162" s="153"/>
      <c r="U162" s="153"/>
      <c r="V162" s="153"/>
      <c r="W162" s="153"/>
      <c r="X162" s="153"/>
      <c r="Y162" s="146"/>
      <c r="Z162" s="146"/>
      <c r="AA162" s="146"/>
      <c r="AB162" s="146"/>
      <c r="AC162" s="146"/>
      <c r="AD162" s="146"/>
      <c r="AE162" s="146"/>
      <c r="AF162" s="146"/>
      <c r="AG162" s="146" t="s">
        <v>137</v>
      </c>
      <c r="AH162" s="146">
        <v>0</v>
      </c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ht="22.5" outlineLevel="1" x14ac:dyDescent="0.2">
      <c r="A163" s="168">
        <v>62</v>
      </c>
      <c r="B163" s="169" t="s">
        <v>348</v>
      </c>
      <c r="C163" s="176" t="s">
        <v>349</v>
      </c>
      <c r="D163" s="170" t="s">
        <v>182</v>
      </c>
      <c r="E163" s="171">
        <v>42.82</v>
      </c>
      <c r="F163" s="172"/>
      <c r="G163" s="173">
        <f>ROUND(E163*F163,2)</f>
        <v>0</v>
      </c>
      <c r="H163" s="154"/>
      <c r="I163" s="153">
        <f>ROUND(E163*H163,2)</f>
        <v>0</v>
      </c>
      <c r="J163" s="154"/>
      <c r="K163" s="153">
        <f>ROUND(E163*J163,2)</f>
        <v>0</v>
      </c>
      <c r="L163" s="153">
        <v>21</v>
      </c>
      <c r="M163" s="153">
        <f>G163*(1+L163/100)</f>
        <v>0</v>
      </c>
      <c r="N163" s="153">
        <v>5.5900000000000004E-3</v>
      </c>
      <c r="O163" s="153">
        <f>ROUND(E163*N163,2)</f>
        <v>0.24</v>
      </c>
      <c r="P163" s="153">
        <v>0</v>
      </c>
      <c r="Q163" s="153">
        <f>ROUND(E163*P163,2)</f>
        <v>0</v>
      </c>
      <c r="R163" s="153"/>
      <c r="S163" s="153" t="s">
        <v>121</v>
      </c>
      <c r="T163" s="153" t="s">
        <v>121</v>
      </c>
      <c r="U163" s="153">
        <v>0.22991</v>
      </c>
      <c r="V163" s="153">
        <f>ROUND(E163*U163,2)</f>
        <v>9.84</v>
      </c>
      <c r="W163" s="153"/>
      <c r="X163" s="153" t="s">
        <v>134</v>
      </c>
      <c r="Y163" s="146"/>
      <c r="Z163" s="146"/>
      <c r="AA163" s="146"/>
      <c r="AB163" s="146"/>
      <c r="AC163" s="146"/>
      <c r="AD163" s="146"/>
      <c r="AE163" s="146"/>
      <c r="AF163" s="146"/>
      <c r="AG163" s="146" t="s">
        <v>135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ht="22.5" outlineLevel="1" x14ac:dyDescent="0.2">
      <c r="A164" s="168">
        <v>63</v>
      </c>
      <c r="B164" s="169" t="s">
        <v>350</v>
      </c>
      <c r="C164" s="176" t="s">
        <v>351</v>
      </c>
      <c r="D164" s="170" t="s">
        <v>182</v>
      </c>
      <c r="E164" s="171">
        <v>12.087999999999999</v>
      </c>
      <c r="F164" s="172"/>
      <c r="G164" s="173">
        <f>ROUND(E164*F164,2)</f>
        <v>0</v>
      </c>
      <c r="H164" s="154"/>
      <c r="I164" s="153">
        <f>ROUND(E164*H164,2)</f>
        <v>0</v>
      </c>
      <c r="J164" s="154"/>
      <c r="K164" s="153">
        <f>ROUND(E164*J164,2)</f>
        <v>0</v>
      </c>
      <c r="L164" s="153">
        <v>21</v>
      </c>
      <c r="M164" s="153">
        <f>G164*(1+L164/100)</f>
        <v>0</v>
      </c>
      <c r="N164" s="153">
        <v>5.9800000000000001E-3</v>
      </c>
      <c r="O164" s="153">
        <f>ROUND(E164*N164,2)</f>
        <v>7.0000000000000007E-2</v>
      </c>
      <c r="P164" s="153">
        <v>0</v>
      </c>
      <c r="Q164" s="153">
        <f>ROUND(E164*P164,2)</f>
        <v>0</v>
      </c>
      <c r="R164" s="153"/>
      <c r="S164" s="153" t="s">
        <v>121</v>
      </c>
      <c r="T164" s="153" t="s">
        <v>121</v>
      </c>
      <c r="U164" s="153">
        <v>0.26600000000000001</v>
      </c>
      <c r="V164" s="153">
        <f>ROUND(E164*U164,2)</f>
        <v>3.22</v>
      </c>
      <c r="W164" s="153"/>
      <c r="X164" s="153" t="s">
        <v>134</v>
      </c>
      <c r="Y164" s="146"/>
      <c r="Z164" s="146"/>
      <c r="AA164" s="146"/>
      <c r="AB164" s="146"/>
      <c r="AC164" s="146"/>
      <c r="AD164" s="146"/>
      <c r="AE164" s="146"/>
      <c r="AF164" s="146"/>
      <c r="AG164" s="146" t="s">
        <v>135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 x14ac:dyDescent="0.2">
      <c r="A165" s="168">
        <v>64</v>
      </c>
      <c r="B165" s="169" t="s">
        <v>352</v>
      </c>
      <c r="C165" s="176" t="s">
        <v>353</v>
      </c>
      <c r="D165" s="170" t="s">
        <v>220</v>
      </c>
      <c r="E165" s="171">
        <v>0.33206999999999998</v>
      </c>
      <c r="F165" s="172"/>
      <c r="G165" s="173">
        <f>ROUND(E165*F165,2)</f>
        <v>0</v>
      </c>
      <c r="H165" s="154"/>
      <c r="I165" s="153">
        <f>ROUND(E165*H165,2)</f>
        <v>0</v>
      </c>
      <c r="J165" s="154"/>
      <c r="K165" s="153">
        <f>ROUND(E165*J165,2)</f>
        <v>0</v>
      </c>
      <c r="L165" s="153">
        <v>21</v>
      </c>
      <c r="M165" s="153">
        <f>G165*(1+L165/100)</f>
        <v>0</v>
      </c>
      <c r="N165" s="153">
        <v>0</v>
      </c>
      <c r="O165" s="153">
        <f>ROUND(E165*N165,2)</f>
        <v>0</v>
      </c>
      <c r="P165" s="153">
        <v>0</v>
      </c>
      <c r="Q165" s="153">
        <f>ROUND(E165*P165,2)</f>
        <v>0</v>
      </c>
      <c r="R165" s="153"/>
      <c r="S165" s="153" t="s">
        <v>121</v>
      </c>
      <c r="T165" s="153" t="s">
        <v>121</v>
      </c>
      <c r="U165" s="153">
        <v>1.5669999999999999</v>
      </c>
      <c r="V165" s="153">
        <f>ROUND(E165*U165,2)</f>
        <v>0.52</v>
      </c>
      <c r="W165" s="153"/>
      <c r="X165" s="153" t="s">
        <v>336</v>
      </c>
      <c r="Y165" s="146"/>
      <c r="Z165" s="146"/>
      <c r="AA165" s="146"/>
      <c r="AB165" s="146"/>
      <c r="AC165" s="146"/>
      <c r="AD165" s="146"/>
      <c r="AE165" s="146"/>
      <c r="AF165" s="146"/>
      <c r="AG165" s="146" t="s">
        <v>337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 x14ac:dyDescent="0.2">
      <c r="A166" s="168">
        <v>65</v>
      </c>
      <c r="B166" s="169" t="s">
        <v>354</v>
      </c>
      <c r="C166" s="176" t="s">
        <v>355</v>
      </c>
      <c r="D166" s="170" t="s">
        <v>220</v>
      </c>
      <c r="E166" s="171">
        <v>0.33206999999999998</v>
      </c>
      <c r="F166" s="172"/>
      <c r="G166" s="173">
        <f>ROUND(E166*F166,2)</f>
        <v>0</v>
      </c>
      <c r="H166" s="154"/>
      <c r="I166" s="153">
        <f>ROUND(E166*H166,2)</f>
        <v>0</v>
      </c>
      <c r="J166" s="154"/>
      <c r="K166" s="153">
        <f>ROUND(E166*J166,2)</f>
        <v>0</v>
      </c>
      <c r="L166" s="153">
        <v>21</v>
      </c>
      <c r="M166" s="153">
        <f>G166*(1+L166/100)</f>
        <v>0</v>
      </c>
      <c r="N166" s="153">
        <v>0</v>
      </c>
      <c r="O166" s="153">
        <f>ROUND(E166*N166,2)</f>
        <v>0</v>
      </c>
      <c r="P166" s="153">
        <v>0</v>
      </c>
      <c r="Q166" s="153">
        <f>ROUND(E166*P166,2)</f>
        <v>0</v>
      </c>
      <c r="R166" s="153"/>
      <c r="S166" s="153" t="s">
        <v>121</v>
      </c>
      <c r="T166" s="153" t="s">
        <v>121</v>
      </c>
      <c r="U166" s="153">
        <v>0</v>
      </c>
      <c r="V166" s="153">
        <f>ROUND(E166*U166,2)</f>
        <v>0</v>
      </c>
      <c r="W166" s="153"/>
      <c r="X166" s="153" t="s">
        <v>336</v>
      </c>
      <c r="Y166" s="146"/>
      <c r="Z166" s="146"/>
      <c r="AA166" s="146"/>
      <c r="AB166" s="146"/>
      <c r="AC166" s="146"/>
      <c r="AD166" s="146"/>
      <c r="AE166" s="146"/>
      <c r="AF166" s="146"/>
      <c r="AG166" s="146" t="s">
        <v>337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x14ac:dyDescent="0.2">
      <c r="A167" s="156" t="s">
        <v>116</v>
      </c>
      <c r="B167" s="157" t="s">
        <v>75</v>
      </c>
      <c r="C167" s="175" t="s">
        <v>76</v>
      </c>
      <c r="D167" s="158"/>
      <c r="E167" s="159"/>
      <c r="F167" s="160"/>
      <c r="G167" s="161">
        <f>SUMIF(AG168:AG174,"&lt;&gt;NOR",G168:G174)</f>
        <v>0</v>
      </c>
      <c r="H167" s="155"/>
      <c r="I167" s="155">
        <f>SUM(I168:I174)</f>
        <v>0</v>
      </c>
      <c r="J167" s="155"/>
      <c r="K167" s="155">
        <f>SUM(K168:K174)</f>
        <v>0</v>
      </c>
      <c r="L167" s="155"/>
      <c r="M167" s="155">
        <f>SUM(M168:M174)</f>
        <v>0</v>
      </c>
      <c r="N167" s="155"/>
      <c r="O167" s="155">
        <f>SUM(O168:O174)</f>
        <v>0.13</v>
      </c>
      <c r="P167" s="155"/>
      <c r="Q167" s="155">
        <f>SUM(Q168:Q174)</f>
        <v>0</v>
      </c>
      <c r="R167" s="155"/>
      <c r="S167" s="155"/>
      <c r="T167" s="155"/>
      <c r="U167" s="155"/>
      <c r="V167" s="155">
        <f>SUM(V168:V174)</f>
        <v>6.6400000000000006</v>
      </c>
      <c r="W167" s="155"/>
      <c r="X167" s="155"/>
      <c r="AG167" t="s">
        <v>117</v>
      </c>
    </row>
    <row r="168" spans="1:60" outlineLevel="1" x14ac:dyDescent="0.2">
      <c r="A168" s="162">
        <v>66</v>
      </c>
      <c r="B168" s="163" t="s">
        <v>356</v>
      </c>
      <c r="C168" s="177" t="s">
        <v>357</v>
      </c>
      <c r="D168" s="164" t="s">
        <v>182</v>
      </c>
      <c r="E168" s="165">
        <v>22.88</v>
      </c>
      <c r="F168" s="166"/>
      <c r="G168" s="167">
        <f>ROUND(E168*F168,2)</f>
        <v>0</v>
      </c>
      <c r="H168" s="154"/>
      <c r="I168" s="153">
        <f>ROUND(E168*H168,2)</f>
        <v>0</v>
      </c>
      <c r="J168" s="154"/>
      <c r="K168" s="153">
        <f>ROUND(E168*J168,2)</f>
        <v>0</v>
      </c>
      <c r="L168" s="153">
        <v>21</v>
      </c>
      <c r="M168" s="153">
        <f>G168*(1+L168/100)</f>
        <v>0</v>
      </c>
      <c r="N168" s="153">
        <v>3.0000000000000001E-3</v>
      </c>
      <c r="O168" s="153">
        <f>ROUND(E168*N168,2)</f>
        <v>7.0000000000000007E-2</v>
      </c>
      <c r="P168" s="153">
        <v>0</v>
      </c>
      <c r="Q168" s="153">
        <f>ROUND(E168*P168,2)</f>
        <v>0</v>
      </c>
      <c r="R168" s="153"/>
      <c r="S168" s="153" t="s">
        <v>121</v>
      </c>
      <c r="T168" s="153" t="s">
        <v>121</v>
      </c>
      <c r="U168" s="153">
        <v>0.28000000000000003</v>
      </c>
      <c r="V168" s="153">
        <f>ROUND(E168*U168,2)</f>
        <v>6.41</v>
      </c>
      <c r="W168" s="153"/>
      <c r="X168" s="153" t="s">
        <v>134</v>
      </c>
      <c r="Y168" s="146"/>
      <c r="Z168" s="146"/>
      <c r="AA168" s="146"/>
      <c r="AB168" s="146"/>
      <c r="AC168" s="146"/>
      <c r="AD168" s="146"/>
      <c r="AE168" s="146"/>
      <c r="AF168" s="146"/>
      <c r="AG168" s="146" t="s">
        <v>135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 x14ac:dyDescent="0.2">
      <c r="A169" s="151"/>
      <c r="B169" s="152"/>
      <c r="C169" s="183" t="s">
        <v>343</v>
      </c>
      <c r="D169" s="181"/>
      <c r="E169" s="182">
        <v>14.56</v>
      </c>
      <c r="F169" s="153"/>
      <c r="G169" s="153"/>
      <c r="H169" s="153"/>
      <c r="I169" s="153"/>
      <c r="J169" s="153"/>
      <c r="K169" s="153"/>
      <c r="L169" s="153"/>
      <c r="M169" s="153"/>
      <c r="N169" s="153"/>
      <c r="O169" s="153"/>
      <c r="P169" s="153"/>
      <c r="Q169" s="153"/>
      <c r="R169" s="153"/>
      <c r="S169" s="153"/>
      <c r="T169" s="153"/>
      <c r="U169" s="153"/>
      <c r="V169" s="153"/>
      <c r="W169" s="153"/>
      <c r="X169" s="153"/>
      <c r="Y169" s="146"/>
      <c r="Z169" s="146"/>
      <c r="AA169" s="146"/>
      <c r="AB169" s="146"/>
      <c r="AC169" s="146"/>
      <c r="AD169" s="146"/>
      <c r="AE169" s="146"/>
      <c r="AF169" s="146"/>
      <c r="AG169" s="146" t="s">
        <v>137</v>
      </c>
      <c r="AH169" s="146">
        <v>0</v>
      </c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 x14ac:dyDescent="0.2">
      <c r="A170" s="151"/>
      <c r="B170" s="152"/>
      <c r="C170" s="183" t="s">
        <v>358</v>
      </c>
      <c r="D170" s="181"/>
      <c r="E170" s="182">
        <v>8.32</v>
      </c>
      <c r="F170" s="153"/>
      <c r="G170" s="153"/>
      <c r="H170" s="153"/>
      <c r="I170" s="153"/>
      <c r="J170" s="153"/>
      <c r="K170" s="153"/>
      <c r="L170" s="153"/>
      <c r="M170" s="153"/>
      <c r="N170" s="153"/>
      <c r="O170" s="153"/>
      <c r="P170" s="153"/>
      <c r="Q170" s="153"/>
      <c r="R170" s="153"/>
      <c r="S170" s="153"/>
      <c r="T170" s="153"/>
      <c r="U170" s="153"/>
      <c r="V170" s="153"/>
      <c r="W170" s="153"/>
      <c r="X170" s="153"/>
      <c r="Y170" s="146"/>
      <c r="Z170" s="146"/>
      <c r="AA170" s="146"/>
      <c r="AB170" s="146"/>
      <c r="AC170" s="146"/>
      <c r="AD170" s="146"/>
      <c r="AE170" s="146"/>
      <c r="AF170" s="146"/>
      <c r="AG170" s="146" t="s">
        <v>137</v>
      </c>
      <c r="AH170" s="146">
        <v>0</v>
      </c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ht="22.5" outlineLevel="1" x14ac:dyDescent="0.2">
      <c r="A171" s="162">
        <v>67</v>
      </c>
      <c r="B171" s="163" t="s">
        <v>359</v>
      </c>
      <c r="C171" s="177" t="s">
        <v>360</v>
      </c>
      <c r="D171" s="164" t="s">
        <v>182</v>
      </c>
      <c r="E171" s="165">
        <v>23.337599999999998</v>
      </c>
      <c r="F171" s="166"/>
      <c r="G171" s="167">
        <f>ROUND(E171*F171,2)</f>
        <v>0</v>
      </c>
      <c r="H171" s="154"/>
      <c r="I171" s="153">
        <f>ROUND(E171*H171,2)</f>
        <v>0</v>
      </c>
      <c r="J171" s="154"/>
      <c r="K171" s="153">
        <f>ROUND(E171*J171,2)</f>
        <v>0</v>
      </c>
      <c r="L171" s="153">
        <v>21</v>
      </c>
      <c r="M171" s="153">
        <f>G171*(1+L171/100)</f>
        <v>0</v>
      </c>
      <c r="N171" s="153">
        <v>2.7000000000000001E-3</v>
      </c>
      <c r="O171" s="153">
        <f>ROUND(E171*N171,2)</f>
        <v>0.06</v>
      </c>
      <c r="P171" s="153">
        <v>0</v>
      </c>
      <c r="Q171" s="153">
        <f>ROUND(E171*P171,2)</f>
        <v>0</v>
      </c>
      <c r="R171" s="153" t="s">
        <v>299</v>
      </c>
      <c r="S171" s="153" t="s">
        <v>121</v>
      </c>
      <c r="T171" s="153" t="s">
        <v>121</v>
      </c>
      <c r="U171" s="153">
        <v>0</v>
      </c>
      <c r="V171" s="153">
        <f>ROUND(E171*U171,2)</f>
        <v>0</v>
      </c>
      <c r="W171" s="153"/>
      <c r="X171" s="153" t="s">
        <v>267</v>
      </c>
      <c r="Y171" s="146"/>
      <c r="Z171" s="146"/>
      <c r="AA171" s="146"/>
      <c r="AB171" s="146"/>
      <c r="AC171" s="146"/>
      <c r="AD171" s="146"/>
      <c r="AE171" s="146"/>
      <c r="AF171" s="146"/>
      <c r="AG171" s="146" t="s">
        <v>268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1" x14ac:dyDescent="0.2">
      <c r="A172" s="151"/>
      <c r="B172" s="152"/>
      <c r="C172" s="183" t="s">
        <v>361</v>
      </c>
      <c r="D172" s="181"/>
      <c r="E172" s="182">
        <v>23.337599999999998</v>
      </c>
      <c r="F172" s="153"/>
      <c r="G172" s="153"/>
      <c r="H172" s="153"/>
      <c r="I172" s="153"/>
      <c r="J172" s="153"/>
      <c r="K172" s="153"/>
      <c r="L172" s="153"/>
      <c r="M172" s="153"/>
      <c r="N172" s="153"/>
      <c r="O172" s="153"/>
      <c r="P172" s="153"/>
      <c r="Q172" s="153"/>
      <c r="R172" s="153"/>
      <c r="S172" s="153"/>
      <c r="T172" s="153"/>
      <c r="U172" s="153"/>
      <c r="V172" s="153"/>
      <c r="W172" s="153"/>
      <c r="X172" s="153"/>
      <c r="Y172" s="146"/>
      <c r="Z172" s="146"/>
      <c r="AA172" s="146"/>
      <c r="AB172" s="146"/>
      <c r="AC172" s="146"/>
      <c r="AD172" s="146"/>
      <c r="AE172" s="146"/>
      <c r="AF172" s="146"/>
      <c r="AG172" s="146" t="s">
        <v>137</v>
      </c>
      <c r="AH172" s="146">
        <v>0</v>
      </c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 x14ac:dyDescent="0.2">
      <c r="A173" s="168">
        <v>68</v>
      </c>
      <c r="B173" s="169" t="s">
        <v>362</v>
      </c>
      <c r="C173" s="176" t="s">
        <v>363</v>
      </c>
      <c r="D173" s="170" t="s">
        <v>220</v>
      </c>
      <c r="E173" s="171">
        <v>0.13164999999999999</v>
      </c>
      <c r="F173" s="172"/>
      <c r="G173" s="173">
        <f>ROUND(E173*F173,2)</f>
        <v>0</v>
      </c>
      <c r="H173" s="154"/>
      <c r="I173" s="153">
        <f>ROUND(E173*H173,2)</f>
        <v>0</v>
      </c>
      <c r="J173" s="154"/>
      <c r="K173" s="153">
        <f>ROUND(E173*J173,2)</f>
        <v>0</v>
      </c>
      <c r="L173" s="153">
        <v>21</v>
      </c>
      <c r="M173" s="153">
        <f>G173*(1+L173/100)</f>
        <v>0</v>
      </c>
      <c r="N173" s="153">
        <v>0</v>
      </c>
      <c r="O173" s="153">
        <f>ROUND(E173*N173,2)</f>
        <v>0</v>
      </c>
      <c r="P173" s="153">
        <v>0</v>
      </c>
      <c r="Q173" s="153">
        <f>ROUND(E173*P173,2)</f>
        <v>0</v>
      </c>
      <c r="R173" s="153"/>
      <c r="S173" s="153" t="s">
        <v>121</v>
      </c>
      <c r="T173" s="153" t="s">
        <v>121</v>
      </c>
      <c r="U173" s="153">
        <v>1.74</v>
      </c>
      <c r="V173" s="153">
        <f>ROUND(E173*U173,2)</f>
        <v>0.23</v>
      </c>
      <c r="W173" s="153"/>
      <c r="X173" s="153" t="s">
        <v>336</v>
      </c>
      <c r="Y173" s="146"/>
      <c r="Z173" s="146"/>
      <c r="AA173" s="146"/>
      <c r="AB173" s="146"/>
      <c r="AC173" s="146"/>
      <c r="AD173" s="146"/>
      <c r="AE173" s="146"/>
      <c r="AF173" s="146"/>
      <c r="AG173" s="146" t="s">
        <v>337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1" x14ac:dyDescent="0.2">
      <c r="A174" s="168">
        <v>69</v>
      </c>
      <c r="B174" s="169" t="s">
        <v>364</v>
      </c>
      <c r="C174" s="176" t="s">
        <v>365</v>
      </c>
      <c r="D174" s="170" t="s">
        <v>220</v>
      </c>
      <c r="E174" s="171">
        <v>0.13164999999999999</v>
      </c>
      <c r="F174" s="172"/>
      <c r="G174" s="173">
        <f>ROUND(E174*F174,2)</f>
        <v>0</v>
      </c>
      <c r="H174" s="154"/>
      <c r="I174" s="153">
        <f>ROUND(E174*H174,2)</f>
        <v>0</v>
      </c>
      <c r="J174" s="154"/>
      <c r="K174" s="153">
        <f>ROUND(E174*J174,2)</f>
        <v>0</v>
      </c>
      <c r="L174" s="153">
        <v>21</v>
      </c>
      <c r="M174" s="153">
        <f>G174*(1+L174/100)</f>
        <v>0</v>
      </c>
      <c r="N174" s="153">
        <v>0</v>
      </c>
      <c r="O174" s="153">
        <f>ROUND(E174*N174,2)</f>
        <v>0</v>
      </c>
      <c r="P174" s="153">
        <v>0</v>
      </c>
      <c r="Q174" s="153">
        <f>ROUND(E174*P174,2)</f>
        <v>0</v>
      </c>
      <c r="R174" s="153"/>
      <c r="S174" s="153" t="s">
        <v>121</v>
      </c>
      <c r="T174" s="153" t="s">
        <v>121</v>
      </c>
      <c r="U174" s="153">
        <v>0</v>
      </c>
      <c r="V174" s="153">
        <f>ROUND(E174*U174,2)</f>
        <v>0</v>
      </c>
      <c r="W174" s="153"/>
      <c r="X174" s="153" t="s">
        <v>336</v>
      </c>
      <c r="Y174" s="146"/>
      <c r="Z174" s="146"/>
      <c r="AA174" s="146"/>
      <c r="AB174" s="146"/>
      <c r="AC174" s="146"/>
      <c r="AD174" s="146"/>
      <c r="AE174" s="146"/>
      <c r="AF174" s="146"/>
      <c r="AG174" s="146" t="s">
        <v>337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x14ac:dyDescent="0.2">
      <c r="A175" s="156" t="s">
        <v>116</v>
      </c>
      <c r="B175" s="157" t="s">
        <v>77</v>
      </c>
      <c r="C175" s="175" t="s">
        <v>78</v>
      </c>
      <c r="D175" s="158"/>
      <c r="E175" s="159"/>
      <c r="F175" s="160"/>
      <c r="G175" s="161">
        <f>SUMIF(AG176:AG200,"&lt;&gt;NOR",G176:G200)</f>
        <v>0</v>
      </c>
      <c r="H175" s="155"/>
      <c r="I175" s="155">
        <f>SUM(I176:I200)</f>
        <v>0</v>
      </c>
      <c r="J175" s="155"/>
      <c r="K175" s="155">
        <f>SUM(K176:K200)</f>
        <v>0</v>
      </c>
      <c r="L175" s="155"/>
      <c r="M175" s="155">
        <f>SUM(M176:M200)</f>
        <v>0</v>
      </c>
      <c r="N175" s="155"/>
      <c r="O175" s="155">
        <f>SUM(O176:O200)</f>
        <v>2.02</v>
      </c>
      <c r="P175" s="155"/>
      <c r="Q175" s="155">
        <f>SUM(Q176:Q200)</f>
        <v>0</v>
      </c>
      <c r="R175" s="155"/>
      <c r="S175" s="155"/>
      <c r="T175" s="155"/>
      <c r="U175" s="155"/>
      <c r="V175" s="155">
        <f>SUM(V176:V200)</f>
        <v>160.29999999999998</v>
      </c>
      <c r="W175" s="155"/>
      <c r="X175" s="155"/>
      <c r="AG175" t="s">
        <v>117</v>
      </c>
    </row>
    <row r="176" spans="1:60" outlineLevel="1" x14ac:dyDescent="0.2">
      <c r="A176" s="162">
        <v>70</v>
      </c>
      <c r="B176" s="163" t="s">
        <v>366</v>
      </c>
      <c r="C176" s="177" t="s">
        <v>367</v>
      </c>
      <c r="D176" s="164" t="s">
        <v>368</v>
      </c>
      <c r="E176" s="165">
        <v>655.07280000000003</v>
      </c>
      <c r="F176" s="166"/>
      <c r="G176" s="167">
        <f>ROUND(E176*F176,2)</f>
        <v>0</v>
      </c>
      <c r="H176" s="154"/>
      <c r="I176" s="153">
        <f>ROUND(E176*H176,2)</f>
        <v>0</v>
      </c>
      <c r="J176" s="154"/>
      <c r="K176" s="153">
        <f>ROUND(E176*J176,2)</f>
        <v>0</v>
      </c>
      <c r="L176" s="153">
        <v>21</v>
      </c>
      <c r="M176" s="153">
        <f>G176*(1+L176/100)</f>
        <v>0</v>
      </c>
      <c r="N176" s="153">
        <v>5.0000000000000002E-5</v>
      </c>
      <c r="O176" s="153">
        <f>ROUND(E176*N176,2)</f>
        <v>0.03</v>
      </c>
      <c r="P176" s="153">
        <v>0</v>
      </c>
      <c r="Q176" s="153">
        <f>ROUND(E176*P176,2)</f>
        <v>0</v>
      </c>
      <c r="R176" s="153"/>
      <c r="S176" s="153" t="s">
        <v>121</v>
      </c>
      <c r="T176" s="153" t="s">
        <v>121</v>
      </c>
      <c r="U176" s="153">
        <v>0.1</v>
      </c>
      <c r="V176" s="153">
        <f>ROUND(E176*U176,2)</f>
        <v>65.510000000000005</v>
      </c>
      <c r="W176" s="153"/>
      <c r="X176" s="153" t="s">
        <v>134</v>
      </c>
      <c r="Y176" s="146"/>
      <c r="Z176" s="146"/>
      <c r="AA176" s="146"/>
      <c r="AB176" s="146"/>
      <c r="AC176" s="146"/>
      <c r="AD176" s="146"/>
      <c r="AE176" s="146"/>
      <c r="AF176" s="146"/>
      <c r="AG176" s="146" t="s">
        <v>135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ht="22.5" outlineLevel="1" x14ac:dyDescent="0.2">
      <c r="A177" s="151"/>
      <c r="B177" s="152"/>
      <c r="C177" s="183" t="s">
        <v>369</v>
      </c>
      <c r="D177" s="181"/>
      <c r="E177" s="182"/>
      <c r="F177" s="153"/>
      <c r="G177" s="153"/>
      <c r="H177" s="153"/>
      <c r="I177" s="153"/>
      <c r="J177" s="153"/>
      <c r="K177" s="153"/>
      <c r="L177" s="153"/>
      <c r="M177" s="153"/>
      <c r="N177" s="153"/>
      <c r="O177" s="153"/>
      <c r="P177" s="153"/>
      <c r="Q177" s="153"/>
      <c r="R177" s="153"/>
      <c r="S177" s="153"/>
      <c r="T177" s="153"/>
      <c r="U177" s="153"/>
      <c r="V177" s="153"/>
      <c r="W177" s="153"/>
      <c r="X177" s="153"/>
      <c r="Y177" s="146"/>
      <c r="Z177" s="146"/>
      <c r="AA177" s="146"/>
      <c r="AB177" s="146"/>
      <c r="AC177" s="146"/>
      <c r="AD177" s="146"/>
      <c r="AE177" s="146"/>
      <c r="AF177" s="146"/>
      <c r="AG177" s="146" t="s">
        <v>137</v>
      </c>
      <c r="AH177" s="146">
        <v>0</v>
      </c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1" x14ac:dyDescent="0.2">
      <c r="A178" s="151"/>
      <c r="B178" s="152"/>
      <c r="C178" s="183" t="s">
        <v>370</v>
      </c>
      <c r="D178" s="181"/>
      <c r="E178" s="182">
        <v>445.94880000000001</v>
      </c>
      <c r="F178" s="153"/>
      <c r="G178" s="153"/>
      <c r="H178" s="153"/>
      <c r="I178" s="153"/>
      <c r="J178" s="153"/>
      <c r="K178" s="153"/>
      <c r="L178" s="153"/>
      <c r="M178" s="153"/>
      <c r="N178" s="153"/>
      <c r="O178" s="153"/>
      <c r="P178" s="153"/>
      <c r="Q178" s="153"/>
      <c r="R178" s="153"/>
      <c r="S178" s="153"/>
      <c r="T178" s="153"/>
      <c r="U178" s="153"/>
      <c r="V178" s="153"/>
      <c r="W178" s="153"/>
      <c r="X178" s="153"/>
      <c r="Y178" s="146"/>
      <c r="Z178" s="146"/>
      <c r="AA178" s="146"/>
      <c r="AB178" s="146"/>
      <c r="AC178" s="146"/>
      <c r="AD178" s="146"/>
      <c r="AE178" s="146"/>
      <c r="AF178" s="146"/>
      <c r="AG178" s="146" t="s">
        <v>137</v>
      </c>
      <c r="AH178" s="146">
        <v>0</v>
      </c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1" x14ac:dyDescent="0.2">
      <c r="A179" s="151"/>
      <c r="B179" s="152"/>
      <c r="C179" s="183" t="s">
        <v>371</v>
      </c>
      <c r="D179" s="181"/>
      <c r="E179" s="182">
        <v>209.124</v>
      </c>
      <c r="F179" s="153"/>
      <c r="G179" s="153"/>
      <c r="H179" s="153"/>
      <c r="I179" s="153"/>
      <c r="J179" s="153"/>
      <c r="K179" s="153"/>
      <c r="L179" s="153"/>
      <c r="M179" s="153"/>
      <c r="N179" s="153"/>
      <c r="O179" s="153"/>
      <c r="P179" s="153"/>
      <c r="Q179" s="153"/>
      <c r="R179" s="153"/>
      <c r="S179" s="153"/>
      <c r="T179" s="153"/>
      <c r="U179" s="153"/>
      <c r="V179" s="153"/>
      <c r="W179" s="153"/>
      <c r="X179" s="153"/>
      <c r="Y179" s="146"/>
      <c r="Z179" s="146"/>
      <c r="AA179" s="146"/>
      <c r="AB179" s="146"/>
      <c r="AC179" s="146"/>
      <c r="AD179" s="146"/>
      <c r="AE179" s="146"/>
      <c r="AF179" s="146"/>
      <c r="AG179" s="146" t="s">
        <v>137</v>
      </c>
      <c r="AH179" s="146">
        <v>0</v>
      </c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1" x14ac:dyDescent="0.2">
      <c r="A180" s="162">
        <v>71</v>
      </c>
      <c r="B180" s="163" t="s">
        <v>372</v>
      </c>
      <c r="C180" s="177" t="s">
        <v>373</v>
      </c>
      <c r="D180" s="164" t="s">
        <v>368</v>
      </c>
      <c r="E180" s="165">
        <v>1025.42</v>
      </c>
      <c r="F180" s="166"/>
      <c r="G180" s="167">
        <f>ROUND(E180*F180,2)</f>
        <v>0</v>
      </c>
      <c r="H180" s="154"/>
      <c r="I180" s="153">
        <f>ROUND(E180*H180,2)</f>
        <v>0</v>
      </c>
      <c r="J180" s="154"/>
      <c r="K180" s="153">
        <f>ROUND(E180*J180,2)</f>
        <v>0</v>
      </c>
      <c r="L180" s="153">
        <v>21</v>
      </c>
      <c r="M180" s="153">
        <f>G180*(1+L180/100)</f>
        <v>0</v>
      </c>
      <c r="N180" s="153">
        <v>5.0000000000000002E-5</v>
      </c>
      <c r="O180" s="153">
        <f>ROUND(E180*N180,2)</f>
        <v>0.05</v>
      </c>
      <c r="P180" s="153">
        <v>0</v>
      </c>
      <c r="Q180" s="153">
        <f>ROUND(E180*P180,2)</f>
        <v>0</v>
      </c>
      <c r="R180" s="153"/>
      <c r="S180" s="153" t="s">
        <v>121</v>
      </c>
      <c r="T180" s="153" t="s">
        <v>121</v>
      </c>
      <c r="U180" s="153">
        <v>8.4000000000000005E-2</v>
      </c>
      <c r="V180" s="153">
        <f>ROUND(E180*U180,2)</f>
        <v>86.14</v>
      </c>
      <c r="W180" s="153"/>
      <c r="X180" s="153" t="s">
        <v>134</v>
      </c>
      <c r="Y180" s="146"/>
      <c r="Z180" s="146"/>
      <c r="AA180" s="146"/>
      <c r="AB180" s="146"/>
      <c r="AC180" s="146"/>
      <c r="AD180" s="146"/>
      <c r="AE180" s="146"/>
      <c r="AF180" s="146"/>
      <c r="AG180" s="146" t="s">
        <v>135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1" x14ac:dyDescent="0.2">
      <c r="A181" s="151"/>
      <c r="B181" s="152"/>
      <c r="C181" s="183" t="s">
        <v>374</v>
      </c>
      <c r="D181" s="181"/>
      <c r="E181" s="182"/>
      <c r="F181" s="153"/>
      <c r="G181" s="153"/>
      <c r="H181" s="153"/>
      <c r="I181" s="153"/>
      <c r="J181" s="153"/>
      <c r="K181" s="153"/>
      <c r="L181" s="153"/>
      <c r="M181" s="153"/>
      <c r="N181" s="153"/>
      <c r="O181" s="153"/>
      <c r="P181" s="153"/>
      <c r="Q181" s="153"/>
      <c r="R181" s="153"/>
      <c r="S181" s="153"/>
      <c r="T181" s="153"/>
      <c r="U181" s="153"/>
      <c r="V181" s="153"/>
      <c r="W181" s="153"/>
      <c r="X181" s="153"/>
      <c r="Y181" s="146"/>
      <c r="Z181" s="146"/>
      <c r="AA181" s="146"/>
      <c r="AB181" s="146"/>
      <c r="AC181" s="146"/>
      <c r="AD181" s="146"/>
      <c r="AE181" s="146"/>
      <c r="AF181" s="146"/>
      <c r="AG181" s="146" t="s">
        <v>137</v>
      </c>
      <c r="AH181" s="146">
        <v>0</v>
      </c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 x14ac:dyDescent="0.2">
      <c r="A182" s="151"/>
      <c r="B182" s="152"/>
      <c r="C182" s="183" t="s">
        <v>375</v>
      </c>
      <c r="D182" s="181"/>
      <c r="E182" s="182">
        <v>869</v>
      </c>
      <c r="F182" s="153"/>
      <c r="G182" s="153"/>
      <c r="H182" s="153"/>
      <c r="I182" s="153"/>
      <c r="J182" s="153"/>
      <c r="K182" s="153"/>
      <c r="L182" s="153"/>
      <c r="M182" s="153"/>
      <c r="N182" s="153"/>
      <c r="O182" s="153"/>
      <c r="P182" s="153"/>
      <c r="Q182" s="153"/>
      <c r="R182" s="153"/>
      <c r="S182" s="153"/>
      <c r="T182" s="153"/>
      <c r="U182" s="153"/>
      <c r="V182" s="153"/>
      <c r="W182" s="153"/>
      <c r="X182" s="153"/>
      <c r="Y182" s="146"/>
      <c r="Z182" s="146"/>
      <c r="AA182" s="146"/>
      <c r="AB182" s="146"/>
      <c r="AC182" s="146"/>
      <c r="AD182" s="146"/>
      <c r="AE182" s="146"/>
      <c r="AF182" s="146"/>
      <c r="AG182" s="146" t="s">
        <v>137</v>
      </c>
      <c r="AH182" s="146">
        <v>0</v>
      </c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1" x14ac:dyDescent="0.2">
      <c r="A183" s="151"/>
      <c r="B183" s="152"/>
      <c r="C183" s="183" t="s">
        <v>376</v>
      </c>
      <c r="D183" s="181"/>
      <c r="E183" s="182">
        <v>156.41999999999999</v>
      </c>
      <c r="F183" s="153"/>
      <c r="G183" s="153"/>
      <c r="H183" s="153"/>
      <c r="I183" s="153"/>
      <c r="J183" s="153"/>
      <c r="K183" s="153"/>
      <c r="L183" s="153"/>
      <c r="M183" s="153"/>
      <c r="N183" s="153"/>
      <c r="O183" s="153"/>
      <c r="P183" s="153"/>
      <c r="Q183" s="153"/>
      <c r="R183" s="153"/>
      <c r="S183" s="153"/>
      <c r="T183" s="153"/>
      <c r="U183" s="153"/>
      <c r="V183" s="153"/>
      <c r="W183" s="153"/>
      <c r="X183" s="153"/>
      <c r="Y183" s="146"/>
      <c r="Z183" s="146"/>
      <c r="AA183" s="146"/>
      <c r="AB183" s="146"/>
      <c r="AC183" s="146"/>
      <c r="AD183" s="146"/>
      <c r="AE183" s="146"/>
      <c r="AF183" s="146"/>
      <c r="AG183" s="146" t="s">
        <v>137</v>
      </c>
      <c r="AH183" s="146">
        <v>0</v>
      </c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ht="33.75" outlineLevel="1" x14ac:dyDescent="0.2">
      <c r="A184" s="168">
        <v>72</v>
      </c>
      <c r="B184" s="169" t="s">
        <v>377</v>
      </c>
      <c r="C184" s="176" t="s">
        <v>378</v>
      </c>
      <c r="D184" s="170" t="s">
        <v>379</v>
      </c>
      <c r="E184" s="171">
        <v>1</v>
      </c>
      <c r="F184" s="172"/>
      <c r="G184" s="173">
        <f>ROUND(E184*F184,2)</f>
        <v>0</v>
      </c>
      <c r="H184" s="154"/>
      <c r="I184" s="153">
        <f>ROUND(E184*H184,2)</f>
        <v>0</v>
      </c>
      <c r="J184" s="154"/>
      <c r="K184" s="153">
        <f>ROUND(E184*J184,2)</f>
        <v>0</v>
      </c>
      <c r="L184" s="153">
        <v>21</v>
      </c>
      <c r="M184" s="153">
        <f>G184*(1+L184/100)</f>
        <v>0</v>
      </c>
      <c r="N184" s="153">
        <v>0</v>
      </c>
      <c r="O184" s="153">
        <f>ROUND(E184*N184,2)</f>
        <v>0</v>
      </c>
      <c r="P184" s="153">
        <v>0</v>
      </c>
      <c r="Q184" s="153">
        <f>ROUND(E184*P184,2)</f>
        <v>0</v>
      </c>
      <c r="R184" s="153"/>
      <c r="S184" s="153" t="s">
        <v>263</v>
      </c>
      <c r="T184" s="153" t="s">
        <v>122</v>
      </c>
      <c r="U184" s="153">
        <v>0</v>
      </c>
      <c r="V184" s="153">
        <f>ROUND(E184*U184,2)</f>
        <v>0</v>
      </c>
      <c r="W184" s="153"/>
      <c r="X184" s="153" t="s">
        <v>134</v>
      </c>
      <c r="Y184" s="146"/>
      <c r="Z184" s="146"/>
      <c r="AA184" s="146"/>
      <c r="AB184" s="146"/>
      <c r="AC184" s="146"/>
      <c r="AD184" s="146"/>
      <c r="AE184" s="146"/>
      <c r="AF184" s="146"/>
      <c r="AG184" s="146" t="s">
        <v>135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1" x14ac:dyDescent="0.2">
      <c r="A185" s="168">
        <v>73</v>
      </c>
      <c r="B185" s="169" t="s">
        <v>380</v>
      </c>
      <c r="C185" s="176" t="s">
        <v>381</v>
      </c>
      <c r="D185" s="170" t="s">
        <v>379</v>
      </c>
      <c r="E185" s="171">
        <v>1</v>
      </c>
      <c r="F185" s="172"/>
      <c r="G185" s="173">
        <f>ROUND(E185*F185,2)</f>
        <v>0</v>
      </c>
      <c r="H185" s="154"/>
      <c r="I185" s="153">
        <f>ROUND(E185*H185,2)</f>
        <v>0</v>
      </c>
      <c r="J185" s="154"/>
      <c r="K185" s="153">
        <f>ROUND(E185*J185,2)</f>
        <v>0</v>
      </c>
      <c r="L185" s="153">
        <v>21</v>
      </c>
      <c r="M185" s="153">
        <f>G185*(1+L185/100)</f>
        <v>0</v>
      </c>
      <c r="N185" s="153">
        <v>0</v>
      </c>
      <c r="O185" s="153">
        <f>ROUND(E185*N185,2)</f>
        <v>0</v>
      </c>
      <c r="P185" s="153">
        <v>0</v>
      </c>
      <c r="Q185" s="153">
        <f>ROUND(E185*P185,2)</f>
        <v>0</v>
      </c>
      <c r="R185" s="153"/>
      <c r="S185" s="153" t="s">
        <v>263</v>
      </c>
      <c r="T185" s="153" t="s">
        <v>122</v>
      </c>
      <c r="U185" s="153">
        <v>0</v>
      </c>
      <c r="V185" s="153">
        <f>ROUND(E185*U185,2)</f>
        <v>0</v>
      </c>
      <c r="W185" s="153"/>
      <c r="X185" s="153" t="s">
        <v>134</v>
      </c>
      <c r="Y185" s="146"/>
      <c r="Z185" s="146"/>
      <c r="AA185" s="146"/>
      <c r="AB185" s="146"/>
      <c r="AC185" s="146"/>
      <c r="AD185" s="146"/>
      <c r="AE185" s="146"/>
      <c r="AF185" s="146"/>
      <c r="AG185" s="146" t="s">
        <v>135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1" x14ac:dyDescent="0.2">
      <c r="A186" s="168">
        <v>74</v>
      </c>
      <c r="B186" s="169" t="s">
        <v>382</v>
      </c>
      <c r="C186" s="176" t="s">
        <v>383</v>
      </c>
      <c r="D186" s="170" t="s">
        <v>379</v>
      </c>
      <c r="E186" s="171">
        <v>1</v>
      </c>
      <c r="F186" s="172"/>
      <c r="G186" s="173">
        <f>ROUND(E186*F186,2)</f>
        <v>0</v>
      </c>
      <c r="H186" s="154"/>
      <c r="I186" s="153">
        <f>ROUND(E186*H186,2)</f>
        <v>0</v>
      </c>
      <c r="J186" s="154"/>
      <c r="K186" s="153">
        <f>ROUND(E186*J186,2)</f>
        <v>0</v>
      </c>
      <c r="L186" s="153">
        <v>21</v>
      </c>
      <c r="M186" s="153">
        <f>G186*(1+L186/100)</f>
        <v>0</v>
      </c>
      <c r="N186" s="153">
        <v>0</v>
      </c>
      <c r="O186" s="153">
        <f>ROUND(E186*N186,2)</f>
        <v>0</v>
      </c>
      <c r="P186" s="153">
        <v>0</v>
      </c>
      <c r="Q186" s="153">
        <f>ROUND(E186*P186,2)</f>
        <v>0</v>
      </c>
      <c r="R186" s="153"/>
      <c r="S186" s="153" t="s">
        <v>263</v>
      </c>
      <c r="T186" s="153" t="s">
        <v>122</v>
      </c>
      <c r="U186" s="153">
        <v>0</v>
      </c>
      <c r="V186" s="153">
        <f>ROUND(E186*U186,2)</f>
        <v>0</v>
      </c>
      <c r="W186" s="153"/>
      <c r="X186" s="153" t="s">
        <v>134</v>
      </c>
      <c r="Y186" s="146"/>
      <c r="Z186" s="146"/>
      <c r="AA186" s="146"/>
      <c r="AB186" s="146"/>
      <c r="AC186" s="146"/>
      <c r="AD186" s="146"/>
      <c r="AE186" s="146"/>
      <c r="AF186" s="146"/>
      <c r="AG186" s="146" t="s">
        <v>135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1" x14ac:dyDescent="0.2">
      <c r="A187" s="168">
        <v>75</v>
      </c>
      <c r="B187" s="169" t="s">
        <v>384</v>
      </c>
      <c r="C187" s="176" t="s">
        <v>385</v>
      </c>
      <c r="D187" s="170" t="s">
        <v>379</v>
      </c>
      <c r="E187" s="171">
        <v>1</v>
      </c>
      <c r="F187" s="172"/>
      <c r="G187" s="173">
        <f>ROUND(E187*F187,2)</f>
        <v>0</v>
      </c>
      <c r="H187" s="154"/>
      <c r="I187" s="153">
        <f>ROUND(E187*H187,2)</f>
        <v>0</v>
      </c>
      <c r="J187" s="154"/>
      <c r="K187" s="153">
        <f>ROUND(E187*J187,2)</f>
        <v>0</v>
      </c>
      <c r="L187" s="153">
        <v>21</v>
      </c>
      <c r="M187" s="153">
        <f>G187*(1+L187/100)</f>
        <v>0</v>
      </c>
      <c r="N187" s="153">
        <v>0</v>
      </c>
      <c r="O187" s="153">
        <f>ROUND(E187*N187,2)</f>
        <v>0</v>
      </c>
      <c r="P187" s="153">
        <v>0</v>
      </c>
      <c r="Q187" s="153">
        <f>ROUND(E187*P187,2)</f>
        <v>0</v>
      </c>
      <c r="R187" s="153"/>
      <c r="S187" s="153" t="s">
        <v>263</v>
      </c>
      <c r="T187" s="153" t="s">
        <v>122</v>
      </c>
      <c r="U187" s="153">
        <v>0</v>
      </c>
      <c r="V187" s="153">
        <f>ROUND(E187*U187,2)</f>
        <v>0</v>
      </c>
      <c r="W187" s="153"/>
      <c r="X187" s="153" t="s">
        <v>134</v>
      </c>
      <c r="Y187" s="146"/>
      <c r="Z187" s="146"/>
      <c r="AA187" s="146"/>
      <c r="AB187" s="146"/>
      <c r="AC187" s="146"/>
      <c r="AD187" s="146"/>
      <c r="AE187" s="146"/>
      <c r="AF187" s="146"/>
      <c r="AG187" s="146" t="s">
        <v>135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 outlineLevel="1" x14ac:dyDescent="0.2">
      <c r="A188" s="162">
        <v>76</v>
      </c>
      <c r="B188" s="163" t="s">
        <v>386</v>
      </c>
      <c r="C188" s="177" t="s">
        <v>387</v>
      </c>
      <c r="D188" s="164" t="s">
        <v>250</v>
      </c>
      <c r="E188" s="165">
        <v>210</v>
      </c>
      <c r="F188" s="166"/>
      <c r="G188" s="167">
        <f>ROUND(E188*F188,2)</f>
        <v>0</v>
      </c>
      <c r="H188" s="154"/>
      <c r="I188" s="153">
        <f>ROUND(E188*H188,2)</f>
        <v>0</v>
      </c>
      <c r="J188" s="154"/>
      <c r="K188" s="153">
        <f>ROUND(E188*J188,2)</f>
        <v>0</v>
      </c>
      <c r="L188" s="153">
        <v>21</v>
      </c>
      <c r="M188" s="153">
        <f>G188*(1+L188/100)</f>
        <v>0</v>
      </c>
      <c r="N188" s="153">
        <v>0</v>
      </c>
      <c r="O188" s="153">
        <f>ROUND(E188*N188,2)</f>
        <v>0</v>
      </c>
      <c r="P188" s="153">
        <v>0</v>
      </c>
      <c r="Q188" s="153">
        <f>ROUND(E188*P188,2)</f>
        <v>0</v>
      </c>
      <c r="R188" s="153"/>
      <c r="S188" s="153" t="s">
        <v>263</v>
      </c>
      <c r="T188" s="153" t="s">
        <v>122</v>
      </c>
      <c r="U188" s="153">
        <v>0</v>
      </c>
      <c r="V188" s="153">
        <f>ROUND(E188*U188,2)</f>
        <v>0</v>
      </c>
      <c r="W188" s="153"/>
      <c r="X188" s="153" t="s">
        <v>134</v>
      </c>
      <c r="Y188" s="146"/>
      <c r="Z188" s="146"/>
      <c r="AA188" s="146"/>
      <c r="AB188" s="146"/>
      <c r="AC188" s="146"/>
      <c r="AD188" s="146"/>
      <c r="AE188" s="146"/>
      <c r="AF188" s="146"/>
      <c r="AG188" s="146" t="s">
        <v>135</v>
      </c>
      <c r="AH188" s="146"/>
      <c r="AI188" s="146"/>
      <c r="AJ188" s="146"/>
      <c r="AK188" s="146"/>
      <c r="AL188" s="146"/>
      <c r="AM188" s="146"/>
      <c r="AN188" s="146"/>
      <c r="AO188" s="146"/>
      <c r="AP188" s="146"/>
      <c r="AQ188" s="146"/>
      <c r="AR188" s="146"/>
      <c r="AS188" s="146"/>
      <c r="AT188" s="146"/>
      <c r="AU188" s="146"/>
      <c r="AV188" s="146"/>
      <c r="AW188" s="146"/>
      <c r="AX188" s="146"/>
      <c r="AY188" s="146"/>
      <c r="AZ188" s="146"/>
      <c r="BA188" s="146"/>
      <c r="BB188" s="146"/>
      <c r="BC188" s="146"/>
      <c r="BD188" s="146"/>
      <c r="BE188" s="146"/>
      <c r="BF188" s="146"/>
      <c r="BG188" s="146"/>
      <c r="BH188" s="146"/>
    </row>
    <row r="189" spans="1:60" outlineLevel="1" x14ac:dyDescent="0.2">
      <c r="A189" s="151"/>
      <c r="B189" s="152"/>
      <c r="C189" s="183" t="s">
        <v>388</v>
      </c>
      <c r="D189" s="181"/>
      <c r="E189" s="182">
        <v>144</v>
      </c>
      <c r="F189" s="153"/>
      <c r="G189" s="153"/>
      <c r="H189" s="153"/>
      <c r="I189" s="153"/>
      <c r="J189" s="153"/>
      <c r="K189" s="153"/>
      <c r="L189" s="153"/>
      <c r="M189" s="153"/>
      <c r="N189" s="153"/>
      <c r="O189" s="153"/>
      <c r="P189" s="153"/>
      <c r="Q189" s="153"/>
      <c r="R189" s="153"/>
      <c r="S189" s="153"/>
      <c r="T189" s="153"/>
      <c r="U189" s="153"/>
      <c r="V189" s="153"/>
      <c r="W189" s="153"/>
      <c r="X189" s="153"/>
      <c r="Y189" s="146"/>
      <c r="Z189" s="146"/>
      <c r="AA189" s="146"/>
      <c r="AB189" s="146"/>
      <c r="AC189" s="146"/>
      <c r="AD189" s="146"/>
      <c r="AE189" s="146"/>
      <c r="AF189" s="146"/>
      <c r="AG189" s="146" t="s">
        <v>137</v>
      </c>
      <c r="AH189" s="146">
        <v>0</v>
      </c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 x14ac:dyDescent="0.2">
      <c r="A190" s="151"/>
      <c r="B190" s="152"/>
      <c r="C190" s="183" t="s">
        <v>389</v>
      </c>
      <c r="D190" s="181"/>
      <c r="E190" s="182">
        <v>66</v>
      </c>
      <c r="F190" s="153"/>
      <c r="G190" s="153"/>
      <c r="H190" s="153"/>
      <c r="I190" s="153"/>
      <c r="J190" s="153"/>
      <c r="K190" s="153"/>
      <c r="L190" s="153"/>
      <c r="M190" s="153"/>
      <c r="N190" s="153"/>
      <c r="O190" s="153"/>
      <c r="P190" s="153"/>
      <c r="Q190" s="153"/>
      <c r="R190" s="153"/>
      <c r="S190" s="153"/>
      <c r="T190" s="153"/>
      <c r="U190" s="153"/>
      <c r="V190" s="153"/>
      <c r="W190" s="153"/>
      <c r="X190" s="153"/>
      <c r="Y190" s="146"/>
      <c r="Z190" s="146"/>
      <c r="AA190" s="146"/>
      <c r="AB190" s="146"/>
      <c r="AC190" s="146"/>
      <c r="AD190" s="146"/>
      <c r="AE190" s="146"/>
      <c r="AF190" s="146"/>
      <c r="AG190" s="146" t="s">
        <v>137</v>
      </c>
      <c r="AH190" s="146">
        <v>0</v>
      </c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ht="22.5" outlineLevel="1" x14ac:dyDescent="0.2">
      <c r="A191" s="162">
        <v>77</v>
      </c>
      <c r="B191" s="163" t="s">
        <v>390</v>
      </c>
      <c r="C191" s="177" t="s">
        <v>391</v>
      </c>
      <c r="D191" s="164" t="s">
        <v>182</v>
      </c>
      <c r="E191" s="165">
        <v>1.98</v>
      </c>
      <c r="F191" s="166"/>
      <c r="G191" s="167">
        <f>ROUND(E191*F191,2)</f>
        <v>0</v>
      </c>
      <c r="H191" s="154"/>
      <c r="I191" s="153">
        <f>ROUND(E191*H191,2)</f>
        <v>0</v>
      </c>
      <c r="J191" s="154"/>
      <c r="K191" s="153">
        <f>ROUND(E191*J191,2)</f>
        <v>0</v>
      </c>
      <c r="L191" s="153">
        <v>21</v>
      </c>
      <c r="M191" s="153">
        <f>G191*(1+L191/100)</f>
        <v>0</v>
      </c>
      <c r="N191" s="153">
        <v>9.4799999999999995E-2</v>
      </c>
      <c r="O191" s="153">
        <f>ROUND(E191*N191,2)</f>
        <v>0.19</v>
      </c>
      <c r="P191" s="153">
        <v>0</v>
      </c>
      <c r="Q191" s="153">
        <f>ROUND(E191*P191,2)</f>
        <v>0</v>
      </c>
      <c r="R191" s="153"/>
      <c r="S191" s="153" t="s">
        <v>263</v>
      </c>
      <c r="T191" s="153" t="s">
        <v>122</v>
      </c>
      <c r="U191" s="153">
        <v>0</v>
      </c>
      <c r="V191" s="153">
        <f>ROUND(E191*U191,2)</f>
        <v>0</v>
      </c>
      <c r="W191" s="153"/>
      <c r="X191" s="153" t="s">
        <v>267</v>
      </c>
      <c r="Y191" s="146"/>
      <c r="Z191" s="146"/>
      <c r="AA191" s="146"/>
      <c r="AB191" s="146"/>
      <c r="AC191" s="146"/>
      <c r="AD191" s="146"/>
      <c r="AE191" s="146"/>
      <c r="AF191" s="146"/>
      <c r="AG191" s="146" t="s">
        <v>268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 outlineLevel="1" x14ac:dyDescent="0.2">
      <c r="A192" s="151"/>
      <c r="B192" s="152"/>
      <c r="C192" s="183" t="s">
        <v>392</v>
      </c>
      <c r="D192" s="181"/>
      <c r="E192" s="182">
        <v>1.98</v>
      </c>
      <c r="F192" s="153"/>
      <c r="G192" s="153"/>
      <c r="H192" s="153"/>
      <c r="I192" s="153"/>
      <c r="J192" s="153"/>
      <c r="K192" s="153"/>
      <c r="L192" s="153"/>
      <c r="M192" s="153"/>
      <c r="N192" s="153"/>
      <c r="O192" s="153"/>
      <c r="P192" s="153"/>
      <c r="Q192" s="153"/>
      <c r="R192" s="153"/>
      <c r="S192" s="153"/>
      <c r="T192" s="153"/>
      <c r="U192" s="153"/>
      <c r="V192" s="153"/>
      <c r="W192" s="153"/>
      <c r="X192" s="153"/>
      <c r="Y192" s="146"/>
      <c r="Z192" s="146"/>
      <c r="AA192" s="146"/>
      <c r="AB192" s="146"/>
      <c r="AC192" s="146"/>
      <c r="AD192" s="146"/>
      <c r="AE192" s="146"/>
      <c r="AF192" s="146"/>
      <c r="AG192" s="146" t="s">
        <v>137</v>
      </c>
      <c r="AH192" s="146">
        <v>0</v>
      </c>
      <c r="AI192" s="146"/>
      <c r="AJ192" s="146"/>
      <c r="AK192" s="146"/>
      <c r="AL192" s="146"/>
      <c r="AM192" s="146"/>
      <c r="AN192" s="146"/>
      <c r="AO192" s="146"/>
      <c r="AP192" s="146"/>
      <c r="AQ192" s="146"/>
      <c r="AR192" s="146"/>
      <c r="AS192" s="146"/>
      <c r="AT192" s="146"/>
      <c r="AU192" s="146"/>
      <c r="AV192" s="146"/>
      <c r="AW192" s="146"/>
      <c r="AX192" s="146"/>
      <c r="AY192" s="146"/>
      <c r="AZ192" s="146"/>
      <c r="BA192" s="146"/>
      <c r="BB192" s="146"/>
      <c r="BC192" s="146"/>
      <c r="BD192" s="146"/>
      <c r="BE192" s="146"/>
      <c r="BF192" s="146"/>
      <c r="BG192" s="146"/>
      <c r="BH192" s="146"/>
    </row>
    <row r="193" spans="1:60" ht="22.5" outlineLevel="1" x14ac:dyDescent="0.2">
      <c r="A193" s="162">
        <v>78</v>
      </c>
      <c r="B193" s="163" t="s">
        <v>393</v>
      </c>
      <c r="C193" s="177" t="s">
        <v>394</v>
      </c>
      <c r="D193" s="164" t="s">
        <v>182</v>
      </c>
      <c r="E193" s="165">
        <v>6.6</v>
      </c>
      <c r="F193" s="166"/>
      <c r="G193" s="167">
        <f>ROUND(E193*F193,2)</f>
        <v>0</v>
      </c>
      <c r="H193" s="154"/>
      <c r="I193" s="153">
        <f>ROUND(E193*H193,2)</f>
        <v>0</v>
      </c>
      <c r="J193" s="154"/>
      <c r="K193" s="153">
        <f>ROUND(E193*J193,2)</f>
        <v>0</v>
      </c>
      <c r="L193" s="153">
        <v>21</v>
      </c>
      <c r="M193" s="153">
        <f>G193*(1+L193/100)</f>
        <v>0</v>
      </c>
      <c r="N193" s="153">
        <v>0.158</v>
      </c>
      <c r="O193" s="153">
        <f>ROUND(E193*N193,2)</f>
        <v>1.04</v>
      </c>
      <c r="P193" s="153">
        <v>0</v>
      </c>
      <c r="Q193" s="153">
        <f>ROUND(E193*P193,2)</f>
        <v>0</v>
      </c>
      <c r="R193" s="153"/>
      <c r="S193" s="153" t="s">
        <v>263</v>
      </c>
      <c r="T193" s="153" t="s">
        <v>122</v>
      </c>
      <c r="U193" s="153">
        <v>0</v>
      </c>
      <c r="V193" s="153">
        <f>ROUND(E193*U193,2)</f>
        <v>0</v>
      </c>
      <c r="W193" s="153"/>
      <c r="X193" s="153" t="s">
        <v>267</v>
      </c>
      <c r="Y193" s="146"/>
      <c r="Z193" s="146"/>
      <c r="AA193" s="146"/>
      <c r="AB193" s="146"/>
      <c r="AC193" s="146"/>
      <c r="AD193" s="146"/>
      <c r="AE193" s="146"/>
      <c r="AF193" s="146"/>
      <c r="AG193" s="146" t="s">
        <v>268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 x14ac:dyDescent="0.2">
      <c r="A194" s="151"/>
      <c r="B194" s="152"/>
      <c r="C194" s="183" t="s">
        <v>395</v>
      </c>
      <c r="D194" s="181"/>
      <c r="E194" s="182">
        <v>6.6</v>
      </c>
      <c r="F194" s="153"/>
      <c r="G194" s="153"/>
      <c r="H194" s="153"/>
      <c r="I194" s="153"/>
      <c r="J194" s="153"/>
      <c r="K194" s="153"/>
      <c r="L194" s="153"/>
      <c r="M194" s="153"/>
      <c r="N194" s="153"/>
      <c r="O194" s="153"/>
      <c r="P194" s="153"/>
      <c r="Q194" s="153"/>
      <c r="R194" s="153"/>
      <c r="S194" s="153"/>
      <c r="T194" s="153"/>
      <c r="U194" s="153"/>
      <c r="V194" s="153"/>
      <c r="W194" s="153"/>
      <c r="X194" s="153"/>
      <c r="Y194" s="146"/>
      <c r="Z194" s="146"/>
      <c r="AA194" s="146"/>
      <c r="AB194" s="146"/>
      <c r="AC194" s="146"/>
      <c r="AD194" s="146"/>
      <c r="AE194" s="146"/>
      <c r="AF194" s="146"/>
      <c r="AG194" s="146" t="s">
        <v>137</v>
      </c>
      <c r="AH194" s="146">
        <v>0</v>
      </c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1" x14ac:dyDescent="0.2">
      <c r="A195" s="162">
        <v>79</v>
      </c>
      <c r="B195" s="163" t="s">
        <v>396</v>
      </c>
      <c r="C195" s="177" t="s">
        <v>397</v>
      </c>
      <c r="D195" s="164" t="s">
        <v>368</v>
      </c>
      <c r="E195" s="165">
        <v>225.85391999999999</v>
      </c>
      <c r="F195" s="166"/>
      <c r="G195" s="167">
        <f>ROUND(E195*F195,2)</f>
        <v>0</v>
      </c>
      <c r="H195" s="154"/>
      <c r="I195" s="153">
        <f>ROUND(E195*H195,2)</f>
        <v>0</v>
      </c>
      <c r="J195" s="154"/>
      <c r="K195" s="153">
        <f>ROUND(E195*J195,2)</f>
        <v>0</v>
      </c>
      <c r="L195" s="153">
        <v>21</v>
      </c>
      <c r="M195" s="153">
        <f>G195*(1+L195/100)</f>
        <v>0</v>
      </c>
      <c r="N195" s="153">
        <v>1E-3</v>
      </c>
      <c r="O195" s="153">
        <f>ROUND(E195*N195,2)</f>
        <v>0.23</v>
      </c>
      <c r="P195" s="153">
        <v>0</v>
      </c>
      <c r="Q195" s="153">
        <f>ROUND(E195*P195,2)</f>
        <v>0</v>
      </c>
      <c r="R195" s="153"/>
      <c r="S195" s="153" t="s">
        <v>263</v>
      </c>
      <c r="T195" s="153" t="s">
        <v>122</v>
      </c>
      <c r="U195" s="153">
        <v>0</v>
      </c>
      <c r="V195" s="153">
        <f>ROUND(E195*U195,2)</f>
        <v>0</v>
      </c>
      <c r="W195" s="153"/>
      <c r="X195" s="153" t="s">
        <v>267</v>
      </c>
      <c r="Y195" s="146"/>
      <c r="Z195" s="146"/>
      <c r="AA195" s="146"/>
      <c r="AB195" s="146"/>
      <c r="AC195" s="146"/>
      <c r="AD195" s="146"/>
      <c r="AE195" s="146"/>
      <c r="AF195" s="146"/>
      <c r="AG195" s="146" t="s">
        <v>268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1" x14ac:dyDescent="0.2">
      <c r="A196" s="151"/>
      <c r="B196" s="152"/>
      <c r="C196" s="183" t="s">
        <v>398</v>
      </c>
      <c r="D196" s="181"/>
      <c r="E196" s="182">
        <v>225.85391999999999</v>
      </c>
      <c r="F196" s="153"/>
      <c r="G196" s="153"/>
      <c r="H196" s="153"/>
      <c r="I196" s="153"/>
      <c r="J196" s="153"/>
      <c r="K196" s="153"/>
      <c r="L196" s="153"/>
      <c r="M196" s="153"/>
      <c r="N196" s="153"/>
      <c r="O196" s="153"/>
      <c r="P196" s="153"/>
      <c r="Q196" s="153"/>
      <c r="R196" s="153"/>
      <c r="S196" s="153"/>
      <c r="T196" s="153"/>
      <c r="U196" s="153"/>
      <c r="V196" s="153"/>
      <c r="W196" s="153"/>
      <c r="X196" s="153"/>
      <c r="Y196" s="146"/>
      <c r="Z196" s="146"/>
      <c r="AA196" s="146"/>
      <c r="AB196" s="146"/>
      <c r="AC196" s="146"/>
      <c r="AD196" s="146"/>
      <c r="AE196" s="146"/>
      <c r="AF196" s="146"/>
      <c r="AG196" s="146" t="s">
        <v>137</v>
      </c>
      <c r="AH196" s="146">
        <v>0</v>
      </c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 ht="22.5" outlineLevel="1" x14ac:dyDescent="0.2">
      <c r="A197" s="162">
        <v>80</v>
      </c>
      <c r="B197" s="163" t="s">
        <v>399</v>
      </c>
      <c r="C197" s="177" t="s">
        <v>400</v>
      </c>
      <c r="D197" s="164" t="s">
        <v>368</v>
      </c>
      <c r="E197" s="165">
        <v>481.62491999999997</v>
      </c>
      <c r="F197" s="166"/>
      <c r="G197" s="167">
        <f>ROUND(E197*F197,2)</f>
        <v>0</v>
      </c>
      <c r="H197" s="154"/>
      <c r="I197" s="153">
        <f>ROUND(E197*H197,2)</f>
        <v>0</v>
      </c>
      <c r="J197" s="154"/>
      <c r="K197" s="153">
        <f>ROUND(E197*J197,2)</f>
        <v>0</v>
      </c>
      <c r="L197" s="153">
        <v>21</v>
      </c>
      <c r="M197" s="153">
        <f>G197*(1+L197/100)</f>
        <v>0</v>
      </c>
      <c r="N197" s="153">
        <v>1E-3</v>
      </c>
      <c r="O197" s="153">
        <f>ROUND(E197*N197,2)</f>
        <v>0.48</v>
      </c>
      <c r="P197" s="153">
        <v>0</v>
      </c>
      <c r="Q197" s="153">
        <f>ROUND(E197*P197,2)</f>
        <v>0</v>
      </c>
      <c r="R197" s="153"/>
      <c r="S197" s="153" t="s">
        <v>263</v>
      </c>
      <c r="T197" s="153" t="s">
        <v>122</v>
      </c>
      <c r="U197" s="153">
        <v>0</v>
      </c>
      <c r="V197" s="153">
        <f>ROUND(E197*U197,2)</f>
        <v>0</v>
      </c>
      <c r="W197" s="153"/>
      <c r="X197" s="153" t="s">
        <v>267</v>
      </c>
      <c r="Y197" s="146"/>
      <c r="Z197" s="146"/>
      <c r="AA197" s="146"/>
      <c r="AB197" s="146"/>
      <c r="AC197" s="146"/>
      <c r="AD197" s="146"/>
      <c r="AE197" s="146"/>
      <c r="AF197" s="146"/>
      <c r="AG197" s="146" t="s">
        <v>268</v>
      </c>
      <c r="AH197" s="146"/>
      <c r="AI197" s="146"/>
      <c r="AJ197" s="146"/>
      <c r="AK197" s="146"/>
      <c r="AL197" s="146"/>
      <c r="AM197" s="146"/>
      <c r="AN197" s="146"/>
      <c r="AO197" s="146"/>
      <c r="AP197" s="146"/>
      <c r="AQ197" s="146"/>
      <c r="AR197" s="146"/>
      <c r="AS197" s="146"/>
      <c r="AT197" s="146"/>
      <c r="AU197" s="146"/>
      <c r="AV197" s="146"/>
      <c r="AW197" s="146"/>
      <c r="AX197" s="146"/>
      <c r="AY197" s="146"/>
      <c r="AZ197" s="146"/>
      <c r="BA197" s="146"/>
      <c r="BB197" s="146"/>
      <c r="BC197" s="146"/>
      <c r="BD197" s="146"/>
      <c r="BE197" s="146"/>
      <c r="BF197" s="146"/>
      <c r="BG197" s="146"/>
      <c r="BH197" s="146"/>
    </row>
    <row r="198" spans="1:60" outlineLevel="1" x14ac:dyDescent="0.2">
      <c r="A198" s="151"/>
      <c r="B198" s="152"/>
      <c r="C198" s="183" t="s">
        <v>401</v>
      </c>
      <c r="D198" s="181"/>
      <c r="E198" s="182">
        <v>481.62491999999997</v>
      </c>
      <c r="F198" s="153"/>
      <c r="G198" s="153"/>
      <c r="H198" s="153"/>
      <c r="I198" s="153"/>
      <c r="J198" s="153"/>
      <c r="K198" s="153"/>
      <c r="L198" s="153"/>
      <c r="M198" s="153"/>
      <c r="N198" s="153"/>
      <c r="O198" s="153"/>
      <c r="P198" s="153"/>
      <c r="Q198" s="153"/>
      <c r="R198" s="153"/>
      <c r="S198" s="153"/>
      <c r="T198" s="153"/>
      <c r="U198" s="153"/>
      <c r="V198" s="153"/>
      <c r="W198" s="153"/>
      <c r="X198" s="153"/>
      <c r="Y198" s="146"/>
      <c r="Z198" s="146"/>
      <c r="AA198" s="146"/>
      <c r="AB198" s="146"/>
      <c r="AC198" s="146"/>
      <c r="AD198" s="146"/>
      <c r="AE198" s="146"/>
      <c r="AF198" s="146"/>
      <c r="AG198" s="146" t="s">
        <v>137</v>
      </c>
      <c r="AH198" s="146">
        <v>0</v>
      </c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 outlineLevel="1" x14ac:dyDescent="0.2">
      <c r="A199" s="168">
        <v>81</v>
      </c>
      <c r="B199" s="169" t="s">
        <v>402</v>
      </c>
      <c r="C199" s="176" t="s">
        <v>403</v>
      </c>
      <c r="D199" s="170" t="s">
        <v>220</v>
      </c>
      <c r="E199" s="171">
        <v>2.0220099999999999</v>
      </c>
      <c r="F199" s="172"/>
      <c r="G199" s="173">
        <f>ROUND(E199*F199,2)</f>
        <v>0</v>
      </c>
      <c r="H199" s="154"/>
      <c r="I199" s="153">
        <f>ROUND(E199*H199,2)</f>
        <v>0</v>
      </c>
      <c r="J199" s="154"/>
      <c r="K199" s="153">
        <f>ROUND(E199*J199,2)</f>
        <v>0</v>
      </c>
      <c r="L199" s="153">
        <v>21</v>
      </c>
      <c r="M199" s="153">
        <f>G199*(1+L199/100)</f>
        <v>0</v>
      </c>
      <c r="N199" s="153">
        <v>0</v>
      </c>
      <c r="O199" s="153">
        <f>ROUND(E199*N199,2)</f>
        <v>0</v>
      </c>
      <c r="P199" s="153">
        <v>0</v>
      </c>
      <c r="Q199" s="153">
        <f>ROUND(E199*P199,2)</f>
        <v>0</v>
      </c>
      <c r="R199" s="153"/>
      <c r="S199" s="153" t="s">
        <v>121</v>
      </c>
      <c r="T199" s="153" t="s">
        <v>121</v>
      </c>
      <c r="U199" s="153">
        <v>3.327</v>
      </c>
      <c r="V199" s="153">
        <f>ROUND(E199*U199,2)</f>
        <v>6.73</v>
      </c>
      <c r="W199" s="153"/>
      <c r="X199" s="153" t="s">
        <v>336</v>
      </c>
      <c r="Y199" s="146"/>
      <c r="Z199" s="146"/>
      <c r="AA199" s="146"/>
      <c r="AB199" s="146"/>
      <c r="AC199" s="146"/>
      <c r="AD199" s="146"/>
      <c r="AE199" s="146"/>
      <c r="AF199" s="146"/>
      <c r="AG199" s="146" t="s">
        <v>337</v>
      </c>
      <c r="AH199" s="146"/>
      <c r="AI199" s="146"/>
      <c r="AJ199" s="146"/>
      <c r="AK199" s="146"/>
      <c r="AL199" s="146"/>
      <c r="AM199" s="146"/>
      <c r="AN199" s="146"/>
      <c r="AO199" s="146"/>
      <c r="AP199" s="146"/>
      <c r="AQ199" s="146"/>
      <c r="AR199" s="146"/>
      <c r="AS199" s="146"/>
      <c r="AT199" s="146"/>
      <c r="AU199" s="146"/>
      <c r="AV199" s="146"/>
      <c r="AW199" s="146"/>
      <c r="AX199" s="146"/>
      <c r="AY199" s="146"/>
      <c r="AZ199" s="146"/>
      <c r="BA199" s="146"/>
      <c r="BB199" s="146"/>
      <c r="BC199" s="146"/>
      <c r="BD199" s="146"/>
      <c r="BE199" s="146"/>
      <c r="BF199" s="146"/>
      <c r="BG199" s="146"/>
      <c r="BH199" s="146"/>
    </row>
    <row r="200" spans="1:60" outlineLevel="1" x14ac:dyDescent="0.2">
      <c r="A200" s="168">
        <v>82</v>
      </c>
      <c r="B200" s="169" t="s">
        <v>404</v>
      </c>
      <c r="C200" s="176" t="s">
        <v>405</v>
      </c>
      <c r="D200" s="170" t="s">
        <v>220</v>
      </c>
      <c r="E200" s="171">
        <v>2.0220099999999999</v>
      </c>
      <c r="F200" s="172"/>
      <c r="G200" s="173">
        <f>ROUND(E200*F200,2)</f>
        <v>0</v>
      </c>
      <c r="H200" s="154"/>
      <c r="I200" s="153">
        <f>ROUND(E200*H200,2)</f>
        <v>0</v>
      </c>
      <c r="J200" s="154"/>
      <c r="K200" s="153">
        <f>ROUND(E200*J200,2)</f>
        <v>0</v>
      </c>
      <c r="L200" s="153">
        <v>21</v>
      </c>
      <c r="M200" s="153">
        <f>G200*(1+L200/100)</f>
        <v>0</v>
      </c>
      <c r="N200" s="153">
        <v>0</v>
      </c>
      <c r="O200" s="153">
        <f>ROUND(E200*N200,2)</f>
        <v>0</v>
      </c>
      <c r="P200" s="153">
        <v>0</v>
      </c>
      <c r="Q200" s="153">
        <f>ROUND(E200*P200,2)</f>
        <v>0</v>
      </c>
      <c r="R200" s="153"/>
      <c r="S200" s="153" t="s">
        <v>121</v>
      </c>
      <c r="T200" s="153" t="s">
        <v>121</v>
      </c>
      <c r="U200" s="153">
        <v>0.95</v>
      </c>
      <c r="V200" s="153">
        <f>ROUND(E200*U200,2)</f>
        <v>1.92</v>
      </c>
      <c r="W200" s="153"/>
      <c r="X200" s="153" t="s">
        <v>336</v>
      </c>
      <c r="Y200" s="146"/>
      <c r="Z200" s="146"/>
      <c r="AA200" s="146"/>
      <c r="AB200" s="146"/>
      <c r="AC200" s="146"/>
      <c r="AD200" s="146"/>
      <c r="AE200" s="146"/>
      <c r="AF200" s="146"/>
      <c r="AG200" s="146" t="s">
        <v>337</v>
      </c>
      <c r="AH200" s="146"/>
      <c r="AI200" s="146"/>
      <c r="AJ200" s="146"/>
      <c r="AK200" s="146"/>
      <c r="AL200" s="146"/>
      <c r="AM200" s="146"/>
      <c r="AN200" s="146"/>
      <c r="AO200" s="146"/>
      <c r="AP200" s="146"/>
      <c r="AQ200" s="146"/>
      <c r="AR200" s="146"/>
      <c r="AS200" s="146"/>
      <c r="AT200" s="146"/>
      <c r="AU200" s="146"/>
      <c r="AV200" s="146"/>
      <c r="AW200" s="146"/>
      <c r="AX200" s="146"/>
      <c r="AY200" s="146"/>
      <c r="AZ200" s="146"/>
      <c r="BA200" s="146"/>
      <c r="BB200" s="146"/>
      <c r="BC200" s="146"/>
      <c r="BD200" s="146"/>
      <c r="BE200" s="146"/>
      <c r="BF200" s="146"/>
      <c r="BG200" s="146"/>
      <c r="BH200" s="146"/>
    </row>
    <row r="201" spans="1:60" outlineLevel="1" x14ac:dyDescent="0.2">
      <c r="A201" s="156" t="s">
        <v>116</v>
      </c>
      <c r="B201" s="157" t="s">
        <v>685</v>
      </c>
      <c r="C201" s="175" t="s">
        <v>686</v>
      </c>
      <c r="D201" s="158"/>
      <c r="E201" s="159"/>
      <c r="F201" s="160"/>
      <c r="G201" s="161">
        <f>SUMIF(AG202:AG203,"&lt;&gt;NOR",G202:G203)</f>
        <v>0</v>
      </c>
      <c r="H201" s="155"/>
      <c r="I201" s="155">
        <f>SUM(I202:I203)</f>
        <v>0</v>
      </c>
      <c r="J201" s="155"/>
      <c r="K201" s="155">
        <f>SUM(K202:K203)</f>
        <v>0</v>
      </c>
      <c r="L201" s="155"/>
      <c r="M201" s="155">
        <f>SUM(M202:M203)</f>
        <v>0</v>
      </c>
      <c r="N201" s="155"/>
      <c r="O201" s="155">
        <f>SUM(O202:O203)</f>
        <v>0</v>
      </c>
      <c r="P201" s="155"/>
      <c r="Q201" s="155">
        <f>SUM(Q202:Q203)</f>
        <v>0</v>
      </c>
      <c r="R201" s="155"/>
      <c r="S201" s="155"/>
      <c r="T201" s="155"/>
      <c r="U201" s="155"/>
      <c r="V201" s="155">
        <f>SUM(V202:V203)</f>
        <v>0</v>
      </c>
      <c r="W201" s="155"/>
      <c r="X201" s="155"/>
      <c r="AG201" t="s">
        <v>117</v>
      </c>
      <c r="AI201" s="146"/>
      <c r="AJ201" s="146"/>
      <c r="AK201" s="146"/>
      <c r="AL201" s="146"/>
      <c r="AM201" s="146"/>
      <c r="AN201" s="146"/>
      <c r="AO201" s="146"/>
      <c r="AP201" s="146"/>
      <c r="AQ201" s="146"/>
      <c r="AR201" s="146"/>
      <c r="AS201" s="146"/>
      <c r="AT201" s="146"/>
      <c r="AU201" s="146"/>
      <c r="AV201" s="146"/>
      <c r="AW201" s="146"/>
      <c r="AX201" s="146"/>
      <c r="AY201" s="146"/>
      <c r="AZ201" s="146"/>
      <c r="BA201" s="146"/>
      <c r="BB201" s="146"/>
      <c r="BC201" s="146"/>
      <c r="BD201" s="146"/>
      <c r="BE201" s="146"/>
      <c r="BF201" s="146"/>
      <c r="BG201" s="146"/>
      <c r="BH201" s="146"/>
    </row>
    <row r="202" spans="1:60" ht="45" outlineLevel="1" x14ac:dyDescent="0.2">
      <c r="A202" s="162">
        <v>83</v>
      </c>
      <c r="B202" s="163" t="s">
        <v>687</v>
      </c>
      <c r="C202" s="177" t="s">
        <v>688</v>
      </c>
      <c r="D202" s="164" t="s">
        <v>182</v>
      </c>
      <c r="E202" s="165">
        <v>28.26</v>
      </c>
      <c r="F202" s="166"/>
      <c r="G202" s="167">
        <f>ROUND(E202*F202,2)</f>
        <v>0</v>
      </c>
      <c r="H202" s="154"/>
      <c r="I202" s="153">
        <f>ROUND(E202*H202,2)</f>
        <v>0</v>
      </c>
      <c r="J202" s="154"/>
      <c r="K202" s="153">
        <f>ROUND(E202*J202,2)</f>
        <v>0</v>
      </c>
      <c r="L202" s="153">
        <v>21</v>
      </c>
      <c r="M202" s="153">
        <f>G202*(1+L202/100)</f>
        <v>0</v>
      </c>
      <c r="N202" s="153">
        <v>0</v>
      </c>
      <c r="O202" s="153">
        <f>ROUND(E202*N202,2)</f>
        <v>0</v>
      </c>
      <c r="P202" s="153">
        <v>0</v>
      </c>
      <c r="Q202" s="153">
        <f>ROUND(E202*P202,2)</f>
        <v>0</v>
      </c>
      <c r="R202" s="153"/>
      <c r="S202" s="153" t="s">
        <v>263</v>
      </c>
      <c r="T202" s="153" t="s">
        <v>122</v>
      </c>
      <c r="U202" s="153">
        <v>0</v>
      </c>
      <c r="V202" s="153">
        <f>ROUND(E202*U202,2)</f>
        <v>0</v>
      </c>
      <c r="W202" s="153"/>
      <c r="X202" s="153" t="s">
        <v>134</v>
      </c>
      <c r="Y202" s="146"/>
      <c r="Z202" s="146"/>
      <c r="AA202" s="146"/>
      <c r="AB202" s="146"/>
      <c r="AC202" s="146"/>
      <c r="AD202" s="146"/>
      <c r="AE202" s="146"/>
      <c r="AF202" s="146"/>
      <c r="AG202" s="146" t="s">
        <v>135</v>
      </c>
      <c r="AH202" s="146"/>
      <c r="AI202" s="146"/>
      <c r="AJ202" s="146"/>
      <c r="AK202" s="146"/>
      <c r="AL202" s="146"/>
      <c r="AM202" s="146"/>
      <c r="AN202" s="146"/>
      <c r="AO202" s="146"/>
      <c r="AP202" s="146"/>
      <c r="AQ202" s="146"/>
      <c r="AR202" s="146"/>
      <c r="AS202" s="146"/>
      <c r="AT202" s="146"/>
      <c r="AU202" s="146"/>
      <c r="AV202" s="146"/>
      <c r="AW202" s="146"/>
      <c r="AX202" s="146"/>
      <c r="AY202" s="146"/>
      <c r="AZ202" s="146"/>
      <c r="BA202" s="146"/>
      <c r="BB202" s="146"/>
      <c r="BC202" s="146"/>
      <c r="BD202" s="146"/>
      <c r="BE202" s="146"/>
      <c r="BF202" s="146"/>
      <c r="BG202" s="146"/>
      <c r="BH202" s="146"/>
    </row>
    <row r="203" spans="1:60" ht="12" customHeight="1" outlineLevel="1" x14ac:dyDescent="0.2">
      <c r="A203" s="151"/>
      <c r="B203" s="152"/>
      <c r="C203" s="183" t="s">
        <v>689</v>
      </c>
      <c r="D203" s="181"/>
      <c r="E203" s="182">
        <v>28.26</v>
      </c>
      <c r="F203" s="153"/>
      <c r="G203" s="153"/>
      <c r="H203" s="153"/>
      <c r="I203" s="153"/>
      <c r="J203" s="153"/>
      <c r="K203" s="153"/>
      <c r="L203" s="153"/>
      <c r="M203" s="153"/>
      <c r="N203" s="153"/>
      <c r="O203" s="153"/>
      <c r="P203" s="153"/>
      <c r="Q203" s="153"/>
      <c r="R203" s="153"/>
      <c r="S203" s="153"/>
      <c r="T203" s="153"/>
      <c r="U203" s="153"/>
      <c r="V203" s="153"/>
      <c r="W203" s="153"/>
      <c r="X203" s="153"/>
      <c r="Y203" s="146"/>
      <c r="Z203" s="146"/>
      <c r="AA203" s="146"/>
      <c r="AB203" s="146"/>
      <c r="AC203" s="146"/>
      <c r="AD203" s="146"/>
      <c r="AE203" s="146"/>
      <c r="AF203" s="146"/>
      <c r="AG203" s="146" t="s">
        <v>137</v>
      </c>
      <c r="AH203" s="146">
        <v>0</v>
      </c>
      <c r="AI203" s="146"/>
      <c r="AJ203" s="146"/>
      <c r="AK203" s="146"/>
      <c r="AL203" s="146"/>
      <c r="AM203" s="146"/>
      <c r="AN203" s="146"/>
      <c r="AO203" s="146"/>
      <c r="AP203" s="146"/>
      <c r="AQ203" s="146"/>
      <c r="AR203" s="146"/>
      <c r="AS203" s="146"/>
      <c r="AT203" s="146"/>
      <c r="AU203" s="146"/>
      <c r="AV203" s="146"/>
      <c r="AW203" s="146"/>
      <c r="AX203" s="146"/>
      <c r="AY203" s="146"/>
      <c r="AZ203" s="146"/>
      <c r="BA203" s="146"/>
      <c r="BB203" s="146"/>
      <c r="BC203" s="146"/>
      <c r="BD203" s="146"/>
      <c r="BE203" s="146"/>
      <c r="BF203" s="146"/>
      <c r="BG203" s="146"/>
      <c r="BH203" s="146"/>
    </row>
    <row r="204" spans="1:60" x14ac:dyDescent="0.2">
      <c r="A204" s="156" t="s">
        <v>116</v>
      </c>
      <c r="B204" s="157" t="s">
        <v>79</v>
      </c>
      <c r="C204" s="175" t="s">
        <v>80</v>
      </c>
      <c r="D204" s="158"/>
      <c r="E204" s="159"/>
      <c r="F204" s="160"/>
      <c r="G204" s="161">
        <f>SUMIF(AG205:AG208,"&lt;&gt;NOR",G205:G208)</f>
        <v>0</v>
      </c>
      <c r="H204" s="155"/>
      <c r="I204" s="155">
        <f>SUM(I205:I208)</f>
        <v>0</v>
      </c>
      <c r="J204" s="155"/>
      <c r="K204" s="155">
        <f>SUM(K205:K208)</f>
        <v>0</v>
      </c>
      <c r="L204" s="155"/>
      <c r="M204" s="155">
        <f>SUM(M205:M208)</f>
        <v>0</v>
      </c>
      <c r="N204" s="155"/>
      <c r="O204" s="155">
        <f>SUM(O205:O208)</f>
        <v>0</v>
      </c>
      <c r="P204" s="155"/>
      <c r="Q204" s="155">
        <f>SUM(Q205:Q208)</f>
        <v>0</v>
      </c>
      <c r="R204" s="155"/>
      <c r="S204" s="155"/>
      <c r="T204" s="155"/>
      <c r="U204" s="155"/>
      <c r="V204" s="155">
        <f>SUM(V205:V208)</f>
        <v>0</v>
      </c>
      <c r="W204" s="155"/>
      <c r="X204" s="155"/>
      <c r="AG204" t="s">
        <v>117</v>
      </c>
    </row>
    <row r="205" spans="1:60" ht="22.5" outlineLevel="1" x14ac:dyDescent="0.2">
      <c r="A205" s="168">
        <v>84</v>
      </c>
      <c r="B205" s="169" t="s">
        <v>406</v>
      </c>
      <c r="C205" s="176" t="s">
        <v>407</v>
      </c>
      <c r="D205" s="170" t="s">
        <v>379</v>
      </c>
      <c r="E205" s="171">
        <v>1</v>
      </c>
      <c r="F205" s="172"/>
      <c r="G205" s="173">
        <f>ROUND(E205*F205,2)</f>
        <v>0</v>
      </c>
      <c r="H205" s="154"/>
      <c r="I205" s="153">
        <f>ROUND(E205*H205,2)</f>
        <v>0</v>
      </c>
      <c r="J205" s="154"/>
      <c r="K205" s="153">
        <f>ROUND(E205*J205,2)</f>
        <v>0</v>
      </c>
      <c r="L205" s="153">
        <v>21</v>
      </c>
      <c r="M205" s="153">
        <f>G205*(1+L205/100)</f>
        <v>0</v>
      </c>
      <c r="N205" s="153">
        <v>0</v>
      </c>
      <c r="O205" s="153">
        <f>ROUND(E205*N205,2)</f>
        <v>0</v>
      </c>
      <c r="P205" s="153">
        <v>0</v>
      </c>
      <c r="Q205" s="153">
        <f>ROUND(E205*P205,2)</f>
        <v>0</v>
      </c>
      <c r="R205" s="153"/>
      <c r="S205" s="153" t="s">
        <v>263</v>
      </c>
      <c r="T205" s="153" t="s">
        <v>122</v>
      </c>
      <c r="U205" s="153">
        <v>0</v>
      </c>
      <c r="V205" s="153">
        <f>ROUND(E205*U205,2)</f>
        <v>0</v>
      </c>
      <c r="W205" s="153"/>
      <c r="X205" s="153" t="s">
        <v>134</v>
      </c>
      <c r="Y205" s="146"/>
      <c r="Z205" s="146"/>
      <c r="AA205" s="146"/>
      <c r="AB205" s="146"/>
      <c r="AC205" s="146"/>
      <c r="AD205" s="146"/>
      <c r="AE205" s="146"/>
      <c r="AF205" s="146"/>
      <c r="AG205" s="146" t="s">
        <v>135</v>
      </c>
      <c r="AH205" s="146"/>
      <c r="AI205" s="146"/>
      <c r="AJ205" s="146"/>
      <c r="AK205" s="146"/>
      <c r="AL205" s="146"/>
      <c r="AM205" s="146"/>
      <c r="AN205" s="146"/>
      <c r="AO205" s="146"/>
      <c r="AP205" s="146"/>
      <c r="AQ205" s="146"/>
      <c r="AR205" s="146"/>
      <c r="AS205" s="146"/>
      <c r="AT205" s="146"/>
      <c r="AU205" s="146"/>
      <c r="AV205" s="146"/>
      <c r="AW205" s="146"/>
      <c r="AX205" s="146"/>
      <c r="AY205" s="146"/>
      <c r="AZ205" s="146"/>
      <c r="BA205" s="146"/>
      <c r="BB205" s="146"/>
      <c r="BC205" s="146"/>
      <c r="BD205" s="146"/>
      <c r="BE205" s="146"/>
      <c r="BF205" s="146"/>
      <c r="BG205" s="146"/>
      <c r="BH205" s="146"/>
    </row>
    <row r="206" spans="1:60" outlineLevel="1" x14ac:dyDescent="0.2">
      <c r="A206" s="168">
        <v>85</v>
      </c>
      <c r="B206" s="169" t="s">
        <v>408</v>
      </c>
      <c r="C206" s="176" t="s">
        <v>409</v>
      </c>
      <c r="D206" s="170" t="s">
        <v>379</v>
      </c>
      <c r="E206" s="171">
        <v>1</v>
      </c>
      <c r="F206" s="172"/>
      <c r="G206" s="173">
        <f>ROUND(E206*F206,2)</f>
        <v>0</v>
      </c>
      <c r="H206" s="154"/>
      <c r="I206" s="153">
        <f>ROUND(E206*H206,2)</f>
        <v>0</v>
      </c>
      <c r="J206" s="154"/>
      <c r="K206" s="153">
        <f>ROUND(E206*J206,2)</f>
        <v>0</v>
      </c>
      <c r="L206" s="153">
        <v>21</v>
      </c>
      <c r="M206" s="153">
        <f>G206*(1+L206/100)</f>
        <v>0</v>
      </c>
      <c r="N206" s="153">
        <v>0</v>
      </c>
      <c r="O206" s="153">
        <f>ROUND(E206*N206,2)</f>
        <v>0</v>
      </c>
      <c r="P206" s="153">
        <v>0</v>
      </c>
      <c r="Q206" s="153">
        <f>ROUND(E206*P206,2)</f>
        <v>0</v>
      </c>
      <c r="R206" s="153"/>
      <c r="S206" s="153" t="s">
        <v>263</v>
      </c>
      <c r="T206" s="153" t="s">
        <v>122</v>
      </c>
      <c r="U206" s="153">
        <v>0</v>
      </c>
      <c r="V206" s="153">
        <f>ROUND(E206*U206,2)</f>
        <v>0</v>
      </c>
      <c r="W206" s="153"/>
      <c r="X206" s="153" t="s">
        <v>134</v>
      </c>
      <c r="Y206" s="146"/>
      <c r="Z206" s="146"/>
      <c r="AA206" s="146"/>
      <c r="AB206" s="146"/>
      <c r="AC206" s="146"/>
      <c r="AD206" s="146"/>
      <c r="AE206" s="146"/>
      <c r="AF206" s="146"/>
      <c r="AG206" s="146" t="s">
        <v>135</v>
      </c>
      <c r="AH206" s="146"/>
      <c r="AI206" s="146"/>
      <c r="AJ206" s="146"/>
      <c r="AK206" s="146"/>
      <c r="AL206" s="146"/>
      <c r="AM206" s="146"/>
      <c r="AN206" s="146"/>
      <c r="AO206" s="146"/>
      <c r="AP206" s="146"/>
      <c r="AQ206" s="146"/>
      <c r="AR206" s="146"/>
      <c r="AS206" s="146"/>
      <c r="AT206" s="146"/>
      <c r="AU206" s="146"/>
      <c r="AV206" s="146"/>
      <c r="AW206" s="146"/>
      <c r="AX206" s="146"/>
      <c r="AY206" s="146"/>
      <c r="AZ206" s="146"/>
      <c r="BA206" s="146"/>
      <c r="BB206" s="146"/>
      <c r="BC206" s="146"/>
      <c r="BD206" s="146"/>
      <c r="BE206" s="146"/>
      <c r="BF206" s="146"/>
      <c r="BG206" s="146"/>
      <c r="BH206" s="146"/>
    </row>
    <row r="207" spans="1:60" outlineLevel="1" x14ac:dyDescent="0.2">
      <c r="A207" s="168">
        <v>86</v>
      </c>
      <c r="B207" s="169" t="s">
        <v>410</v>
      </c>
      <c r="C207" s="176" t="s">
        <v>411</v>
      </c>
      <c r="D207" s="170" t="s">
        <v>379</v>
      </c>
      <c r="E207" s="171">
        <v>1</v>
      </c>
      <c r="F207" s="172"/>
      <c r="G207" s="173">
        <f>ROUND(E207*F207,2)</f>
        <v>0</v>
      </c>
      <c r="H207" s="154"/>
      <c r="I207" s="153">
        <f>ROUND(E207*H207,2)</f>
        <v>0</v>
      </c>
      <c r="J207" s="154"/>
      <c r="K207" s="153">
        <f>ROUND(E207*J207,2)</f>
        <v>0</v>
      </c>
      <c r="L207" s="153">
        <v>21</v>
      </c>
      <c r="M207" s="153">
        <f>G207*(1+L207/100)</f>
        <v>0</v>
      </c>
      <c r="N207" s="153">
        <v>0</v>
      </c>
      <c r="O207" s="153">
        <f>ROUND(E207*N207,2)</f>
        <v>0</v>
      </c>
      <c r="P207" s="153">
        <v>0</v>
      </c>
      <c r="Q207" s="153">
        <f>ROUND(E207*P207,2)</f>
        <v>0</v>
      </c>
      <c r="R207" s="153"/>
      <c r="S207" s="153" t="s">
        <v>263</v>
      </c>
      <c r="T207" s="153" t="s">
        <v>122</v>
      </c>
      <c r="U207" s="153">
        <v>0</v>
      </c>
      <c r="V207" s="153">
        <f>ROUND(E207*U207,2)</f>
        <v>0</v>
      </c>
      <c r="W207" s="153"/>
      <c r="X207" s="153" t="s">
        <v>134</v>
      </c>
      <c r="Y207" s="146"/>
      <c r="Z207" s="146"/>
      <c r="AA207" s="146"/>
      <c r="AB207" s="146"/>
      <c r="AC207" s="146"/>
      <c r="AD207" s="146"/>
      <c r="AE207" s="146"/>
      <c r="AF207" s="146"/>
      <c r="AG207" s="146" t="s">
        <v>135</v>
      </c>
      <c r="AH207" s="146"/>
      <c r="AI207" s="146"/>
      <c r="AJ207" s="146"/>
      <c r="AK207" s="146"/>
      <c r="AL207" s="146"/>
      <c r="AM207" s="146"/>
      <c r="AN207" s="146"/>
      <c r="AO207" s="146"/>
      <c r="AP207" s="146"/>
      <c r="AQ207" s="146"/>
      <c r="AR207" s="146"/>
      <c r="AS207" s="146"/>
      <c r="AT207" s="146"/>
      <c r="AU207" s="146"/>
      <c r="AV207" s="146"/>
      <c r="AW207" s="146"/>
      <c r="AX207" s="146"/>
      <c r="AY207" s="146"/>
      <c r="AZ207" s="146"/>
      <c r="BA207" s="146"/>
      <c r="BB207" s="146"/>
      <c r="BC207" s="146"/>
      <c r="BD207" s="146"/>
      <c r="BE207" s="146"/>
      <c r="BF207" s="146"/>
      <c r="BG207" s="146"/>
      <c r="BH207" s="146"/>
    </row>
    <row r="208" spans="1:60" outlineLevel="1" x14ac:dyDescent="0.2">
      <c r="A208" s="168">
        <v>87</v>
      </c>
      <c r="B208" s="169" t="s">
        <v>412</v>
      </c>
      <c r="C208" s="176" t="s">
        <v>413</v>
      </c>
      <c r="D208" s="170" t="s">
        <v>379</v>
      </c>
      <c r="E208" s="171">
        <v>1</v>
      </c>
      <c r="F208" s="172"/>
      <c r="G208" s="173">
        <f>ROUND(E208*F208,2)</f>
        <v>0</v>
      </c>
      <c r="H208" s="154"/>
      <c r="I208" s="153">
        <f>ROUND(E208*H208,2)</f>
        <v>0</v>
      </c>
      <c r="J208" s="154"/>
      <c r="K208" s="153">
        <f>ROUND(E208*J208,2)</f>
        <v>0</v>
      </c>
      <c r="L208" s="153">
        <v>21</v>
      </c>
      <c r="M208" s="153">
        <f>G208*(1+L208/100)</f>
        <v>0</v>
      </c>
      <c r="N208" s="153">
        <v>0</v>
      </c>
      <c r="O208" s="153">
        <f>ROUND(E208*N208,2)</f>
        <v>0</v>
      </c>
      <c r="P208" s="153">
        <v>0</v>
      </c>
      <c r="Q208" s="153">
        <f>ROUND(E208*P208,2)</f>
        <v>0</v>
      </c>
      <c r="R208" s="153"/>
      <c r="S208" s="153" t="s">
        <v>263</v>
      </c>
      <c r="T208" s="153" t="s">
        <v>122</v>
      </c>
      <c r="U208" s="153">
        <v>0</v>
      </c>
      <c r="V208" s="153">
        <f>ROUND(E208*U208,2)</f>
        <v>0</v>
      </c>
      <c r="W208" s="153"/>
      <c r="X208" s="153" t="s">
        <v>134</v>
      </c>
      <c r="Y208" s="146"/>
      <c r="Z208" s="146"/>
      <c r="AA208" s="146"/>
      <c r="AB208" s="146"/>
      <c r="AC208" s="146"/>
      <c r="AD208" s="146"/>
      <c r="AE208" s="146"/>
      <c r="AF208" s="146"/>
      <c r="AG208" s="146" t="s">
        <v>135</v>
      </c>
      <c r="AH208" s="146"/>
      <c r="AI208" s="146"/>
      <c r="AJ208" s="146"/>
      <c r="AK208" s="146"/>
      <c r="AL208" s="146"/>
      <c r="AM208" s="146"/>
      <c r="AN208" s="146"/>
      <c r="AO208" s="146"/>
      <c r="AP208" s="146"/>
      <c r="AQ208" s="146"/>
      <c r="AR208" s="146"/>
      <c r="AS208" s="146"/>
      <c r="AT208" s="146"/>
      <c r="AU208" s="146"/>
      <c r="AV208" s="146"/>
      <c r="AW208" s="146"/>
      <c r="AX208" s="146"/>
      <c r="AY208" s="146"/>
      <c r="AZ208" s="146"/>
      <c r="BA208" s="146"/>
      <c r="BB208" s="146"/>
      <c r="BC208" s="146"/>
      <c r="BD208" s="146"/>
      <c r="BE208" s="146"/>
      <c r="BF208" s="146"/>
      <c r="BG208" s="146"/>
      <c r="BH208" s="146"/>
    </row>
    <row r="209" spans="1:60" x14ac:dyDescent="0.2">
      <c r="A209" s="156" t="s">
        <v>116</v>
      </c>
      <c r="B209" s="157" t="s">
        <v>81</v>
      </c>
      <c r="C209" s="175" t="s">
        <v>82</v>
      </c>
      <c r="D209" s="158"/>
      <c r="E209" s="159"/>
      <c r="F209" s="160"/>
      <c r="G209" s="161">
        <f>SUMIF(AG210:AG214,"&lt;&gt;NOR",G210:G214)</f>
        <v>0</v>
      </c>
      <c r="H209" s="155"/>
      <c r="I209" s="155">
        <f>SUM(I210:I214)</f>
        <v>0</v>
      </c>
      <c r="J209" s="155"/>
      <c r="K209" s="155">
        <f>SUM(K210:K214)</f>
        <v>0</v>
      </c>
      <c r="L209" s="155"/>
      <c r="M209" s="155">
        <f>SUM(M210:M214)</f>
        <v>0</v>
      </c>
      <c r="N209" s="155"/>
      <c r="O209" s="155">
        <f>SUM(O210:O214)</f>
        <v>0.11</v>
      </c>
      <c r="P209" s="155"/>
      <c r="Q209" s="155">
        <f>SUM(Q210:Q214)</f>
        <v>0</v>
      </c>
      <c r="R209" s="155"/>
      <c r="S209" s="155"/>
      <c r="T209" s="155"/>
      <c r="U209" s="155"/>
      <c r="V209" s="155">
        <f>SUM(V210:V214)</f>
        <v>10.479999999999999</v>
      </c>
      <c r="W209" s="155"/>
      <c r="X209" s="155"/>
      <c r="AG209" t="s">
        <v>117</v>
      </c>
    </row>
    <row r="210" spans="1:60" outlineLevel="1" x14ac:dyDescent="0.2">
      <c r="A210" s="162">
        <v>88</v>
      </c>
      <c r="B210" s="163" t="s">
        <v>414</v>
      </c>
      <c r="C210" s="177" t="s">
        <v>415</v>
      </c>
      <c r="D210" s="164" t="s">
        <v>182</v>
      </c>
      <c r="E210" s="165">
        <v>30.876000000000001</v>
      </c>
      <c r="F210" s="166"/>
      <c r="G210" s="167">
        <f>ROUND(E210*F210,2)</f>
        <v>0</v>
      </c>
      <c r="H210" s="154"/>
      <c r="I210" s="153">
        <f>ROUND(E210*H210,2)</f>
        <v>0</v>
      </c>
      <c r="J210" s="154"/>
      <c r="K210" s="153">
        <f>ROUND(E210*J210,2)</f>
        <v>0</v>
      </c>
      <c r="L210" s="153">
        <v>21</v>
      </c>
      <c r="M210" s="153">
        <f>G210*(1+L210/100)</f>
        <v>0</v>
      </c>
      <c r="N210" s="153">
        <v>3.3899999999999998E-3</v>
      </c>
      <c r="O210" s="153">
        <f>ROUND(E210*N210,2)</f>
        <v>0.1</v>
      </c>
      <c r="P210" s="153">
        <v>0</v>
      </c>
      <c r="Q210" s="153">
        <f>ROUND(E210*P210,2)</f>
        <v>0</v>
      </c>
      <c r="R210" s="153"/>
      <c r="S210" s="153" t="s">
        <v>121</v>
      </c>
      <c r="T210" s="153" t="s">
        <v>121</v>
      </c>
      <c r="U210" s="153">
        <v>0.28470000000000001</v>
      </c>
      <c r="V210" s="153">
        <f>ROUND(E210*U210,2)</f>
        <v>8.7899999999999991</v>
      </c>
      <c r="W210" s="153"/>
      <c r="X210" s="153" t="s">
        <v>134</v>
      </c>
      <c r="Y210" s="146"/>
      <c r="Z210" s="146"/>
      <c r="AA210" s="146"/>
      <c r="AB210" s="146"/>
      <c r="AC210" s="146"/>
      <c r="AD210" s="146"/>
      <c r="AE210" s="146"/>
      <c r="AF210" s="146"/>
      <c r="AG210" s="146" t="s">
        <v>135</v>
      </c>
      <c r="AH210" s="146"/>
      <c r="AI210" s="146"/>
      <c r="AJ210" s="146"/>
      <c r="AK210" s="146"/>
      <c r="AL210" s="146"/>
      <c r="AM210" s="146"/>
      <c r="AN210" s="146"/>
      <c r="AO210" s="146"/>
      <c r="AP210" s="146"/>
      <c r="AQ210" s="146"/>
      <c r="AR210" s="146"/>
      <c r="AS210" s="146"/>
      <c r="AT210" s="146"/>
      <c r="AU210" s="146"/>
      <c r="AV210" s="146"/>
      <c r="AW210" s="146"/>
      <c r="AX210" s="146"/>
      <c r="AY210" s="146"/>
      <c r="AZ210" s="146"/>
      <c r="BA210" s="146"/>
      <c r="BB210" s="146"/>
      <c r="BC210" s="146"/>
      <c r="BD210" s="146"/>
      <c r="BE210" s="146"/>
      <c r="BF210" s="146"/>
      <c r="BG210" s="146"/>
      <c r="BH210" s="146"/>
    </row>
    <row r="211" spans="1:60" outlineLevel="1" x14ac:dyDescent="0.2">
      <c r="A211" s="151"/>
      <c r="B211" s="152"/>
      <c r="C211" s="183" t="s">
        <v>416</v>
      </c>
      <c r="D211" s="181"/>
      <c r="E211" s="182">
        <v>19.776</v>
      </c>
      <c r="F211" s="153"/>
      <c r="G211" s="153"/>
      <c r="H211" s="153"/>
      <c r="I211" s="153"/>
      <c r="J211" s="153"/>
      <c r="K211" s="153"/>
      <c r="L211" s="153"/>
      <c r="M211" s="153"/>
      <c r="N211" s="153"/>
      <c r="O211" s="153"/>
      <c r="P211" s="153"/>
      <c r="Q211" s="153"/>
      <c r="R211" s="153"/>
      <c r="S211" s="153"/>
      <c r="T211" s="153"/>
      <c r="U211" s="153"/>
      <c r="V211" s="153"/>
      <c r="W211" s="153"/>
      <c r="X211" s="153"/>
      <c r="Y211" s="146"/>
      <c r="Z211" s="146"/>
      <c r="AA211" s="146"/>
      <c r="AB211" s="146"/>
      <c r="AC211" s="146"/>
      <c r="AD211" s="146"/>
      <c r="AE211" s="146"/>
      <c r="AF211" s="146"/>
      <c r="AG211" s="146" t="s">
        <v>137</v>
      </c>
      <c r="AH211" s="146">
        <v>0</v>
      </c>
      <c r="AI211" s="146"/>
      <c r="AJ211" s="146"/>
      <c r="AK211" s="146"/>
      <c r="AL211" s="146"/>
      <c r="AM211" s="146"/>
      <c r="AN211" s="146"/>
      <c r="AO211" s="146"/>
      <c r="AP211" s="146"/>
      <c r="AQ211" s="146"/>
      <c r="AR211" s="146"/>
      <c r="AS211" s="146"/>
      <c r="AT211" s="146"/>
      <c r="AU211" s="146"/>
      <c r="AV211" s="146"/>
      <c r="AW211" s="146"/>
      <c r="AX211" s="146"/>
      <c r="AY211" s="146"/>
      <c r="AZ211" s="146"/>
      <c r="BA211" s="146"/>
      <c r="BB211" s="146"/>
      <c r="BC211" s="146"/>
      <c r="BD211" s="146"/>
      <c r="BE211" s="146"/>
      <c r="BF211" s="146"/>
      <c r="BG211" s="146"/>
      <c r="BH211" s="146"/>
    </row>
    <row r="212" spans="1:60" outlineLevel="1" x14ac:dyDescent="0.2">
      <c r="A212" s="151"/>
      <c r="B212" s="152"/>
      <c r="C212" s="183" t="s">
        <v>417</v>
      </c>
      <c r="D212" s="181"/>
      <c r="E212" s="182">
        <v>11.1</v>
      </c>
      <c r="F212" s="153"/>
      <c r="G212" s="153"/>
      <c r="H212" s="153"/>
      <c r="I212" s="153"/>
      <c r="J212" s="153"/>
      <c r="K212" s="153"/>
      <c r="L212" s="153"/>
      <c r="M212" s="153"/>
      <c r="N212" s="153"/>
      <c r="O212" s="153"/>
      <c r="P212" s="153"/>
      <c r="Q212" s="153"/>
      <c r="R212" s="153"/>
      <c r="S212" s="153"/>
      <c r="T212" s="153"/>
      <c r="U212" s="153"/>
      <c r="V212" s="153"/>
      <c r="W212" s="153"/>
      <c r="X212" s="153"/>
      <c r="Y212" s="146"/>
      <c r="Z212" s="146"/>
      <c r="AA212" s="146"/>
      <c r="AB212" s="146"/>
      <c r="AC212" s="146"/>
      <c r="AD212" s="146"/>
      <c r="AE212" s="146"/>
      <c r="AF212" s="146"/>
      <c r="AG212" s="146" t="s">
        <v>137</v>
      </c>
      <c r="AH212" s="146">
        <v>0</v>
      </c>
      <c r="AI212" s="146"/>
      <c r="AJ212" s="146"/>
      <c r="AK212" s="146"/>
      <c r="AL212" s="146"/>
      <c r="AM212" s="146"/>
      <c r="AN212" s="146"/>
      <c r="AO212" s="146"/>
      <c r="AP212" s="146"/>
      <c r="AQ212" s="146"/>
      <c r="AR212" s="146"/>
      <c r="AS212" s="146"/>
      <c r="AT212" s="146"/>
      <c r="AU212" s="146"/>
      <c r="AV212" s="146"/>
      <c r="AW212" s="146"/>
      <c r="AX212" s="146"/>
      <c r="AY212" s="146"/>
      <c r="AZ212" s="146"/>
      <c r="BA212" s="146"/>
      <c r="BB212" s="146"/>
      <c r="BC212" s="146"/>
      <c r="BD212" s="146"/>
      <c r="BE212" s="146"/>
      <c r="BF212" s="146"/>
      <c r="BG212" s="146"/>
      <c r="BH212" s="146"/>
    </row>
    <row r="213" spans="1:60" outlineLevel="1" x14ac:dyDescent="0.2">
      <c r="A213" s="162">
        <v>89</v>
      </c>
      <c r="B213" s="163" t="s">
        <v>418</v>
      </c>
      <c r="C213" s="177" t="s">
        <v>419</v>
      </c>
      <c r="D213" s="164" t="s">
        <v>182</v>
      </c>
      <c r="E213" s="165">
        <v>18.81645</v>
      </c>
      <c r="F213" s="166"/>
      <c r="G213" s="167">
        <f>ROUND(E213*F213,2)</f>
        <v>0</v>
      </c>
      <c r="H213" s="154"/>
      <c r="I213" s="153">
        <f>ROUND(E213*H213,2)</f>
        <v>0</v>
      </c>
      <c r="J213" s="154"/>
      <c r="K213" s="153">
        <f>ROUND(E213*J213,2)</f>
        <v>0</v>
      </c>
      <c r="L213" s="153">
        <v>21</v>
      </c>
      <c r="M213" s="153">
        <f>G213*(1+L213/100)</f>
        <v>0</v>
      </c>
      <c r="N213" s="153">
        <v>4.2000000000000002E-4</v>
      </c>
      <c r="O213" s="153">
        <f>ROUND(E213*N213,2)</f>
        <v>0.01</v>
      </c>
      <c r="P213" s="153">
        <v>0</v>
      </c>
      <c r="Q213" s="153">
        <f>ROUND(E213*P213,2)</f>
        <v>0</v>
      </c>
      <c r="R213" s="153"/>
      <c r="S213" s="153" t="s">
        <v>121</v>
      </c>
      <c r="T213" s="153" t="s">
        <v>121</v>
      </c>
      <c r="U213" s="153">
        <v>0.09</v>
      </c>
      <c r="V213" s="153">
        <f>ROUND(E213*U213,2)</f>
        <v>1.69</v>
      </c>
      <c r="W213" s="153"/>
      <c r="X213" s="153" t="s">
        <v>134</v>
      </c>
      <c r="Y213" s="146"/>
      <c r="Z213" s="146"/>
      <c r="AA213" s="146"/>
      <c r="AB213" s="146"/>
      <c r="AC213" s="146"/>
      <c r="AD213" s="146"/>
      <c r="AE213" s="146"/>
      <c r="AF213" s="146"/>
      <c r="AG213" s="146" t="s">
        <v>135</v>
      </c>
      <c r="AH213" s="146"/>
      <c r="AI213" s="146"/>
      <c r="AJ213" s="146"/>
      <c r="AK213" s="146"/>
      <c r="AL213" s="146"/>
      <c r="AM213" s="146"/>
      <c r="AN213" s="146"/>
      <c r="AO213" s="146"/>
      <c r="AP213" s="146"/>
      <c r="AQ213" s="146"/>
      <c r="AR213" s="146"/>
      <c r="AS213" s="146"/>
      <c r="AT213" s="146"/>
      <c r="AU213" s="146"/>
      <c r="AV213" s="146"/>
      <c r="AW213" s="146"/>
      <c r="AX213" s="146"/>
      <c r="AY213" s="146"/>
      <c r="AZ213" s="146"/>
      <c r="BA213" s="146"/>
      <c r="BB213" s="146"/>
      <c r="BC213" s="146"/>
      <c r="BD213" s="146"/>
      <c r="BE213" s="146"/>
      <c r="BF213" s="146"/>
      <c r="BG213" s="146"/>
      <c r="BH213" s="146"/>
    </row>
    <row r="214" spans="1:60" outlineLevel="1" x14ac:dyDescent="0.2">
      <c r="A214" s="151"/>
      <c r="B214" s="152"/>
      <c r="C214" s="183" t="s">
        <v>420</v>
      </c>
      <c r="D214" s="181"/>
      <c r="E214" s="182">
        <v>18.81645</v>
      </c>
      <c r="F214" s="153"/>
      <c r="G214" s="153"/>
      <c r="H214" s="153"/>
      <c r="I214" s="153"/>
      <c r="J214" s="153"/>
      <c r="K214" s="153"/>
      <c r="L214" s="153"/>
      <c r="M214" s="153"/>
      <c r="N214" s="153"/>
      <c r="O214" s="153"/>
      <c r="P214" s="153"/>
      <c r="Q214" s="153"/>
      <c r="R214" s="153"/>
      <c r="S214" s="153"/>
      <c r="T214" s="153"/>
      <c r="U214" s="153"/>
      <c r="V214" s="153"/>
      <c r="W214" s="153"/>
      <c r="X214" s="153"/>
      <c r="Y214" s="146"/>
      <c r="Z214" s="146"/>
      <c r="AA214" s="146"/>
      <c r="AB214" s="146"/>
      <c r="AC214" s="146"/>
      <c r="AD214" s="146"/>
      <c r="AE214" s="146"/>
      <c r="AF214" s="146"/>
      <c r="AG214" s="146" t="s">
        <v>137</v>
      </c>
      <c r="AH214" s="146">
        <v>0</v>
      </c>
      <c r="AI214" s="146"/>
      <c r="AJ214" s="146"/>
      <c r="AK214" s="146"/>
      <c r="AL214" s="146"/>
      <c r="AM214" s="146"/>
      <c r="AN214" s="146"/>
      <c r="AO214" s="146"/>
      <c r="AP214" s="146"/>
      <c r="AQ214" s="146"/>
      <c r="AR214" s="146"/>
      <c r="AS214" s="146"/>
      <c r="AT214" s="146"/>
      <c r="AU214" s="146"/>
      <c r="AV214" s="146"/>
      <c r="AW214" s="146"/>
      <c r="AX214" s="146"/>
      <c r="AY214" s="146"/>
      <c r="AZ214" s="146"/>
      <c r="BA214" s="146"/>
      <c r="BB214" s="146"/>
      <c r="BC214" s="146"/>
      <c r="BD214" s="146"/>
      <c r="BE214" s="146"/>
      <c r="BF214" s="146"/>
      <c r="BG214" s="146"/>
      <c r="BH214" s="146"/>
    </row>
    <row r="215" spans="1:60" x14ac:dyDescent="0.2">
      <c r="A215" s="3"/>
      <c r="B215" s="4"/>
      <c r="C215" s="178"/>
      <c r="D215" s="6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AE215">
        <v>15</v>
      </c>
      <c r="AF215">
        <v>21</v>
      </c>
      <c r="AG215" t="s">
        <v>103</v>
      </c>
    </row>
    <row r="216" spans="1:60" x14ac:dyDescent="0.2">
      <c r="A216" s="147"/>
      <c r="B216" s="148" t="s">
        <v>31</v>
      </c>
      <c r="C216" s="179"/>
      <c r="D216" s="149"/>
      <c r="E216" s="150"/>
      <c r="F216" s="150"/>
      <c r="G216" s="174">
        <f>G7+G44+G104+G116+G130+G133+G144+G153+G156+G167+G175++G201+G204+G209</f>
        <v>0</v>
      </c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AE216">
        <f>SUMIF(L7:L214,AE215,G7:G214)</f>
        <v>0</v>
      </c>
      <c r="AF216">
        <f>SUMIF(L7:L214,AF215,G7:G214)</f>
        <v>0</v>
      </c>
      <c r="AG216" t="s">
        <v>127</v>
      </c>
    </row>
    <row r="217" spans="1:60" x14ac:dyDescent="0.2">
      <c r="A217" s="3"/>
      <c r="B217" s="4"/>
      <c r="C217" s="178"/>
      <c r="D217" s="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60" x14ac:dyDescent="0.2">
      <c r="A218" s="3"/>
      <c r="B218" s="4"/>
      <c r="C218" s="178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60" x14ac:dyDescent="0.2">
      <c r="A219" s="260" t="s">
        <v>128</v>
      </c>
      <c r="B219" s="260"/>
      <c r="C219" s="261"/>
      <c r="D219" s="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60" x14ac:dyDescent="0.2">
      <c r="A220" s="241"/>
      <c r="B220" s="242"/>
      <c r="C220" s="243"/>
      <c r="D220" s="242"/>
      <c r="E220" s="242"/>
      <c r="F220" s="242"/>
      <c r="G220" s="244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AG220" t="s">
        <v>129</v>
      </c>
    </row>
    <row r="221" spans="1:60" x14ac:dyDescent="0.2">
      <c r="A221" s="245"/>
      <c r="B221" s="246"/>
      <c r="C221" s="247"/>
      <c r="D221" s="246"/>
      <c r="E221" s="246"/>
      <c r="F221" s="246"/>
      <c r="G221" s="248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60" x14ac:dyDescent="0.2">
      <c r="A222" s="245"/>
      <c r="B222" s="246"/>
      <c r="C222" s="247"/>
      <c r="D222" s="246"/>
      <c r="E222" s="246"/>
      <c r="F222" s="246"/>
      <c r="G222" s="248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60" x14ac:dyDescent="0.2">
      <c r="A223" s="245"/>
      <c r="B223" s="246"/>
      <c r="C223" s="247"/>
      <c r="D223" s="246"/>
      <c r="E223" s="246"/>
      <c r="F223" s="246"/>
      <c r="G223" s="248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60" x14ac:dyDescent="0.2">
      <c r="A224" s="249"/>
      <c r="B224" s="250"/>
      <c r="C224" s="251"/>
      <c r="D224" s="250"/>
      <c r="E224" s="250"/>
      <c r="F224" s="250"/>
      <c r="G224" s="252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33" x14ac:dyDescent="0.2">
      <c r="A225" s="3"/>
      <c r="B225" s="4"/>
      <c r="C225" s="178"/>
      <c r="D225" s="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33" x14ac:dyDescent="0.2">
      <c r="C226" s="180"/>
      <c r="D226" s="10"/>
      <c r="AG226" t="s">
        <v>130</v>
      </c>
    </row>
    <row r="227" spans="1:33" x14ac:dyDescent="0.2">
      <c r="D227" s="10"/>
    </row>
    <row r="228" spans="1:33" x14ac:dyDescent="0.2">
      <c r="D228" s="10"/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</sheetData>
  <sheetProtection algorithmName="SHA-512" hashValue="Vi5D7adj4NIeZylZClJNTgsi0pJWTHtqEML4imXQZ1kA4t1Pr8KLoAkkDugrMo7BrJB+D1DUdPj/PgNVrdmIPg==" saltValue="HNSRX2EErlIBcrro1lxlZQ==" spinCount="100000" sheet="1" autoFilter="0"/>
  <autoFilter ref="A6:G6"/>
  <mergeCells count="6">
    <mergeCell ref="A220:G224"/>
    <mergeCell ref="A1:G1"/>
    <mergeCell ref="C2:G2"/>
    <mergeCell ref="C3:G3"/>
    <mergeCell ref="C4:G4"/>
    <mergeCell ref="A219:C219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pane ySplit="6" topLeftCell="A7" activePane="bottomLeft" state="frozen"/>
      <selection pane="bottomLeft" activeCell="F8" sqref="F8"/>
    </sheetView>
  </sheetViews>
  <sheetFormatPr defaultRowHeight="12.75" outlineLevelRow="1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2" max="22" width="15.28515625" hidden="1" customWidth="1"/>
    <col min="23" max="23" width="21.85546875" hidden="1" customWidth="1"/>
    <col min="24" max="24" width="17.2851562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3" t="s">
        <v>7</v>
      </c>
      <c r="B1" s="253"/>
      <c r="C1" s="253"/>
      <c r="D1" s="253"/>
      <c r="E1" s="253"/>
      <c r="F1" s="253"/>
      <c r="G1" s="253"/>
      <c r="AG1" t="s">
        <v>91</v>
      </c>
    </row>
    <row r="2" spans="1:60" ht="24.95" customHeight="1" x14ac:dyDescent="0.2">
      <c r="A2" s="138" t="s">
        <v>8</v>
      </c>
      <c r="B2" s="49" t="s">
        <v>43</v>
      </c>
      <c r="C2" s="254" t="s">
        <v>44</v>
      </c>
      <c r="D2" s="255"/>
      <c r="E2" s="255"/>
      <c r="F2" s="255"/>
      <c r="G2" s="256"/>
      <c r="AG2" t="s">
        <v>92</v>
      </c>
    </row>
    <row r="3" spans="1:60" ht="24.95" customHeight="1" x14ac:dyDescent="0.2">
      <c r="A3" s="138" t="s">
        <v>9</v>
      </c>
      <c r="B3" s="49" t="s">
        <v>52</v>
      </c>
      <c r="C3" s="254" t="s">
        <v>53</v>
      </c>
      <c r="D3" s="255"/>
      <c r="E3" s="255"/>
      <c r="F3" s="255"/>
      <c r="G3" s="256"/>
      <c r="AC3" s="120" t="s">
        <v>92</v>
      </c>
      <c r="AG3" t="s">
        <v>93</v>
      </c>
    </row>
    <row r="4" spans="1:60" ht="24.95" customHeight="1" x14ac:dyDescent="0.2">
      <c r="A4" s="139" t="s">
        <v>10</v>
      </c>
      <c r="B4" s="140" t="s">
        <v>48</v>
      </c>
      <c r="C4" s="257" t="s">
        <v>53</v>
      </c>
      <c r="D4" s="258"/>
      <c r="E4" s="258"/>
      <c r="F4" s="258"/>
      <c r="G4" s="259"/>
      <c r="AG4" t="s">
        <v>94</v>
      </c>
    </row>
    <row r="5" spans="1:60" x14ac:dyDescent="0.2">
      <c r="D5" s="10"/>
    </row>
    <row r="6" spans="1:60" ht="38.25" x14ac:dyDescent="0.2">
      <c r="A6" s="142" t="s">
        <v>95</v>
      </c>
      <c r="B6" s="144" t="s">
        <v>96</v>
      </c>
      <c r="C6" s="144" t="s">
        <v>97</v>
      </c>
      <c r="D6" s="143" t="s">
        <v>98</v>
      </c>
      <c r="E6" s="142" t="s">
        <v>99</v>
      </c>
      <c r="F6" s="141" t="s">
        <v>100</v>
      </c>
      <c r="G6" s="142" t="s">
        <v>31</v>
      </c>
      <c r="H6" s="145" t="s">
        <v>32</v>
      </c>
      <c r="I6" s="145" t="s">
        <v>101</v>
      </c>
      <c r="J6" s="145" t="s">
        <v>33</v>
      </c>
      <c r="K6" s="145" t="s">
        <v>102</v>
      </c>
      <c r="L6" s="145" t="s">
        <v>103</v>
      </c>
      <c r="M6" s="145" t="s">
        <v>104</v>
      </c>
      <c r="N6" s="145" t="s">
        <v>105</v>
      </c>
      <c r="O6" s="145" t="s">
        <v>106</v>
      </c>
      <c r="P6" s="145" t="s">
        <v>107</v>
      </c>
      <c r="Q6" s="145" t="s">
        <v>108</v>
      </c>
      <c r="R6" s="145" t="s">
        <v>109</v>
      </c>
      <c r="S6" s="145" t="s">
        <v>110</v>
      </c>
      <c r="T6" s="145" t="s">
        <v>111</v>
      </c>
      <c r="U6" s="145" t="s">
        <v>112</v>
      </c>
      <c r="V6" s="145" t="s">
        <v>113</v>
      </c>
      <c r="W6" s="145" t="s">
        <v>114</v>
      </c>
      <c r="X6" s="145" t="s">
        <v>115</v>
      </c>
    </row>
    <row r="7" spans="1:60" x14ac:dyDescent="0.2">
      <c r="A7" s="156" t="s">
        <v>116</v>
      </c>
      <c r="B7" s="157" t="s">
        <v>83</v>
      </c>
      <c r="C7" s="175" t="s">
        <v>84</v>
      </c>
      <c r="D7" s="158"/>
      <c r="E7" s="159"/>
      <c r="F7" s="160"/>
      <c r="G7" s="161">
        <f>SUMIF(AG8:AG30,"&lt;&gt;NOR",G8:G30)</f>
        <v>0</v>
      </c>
      <c r="H7" s="155"/>
      <c r="I7" s="155">
        <f>SUM(I8:I30)</f>
        <v>0</v>
      </c>
      <c r="J7" s="155"/>
      <c r="K7" s="155">
        <f>SUM(K8:K30)</f>
        <v>0</v>
      </c>
      <c r="L7" s="155"/>
      <c r="M7" s="155">
        <f>SUM(M8:M30)</f>
        <v>0</v>
      </c>
      <c r="N7" s="155"/>
      <c r="O7" s="155">
        <f>SUM(O8:O30)</f>
        <v>0</v>
      </c>
      <c r="P7" s="155"/>
      <c r="Q7" s="155">
        <f>SUM(Q8:Q30)</f>
        <v>0</v>
      </c>
      <c r="R7" s="155"/>
      <c r="S7" s="155"/>
      <c r="T7" s="155"/>
      <c r="U7" s="155"/>
      <c r="V7" s="155">
        <f>SUM(V8:V30)</f>
        <v>0</v>
      </c>
      <c r="W7" s="155"/>
      <c r="X7" s="155"/>
      <c r="AG7" t="s">
        <v>117</v>
      </c>
    </row>
    <row r="8" spans="1:60" ht="33.75" outlineLevel="1" x14ac:dyDescent="0.2">
      <c r="A8" s="168">
        <v>1</v>
      </c>
      <c r="B8" s="169" t="s">
        <v>421</v>
      </c>
      <c r="C8" s="176" t="s">
        <v>422</v>
      </c>
      <c r="D8" s="170" t="s">
        <v>250</v>
      </c>
      <c r="E8" s="171">
        <v>1</v>
      </c>
      <c r="F8" s="172"/>
      <c r="G8" s="173">
        <f t="shared" ref="G8:G30" si="0">ROUND(E8*F8,2)</f>
        <v>0</v>
      </c>
      <c r="H8" s="154"/>
      <c r="I8" s="153">
        <f t="shared" ref="I8:I30" si="1">ROUND(E8*H8,2)</f>
        <v>0</v>
      </c>
      <c r="J8" s="154"/>
      <c r="K8" s="153">
        <f t="shared" ref="K8:K30" si="2">ROUND(E8*J8,2)</f>
        <v>0</v>
      </c>
      <c r="L8" s="153">
        <v>21</v>
      </c>
      <c r="M8" s="153">
        <f t="shared" ref="M8:M30" si="3">G8*(1+L8/100)</f>
        <v>0</v>
      </c>
      <c r="N8" s="153">
        <v>0</v>
      </c>
      <c r="O8" s="153">
        <f t="shared" ref="O8:O30" si="4">ROUND(E8*N8,2)</f>
        <v>0</v>
      </c>
      <c r="P8" s="153">
        <v>0</v>
      </c>
      <c r="Q8" s="153">
        <f t="shared" ref="Q8:Q30" si="5">ROUND(E8*P8,2)</f>
        <v>0</v>
      </c>
      <c r="R8" s="153"/>
      <c r="S8" s="153" t="s">
        <v>263</v>
      </c>
      <c r="T8" s="153" t="s">
        <v>122</v>
      </c>
      <c r="U8" s="153">
        <v>0</v>
      </c>
      <c r="V8" s="153">
        <f t="shared" ref="V8:V30" si="6">ROUND(E8*U8,2)</f>
        <v>0</v>
      </c>
      <c r="W8" s="153"/>
      <c r="X8" s="153" t="s">
        <v>134</v>
      </c>
      <c r="Y8" s="146"/>
      <c r="Z8" s="146"/>
      <c r="AA8" s="146"/>
      <c r="AB8" s="146"/>
      <c r="AC8" s="146"/>
      <c r="AD8" s="146"/>
      <c r="AE8" s="146"/>
      <c r="AF8" s="146"/>
      <c r="AG8" s="146" t="s">
        <v>135</v>
      </c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46"/>
      <c r="AU8" s="146"/>
      <c r="AV8" s="146"/>
      <c r="AW8" s="146"/>
      <c r="AX8" s="146"/>
      <c r="AY8" s="146"/>
      <c r="AZ8" s="146"/>
      <c r="BA8" s="146"/>
      <c r="BB8" s="146"/>
      <c r="BC8" s="146"/>
      <c r="BD8" s="146"/>
      <c r="BE8" s="146"/>
      <c r="BF8" s="146"/>
      <c r="BG8" s="146"/>
      <c r="BH8" s="146"/>
    </row>
    <row r="9" spans="1:60" ht="22.5" outlineLevel="1" x14ac:dyDescent="0.2">
      <c r="A9" s="168">
        <v>2</v>
      </c>
      <c r="B9" s="169" t="s">
        <v>423</v>
      </c>
      <c r="C9" s="176" t="s">
        <v>424</v>
      </c>
      <c r="D9" s="170" t="s">
        <v>250</v>
      </c>
      <c r="E9" s="171">
        <v>1</v>
      </c>
      <c r="F9" s="172"/>
      <c r="G9" s="173">
        <f t="shared" si="0"/>
        <v>0</v>
      </c>
      <c r="H9" s="154"/>
      <c r="I9" s="153">
        <f t="shared" si="1"/>
        <v>0</v>
      </c>
      <c r="J9" s="154"/>
      <c r="K9" s="153">
        <f t="shared" si="2"/>
        <v>0</v>
      </c>
      <c r="L9" s="153">
        <v>21</v>
      </c>
      <c r="M9" s="153">
        <f t="shared" si="3"/>
        <v>0</v>
      </c>
      <c r="N9" s="153">
        <v>0</v>
      </c>
      <c r="O9" s="153">
        <f t="shared" si="4"/>
        <v>0</v>
      </c>
      <c r="P9" s="153">
        <v>0</v>
      </c>
      <c r="Q9" s="153">
        <f t="shared" si="5"/>
        <v>0</v>
      </c>
      <c r="R9" s="153"/>
      <c r="S9" s="153" t="s">
        <v>263</v>
      </c>
      <c r="T9" s="153" t="s">
        <v>122</v>
      </c>
      <c r="U9" s="153">
        <v>0</v>
      </c>
      <c r="V9" s="153">
        <f t="shared" si="6"/>
        <v>0</v>
      </c>
      <c r="W9" s="153"/>
      <c r="X9" s="153" t="s">
        <v>134</v>
      </c>
      <c r="Y9" s="146"/>
      <c r="Z9" s="146"/>
      <c r="AA9" s="146"/>
      <c r="AB9" s="146"/>
      <c r="AC9" s="146"/>
      <c r="AD9" s="146"/>
      <c r="AE9" s="146"/>
      <c r="AF9" s="146"/>
      <c r="AG9" s="146" t="s">
        <v>135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68">
        <v>3</v>
      </c>
      <c r="B10" s="169" t="s">
        <v>425</v>
      </c>
      <c r="C10" s="176" t="s">
        <v>426</v>
      </c>
      <c r="D10" s="170" t="s">
        <v>250</v>
      </c>
      <c r="E10" s="171">
        <v>3</v>
      </c>
      <c r="F10" s="172"/>
      <c r="G10" s="173">
        <f t="shared" si="0"/>
        <v>0</v>
      </c>
      <c r="H10" s="154"/>
      <c r="I10" s="153">
        <f t="shared" si="1"/>
        <v>0</v>
      </c>
      <c r="J10" s="154"/>
      <c r="K10" s="153">
        <f t="shared" si="2"/>
        <v>0</v>
      </c>
      <c r="L10" s="153">
        <v>21</v>
      </c>
      <c r="M10" s="153">
        <f t="shared" si="3"/>
        <v>0</v>
      </c>
      <c r="N10" s="153">
        <v>0</v>
      </c>
      <c r="O10" s="153">
        <f t="shared" si="4"/>
        <v>0</v>
      </c>
      <c r="P10" s="153">
        <v>0</v>
      </c>
      <c r="Q10" s="153">
        <f t="shared" si="5"/>
        <v>0</v>
      </c>
      <c r="R10" s="153"/>
      <c r="S10" s="153" t="s">
        <v>263</v>
      </c>
      <c r="T10" s="153" t="s">
        <v>122</v>
      </c>
      <c r="U10" s="153">
        <v>0</v>
      </c>
      <c r="V10" s="153">
        <f t="shared" si="6"/>
        <v>0</v>
      </c>
      <c r="W10" s="153"/>
      <c r="X10" s="153" t="s">
        <v>134</v>
      </c>
      <c r="Y10" s="146"/>
      <c r="Z10" s="146"/>
      <c r="AA10" s="146"/>
      <c r="AB10" s="146"/>
      <c r="AC10" s="146"/>
      <c r="AD10" s="146"/>
      <c r="AE10" s="146"/>
      <c r="AF10" s="146"/>
      <c r="AG10" s="146" t="s">
        <v>135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 x14ac:dyDescent="0.2">
      <c r="A11" s="168">
        <v>4</v>
      </c>
      <c r="B11" s="169" t="s">
        <v>427</v>
      </c>
      <c r="C11" s="176" t="s">
        <v>428</v>
      </c>
      <c r="D11" s="170" t="s">
        <v>379</v>
      </c>
      <c r="E11" s="171">
        <v>1</v>
      </c>
      <c r="F11" s="172"/>
      <c r="G11" s="173">
        <f t="shared" si="0"/>
        <v>0</v>
      </c>
      <c r="H11" s="154"/>
      <c r="I11" s="153">
        <f t="shared" si="1"/>
        <v>0</v>
      </c>
      <c r="J11" s="154"/>
      <c r="K11" s="153">
        <f t="shared" si="2"/>
        <v>0</v>
      </c>
      <c r="L11" s="153">
        <v>21</v>
      </c>
      <c r="M11" s="153">
        <f t="shared" si="3"/>
        <v>0</v>
      </c>
      <c r="N11" s="153">
        <v>0</v>
      </c>
      <c r="O11" s="153">
        <f t="shared" si="4"/>
        <v>0</v>
      </c>
      <c r="P11" s="153">
        <v>0</v>
      </c>
      <c r="Q11" s="153">
        <f t="shared" si="5"/>
        <v>0</v>
      </c>
      <c r="R11" s="153"/>
      <c r="S11" s="153" t="s">
        <v>263</v>
      </c>
      <c r="T11" s="153" t="s">
        <v>122</v>
      </c>
      <c r="U11" s="153">
        <v>0</v>
      </c>
      <c r="V11" s="153">
        <f t="shared" si="6"/>
        <v>0</v>
      </c>
      <c r="W11" s="153"/>
      <c r="X11" s="153" t="s">
        <v>134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135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45" outlineLevel="1" x14ac:dyDescent="0.2">
      <c r="A12" s="168">
        <v>5</v>
      </c>
      <c r="B12" s="169" t="s">
        <v>429</v>
      </c>
      <c r="C12" s="176" t="s">
        <v>430</v>
      </c>
      <c r="D12" s="170" t="s">
        <v>379</v>
      </c>
      <c r="E12" s="171">
        <v>1</v>
      </c>
      <c r="F12" s="172"/>
      <c r="G12" s="173">
        <f t="shared" si="0"/>
        <v>0</v>
      </c>
      <c r="H12" s="154"/>
      <c r="I12" s="153">
        <f t="shared" si="1"/>
        <v>0</v>
      </c>
      <c r="J12" s="154"/>
      <c r="K12" s="153">
        <f t="shared" si="2"/>
        <v>0</v>
      </c>
      <c r="L12" s="153">
        <v>21</v>
      </c>
      <c r="M12" s="153">
        <f t="shared" si="3"/>
        <v>0</v>
      </c>
      <c r="N12" s="153">
        <v>0</v>
      </c>
      <c r="O12" s="153">
        <f t="shared" si="4"/>
        <v>0</v>
      </c>
      <c r="P12" s="153">
        <v>0</v>
      </c>
      <c r="Q12" s="153">
        <f t="shared" si="5"/>
        <v>0</v>
      </c>
      <c r="R12" s="153"/>
      <c r="S12" s="153" t="s">
        <v>263</v>
      </c>
      <c r="T12" s="153" t="s">
        <v>122</v>
      </c>
      <c r="U12" s="153">
        <v>0</v>
      </c>
      <c r="V12" s="153">
        <f t="shared" si="6"/>
        <v>0</v>
      </c>
      <c r="W12" s="153"/>
      <c r="X12" s="153" t="s">
        <v>134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135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33.75" outlineLevel="1" x14ac:dyDescent="0.2">
      <c r="A13" s="168">
        <v>6</v>
      </c>
      <c r="B13" s="169" t="s">
        <v>431</v>
      </c>
      <c r="C13" s="176" t="s">
        <v>432</v>
      </c>
      <c r="D13" s="170" t="s">
        <v>379</v>
      </c>
      <c r="E13" s="171">
        <v>1</v>
      </c>
      <c r="F13" s="172"/>
      <c r="G13" s="173">
        <f t="shared" si="0"/>
        <v>0</v>
      </c>
      <c r="H13" s="154"/>
      <c r="I13" s="153">
        <f t="shared" si="1"/>
        <v>0</v>
      </c>
      <c r="J13" s="154"/>
      <c r="K13" s="153">
        <f t="shared" si="2"/>
        <v>0</v>
      </c>
      <c r="L13" s="153">
        <v>21</v>
      </c>
      <c r="M13" s="153">
        <f t="shared" si="3"/>
        <v>0</v>
      </c>
      <c r="N13" s="153">
        <v>0</v>
      </c>
      <c r="O13" s="153">
        <f t="shared" si="4"/>
        <v>0</v>
      </c>
      <c r="P13" s="153">
        <v>0</v>
      </c>
      <c r="Q13" s="153">
        <f t="shared" si="5"/>
        <v>0</v>
      </c>
      <c r="R13" s="153"/>
      <c r="S13" s="153" t="s">
        <v>263</v>
      </c>
      <c r="T13" s="153" t="s">
        <v>122</v>
      </c>
      <c r="U13" s="153">
        <v>0</v>
      </c>
      <c r="V13" s="153">
        <f t="shared" si="6"/>
        <v>0</v>
      </c>
      <c r="W13" s="153"/>
      <c r="X13" s="153" t="s">
        <v>134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135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8">
        <v>7</v>
      </c>
      <c r="B14" s="169" t="s">
        <v>433</v>
      </c>
      <c r="C14" s="176" t="s">
        <v>434</v>
      </c>
      <c r="D14" s="170" t="s">
        <v>379</v>
      </c>
      <c r="E14" s="171">
        <v>1</v>
      </c>
      <c r="F14" s="172"/>
      <c r="G14" s="173">
        <f t="shared" si="0"/>
        <v>0</v>
      </c>
      <c r="H14" s="154"/>
      <c r="I14" s="153">
        <f t="shared" si="1"/>
        <v>0</v>
      </c>
      <c r="J14" s="154"/>
      <c r="K14" s="153">
        <f t="shared" si="2"/>
        <v>0</v>
      </c>
      <c r="L14" s="153">
        <v>21</v>
      </c>
      <c r="M14" s="153">
        <f t="shared" si="3"/>
        <v>0</v>
      </c>
      <c r="N14" s="153">
        <v>0</v>
      </c>
      <c r="O14" s="153">
        <f t="shared" si="4"/>
        <v>0</v>
      </c>
      <c r="P14" s="153">
        <v>0</v>
      </c>
      <c r="Q14" s="153">
        <f t="shared" si="5"/>
        <v>0</v>
      </c>
      <c r="R14" s="153"/>
      <c r="S14" s="153" t="s">
        <v>263</v>
      </c>
      <c r="T14" s="153" t="s">
        <v>122</v>
      </c>
      <c r="U14" s="153">
        <v>0</v>
      </c>
      <c r="V14" s="153">
        <f t="shared" si="6"/>
        <v>0</v>
      </c>
      <c r="W14" s="153"/>
      <c r="X14" s="153" t="s">
        <v>134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135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1" x14ac:dyDescent="0.2">
      <c r="A15" s="168">
        <v>8</v>
      </c>
      <c r="B15" s="169" t="s">
        <v>435</v>
      </c>
      <c r="C15" s="176" t="s">
        <v>436</v>
      </c>
      <c r="D15" s="170" t="s">
        <v>250</v>
      </c>
      <c r="E15" s="171">
        <v>1</v>
      </c>
      <c r="F15" s="172"/>
      <c r="G15" s="173">
        <f t="shared" si="0"/>
        <v>0</v>
      </c>
      <c r="H15" s="154"/>
      <c r="I15" s="153">
        <f t="shared" si="1"/>
        <v>0</v>
      </c>
      <c r="J15" s="154"/>
      <c r="K15" s="153">
        <f t="shared" si="2"/>
        <v>0</v>
      </c>
      <c r="L15" s="153">
        <v>21</v>
      </c>
      <c r="M15" s="153">
        <f t="shared" si="3"/>
        <v>0</v>
      </c>
      <c r="N15" s="153">
        <v>0</v>
      </c>
      <c r="O15" s="153">
        <f t="shared" si="4"/>
        <v>0</v>
      </c>
      <c r="P15" s="153">
        <v>0</v>
      </c>
      <c r="Q15" s="153">
        <f t="shared" si="5"/>
        <v>0</v>
      </c>
      <c r="R15" s="153"/>
      <c r="S15" s="153" t="s">
        <v>263</v>
      </c>
      <c r="T15" s="153" t="s">
        <v>122</v>
      </c>
      <c r="U15" s="153">
        <v>0</v>
      </c>
      <c r="V15" s="153">
        <f t="shared" si="6"/>
        <v>0</v>
      </c>
      <c r="W15" s="153"/>
      <c r="X15" s="153" t="s">
        <v>134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135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68">
        <v>9</v>
      </c>
      <c r="B16" s="169" t="s">
        <v>437</v>
      </c>
      <c r="C16" s="176" t="s">
        <v>438</v>
      </c>
      <c r="D16" s="170" t="s">
        <v>379</v>
      </c>
      <c r="E16" s="171">
        <v>1</v>
      </c>
      <c r="F16" s="172"/>
      <c r="G16" s="173">
        <f t="shared" si="0"/>
        <v>0</v>
      </c>
      <c r="H16" s="154"/>
      <c r="I16" s="153">
        <f t="shared" si="1"/>
        <v>0</v>
      </c>
      <c r="J16" s="154"/>
      <c r="K16" s="153">
        <f t="shared" si="2"/>
        <v>0</v>
      </c>
      <c r="L16" s="153">
        <v>21</v>
      </c>
      <c r="M16" s="153">
        <f t="shared" si="3"/>
        <v>0</v>
      </c>
      <c r="N16" s="153">
        <v>0</v>
      </c>
      <c r="O16" s="153">
        <f t="shared" si="4"/>
        <v>0</v>
      </c>
      <c r="P16" s="153">
        <v>0</v>
      </c>
      <c r="Q16" s="153">
        <f t="shared" si="5"/>
        <v>0</v>
      </c>
      <c r="R16" s="153"/>
      <c r="S16" s="153" t="s">
        <v>263</v>
      </c>
      <c r="T16" s="153" t="s">
        <v>122</v>
      </c>
      <c r="U16" s="153">
        <v>0</v>
      </c>
      <c r="V16" s="153">
        <f t="shared" si="6"/>
        <v>0</v>
      </c>
      <c r="W16" s="153"/>
      <c r="X16" s="153" t="s">
        <v>134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135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68">
        <v>10</v>
      </c>
      <c r="B17" s="169" t="s">
        <v>439</v>
      </c>
      <c r="C17" s="176" t="s">
        <v>440</v>
      </c>
      <c r="D17" s="170" t="s">
        <v>379</v>
      </c>
      <c r="E17" s="171">
        <v>1</v>
      </c>
      <c r="F17" s="172"/>
      <c r="G17" s="173">
        <f t="shared" si="0"/>
        <v>0</v>
      </c>
      <c r="H17" s="154"/>
      <c r="I17" s="153">
        <f t="shared" si="1"/>
        <v>0</v>
      </c>
      <c r="J17" s="154"/>
      <c r="K17" s="153">
        <f t="shared" si="2"/>
        <v>0</v>
      </c>
      <c r="L17" s="153">
        <v>21</v>
      </c>
      <c r="M17" s="153">
        <f t="shared" si="3"/>
        <v>0</v>
      </c>
      <c r="N17" s="153">
        <v>0</v>
      </c>
      <c r="O17" s="153">
        <f t="shared" si="4"/>
        <v>0</v>
      </c>
      <c r="P17" s="153">
        <v>0</v>
      </c>
      <c r="Q17" s="153">
        <f t="shared" si="5"/>
        <v>0</v>
      </c>
      <c r="R17" s="153"/>
      <c r="S17" s="153" t="s">
        <v>263</v>
      </c>
      <c r="T17" s="153" t="s">
        <v>122</v>
      </c>
      <c r="U17" s="153">
        <v>0</v>
      </c>
      <c r="V17" s="153">
        <f t="shared" si="6"/>
        <v>0</v>
      </c>
      <c r="W17" s="153"/>
      <c r="X17" s="153" t="s">
        <v>134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135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68">
        <v>11</v>
      </c>
      <c r="B18" s="169" t="s">
        <v>441</v>
      </c>
      <c r="C18" s="176" t="s">
        <v>442</v>
      </c>
      <c r="D18" s="170" t="s">
        <v>379</v>
      </c>
      <c r="E18" s="171">
        <v>1</v>
      </c>
      <c r="F18" s="172"/>
      <c r="G18" s="173">
        <f t="shared" si="0"/>
        <v>0</v>
      </c>
      <c r="H18" s="154"/>
      <c r="I18" s="153">
        <f t="shared" si="1"/>
        <v>0</v>
      </c>
      <c r="J18" s="154"/>
      <c r="K18" s="153">
        <f t="shared" si="2"/>
        <v>0</v>
      </c>
      <c r="L18" s="153">
        <v>21</v>
      </c>
      <c r="M18" s="153">
        <f t="shared" si="3"/>
        <v>0</v>
      </c>
      <c r="N18" s="153">
        <v>0</v>
      </c>
      <c r="O18" s="153">
        <f t="shared" si="4"/>
        <v>0</v>
      </c>
      <c r="P18" s="153">
        <v>0</v>
      </c>
      <c r="Q18" s="153">
        <f t="shared" si="5"/>
        <v>0</v>
      </c>
      <c r="R18" s="153"/>
      <c r="S18" s="153" t="s">
        <v>263</v>
      </c>
      <c r="T18" s="153" t="s">
        <v>122</v>
      </c>
      <c r="U18" s="153">
        <v>0</v>
      </c>
      <c r="V18" s="153">
        <f t="shared" si="6"/>
        <v>0</v>
      </c>
      <c r="W18" s="153"/>
      <c r="X18" s="153" t="s">
        <v>134</v>
      </c>
      <c r="Y18" s="146"/>
      <c r="Z18" s="146"/>
      <c r="AA18" s="146"/>
      <c r="AB18" s="146"/>
      <c r="AC18" s="146"/>
      <c r="AD18" s="146"/>
      <c r="AE18" s="146"/>
      <c r="AF18" s="146"/>
      <c r="AG18" s="146" t="s">
        <v>135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68">
        <v>12</v>
      </c>
      <c r="B19" s="169" t="s">
        <v>443</v>
      </c>
      <c r="C19" s="176" t="s">
        <v>444</v>
      </c>
      <c r="D19" s="170" t="s">
        <v>250</v>
      </c>
      <c r="E19" s="171">
        <v>6</v>
      </c>
      <c r="F19" s="172"/>
      <c r="G19" s="173">
        <f t="shared" si="0"/>
        <v>0</v>
      </c>
      <c r="H19" s="154"/>
      <c r="I19" s="153">
        <f t="shared" si="1"/>
        <v>0</v>
      </c>
      <c r="J19" s="154"/>
      <c r="K19" s="153">
        <f t="shared" si="2"/>
        <v>0</v>
      </c>
      <c r="L19" s="153">
        <v>21</v>
      </c>
      <c r="M19" s="153">
        <f t="shared" si="3"/>
        <v>0</v>
      </c>
      <c r="N19" s="153">
        <v>0</v>
      </c>
      <c r="O19" s="153">
        <f t="shared" si="4"/>
        <v>0</v>
      </c>
      <c r="P19" s="153">
        <v>0</v>
      </c>
      <c r="Q19" s="153">
        <f t="shared" si="5"/>
        <v>0</v>
      </c>
      <c r="R19" s="153"/>
      <c r="S19" s="153" t="s">
        <v>263</v>
      </c>
      <c r="T19" s="153" t="s">
        <v>122</v>
      </c>
      <c r="U19" s="153">
        <v>0</v>
      </c>
      <c r="V19" s="153">
        <f t="shared" si="6"/>
        <v>0</v>
      </c>
      <c r="W19" s="153"/>
      <c r="X19" s="153" t="s">
        <v>134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135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8">
        <v>13</v>
      </c>
      <c r="B20" s="169" t="s">
        <v>445</v>
      </c>
      <c r="C20" s="176" t="s">
        <v>446</v>
      </c>
      <c r="D20" s="170" t="s">
        <v>309</v>
      </c>
      <c r="E20" s="171">
        <v>226</v>
      </c>
      <c r="F20" s="172"/>
      <c r="G20" s="173">
        <f t="shared" si="0"/>
        <v>0</v>
      </c>
      <c r="H20" s="154"/>
      <c r="I20" s="153">
        <f t="shared" si="1"/>
        <v>0</v>
      </c>
      <c r="J20" s="154"/>
      <c r="K20" s="153">
        <f t="shared" si="2"/>
        <v>0</v>
      </c>
      <c r="L20" s="153">
        <v>21</v>
      </c>
      <c r="M20" s="153">
        <f t="shared" si="3"/>
        <v>0</v>
      </c>
      <c r="N20" s="153">
        <v>0</v>
      </c>
      <c r="O20" s="153">
        <f t="shared" si="4"/>
        <v>0</v>
      </c>
      <c r="P20" s="153">
        <v>0</v>
      </c>
      <c r="Q20" s="153">
        <f t="shared" si="5"/>
        <v>0</v>
      </c>
      <c r="R20" s="153"/>
      <c r="S20" s="153" t="s">
        <v>263</v>
      </c>
      <c r="T20" s="153" t="s">
        <v>122</v>
      </c>
      <c r="U20" s="153">
        <v>0</v>
      </c>
      <c r="V20" s="153">
        <f t="shared" si="6"/>
        <v>0</v>
      </c>
      <c r="W20" s="153"/>
      <c r="X20" s="153" t="s">
        <v>134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135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68">
        <v>14</v>
      </c>
      <c r="B21" s="169" t="s">
        <v>447</v>
      </c>
      <c r="C21" s="176" t="s">
        <v>448</v>
      </c>
      <c r="D21" s="170" t="s">
        <v>250</v>
      </c>
      <c r="E21" s="171">
        <v>1</v>
      </c>
      <c r="F21" s="172"/>
      <c r="G21" s="173">
        <f t="shared" si="0"/>
        <v>0</v>
      </c>
      <c r="H21" s="154"/>
      <c r="I21" s="153">
        <f t="shared" si="1"/>
        <v>0</v>
      </c>
      <c r="J21" s="154"/>
      <c r="K21" s="153">
        <f t="shared" si="2"/>
        <v>0</v>
      </c>
      <c r="L21" s="153">
        <v>21</v>
      </c>
      <c r="M21" s="153">
        <f t="shared" si="3"/>
        <v>0</v>
      </c>
      <c r="N21" s="153">
        <v>0</v>
      </c>
      <c r="O21" s="153">
        <f t="shared" si="4"/>
        <v>0</v>
      </c>
      <c r="P21" s="153">
        <v>0</v>
      </c>
      <c r="Q21" s="153">
        <f t="shared" si="5"/>
        <v>0</v>
      </c>
      <c r="R21" s="153"/>
      <c r="S21" s="153" t="s">
        <v>263</v>
      </c>
      <c r="T21" s="153" t="s">
        <v>122</v>
      </c>
      <c r="U21" s="153">
        <v>0</v>
      </c>
      <c r="V21" s="153">
        <f t="shared" si="6"/>
        <v>0</v>
      </c>
      <c r="W21" s="153"/>
      <c r="X21" s="153" t="s">
        <v>134</v>
      </c>
      <c r="Y21" s="146"/>
      <c r="Z21" s="146"/>
      <c r="AA21" s="146"/>
      <c r="AB21" s="146"/>
      <c r="AC21" s="146"/>
      <c r="AD21" s="146"/>
      <c r="AE21" s="146"/>
      <c r="AF21" s="146"/>
      <c r="AG21" s="146" t="s">
        <v>135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8">
        <v>15</v>
      </c>
      <c r="B22" s="169" t="s">
        <v>449</v>
      </c>
      <c r="C22" s="176" t="s">
        <v>450</v>
      </c>
      <c r="D22" s="170" t="s">
        <v>309</v>
      </c>
      <c r="E22" s="171">
        <v>136</v>
      </c>
      <c r="F22" s="172"/>
      <c r="G22" s="173">
        <f t="shared" si="0"/>
        <v>0</v>
      </c>
      <c r="H22" s="154"/>
      <c r="I22" s="153">
        <f t="shared" si="1"/>
        <v>0</v>
      </c>
      <c r="J22" s="154"/>
      <c r="K22" s="153">
        <f t="shared" si="2"/>
        <v>0</v>
      </c>
      <c r="L22" s="153">
        <v>21</v>
      </c>
      <c r="M22" s="153">
        <f t="shared" si="3"/>
        <v>0</v>
      </c>
      <c r="N22" s="153">
        <v>0</v>
      </c>
      <c r="O22" s="153">
        <f t="shared" si="4"/>
        <v>0</v>
      </c>
      <c r="P22" s="153">
        <v>0</v>
      </c>
      <c r="Q22" s="153">
        <f t="shared" si="5"/>
        <v>0</v>
      </c>
      <c r="R22" s="153"/>
      <c r="S22" s="153" t="s">
        <v>263</v>
      </c>
      <c r="T22" s="153" t="s">
        <v>122</v>
      </c>
      <c r="U22" s="153">
        <v>0</v>
      </c>
      <c r="V22" s="153">
        <f t="shared" si="6"/>
        <v>0</v>
      </c>
      <c r="W22" s="153"/>
      <c r="X22" s="153" t="s">
        <v>134</v>
      </c>
      <c r="Y22" s="146"/>
      <c r="Z22" s="146"/>
      <c r="AA22" s="146"/>
      <c r="AB22" s="146"/>
      <c r="AC22" s="146"/>
      <c r="AD22" s="146"/>
      <c r="AE22" s="146"/>
      <c r="AF22" s="146"/>
      <c r="AG22" s="146" t="s">
        <v>135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68">
        <v>16</v>
      </c>
      <c r="B23" s="169" t="s">
        <v>451</v>
      </c>
      <c r="C23" s="176" t="s">
        <v>452</v>
      </c>
      <c r="D23" s="170" t="s">
        <v>250</v>
      </c>
      <c r="E23" s="171">
        <v>17</v>
      </c>
      <c r="F23" s="172"/>
      <c r="G23" s="173">
        <f t="shared" si="0"/>
        <v>0</v>
      </c>
      <c r="H23" s="154"/>
      <c r="I23" s="153">
        <f t="shared" si="1"/>
        <v>0</v>
      </c>
      <c r="J23" s="154"/>
      <c r="K23" s="153">
        <f t="shared" si="2"/>
        <v>0</v>
      </c>
      <c r="L23" s="153">
        <v>21</v>
      </c>
      <c r="M23" s="153">
        <f t="shared" si="3"/>
        <v>0</v>
      </c>
      <c r="N23" s="153">
        <v>0</v>
      </c>
      <c r="O23" s="153">
        <f t="shared" si="4"/>
        <v>0</v>
      </c>
      <c r="P23" s="153">
        <v>0</v>
      </c>
      <c r="Q23" s="153">
        <f t="shared" si="5"/>
        <v>0</v>
      </c>
      <c r="R23" s="153"/>
      <c r="S23" s="153" t="s">
        <v>263</v>
      </c>
      <c r="T23" s="153" t="s">
        <v>122</v>
      </c>
      <c r="U23" s="153">
        <v>0</v>
      </c>
      <c r="V23" s="153">
        <f t="shared" si="6"/>
        <v>0</v>
      </c>
      <c r="W23" s="153"/>
      <c r="X23" s="153" t="s">
        <v>134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135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22.5" outlineLevel="1" x14ac:dyDescent="0.2">
      <c r="A24" s="168">
        <v>17</v>
      </c>
      <c r="B24" s="169" t="s">
        <v>453</v>
      </c>
      <c r="C24" s="176" t="s">
        <v>454</v>
      </c>
      <c r="D24" s="170" t="s">
        <v>250</v>
      </c>
      <c r="E24" s="171">
        <v>9</v>
      </c>
      <c r="F24" s="172"/>
      <c r="G24" s="173">
        <f t="shared" si="0"/>
        <v>0</v>
      </c>
      <c r="H24" s="154"/>
      <c r="I24" s="153">
        <f t="shared" si="1"/>
        <v>0</v>
      </c>
      <c r="J24" s="154"/>
      <c r="K24" s="153">
        <f t="shared" si="2"/>
        <v>0</v>
      </c>
      <c r="L24" s="153">
        <v>21</v>
      </c>
      <c r="M24" s="153">
        <f t="shared" si="3"/>
        <v>0</v>
      </c>
      <c r="N24" s="153">
        <v>0</v>
      </c>
      <c r="O24" s="153">
        <f t="shared" si="4"/>
        <v>0</v>
      </c>
      <c r="P24" s="153">
        <v>0</v>
      </c>
      <c r="Q24" s="153">
        <f t="shared" si="5"/>
        <v>0</v>
      </c>
      <c r="R24" s="153"/>
      <c r="S24" s="153" t="s">
        <v>263</v>
      </c>
      <c r="T24" s="153" t="s">
        <v>122</v>
      </c>
      <c r="U24" s="153">
        <v>0</v>
      </c>
      <c r="V24" s="153">
        <f t="shared" si="6"/>
        <v>0</v>
      </c>
      <c r="W24" s="153"/>
      <c r="X24" s="153" t="s">
        <v>134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135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45" outlineLevel="1" x14ac:dyDescent="0.2">
      <c r="A25" s="168">
        <v>18</v>
      </c>
      <c r="B25" s="169" t="s">
        <v>455</v>
      </c>
      <c r="C25" s="176" t="s">
        <v>456</v>
      </c>
      <c r="D25" s="170" t="s">
        <v>250</v>
      </c>
      <c r="E25" s="171">
        <v>4</v>
      </c>
      <c r="F25" s="172"/>
      <c r="G25" s="173">
        <f t="shared" si="0"/>
        <v>0</v>
      </c>
      <c r="H25" s="154"/>
      <c r="I25" s="153">
        <f t="shared" si="1"/>
        <v>0</v>
      </c>
      <c r="J25" s="154"/>
      <c r="K25" s="153">
        <f t="shared" si="2"/>
        <v>0</v>
      </c>
      <c r="L25" s="153">
        <v>21</v>
      </c>
      <c r="M25" s="153">
        <f t="shared" si="3"/>
        <v>0</v>
      </c>
      <c r="N25" s="153">
        <v>0</v>
      </c>
      <c r="O25" s="153">
        <f t="shared" si="4"/>
        <v>0</v>
      </c>
      <c r="P25" s="153">
        <v>0</v>
      </c>
      <c r="Q25" s="153">
        <f t="shared" si="5"/>
        <v>0</v>
      </c>
      <c r="R25" s="153"/>
      <c r="S25" s="153" t="s">
        <v>263</v>
      </c>
      <c r="T25" s="153" t="s">
        <v>122</v>
      </c>
      <c r="U25" s="153">
        <v>0</v>
      </c>
      <c r="V25" s="153">
        <f t="shared" si="6"/>
        <v>0</v>
      </c>
      <c r="W25" s="153"/>
      <c r="X25" s="153" t="s">
        <v>134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135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45" outlineLevel="1" x14ac:dyDescent="0.2">
      <c r="A26" s="168">
        <v>19</v>
      </c>
      <c r="B26" s="169" t="s">
        <v>457</v>
      </c>
      <c r="C26" s="176" t="s">
        <v>458</v>
      </c>
      <c r="D26" s="170" t="s">
        <v>250</v>
      </c>
      <c r="E26" s="171">
        <v>4</v>
      </c>
      <c r="F26" s="172"/>
      <c r="G26" s="173">
        <f t="shared" si="0"/>
        <v>0</v>
      </c>
      <c r="H26" s="154"/>
      <c r="I26" s="153">
        <f t="shared" si="1"/>
        <v>0</v>
      </c>
      <c r="J26" s="154"/>
      <c r="K26" s="153">
        <f t="shared" si="2"/>
        <v>0</v>
      </c>
      <c r="L26" s="153">
        <v>21</v>
      </c>
      <c r="M26" s="153">
        <f t="shared" si="3"/>
        <v>0</v>
      </c>
      <c r="N26" s="153">
        <v>0</v>
      </c>
      <c r="O26" s="153">
        <f t="shared" si="4"/>
        <v>0</v>
      </c>
      <c r="P26" s="153">
        <v>0</v>
      </c>
      <c r="Q26" s="153">
        <f t="shared" si="5"/>
        <v>0</v>
      </c>
      <c r="R26" s="153"/>
      <c r="S26" s="153" t="s">
        <v>263</v>
      </c>
      <c r="T26" s="153" t="s">
        <v>122</v>
      </c>
      <c r="U26" s="153">
        <v>0</v>
      </c>
      <c r="V26" s="153">
        <f t="shared" si="6"/>
        <v>0</v>
      </c>
      <c r="W26" s="153"/>
      <c r="X26" s="153" t="s">
        <v>134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135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22.5" outlineLevel="1" x14ac:dyDescent="0.2">
      <c r="A27" s="168">
        <v>20</v>
      </c>
      <c r="B27" s="169" t="s">
        <v>459</v>
      </c>
      <c r="C27" s="176" t="s">
        <v>460</v>
      </c>
      <c r="D27" s="170" t="s">
        <v>250</v>
      </c>
      <c r="E27" s="171">
        <v>1</v>
      </c>
      <c r="F27" s="172"/>
      <c r="G27" s="173">
        <f t="shared" si="0"/>
        <v>0</v>
      </c>
      <c r="H27" s="154"/>
      <c r="I27" s="153">
        <f t="shared" si="1"/>
        <v>0</v>
      </c>
      <c r="J27" s="154"/>
      <c r="K27" s="153">
        <f t="shared" si="2"/>
        <v>0</v>
      </c>
      <c r="L27" s="153">
        <v>21</v>
      </c>
      <c r="M27" s="153">
        <f t="shared" si="3"/>
        <v>0</v>
      </c>
      <c r="N27" s="153">
        <v>0</v>
      </c>
      <c r="O27" s="153">
        <f t="shared" si="4"/>
        <v>0</v>
      </c>
      <c r="P27" s="153">
        <v>0</v>
      </c>
      <c r="Q27" s="153">
        <f t="shared" si="5"/>
        <v>0</v>
      </c>
      <c r="R27" s="153"/>
      <c r="S27" s="153" t="s">
        <v>263</v>
      </c>
      <c r="T27" s="153" t="s">
        <v>122</v>
      </c>
      <c r="U27" s="153">
        <v>0</v>
      </c>
      <c r="V27" s="153">
        <f t="shared" si="6"/>
        <v>0</v>
      </c>
      <c r="W27" s="153"/>
      <c r="X27" s="153" t="s">
        <v>134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135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2.5" outlineLevel="1" x14ac:dyDescent="0.2">
      <c r="A28" s="168">
        <v>21</v>
      </c>
      <c r="B28" s="169" t="s">
        <v>461</v>
      </c>
      <c r="C28" s="176" t="s">
        <v>462</v>
      </c>
      <c r="D28" s="170" t="s">
        <v>250</v>
      </c>
      <c r="E28" s="171">
        <v>2</v>
      </c>
      <c r="F28" s="172"/>
      <c r="G28" s="173">
        <f t="shared" si="0"/>
        <v>0</v>
      </c>
      <c r="H28" s="154"/>
      <c r="I28" s="153">
        <f t="shared" si="1"/>
        <v>0</v>
      </c>
      <c r="J28" s="154"/>
      <c r="K28" s="153">
        <f t="shared" si="2"/>
        <v>0</v>
      </c>
      <c r="L28" s="153">
        <v>21</v>
      </c>
      <c r="M28" s="153">
        <f t="shared" si="3"/>
        <v>0</v>
      </c>
      <c r="N28" s="153">
        <v>0</v>
      </c>
      <c r="O28" s="153">
        <f t="shared" si="4"/>
        <v>0</v>
      </c>
      <c r="P28" s="153">
        <v>0</v>
      </c>
      <c r="Q28" s="153">
        <f t="shared" si="5"/>
        <v>0</v>
      </c>
      <c r="R28" s="153"/>
      <c r="S28" s="153" t="s">
        <v>263</v>
      </c>
      <c r="T28" s="153" t="s">
        <v>122</v>
      </c>
      <c r="U28" s="153">
        <v>0</v>
      </c>
      <c r="V28" s="153">
        <f t="shared" si="6"/>
        <v>0</v>
      </c>
      <c r="W28" s="153"/>
      <c r="X28" s="153" t="s">
        <v>134</v>
      </c>
      <c r="Y28" s="146"/>
      <c r="Z28" s="146"/>
      <c r="AA28" s="146"/>
      <c r="AB28" s="146"/>
      <c r="AC28" s="146"/>
      <c r="AD28" s="146"/>
      <c r="AE28" s="146"/>
      <c r="AF28" s="146"/>
      <c r="AG28" s="146" t="s">
        <v>135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22.5" outlineLevel="1" x14ac:dyDescent="0.2">
      <c r="A29" s="168">
        <v>22</v>
      </c>
      <c r="B29" s="169" t="s">
        <v>463</v>
      </c>
      <c r="C29" s="176" t="s">
        <v>464</v>
      </c>
      <c r="D29" s="170" t="s">
        <v>250</v>
      </c>
      <c r="E29" s="171">
        <v>1</v>
      </c>
      <c r="F29" s="172"/>
      <c r="G29" s="173">
        <f t="shared" si="0"/>
        <v>0</v>
      </c>
      <c r="H29" s="154"/>
      <c r="I29" s="153">
        <f t="shared" si="1"/>
        <v>0</v>
      </c>
      <c r="J29" s="154"/>
      <c r="K29" s="153">
        <f t="shared" si="2"/>
        <v>0</v>
      </c>
      <c r="L29" s="153">
        <v>21</v>
      </c>
      <c r="M29" s="153">
        <f t="shared" si="3"/>
        <v>0</v>
      </c>
      <c r="N29" s="153">
        <v>0</v>
      </c>
      <c r="O29" s="153">
        <f t="shared" si="4"/>
        <v>0</v>
      </c>
      <c r="P29" s="153">
        <v>0</v>
      </c>
      <c r="Q29" s="153">
        <f t="shared" si="5"/>
        <v>0</v>
      </c>
      <c r="R29" s="153"/>
      <c r="S29" s="153" t="s">
        <v>263</v>
      </c>
      <c r="T29" s="153" t="s">
        <v>122</v>
      </c>
      <c r="U29" s="153">
        <v>0</v>
      </c>
      <c r="V29" s="153">
        <f t="shared" si="6"/>
        <v>0</v>
      </c>
      <c r="W29" s="153"/>
      <c r="X29" s="153" t="s">
        <v>134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135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68">
        <v>23</v>
      </c>
      <c r="B30" s="169" t="s">
        <v>465</v>
      </c>
      <c r="C30" s="176" t="s">
        <v>466</v>
      </c>
      <c r="D30" s="170" t="s">
        <v>379</v>
      </c>
      <c r="E30" s="171">
        <v>1</v>
      </c>
      <c r="F30" s="172"/>
      <c r="G30" s="173">
        <f t="shared" si="0"/>
        <v>0</v>
      </c>
      <c r="H30" s="154"/>
      <c r="I30" s="153">
        <f t="shared" si="1"/>
        <v>0</v>
      </c>
      <c r="J30" s="154"/>
      <c r="K30" s="153">
        <f t="shared" si="2"/>
        <v>0</v>
      </c>
      <c r="L30" s="153">
        <v>21</v>
      </c>
      <c r="M30" s="153">
        <f t="shared" si="3"/>
        <v>0</v>
      </c>
      <c r="N30" s="153">
        <v>0</v>
      </c>
      <c r="O30" s="153">
        <f t="shared" si="4"/>
        <v>0</v>
      </c>
      <c r="P30" s="153">
        <v>0</v>
      </c>
      <c r="Q30" s="153">
        <f t="shared" si="5"/>
        <v>0</v>
      </c>
      <c r="R30" s="153"/>
      <c r="S30" s="153" t="s">
        <v>263</v>
      </c>
      <c r="T30" s="153" t="s">
        <v>122</v>
      </c>
      <c r="U30" s="153">
        <v>0</v>
      </c>
      <c r="V30" s="153">
        <f t="shared" si="6"/>
        <v>0</v>
      </c>
      <c r="W30" s="153"/>
      <c r="X30" s="153" t="s">
        <v>134</v>
      </c>
      <c r="Y30" s="146"/>
      <c r="Z30" s="146"/>
      <c r="AA30" s="146"/>
      <c r="AB30" s="146"/>
      <c r="AC30" s="146"/>
      <c r="AD30" s="146"/>
      <c r="AE30" s="146"/>
      <c r="AF30" s="146"/>
      <c r="AG30" s="146" t="s">
        <v>135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x14ac:dyDescent="0.2">
      <c r="A31" s="156" t="s">
        <v>116</v>
      </c>
      <c r="B31" s="157" t="s">
        <v>85</v>
      </c>
      <c r="C31" s="175" t="s">
        <v>86</v>
      </c>
      <c r="D31" s="158"/>
      <c r="E31" s="159"/>
      <c r="F31" s="160"/>
      <c r="G31" s="161">
        <f>SUMIF(AG32:AG35,"&lt;&gt;NOR",G32:G35)</f>
        <v>0</v>
      </c>
      <c r="H31" s="155"/>
      <c r="I31" s="155">
        <f>SUM(I32:I35)</f>
        <v>0</v>
      </c>
      <c r="J31" s="155"/>
      <c r="K31" s="155">
        <f>SUM(K32:K35)</f>
        <v>0</v>
      </c>
      <c r="L31" s="155"/>
      <c r="M31" s="155">
        <f>SUM(M32:M35)</f>
        <v>0</v>
      </c>
      <c r="N31" s="155"/>
      <c r="O31" s="155">
        <f>SUM(O32:O35)</f>
        <v>0</v>
      </c>
      <c r="P31" s="155"/>
      <c r="Q31" s="155">
        <f>SUM(Q32:Q35)</f>
        <v>0</v>
      </c>
      <c r="R31" s="155"/>
      <c r="S31" s="155"/>
      <c r="T31" s="155"/>
      <c r="U31" s="155"/>
      <c r="V31" s="155">
        <f>SUM(V32:V35)</f>
        <v>0</v>
      </c>
      <c r="W31" s="155"/>
      <c r="X31" s="155"/>
      <c r="AG31" t="s">
        <v>117</v>
      </c>
    </row>
    <row r="32" spans="1:60" outlineLevel="1" x14ac:dyDescent="0.2">
      <c r="A32" s="168">
        <v>24</v>
      </c>
      <c r="B32" s="169" t="s">
        <v>467</v>
      </c>
      <c r="C32" s="176" t="s">
        <v>468</v>
      </c>
      <c r="D32" s="170" t="s">
        <v>469</v>
      </c>
      <c r="E32" s="171">
        <v>6</v>
      </c>
      <c r="F32" s="172"/>
      <c r="G32" s="173">
        <f>ROUND(E32*F32,2)</f>
        <v>0</v>
      </c>
      <c r="H32" s="154"/>
      <c r="I32" s="153">
        <f>ROUND(E32*H32,2)</f>
        <v>0</v>
      </c>
      <c r="J32" s="154"/>
      <c r="K32" s="153">
        <f>ROUND(E32*J32,2)</f>
        <v>0</v>
      </c>
      <c r="L32" s="153">
        <v>21</v>
      </c>
      <c r="M32" s="153">
        <f>G32*(1+L32/100)</f>
        <v>0</v>
      </c>
      <c r="N32" s="153">
        <v>0</v>
      </c>
      <c r="O32" s="153">
        <f>ROUND(E32*N32,2)</f>
        <v>0</v>
      </c>
      <c r="P32" s="153">
        <v>0</v>
      </c>
      <c r="Q32" s="153">
        <f>ROUND(E32*P32,2)</f>
        <v>0</v>
      </c>
      <c r="R32" s="153"/>
      <c r="S32" s="153" t="s">
        <v>263</v>
      </c>
      <c r="T32" s="153" t="s">
        <v>122</v>
      </c>
      <c r="U32" s="153">
        <v>0</v>
      </c>
      <c r="V32" s="153">
        <f>ROUND(E32*U32,2)</f>
        <v>0</v>
      </c>
      <c r="W32" s="153"/>
      <c r="X32" s="153" t="s">
        <v>134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135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68">
        <v>25</v>
      </c>
      <c r="B33" s="169" t="s">
        <v>470</v>
      </c>
      <c r="C33" s="176" t="s">
        <v>471</v>
      </c>
      <c r="D33" s="170" t="s">
        <v>469</v>
      </c>
      <c r="E33" s="171">
        <v>16</v>
      </c>
      <c r="F33" s="172"/>
      <c r="G33" s="173">
        <f>ROUND(E33*F33,2)</f>
        <v>0</v>
      </c>
      <c r="H33" s="154"/>
      <c r="I33" s="153">
        <f>ROUND(E33*H33,2)</f>
        <v>0</v>
      </c>
      <c r="J33" s="154"/>
      <c r="K33" s="153">
        <f>ROUND(E33*J33,2)</f>
        <v>0</v>
      </c>
      <c r="L33" s="153">
        <v>21</v>
      </c>
      <c r="M33" s="153">
        <f>G33*(1+L33/100)</f>
        <v>0</v>
      </c>
      <c r="N33" s="153">
        <v>0</v>
      </c>
      <c r="O33" s="153">
        <f>ROUND(E33*N33,2)</f>
        <v>0</v>
      </c>
      <c r="P33" s="153">
        <v>0</v>
      </c>
      <c r="Q33" s="153">
        <f>ROUND(E33*P33,2)</f>
        <v>0</v>
      </c>
      <c r="R33" s="153"/>
      <c r="S33" s="153" t="s">
        <v>263</v>
      </c>
      <c r="T33" s="153" t="s">
        <v>122</v>
      </c>
      <c r="U33" s="153">
        <v>0</v>
      </c>
      <c r="V33" s="153">
        <f>ROUND(E33*U33,2)</f>
        <v>0</v>
      </c>
      <c r="W33" s="153"/>
      <c r="X33" s="153" t="s">
        <v>134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135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 x14ac:dyDescent="0.2">
      <c r="A34" s="168">
        <v>26</v>
      </c>
      <c r="B34" s="169" t="s">
        <v>472</v>
      </c>
      <c r="C34" s="176" t="s">
        <v>473</v>
      </c>
      <c r="D34" s="170" t="s">
        <v>469</v>
      </c>
      <c r="E34" s="171">
        <v>2</v>
      </c>
      <c r="F34" s="172"/>
      <c r="G34" s="173">
        <f>ROUND(E34*F34,2)</f>
        <v>0</v>
      </c>
      <c r="H34" s="154"/>
      <c r="I34" s="153">
        <f>ROUND(E34*H34,2)</f>
        <v>0</v>
      </c>
      <c r="J34" s="154"/>
      <c r="K34" s="153">
        <f>ROUND(E34*J34,2)</f>
        <v>0</v>
      </c>
      <c r="L34" s="153">
        <v>21</v>
      </c>
      <c r="M34" s="153">
        <f>G34*(1+L34/100)</f>
        <v>0</v>
      </c>
      <c r="N34" s="153">
        <v>0</v>
      </c>
      <c r="O34" s="153">
        <f>ROUND(E34*N34,2)</f>
        <v>0</v>
      </c>
      <c r="P34" s="153">
        <v>0</v>
      </c>
      <c r="Q34" s="153">
        <f>ROUND(E34*P34,2)</f>
        <v>0</v>
      </c>
      <c r="R34" s="153"/>
      <c r="S34" s="153" t="s">
        <v>263</v>
      </c>
      <c r="T34" s="153" t="s">
        <v>122</v>
      </c>
      <c r="U34" s="153">
        <v>0</v>
      </c>
      <c r="V34" s="153">
        <f>ROUND(E34*U34,2)</f>
        <v>0</v>
      </c>
      <c r="W34" s="153"/>
      <c r="X34" s="153" t="s">
        <v>134</v>
      </c>
      <c r="Y34" s="146"/>
      <c r="Z34" s="146"/>
      <c r="AA34" s="146"/>
      <c r="AB34" s="146"/>
      <c r="AC34" s="146"/>
      <c r="AD34" s="146"/>
      <c r="AE34" s="146"/>
      <c r="AF34" s="146"/>
      <c r="AG34" s="146" t="s">
        <v>135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 x14ac:dyDescent="0.2">
      <c r="A35" s="168">
        <v>27</v>
      </c>
      <c r="B35" s="169" t="s">
        <v>474</v>
      </c>
      <c r="C35" s="176" t="s">
        <v>475</v>
      </c>
      <c r="D35" s="170" t="s">
        <v>379</v>
      </c>
      <c r="E35" s="171">
        <v>1</v>
      </c>
      <c r="F35" s="172"/>
      <c r="G35" s="173">
        <f>ROUND(E35*F35,2)</f>
        <v>0</v>
      </c>
      <c r="H35" s="154"/>
      <c r="I35" s="153">
        <f>ROUND(E35*H35,2)</f>
        <v>0</v>
      </c>
      <c r="J35" s="154"/>
      <c r="K35" s="153">
        <f>ROUND(E35*J35,2)</f>
        <v>0</v>
      </c>
      <c r="L35" s="153">
        <v>21</v>
      </c>
      <c r="M35" s="153">
        <f>G35*(1+L35/100)</f>
        <v>0</v>
      </c>
      <c r="N35" s="153">
        <v>0</v>
      </c>
      <c r="O35" s="153">
        <f>ROUND(E35*N35,2)</f>
        <v>0</v>
      </c>
      <c r="P35" s="153">
        <v>0</v>
      </c>
      <c r="Q35" s="153">
        <f>ROUND(E35*P35,2)</f>
        <v>0</v>
      </c>
      <c r="R35" s="153"/>
      <c r="S35" s="153" t="s">
        <v>263</v>
      </c>
      <c r="T35" s="153" t="s">
        <v>122</v>
      </c>
      <c r="U35" s="153">
        <v>0</v>
      </c>
      <c r="V35" s="153">
        <f>ROUND(E35*U35,2)</f>
        <v>0</v>
      </c>
      <c r="W35" s="153"/>
      <c r="X35" s="153" t="s">
        <v>134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135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x14ac:dyDescent="0.2">
      <c r="A36" s="156" t="s">
        <v>116</v>
      </c>
      <c r="B36" s="157" t="s">
        <v>87</v>
      </c>
      <c r="C36" s="175" t="s">
        <v>88</v>
      </c>
      <c r="D36" s="158"/>
      <c r="E36" s="159"/>
      <c r="F36" s="160"/>
      <c r="G36" s="161">
        <f>SUMIF(AG37:AG141,"&lt;&gt;NOR",G37:G141)</f>
        <v>0</v>
      </c>
      <c r="H36" s="155"/>
      <c r="I36" s="155">
        <f>SUM(I37:I141)</f>
        <v>0</v>
      </c>
      <c r="J36" s="155"/>
      <c r="K36" s="155">
        <f>SUM(K37:K141)</f>
        <v>0</v>
      </c>
      <c r="L36" s="155"/>
      <c r="M36" s="155">
        <f>SUM(M37:M141)</f>
        <v>0</v>
      </c>
      <c r="N36" s="155"/>
      <c r="O36" s="155">
        <f>SUM(O37:O141)</f>
        <v>0</v>
      </c>
      <c r="P36" s="155"/>
      <c r="Q36" s="155">
        <f>SUM(Q37:Q141)</f>
        <v>0</v>
      </c>
      <c r="R36" s="155"/>
      <c r="S36" s="155"/>
      <c r="T36" s="155"/>
      <c r="U36" s="155"/>
      <c r="V36" s="155">
        <f>SUM(V37:V141)</f>
        <v>0</v>
      </c>
      <c r="W36" s="155"/>
      <c r="X36" s="155"/>
      <c r="AG36" t="s">
        <v>117</v>
      </c>
    </row>
    <row r="37" spans="1:60" outlineLevel="1" x14ac:dyDescent="0.2">
      <c r="A37" s="168">
        <v>28</v>
      </c>
      <c r="B37" s="169" t="s">
        <v>476</v>
      </c>
      <c r="C37" s="176" t="s">
        <v>477</v>
      </c>
      <c r="D37" s="170" t="s">
        <v>368</v>
      </c>
      <c r="E37" s="171">
        <v>100</v>
      </c>
      <c r="F37" s="172"/>
      <c r="G37" s="173">
        <f t="shared" ref="G37:G68" si="7">ROUND(E37*F37,2)</f>
        <v>0</v>
      </c>
      <c r="H37" s="154"/>
      <c r="I37" s="153">
        <f t="shared" ref="I37:I68" si="8">ROUND(E37*H37,2)</f>
        <v>0</v>
      </c>
      <c r="J37" s="154"/>
      <c r="K37" s="153">
        <f t="shared" ref="K37:K68" si="9">ROUND(E37*J37,2)</f>
        <v>0</v>
      </c>
      <c r="L37" s="153">
        <v>21</v>
      </c>
      <c r="M37" s="153">
        <f t="shared" ref="M37:M68" si="10">G37*(1+L37/100)</f>
        <v>0</v>
      </c>
      <c r="N37" s="153">
        <v>0</v>
      </c>
      <c r="O37" s="153">
        <f t="shared" ref="O37:O68" si="11">ROUND(E37*N37,2)</f>
        <v>0</v>
      </c>
      <c r="P37" s="153">
        <v>0</v>
      </c>
      <c r="Q37" s="153">
        <f t="shared" ref="Q37:Q68" si="12">ROUND(E37*P37,2)</f>
        <v>0</v>
      </c>
      <c r="R37" s="153"/>
      <c r="S37" s="153" t="s">
        <v>263</v>
      </c>
      <c r="T37" s="153" t="s">
        <v>122</v>
      </c>
      <c r="U37" s="153">
        <v>0</v>
      </c>
      <c r="V37" s="153">
        <f t="shared" ref="V37:V68" si="13">ROUND(E37*U37,2)</f>
        <v>0</v>
      </c>
      <c r="W37" s="153"/>
      <c r="X37" s="153" t="s">
        <v>134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135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 x14ac:dyDescent="0.2">
      <c r="A38" s="168">
        <v>29</v>
      </c>
      <c r="B38" s="169" t="s">
        <v>478</v>
      </c>
      <c r="C38" s="176" t="s">
        <v>479</v>
      </c>
      <c r="D38" s="170" t="s">
        <v>250</v>
      </c>
      <c r="E38" s="171">
        <v>3</v>
      </c>
      <c r="F38" s="172"/>
      <c r="G38" s="173">
        <f t="shared" si="7"/>
        <v>0</v>
      </c>
      <c r="H38" s="154"/>
      <c r="I38" s="153">
        <f t="shared" si="8"/>
        <v>0</v>
      </c>
      <c r="J38" s="154"/>
      <c r="K38" s="153">
        <f t="shared" si="9"/>
        <v>0</v>
      </c>
      <c r="L38" s="153">
        <v>21</v>
      </c>
      <c r="M38" s="153">
        <f t="shared" si="10"/>
        <v>0</v>
      </c>
      <c r="N38" s="153">
        <v>0</v>
      </c>
      <c r="O38" s="153">
        <f t="shared" si="11"/>
        <v>0</v>
      </c>
      <c r="P38" s="153">
        <v>0</v>
      </c>
      <c r="Q38" s="153">
        <f t="shared" si="12"/>
        <v>0</v>
      </c>
      <c r="R38" s="153"/>
      <c r="S38" s="153" t="s">
        <v>263</v>
      </c>
      <c r="T38" s="153" t="s">
        <v>122</v>
      </c>
      <c r="U38" s="153">
        <v>0</v>
      </c>
      <c r="V38" s="153">
        <f t="shared" si="13"/>
        <v>0</v>
      </c>
      <c r="W38" s="153"/>
      <c r="X38" s="153" t="s">
        <v>134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135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68">
        <v>30</v>
      </c>
      <c r="B39" s="169" t="s">
        <v>480</v>
      </c>
      <c r="C39" s="176" t="s">
        <v>481</v>
      </c>
      <c r="D39" s="170" t="s">
        <v>250</v>
      </c>
      <c r="E39" s="171">
        <v>10</v>
      </c>
      <c r="F39" s="172"/>
      <c r="G39" s="173">
        <f t="shared" si="7"/>
        <v>0</v>
      </c>
      <c r="H39" s="154"/>
      <c r="I39" s="153">
        <f t="shared" si="8"/>
        <v>0</v>
      </c>
      <c r="J39" s="154"/>
      <c r="K39" s="153">
        <f t="shared" si="9"/>
        <v>0</v>
      </c>
      <c r="L39" s="153">
        <v>21</v>
      </c>
      <c r="M39" s="153">
        <f t="shared" si="10"/>
        <v>0</v>
      </c>
      <c r="N39" s="153">
        <v>0</v>
      </c>
      <c r="O39" s="153">
        <f t="shared" si="11"/>
        <v>0</v>
      </c>
      <c r="P39" s="153">
        <v>0</v>
      </c>
      <c r="Q39" s="153">
        <f t="shared" si="12"/>
        <v>0</v>
      </c>
      <c r="R39" s="153"/>
      <c r="S39" s="153" t="s">
        <v>263</v>
      </c>
      <c r="T39" s="153" t="s">
        <v>122</v>
      </c>
      <c r="U39" s="153">
        <v>0</v>
      </c>
      <c r="V39" s="153">
        <f t="shared" si="13"/>
        <v>0</v>
      </c>
      <c r="W39" s="153"/>
      <c r="X39" s="153" t="s">
        <v>134</v>
      </c>
      <c r="Y39" s="146"/>
      <c r="Z39" s="146"/>
      <c r="AA39" s="146"/>
      <c r="AB39" s="146"/>
      <c r="AC39" s="146"/>
      <c r="AD39" s="146"/>
      <c r="AE39" s="146"/>
      <c r="AF39" s="146"/>
      <c r="AG39" s="146" t="s">
        <v>135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68">
        <v>31</v>
      </c>
      <c r="B40" s="169" t="s">
        <v>482</v>
      </c>
      <c r="C40" s="176" t="s">
        <v>483</v>
      </c>
      <c r="D40" s="170" t="s">
        <v>309</v>
      </c>
      <c r="E40" s="171">
        <v>2</v>
      </c>
      <c r="F40" s="172"/>
      <c r="G40" s="173">
        <f t="shared" si="7"/>
        <v>0</v>
      </c>
      <c r="H40" s="154"/>
      <c r="I40" s="153">
        <f t="shared" si="8"/>
        <v>0</v>
      </c>
      <c r="J40" s="154"/>
      <c r="K40" s="153">
        <f t="shared" si="9"/>
        <v>0</v>
      </c>
      <c r="L40" s="153">
        <v>21</v>
      </c>
      <c r="M40" s="153">
        <f t="shared" si="10"/>
        <v>0</v>
      </c>
      <c r="N40" s="153">
        <v>0</v>
      </c>
      <c r="O40" s="153">
        <f t="shared" si="11"/>
        <v>0</v>
      </c>
      <c r="P40" s="153">
        <v>0</v>
      </c>
      <c r="Q40" s="153">
        <f t="shared" si="12"/>
        <v>0</v>
      </c>
      <c r="R40" s="153"/>
      <c r="S40" s="153" t="s">
        <v>263</v>
      </c>
      <c r="T40" s="153" t="s">
        <v>122</v>
      </c>
      <c r="U40" s="153">
        <v>0</v>
      </c>
      <c r="V40" s="153">
        <f t="shared" si="13"/>
        <v>0</v>
      </c>
      <c r="W40" s="153"/>
      <c r="X40" s="153" t="s">
        <v>134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135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68">
        <v>32</v>
      </c>
      <c r="B41" s="169" t="s">
        <v>484</v>
      </c>
      <c r="C41" s="176" t="s">
        <v>485</v>
      </c>
      <c r="D41" s="170" t="s">
        <v>309</v>
      </c>
      <c r="E41" s="171">
        <v>26</v>
      </c>
      <c r="F41" s="172"/>
      <c r="G41" s="173">
        <f t="shared" si="7"/>
        <v>0</v>
      </c>
      <c r="H41" s="154"/>
      <c r="I41" s="153">
        <f t="shared" si="8"/>
        <v>0</v>
      </c>
      <c r="J41" s="154"/>
      <c r="K41" s="153">
        <f t="shared" si="9"/>
        <v>0</v>
      </c>
      <c r="L41" s="153">
        <v>21</v>
      </c>
      <c r="M41" s="153">
        <f t="shared" si="10"/>
        <v>0</v>
      </c>
      <c r="N41" s="153">
        <v>0</v>
      </c>
      <c r="O41" s="153">
        <f t="shared" si="11"/>
        <v>0</v>
      </c>
      <c r="P41" s="153">
        <v>0</v>
      </c>
      <c r="Q41" s="153">
        <f t="shared" si="12"/>
        <v>0</v>
      </c>
      <c r="R41" s="153"/>
      <c r="S41" s="153" t="s">
        <v>263</v>
      </c>
      <c r="T41" s="153" t="s">
        <v>122</v>
      </c>
      <c r="U41" s="153">
        <v>0</v>
      </c>
      <c r="V41" s="153">
        <f t="shared" si="13"/>
        <v>0</v>
      </c>
      <c r="W41" s="153"/>
      <c r="X41" s="153" t="s">
        <v>134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135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 x14ac:dyDescent="0.2">
      <c r="A42" s="168">
        <v>33</v>
      </c>
      <c r="B42" s="169" t="s">
        <v>486</v>
      </c>
      <c r="C42" s="176" t="s">
        <v>487</v>
      </c>
      <c r="D42" s="170" t="s">
        <v>309</v>
      </c>
      <c r="E42" s="171">
        <v>22</v>
      </c>
      <c r="F42" s="172"/>
      <c r="G42" s="173">
        <f t="shared" si="7"/>
        <v>0</v>
      </c>
      <c r="H42" s="154"/>
      <c r="I42" s="153">
        <f t="shared" si="8"/>
        <v>0</v>
      </c>
      <c r="J42" s="154"/>
      <c r="K42" s="153">
        <f t="shared" si="9"/>
        <v>0</v>
      </c>
      <c r="L42" s="153">
        <v>21</v>
      </c>
      <c r="M42" s="153">
        <f t="shared" si="10"/>
        <v>0</v>
      </c>
      <c r="N42" s="153">
        <v>0</v>
      </c>
      <c r="O42" s="153">
        <f t="shared" si="11"/>
        <v>0</v>
      </c>
      <c r="P42" s="153">
        <v>0</v>
      </c>
      <c r="Q42" s="153">
        <f t="shared" si="12"/>
        <v>0</v>
      </c>
      <c r="R42" s="153"/>
      <c r="S42" s="153" t="s">
        <v>263</v>
      </c>
      <c r="T42" s="153" t="s">
        <v>122</v>
      </c>
      <c r="U42" s="153">
        <v>0</v>
      </c>
      <c r="V42" s="153">
        <f t="shared" si="13"/>
        <v>0</v>
      </c>
      <c r="W42" s="153"/>
      <c r="X42" s="153" t="s">
        <v>134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135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68">
        <v>34</v>
      </c>
      <c r="B43" s="169" t="s">
        <v>488</v>
      </c>
      <c r="C43" s="176" t="s">
        <v>489</v>
      </c>
      <c r="D43" s="170" t="s">
        <v>309</v>
      </c>
      <c r="E43" s="171">
        <v>36</v>
      </c>
      <c r="F43" s="172"/>
      <c r="G43" s="173">
        <f t="shared" si="7"/>
        <v>0</v>
      </c>
      <c r="H43" s="154"/>
      <c r="I43" s="153">
        <f t="shared" si="8"/>
        <v>0</v>
      </c>
      <c r="J43" s="154"/>
      <c r="K43" s="153">
        <f t="shared" si="9"/>
        <v>0</v>
      </c>
      <c r="L43" s="153">
        <v>21</v>
      </c>
      <c r="M43" s="153">
        <f t="shared" si="10"/>
        <v>0</v>
      </c>
      <c r="N43" s="153">
        <v>0</v>
      </c>
      <c r="O43" s="153">
        <f t="shared" si="11"/>
        <v>0</v>
      </c>
      <c r="P43" s="153">
        <v>0</v>
      </c>
      <c r="Q43" s="153">
        <f t="shared" si="12"/>
        <v>0</v>
      </c>
      <c r="R43" s="153"/>
      <c r="S43" s="153" t="s">
        <v>263</v>
      </c>
      <c r="T43" s="153" t="s">
        <v>122</v>
      </c>
      <c r="U43" s="153">
        <v>0</v>
      </c>
      <c r="V43" s="153">
        <f t="shared" si="13"/>
        <v>0</v>
      </c>
      <c r="W43" s="153"/>
      <c r="X43" s="153" t="s">
        <v>134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135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68">
        <v>35</v>
      </c>
      <c r="B44" s="169" t="s">
        <v>490</v>
      </c>
      <c r="C44" s="176" t="s">
        <v>491</v>
      </c>
      <c r="D44" s="170" t="s">
        <v>309</v>
      </c>
      <c r="E44" s="171">
        <v>10</v>
      </c>
      <c r="F44" s="172"/>
      <c r="G44" s="173">
        <f t="shared" si="7"/>
        <v>0</v>
      </c>
      <c r="H44" s="154"/>
      <c r="I44" s="153">
        <f t="shared" si="8"/>
        <v>0</v>
      </c>
      <c r="J44" s="154"/>
      <c r="K44" s="153">
        <f t="shared" si="9"/>
        <v>0</v>
      </c>
      <c r="L44" s="153">
        <v>21</v>
      </c>
      <c r="M44" s="153">
        <f t="shared" si="10"/>
        <v>0</v>
      </c>
      <c r="N44" s="153">
        <v>0</v>
      </c>
      <c r="O44" s="153">
        <f t="shared" si="11"/>
        <v>0</v>
      </c>
      <c r="P44" s="153">
        <v>0</v>
      </c>
      <c r="Q44" s="153">
        <f t="shared" si="12"/>
        <v>0</v>
      </c>
      <c r="R44" s="153"/>
      <c r="S44" s="153" t="s">
        <v>263</v>
      </c>
      <c r="T44" s="153" t="s">
        <v>122</v>
      </c>
      <c r="U44" s="153">
        <v>0</v>
      </c>
      <c r="V44" s="153">
        <f t="shared" si="13"/>
        <v>0</v>
      </c>
      <c r="W44" s="153"/>
      <c r="X44" s="153" t="s">
        <v>134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135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 x14ac:dyDescent="0.2">
      <c r="A45" s="168">
        <v>36</v>
      </c>
      <c r="B45" s="169" t="s">
        <v>492</v>
      </c>
      <c r="C45" s="176" t="s">
        <v>493</v>
      </c>
      <c r="D45" s="170" t="s">
        <v>309</v>
      </c>
      <c r="E45" s="171">
        <v>6</v>
      </c>
      <c r="F45" s="172"/>
      <c r="G45" s="173">
        <f t="shared" si="7"/>
        <v>0</v>
      </c>
      <c r="H45" s="154"/>
      <c r="I45" s="153">
        <f t="shared" si="8"/>
        <v>0</v>
      </c>
      <c r="J45" s="154"/>
      <c r="K45" s="153">
        <f t="shared" si="9"/>
        <v>0</v>
      </c>
      <c r="L45" s="153">
        <v>21</v>
      </c>
      <c r="M45" s="153">
        <f t="shared" si="10"/>
        <v>0</v>
      </c>
      <c r="N45" s="153">
        <v>0</v>
      </c>
      <c r="O45" s="153">
        <f t="shared" si="11"/>
        <v>0</v>
      </c>
      <c r="P45" s="153">
        <v>0</v>
      </c>
      <c r="Q45" s="153">
        <f t="shared" si="12"/>
        <v>0</v>
      </c>
      <c r="R45" s="153"/>
      <c r="S45" s="153" t="s">
        <v>263</v>
      </c>
      <c r="T45" s="153" t="s">
        <v>122</v>
      </c>
      <c r="U45" s="153">
        <v>0</v>
      </c>
      <c r="V45" s="153">
        <f t="shared" si="13"/>
        <v>0</v>
      </c>
      <c r="W45" s="153"/>
      <c r="X45" s="153" t="s">
        <v>134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135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68">
        <v>37</v>
      </c>
      <c r="B46" s="169" t="s">
        <v>494</v>
      </c>
      <c r="C46" s="176" t="s">
        <v>495</v>
      </c>
      <c r="D46" s="170" t="s">
        <v>309</v>
      </c>
      <c r="E46" s="171">
        <v>2</v>
      </c>
      <c r="F46" s="172"/>
      <c r="G46" s="173">
        <f t="shared" si="7"/>
        <v>0</v>
      </c>
      <c r="H46" s="154"/>
      <c r="I46" s="153">
        <f t="shared" si="8"/>
        <v>0</v>
      </c>
      <c r="J46" s="154"/>
      <c r="K46" s="153">
        <f t="shared" si="9"/>
        <v>0</v>
      </c>
      <c r="L46" s="153">
        <v>21</v>
      </c>
      <c r="M46" s="153">
        <f t="shared" si="10"/>
        <v>0</v>
      </c>
      <c r="N46" s="153">
        <v>0</v>
      </c>
      <c r="O46" s="153">
        <f t="shared" si="11"/>
        <v>0</v>
      </c>
      <c r="P46" s="153">
        <v>0</v>
      </c>
      <c r="Q46" s="153">
        <f t="shared" si="12"/>
        <v>0</v>
      </c>
      <c r="R46" s="153"/>
      <c r="S46" s="153" t="s">
        <v>263</v>
      </c>
      <c r="T46" s="153" t="s">
        <v>122</v>
      </c>
      <c r="U46" s="153">
        <v>0</v>
      </c>
      <c r="V46" s="153">
        <f t="shared" si="13"/>
        <v>0</v>
      </c>
      <c r="W46" s="153"/>
      <c r="X46" s="153" t="s">
        <v>134</v>
      </c>
      <c r="Y46" s="146"/>
      <c r="Z46" s="146"/>
      <c r="AA46" s="146"/>
      <c r="AB46" s="146"/>
      <c r="AC46" s="146"/>
      <c r="AD46" s="146"/>
      <c r="AE46" s="146"/>
      <c r="AF46" s="146"/>
      <c r="AG46" s="146" t="s">
        <v>135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68">
        <v>38</v>
      </c>
      <c r="B47" s="169" t="s">
        <v>496</v>
      </c>
      <c r="C47" s="176" t="s">
        <v>497</v>
      </c>
      <c r="D47" s="170" t="s">
        <v>309</v>
      </c>
      <c r="E47" s="171">
        <v>5</v>
      </c>
      <c r="F47" s="172"/>
      <c r="G47" s="173">
        <f t="shared" si="7"/>
        <v>0</v>
      </c>
      <c r="H47" s="154"/>
      <c r="I47" s="153">
        <f t="shared" si="8"/>
        <v>0</v>
      </c>
      <c r="J47" s="154"/>
      <c r="K47" s="153">
        <f t="shared" si="9"/>
        <v>0</v>
      </c>
      <c r="L47" s="153">
        <v>21</v>
      </c>
      <c r="M47" s="153">
        <f t="shared" si="10"/>
        <v>0</v>
      </c>
      <c r="N47" s="153">
        <v>0</v>
      </c>
      <c r="O47" s="153">
        <f t="shared" si="11"/>
        <v>0</v>
      </c>
      <c r="P47" s="153">
        <v>0</v>
      </c>
      <c r="Q47" s="153">
        <f t="shared" si="12"/>
        <v>0</v>
      </c>
      <c r="R47" s="153"/>
      <c r="S47" s="153" t="s">
        <v>263</v>
      </c>
      <c r="T47" s="153" t="s">
        <v>122</v>
      </c>
      <c r="U47" s="153">
        <v>0</v>
      </c>
      <c r="V47" s="153">
        <f t="shared" si="13"/>
        <v>0</v>
      </c>
      <c r="W47" s="153"/>
      <c r="X47" s="153" t="s">
        <v>134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135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 x14ac:dyDescent="0.2">
      <c r="A48" s="168">
        <v>39</v>
      </c>
      <c r="B48" s="169" t="s">
        <v>498</v>
      </c>
      <c r="C48" s="176" t="s">
        <v>499</v>
      </c>
      <c r="D48" s="170" t="s">
        <v>250</v>
      </c>
      <c r="E48" s="171">
        <v>20</v>
      </c>
      <c r="F48" s="172"/>
      <c r="G48" s="173">
        <f t="shared" si="7"/>
        <v>0</v>
      </c>
      <c r="H48" s="154"/>
      <c r="I48" s="153">
        <f t="shared" si="8"/>
        <v>0</v>
      </c>
      <c r="J48" s="154"/>
      <c r="K48" s="153">
        <f t="shared" si="9"/>
        <v>0</v>
      </c>
      <c r="L48" s="153">
        <v>21</v>
      </c>
      <c r="M48" s="153">
        <f t="shared" si="10"/>
        <v>0</v>
      </c>
      <c r="N48" s="153">
        <v>0</v>
      </c>
      <c r="O48" s="153">
        <f t="shared" si="11"/>
        <v>0</v>
      </c>
      <c r="P48" s="153">
        <v>0</v>
      </c>
      <c r="Q48" s="153">
        <f t="shared" si="12"/>
        <v>0</v>
      </c>
      <c r="R48" s="153"/>
      <c r="S48" s="153" t="s">
        <v>263</v>
      </c>
      <c r="T48" s="153" t="s">
        <v>122</v>
      </c>
      <c r="U48" s="153">
        <v>0</v>
      </c>
      <c r="V48" s="153">
        <f t="shared" si="13"/>
        <v>0</v>
      </c>
      <c r="W48" s="153"/>
      <c r="X48" s="153" t="s">
        <v>134</v>
      </c>
      <c r="Y48" s="146"/>
      <c r="Z48" s="146"/>
      <c r="AA48" s="146"/>
      <c r="AB48" s="146"/>
      <c r="AC48" s="146"/>
      <c r="AD48" s="146"/>
      <c r="AE48" s="146"/>
      <c r="AF48" s="146"/>
      <c r="AG48" s="146" t="s">
        <v>135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68">
        <v>40</v>
      </c>
      <c r="B49" s="169" t="s">
        <v>500</v>
      </c>
      <c r="C49" s="176" t="s">
        <v>501</v>
      </c>
      <c r="D49" s="170" t="s">
        <v>250</v>
      </c>
      <c r="E49" s="171">
        <v>10</v>
      </c>
      <c r="F49" s="172"/>
      <c r="G49" s="173">
        <f t="shared" si="7"/>
        <v>0</v>
      </c>
      <c r="H49" s="154"/>
      <c r="I49" s="153">
        <f t="shared" si="8"/>
        <v>0</v>
      </c>
      <c r="J49" s="154"/>
      <c r="K49" s="153">
        <f t="shared" si="9"/>
        <v>0</v>
      </c>
      <c r="L49" s="153">
        <v>21</v>
      </c>
      <c r="M49" s="153">
        <f t="shared" si="10"/>
        <v>0</v>
      </c>
      <c r="N49" s="153">
        <v>0</v>
      </c>
      <c r="O49" s="153">
        <f t="shared" si="11"/>
        <v>0</v>
      </c>
      <c r="P49" s="153">
        <v>0</v>
      </c>
      <c r="Q49" s="153">
        <f t="shared" si="12"/>
        <v>0</v>
      </c>
      <c r="R49" s="153"/>
      <c r="S49" s="153" t="s">
        <v>263</v>
      </c>
      <c r="T49" s="153" t="s">
        <v>122</v>
      </c>
      <c r="U49" s="153">
        <v>0</v>
      </c>
      <c r="V49" s="153">
        <f t="shared" si="13"/>
        <v>0</v>
      </c>
      <c r="W49" s="153"/>
      <c r="X49" s="153" t="s">
        <v>134</v>
      </c>
      <c r="Y49" s="146"/>
      <c r="Z49" s="146"/>
      <c r="AA49" s="146"/>
      <c r="AB49" s="146"/>
      <c r="AC49" s="146"/>
      <c r="AD49" s="146"/>
      <c r="AE49" s="146"/>
      <c r="AF49" s="146"/>
      <c r="AG49" s="146" t="s">
        <v>135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68">
        <v>41</v>
      </c>
      <c r="B50" s="169" t="s">
        <v>502</v>
      </c>
      <c r="C50" s="176" t="s">
        <v>503</v>
      </c>
      <c r="D50" s="170" t="s">
        <v>250</v>
      </c>
      <c r="E50" s="171">
        <v>5</v>
      </c>
      <c r="F50" s="172"/>
      <c r="G50" s="173">
        <f t="shared" si="7"/>
        <v>0</v>
      </c>
      <c r="H50" s="154"/>
      <c r="I50" s="153">
        <f t="shared" si="8"/>
        <v>0</v>
      </c>
      <c r="J50" s="154"/>
      <c r="K50" s="153">
        <f t="shared" si="9"/>
        <v>0</v>
      </c>
      <c r="L50" s="153">
        <v>21</v>
      </c>
      <c r="M50" s="153">
        <f t="shared" si="10"/>
        <v>0</v>
      </c>
      <c r="N50" s="153">
        <v>0</v>
      </c>
      <c r="O50" s="153">
        <f t="shared" si="11"/>
        <v>0</v>
      </c>
      <c r="P50" s="153">
        <v>0</v>
      </c>
      <c r="Q50" s="153">
        <f t="shared" si="12"/>
        <v>0</v>
      </c>
      <c r="R50" s="153"/>
      <c r="S50" s="153" t="s">
        <v>263</v>
      </c>
      <c r="T50" s="153" t="s">
        <v>122</v>
      </c>
      <c r="U50" s="153">
        <v>0</v>
      </c>
      <c r="V50" s="153">
        <f t="shared" si="13"/>
        <v>0</v>
      </c>
      <c r="W50" s="153"/>
      <c r="X50" s="153" t="s">
        <v>134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135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68">
        <v>42</v>
      </c>
      <c r="B51" s="169" t="s">
        <v>504</v>
      </c>
      <c r="C51" s="176" t="s">
        <v>505</v>
      </c>
      <c r="D51" s="170" t="s">
        <v>250</v>
      </c>
      <c r="E51" s="171">
        <v>16</v>
      </c>
      <c r="F51" s="172"/>
      <c r="G51" s="173">
        <f t="shared" si="7"/>
        <v>0</v>
      </c>
      <c r="H51" s="154"/>
      <c r="I51" s="153">
        <f t="shared" si="8"/>
        <v>0</v>
      </c>
      <c r="J51" s="154"/>
      <c r="K51" s="153">
        <f t="shared" si="9"/>
        <v>0</v>
      </c>
      <c r="L51" s="153">
        <v>21</v>
      </c>
      <c r="M51" s="153">
        <f t="shared" si="10"/>
        <v>0</v>
      </c>
      <c r="N51" s="153">
        <v>0</v>
      </c>
      <c r="O51" s="153">
        <f t="shared" si="11"/>
        <v>0</v>
      </c>
      <c r="P51" s="153">
        <v>0</v>
      </c>
      <c r="Q51" s="153">
        <f t="shared" si="12"/>
        <v>0</v>
      </c>
      <c r="R51" s="153"/>
      <c r="S51" s="153" t="s">
        <v>263</v>
      </c>
      <c r="T51" s="153" t="s">
        <v>122</v>
      </c>
      <c r="U51" s="153">
        <v>0</v>
      </c>
      <c r="V51" s="153">
        <f t="shared" si="13"/>
        <v>0</v>
      </c>
      <c r="W51" s="153"/>
      <c r="X51" s="153" t="s">
        <v>134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135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 x14ac:dyDescent="0.2">
      <c r="A52" s="168">
        <v>43</v>
      </c>
      <c r="B52" s="169" t="s">
        <v>506</v>
      </c>
      <c r="C52" s="176" t="s">
        <v>507</v>
      </c>
      <c r="D52" s="170" t="s">
        <v>250</v>
      </c>
      <c r="E52" s="171">
        <v>8</v>
      </c>
      <c r="F52" s="172"/>
      <c r="G52" s="173">
        <f t="shared" si="7"/>
        <v>0</v>
      </c>
      <c r="H52" s="154"/>
      <c r="I52" s="153">
        <f t="shared" si="8"/>
        <v>0</v>
      </c>
      <c r="J52" s="154"/>
      <c r="K52" s="153">
        <f t="shared" si="9"/>
        <v>0</v>
      </c>
      <c r="L52" s="153">
        <v>21</v>
      </c>
      <c r="M52" s="153">
        <f t="shared" si="10"/>
        <v>0</v>
      </c>
      <c r="N52" s="153">
        <v>0</v>
      </c>
      <c r="O52" s="153">
        <f t="shared" si="11"/>
        <v>0</v>
      </c>
      <c r="P52" s="153">
        <v>0</v>
      </c>
      <c r="Q52" s="153">
        <f t="shared" si="12"/>
        <v>0</v>
      </c>
      <c r="R52" s="153"/>
      <c r="S52" s="153" t="s">
        <v>263</v>
      </c>
      <c r="T52" s="153" t="s">
        <v>122</v>
      </c>
      <c r="U52" s="153">
        <v>0</v>
      </c>
      <c r="V52" s="153">
        <f t="shared" si="13"/>
        <v>0</v>
      </c>
      <c r="W52" s="153"/>
      <c r="X52" s="153" t="s">
        <v>134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135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 x14ac:dyDescent="0.2">
      <c r="A53" s="168">
        <v>44</v>
      </c>
      <c r="B53" s="169" t="s">
        <v>508</v>
      </c>
      <c r="C53" s="176" t="s">
        <v>509</v>
      </c>
      <c r="D53" s="170" t="s">
        <v>250</v>
      </c>
      <c r="E53" s="171">
        <v>4</v>
      </c>
      <c r="F53" s="172"/>
      <c r="G53" s="173">
        <f t="shared" si="7"/>
        <v>0</v>
      </c>
      <c r="H53" s="154"/>
      <c r="I53" s="153">
        <f t="shared" si="8"/>
        <v>0</v>
      </c>
      <c r="J53" s="154"/>
      <c r="K53" s="153">
        <f t="shared" si="9"/>
        <v>0</v>
      </c>
      <c r="L53" s="153">
        <v>21</v>
      </c>
      <c r="M53" s="153">
        <f t="shared" si="10"/>
        <v>0</v>
      </c>
      <c r="N53" s="153">
        <v>0</v>
      </c>
      <c r="O53" s="153">
        <f t="shared" si="11"/>
        <v>0</v>
      </c>
      <c r="P53" s="153">
        <v>0</v>
      </c>
      <c r="Q53" s="153">
        <f t="shared" si="12"/>
        <v>0</v>
      </c>
      <c r="R53" s="153"/>
      <c r="S53" s="153" t="s">
        <v>263</v>
      </c>
      <c r="T53" s="153" t="s">
        <v>122</v>
      </c>
      <c r="U53" s="153">
        <v>0</v>
      </c>
      <c r="V53" s="153">
        <f t="shared" si="13"/>
        <v>0</v>
      </c>
      <c r="W53" s="153"/>
      <c r="X53" s="153" t="s">
        <v>134</v>
      </c>
      <c r="Y53" s="146"/>
      <c r="Z53" s="146"/>
      <c r="AA53" s="146"/>
      <c r="AB53" s="146"/>
      <c r="AC53" s="146"/>
      <c r="AD53" s="146"/>
      <c r="AE53" s="146"/>
      <c r="AF53" s="146"/>
      <c r="AG53" s="146" t="s">
        <v>135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 x14ac:dyDescent="0.2">
      <c r="A54" s="168">
        <v>45</v>
      </c>
      <c r="B54" s="169" t="s">
        <v>510</v>
      </c>
      <c r="C54" s="176" t="s">
        <v>511</v>
      </c>
      <c r="D54" s="170" t="s">
        <v>250</v>
      </c>
      <c r="E54" s="171">
        <v>7</v>
      </c>
      <c r="F54" s="172"/>
      <c r="G54" s="173">
        <f t="shared" si="7"/>
        <v>0</v>
      </c>
      <c r="H54" s="154"/>
      <c r="I54" s="153">
        <f t="shared" si="8"/>
        <v>0</v>
      </c>
      <c r="J54" s="154"/>
      <c r="K54" s="153">
        <f t="shared" si="9"/>
        <v>0</v>
      </c>
      <c r="L54" s="153">
        <v>21</v>
      </c>
      <c r="M54" s="153">
        <f t="shared" si="10"/>
        <v>0</v>
      </c>
      <c r="N54" s="153">
        <v>0</v>
      </c>
      <c r="O54" s="153">
        <f t="shared" si="11"/>
        <v>0</v>
      </c>
      <c r="P54" s="153">
        <v>0</v>
      </c>
      <c r="Q54" s="153">
        <f t="shared" si="12"/>
        <v>0</v>
      </c>
      <c r="R54" s="153"/>
      <c r="S54" s="153" t="s">
        <v>263</v>
      </c>
      <c r="T54" s="153" t="s">
        <v>122</v>
      </c>
      <c r="U54" s="153">
        <v>0</v>
      </c>
      <c r="V54" s="153">
        <f t="shared" si="13"/>
        <v>0</v>
      </c>
      <c r="W54" s="153"/>
      <c r="X54" s="153" t="s">
        <v>134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135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68">
        <v>46</v>
      </c>
      <c r="B55" s="169" t="s">
        <v>512</v>
      </c>
      <c r="C55" s="176" t="s">
        <v>513</v>
      </c>
      <c r="D55" s="170" t="s">
        <v>250</v>
      </c>
      <c r="E55" s="171">
        <v>5</v>
      </c>
      <c r="F55" s="172"/>
      <c r="G55" s="173">
        <f t="shared" si="7"/>
        <v>0</v>
      </c>
      <c r="H55" s="154"/>
      <c r="I55" s="153">
        <f t="shared" si="8"/>
        <v>0</v>
      </c>
      <c r="J55" s="154"/>
      <c r="K55" s="153">
        <f t="shared" si="9"/>
        <v>0</v>
      </c>
      <c r="L55" s="153">
        <v>21</v>
      </c>
      <c r="M55" s="153">
        <f t="shared" si="10"/>
        <v>0</v>
      </c>
      <c r="N55" s="153">
        <v>0</v>
      </c>
      <c r="O55" s="153">
        <f t="shared" si="11"/>
        <v>0</v>
      </c>
      <c r="P55" s="153">
        <v>0</v>
      </c>
      <c r="Q55" s="153">
        <f t="shared" si="12"/>
        <v>0</v>
      </c>
      <c r="R55" s="153"/>
      <c r="S55" s="153" t="s">
        <v>263</v>
      </c>
      <c r="T55" s="153" t="s">
        <v>122</v>
      </c>
      <c r="U55" s="153">
        <v>0</v>
      </c>
      <c r="V55" s="153">
        <f t="shared" si="13"/>
        <v>0</v>
      </c>
      <c r="W55" s="153"/>
      <c r="X55" s="153" t="s">
        <v>134</v>
      </c>
      <c r="Y55" s="146"/>
      <c r="Z55" s="146"/>
      <c r="AA55" s="146"/>
      <c r="AB55" s="146"/>
      <c r="AC55" s="146"/>
      <c r="AD55" s="146"/>
      <c r="AE55" s="146"/>
      <c r="AF55" s="146"/>
      <c r="AG55" s="146" t="s">
        <v>135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 x14ac:dyDescent="0.2">
      <c r="A56" s="168">
        <v>47</v>
      </c>
      <c r="B56" s="169" t="s">
        <v>514</v>
      </c>
      <c r="C56" s="176" t="s">
        <v>515</v>
      </c>
      <c r="D56" s="170" t="s">
        <v>250</v>
      </c>
      <c r="E56" s="171">
        <v>3</v>
      </c>
      <c r="F56" s="172"/>
      <c r="G56" s="173">
        <f t="shared" si="7"/>
        <v>0</v>
      </c>
      <c r="H56" s="154"/>
      <c r="I56" s="153">
        <f t="shared" si="8"/>
        <v>0</v>
      </c>
      <c r="J56" s="154"/>
      <c r="K56" s="153">
        <f t="shared" si="9"/>
        <v>0</v>
      </c>
      <c r="L56" s="153">
        <v>21</v>
      </c>
      <c r="M56" s="153">
        <f t="shared" si="10"/>
        <v>0</v>
      </c>
      <c r="N56" s="153">
        <v>0</v>
      </c>
      <c r="O56" s="153">
        <f t="shared" si="11"/>
        <v>0</v>
      </c>
      <c r="P56" s="153">
        <v>0</v>
      </c>
      <c r="Q56" s="153">
        <f t="shared" si="12"/>
        <v>0</v>
      </c>
      <c r="R56" s="153"/>
      <c r="S56" s="153" t="s">
        <v>263</v>
      </c>
      <c r="T56" s="153" t="s">
        <v>122</v>
      </c>
      <c r="U56" s="153">
        <v>0</v>
      </c>
      <c r="V56" s="153">
        <f t="shared" si="13"/>
        <v>0</v>
      </c>
      <c r="W56" s="153"/>
      <c r="X56" s="153" t="s">
        <v>134</v>
      </c>
      <c r="Y56" s="146"/>
      <c r="Z56" s="146"/>
      <c r="AA56" s="146"/>
      <c r="AB56" s="146"/>
      <c r="AC56" s="146"/>
      <c r="AD56" s="146"/>
      <c r="AE56" s="146"/>
      <c r="AF56" s="146"/>
      <c r="AG56" s="146" t="s">
        <v>135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68">
        <v>48</v>
      </c>
      <c r="B57" s="169" t="s">
        <v>516</v>
      </c>
      <c r="C57" s="176" t="s">
        <v>517</v>
      </c>
      <c r="D57" s="170" t="s">
        <v>250</v>
      </c>
      <c r="E57" s="171">
        <v>9</v>
      </c>
      <c r="F57" s="172"/>
      <c r="G57" s="173">
        <f t="shared" si="7"/>
        <v>0</v>
      </c>
      <c r="H57" s="154"/>
      <c r="I57" s="153">
        <f t="shared" si="8"/>
        <v>0</v>
      </c>
      <c r="J57" s="154"/>
      <c r="K57" s="153">
        <f t="shared" si="9"/>
        <v>0</v>
      </c>
      <c r="L57" s="153">
        <v>21</v>
      </c>
      <c r="M57" s="153">
        <f t="shared" si="10"/>
        <v>0</v>
      </c>
      <c r="N57" s="153">
        <v>0</v>
      </c>
      <c r="O57" s="153">
        <f t="shared" si="11"/>
        <v>0</v>
      </c>
      <c r="P57" s="153">
        <v>0</v>
      </c>
      <c r="Q57" s="153">
        <f t="shared" si="12"/>
        <v>0</v>
      </c>
      <c r="R57" s="153"/>
      <c r="S57" s="153" t="s">
        <v>263</v>
      </c>
      <c r="T57" s="153" t="s">
        <v>122</v>
      </c>
      <c r="U57" s="153">
        <v>0</v>
      </c>
      <c r="V57" s="153">
        <f t="shared" si="13"/>
        <v>0</v>
      </c>
      <c r="W57" s="153"/>
      <c r="X57" s="153" t="s">
        <v>134</v>
      </c>
      <c r="Y57" s="146"/>
      <c r="Z57" s="146"/>
      <c r="AA57" s="146"/>
      <c r="AB57" s="146"/>
      <c r="AC57" s="146"/>
      <c r="AD57" s="146"/>
      <c r="AE57" s="146"/>
      <c r="AF57" s="146"/>
      <c r="AG57" s="146" t="s">
        <v>135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68">
        <v>49</v>
      </c>
      <c r="B58" s="169" t="s">
        <v>518</v>
      </c>
      <c r="C58" s="176" t="s">
        <v>519</v>
      </c>
      <c r="D58" s="170" t="s">
        <v>250</v>
      </c>
      <c r="E58" s="171">
        <v>9</v>
      </c>
      <c r="F58" s="172"/>
      <c r="G58" s="173">
        <f t="shared" si="7"/>
        <v>0</v>
      </c>
      <c r="H58" s="154"/>
      <c r="I58" s="153">
        <f t="shared" si="8"/>
        <v>0</v>
      </c>
      <c r="J58" s="154"/>
      <c r="K58" s="153">
        <f t="shared" si="9"/>
        <v>0</v>
      </c>
      <c r="L58" s="153">
        <v>21</v>
      </c>
      <c r="M58" s="153">
        <f t="shared" si="10"/>
        <v>0</v>
      </c>
      <c r="N58" s="153">
        <v>0</v>
      </c>
      <c r="O58" s="153">
        <f t="shared" si="11"/>
        <v>0</v>
      </c>
      <c r="P58" s="153">
        <v>0</v>
      </c>
      <c r="Q58" s="153">
        <f t="shared" si="12"/>
        <v>0</v>
      </c>
      <c r="R58" s="153"/>
      <c r="S58" s="153" t="s">
        <v>263</v>
      </c>
      <c r="T58" s="153" t="s">
        <v>122</v>
      </c>
      <c r="U58" s="153">
        <v>0</v>
      </c>
      <c r="V58" s="153">
        <f t="shared" si="13"/>
        <v>0</v>
      </c>
      <c r="W58" s="153"/>
      <c r="X58" s="153" t="s">
        <v>134</v>
      </c>
      <c r="Y58" s="146"/>
      <c r="Z58" s="146"/>
      <c r="AA58" s="146"/>
      <c r="AB58" s="146"/>
      <c r="AC58" s="146"/>
      <c r="AD58" s="146"/>
      <c r="AE58" s="146"/>
      <c r="AF58" s="146"/>
      <c r="AG58" s="146" t="s">
        <v>135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1" x14ac:dyDescent="0.2">
      <c r="A59" s="168">
        <v>50</v>
      </c>
      <c r="B59" s="169" t="s">
        <v>520</v>
      </c>
      <c r="C59" s="176" t="s">
        <v>521</v>
      </c>
      <c r="D59" s="170" t="s">
        <v>250</v>
      </c>
      <c r="E59" s="171">
        <v>6</v>
      </c>
      <c r="F59" s="172"/>
      <c r="G59" s="173">
        <f t="shared" si="7"/>
        <v>0</v>
      </c>
      <c r="H59" s="154"/>
      <c r="I59" s="153">
        <f t="shared" si="8"/>
        <v>0</v>
      </c>
      <c r="J59" s="154"/>
      <c r="K59" s="153">
        <f t="shared" si="9"/>
        <v>0</v>
      </c>
      <c r="L59" s="153">
        <v>21</v>
      </c>
      <c r="M59" s="153">
        <f t="shared" si="10"/>
        <v>0</v>
      </c>
      <c r="N59" s="153">
        <v>0</v>
      </c>
      <c r="O59" s="153">
        <f t="shared" si="11"/>
        <v>0</v>
      </c>
      <c r="P59" s="153">
        <v>0</v>
      </c>
      <c r="Q59" s="153">
        <f t="shared" si="12"/>
        <v>0</v>
      </c>
      <c r="R59" s="153"/>
      <c r="S59" s="153" t="s">
        <v>263</v>
      </c>
      <c r="T59" s="153" t="s">
        <v>122</v>
      </c>
      <c r="U59" s="153">
        <v>0</v>
      </c>
      <c r="V59" s="153">
        <f t="shared" si="13"/>
        <v>0</v>
      </c>
      <c r="W59" s="153"/>
      <c r="X59" s="153" t="s">
        <v>134</v>
      </c>
      <c r="Y59" s="146"/>
      <c r="Z59" s="146"/>
      <c r="AA59" s="146"/>
      <c r="AB59" s="146"/>
      <c r="AC59" s="146"/>
      <c r="AD59" s="146"/>
      <c r="AE59" s="146"/>
      <c r="AF59" s="146"/>
      <c r="AG59" s="146" t="s">
        <v>135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 x14ac:dyDescent="0.2">
      <c r="A60" s="168">
        <v>51</v>
      </c>
      <c r="B60" s="169" t="s">
        <v>522</v>
      </c>
      <c r="C60" s="176" t="s">
        <v>523</v>
      </c>
      <c r="D60" s="170" t="s">
        <v>250</v>
      </c>
      <c r="E60" s="171">
        <v>3</v>
      </c>
      <c r="F60" s="172"/>
      <c r="G60" s="173">
        <f t="shared" si="7"/>
        <v>0</v>
      </c>
      <c r="H60" s="154"/>
      <c r="I60" s="153">
        <f t="shared" si="8"/>
        <v>0</v>
      </c>
      <c r="J60" s="154"/>
      <c r="K60" s="153">
        <f t="shared" si="9"/>
        <v>0</v>
      </c>
      <c r="L60" s="153">
        <v>21</v>
      </c>
      <c r="M60" s="153">
        <f t="shared" si="10"/>
        <v>0</v>
      </c>
      <c r="N60" s="153">
        <v>0</v>
      </c>
      <c r="O60" s="153">
        <f t="shared" si="11"/>
        <v>0</v>
      </c>
      <c r="P60" s="153">
        <v>0</v>
      </c>
      <c r="Q60" s="153">
        <f t="shared" si="12"/>
        <v>0</v>
      </c>
      <c r="R60" s="153"/>
      <c r="S60" s="153" t="s">
        <v>263</v>
      </c>
      <c r="T60" s="153" t="s">
        <v>122</v>
      </c>
      <c r="U60" s="153">
        <v>0</v>
      </c>
      <c r="V60" s="153">
        <f t="shared" si="13"/>
        <v>0</v>
      </c>
      <c r="W60" s="153"/>
      <c r="X60" s="153" t="s">
        <v>134</v>
      </c>
      <c r="Y60" s="146"/>
      <c r="Z60" s="146"/>
      <c r="AA60" s="146"/>
      <c r="AB60" s="146"/>
      <c r="AC60" s="146"/>
      <c r="AD60" s="146"/>
      <c r="AE60" s="146"/>
      <c r="AF60" s="146"/>
      <c r="AG60" s="146" t="s">
        <v>135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68">
        <v>52</v>
      </c>
      <c r="B61" s="169" t="s">
        <v>524</v>
      </c>
      <c r="C61" s="176" t="s">
        <v>525</v>
      </c>
      <c r="D61" s="170" t="s">
        <v>250</v>
      </c>
      <c r="E61" s="171">
        <v>4</v>
      </c>
      <c r="F61" s="172"/>
      <c r="G61" s="173">
        <f t="shared" si="7"/>
        <v>0</v>
      </c>
      <c r="H61" s="154"/>
      <c r="I61" s="153">
        <f t="shared" si="8"/>
        <v>0</v>
      </c>
      <c r="J61" s="154"/>
      <c r="K61" s="153">
        <f t="shared" si="9"/>
        <v>0</v>
      </c>
      <c r="L61" s="153">
        <v>21</v>
      </c>
      <c r="M61" s="153">
        <f t="shared" si="10"/>
        <v>0</v>
      </c>
      <c r="N61" s="153">
        <v>0</v>
      </c>
      <c r="O61" s="153">
        <f t="shared" si="11"/>
        <v>0</v>
      </c>
      <c r="P61" s="153">
        <v>0</v>
      </c>
      <c r="Q61" s="153">
        <f t="shared" si="12"/>
        <v>0</v>
      </c>
      <c r="R61" s="153"/>
      <c r="S61" s="153" t="s">
        <v>263</v>
      </c>
      <c r="T61" s="153" t="s">
        <v>122</v>
      </c>
      <c r="U61" s="153">
        <v>0</v>
      </c>
      <c r="V61" s="153">
        <f t="shared" si="13"/>
        <v>0</v>
      </c>
      <c r="W61" s="153"/>
      <c r="X61" s="153" t="s">
        <v>134</v>
      </c>
      <c r="Y61" s="146"/>
      <c r="Z61" s="146"/>
      <c r="AA61" s="146"/>
      <c r="AB61" s="146"/>
      <c r="AC61" s="146"/>
      <c r="AD61" s="146"/>
      <c r="AE61" s="146"/>
      <c r="AF61" s="146"/>
      <c r="AG61" s="146" t="s">
        <v>135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 x14ac:dyDescent="0.2">
      <c r="A62" s="168">
        <v>53</v>
      </c>
      <c r="B62" s="169" t="s">
        <v>526</v>
      </c>
      <c r="C62" s="176" t="s">
        <v>527</v>
      </c>
      <c r="D62" s="170" t="s">
        <v>250</v>
      </c>
      <c r="E62" s="171">
        <v>1</v>
      </c>
      <c r="F62" s="172"/>
      <c r="G62" s="173">
        <f t="shared" si="7"/>
        <v>0</v>
      </c>
      <c r="H62" s="154"/>
      <c r="I62" s="153">
        <f t="shared" si="8"/>
        <v>0</v>
      </c>
      <c r="J62" s="154"/>
      <c r="K62" s="153">
        <f t="shared" si="9"/>
        <v>0</v>
      </c>
      <c r="L62" s="153">
        <v>21</v>
      </c>
      <c r="M62" s="153">
        <f t="shared" si="10"/>
        <v>0</v>
      </c>
      <c r="N62" s="153">
        <v>0</v>
      </c>
      <c r="O62" s="153">
        <f t="shared" si="11"/>
        <v>0</v>
      </c>
      <c r="P62" s="153">
        <v>0</v>
      </c>
      <c r="Q62" s="153">
        <f t="shared" si="12"/>
        <v>0</v>
      </c>
      <c r="R62" s="153"/>
      <c r="S62" s="153" t="s">
        <v>263</v>
      </c>
      <c r="T62" s="153" t="s">
        <v>122</v>
      </c>
      <c r="U62" s="153">
        <v>0</v>
      </c>
      <c r="V62" s="153">
        <f t="shared" si="13"/>
        <v>0</v>
      </c>
      <c r="W62" s="153"/>
      <c r="X62" s="153" t="s">
        <v>134</v>
      </c>
      <c r="Y62" s="146"/>
      <c r="Z62" s="146"/>
      <c r="AA62" s="146"/>
      <c r="AB62" s="146"/>
      <c r="AC62" s="146"/>
      <c r="AD62" s="146"/>
      <c r="AE62" s="146"/>
      <c r="AF62" s="146"/>
      <c r="AG62" s="146" t="s">
        <v>135</v>
      </c>
      <c r="AH62" s="146"/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 x14ac:dyDescent="0.2">
      <c r="A63" s="168">
        <v>54</v>
      </c>
      <c r="B63" s="169" t="s">
        <v>528</v>
      </c>
      <c r="C63" s="176" t="s">
        <v>529</v>
      </c>
      <c r="D63" s="170" t="s">
        <v>250</v>
      </c>
      <c r="E63" s="171">
        <v>4</v>
      </c>
      <c r="F63" s="172"/>
      <c r="G63" s="173">
        <f t="shared" si="7"/>
        <v>0</v>
      </c>
      <c r="H63" s="154"/>
      <c r="I63" s="153">
        <f t="shared" si="8"/>
        <v>0</v>
      </c>
      <c r="J63" s="154"/>
      <c r="K63" s="153">
        <f t="shared" si="9"/>
        <v>0</v>
      </c>
      <c r="L63" s="153">
        <v>21</v>
      </c>
      <c r="M63" s="153">
        <f t="shared" si="10"/>
        <v>0</v>
      </c>
      <c r="N63" s="153">
        <v>0</v>
      </c>
      <c r="O63" s="153">
        <f t="shared" si="11"/>
        <v>0</v>
      </c>
      <c r="P63" s="153">
        <v>0</v>
      </c>
      <c r="Q63" s="153">
        <f t="shared" si="12"/>
        <v>0</v>
      </c>
      <c r="R63" s="153"/>
      <c r="S63" s="153" t="s">
        <v>263</v>
      </c>
      <c r="T63" s="153" t="s">
        <v>122</v>
      </c>
      <c r="U63" s="153">
        <v>0</v>
      </c>
      <c r="V63" s="153">
        <f t="shared" si="13"/>
        <v>0</v>
      </c>
      <c r="W63" s="153"/>
      <c r="X63" s="153" t="s">
        <v>134</v>
      </c>
      <c r="Y63" s="146"/>
      <c r="Z63" s="146"/>
      <c r="AA63" s="146"/>
      <c r="AB63" s="146"/>
      <c r="AC63" s="146"/>
      <c r="AD63" s="146"/>
      <c r="AE63" s="146"/>
      <c r="AF63" s="146"/>
      <c r="AG63" s="146" t="s">
        <v>135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68">
        <v>55</v>
      </c>
      <c r="B64" s="169" t="s">
        <v>530</v>
      </c>
      <c r="C64" s="176" t="s">
        <v>531</v>
      </c>
      <c r="D64" s="170" t="s">
        <v>250</v>
      </c>
      <c r="E64" s="171">
        <v>2</v>
      </c>
      <c r="F64" s="172"/>
      <c r="G64" s="173">
        <f t="shared" si="7"/>
        <v>0</v>
      </c>
      <c r="H64" s="154"/>
      <c r="I64" s="153">
        <f t="shared" si="8"/>
        <v>0</v>
      </c>
      <c r="J64" s="154"/>
      <c r="K64" s="153">
        <f t="shared" si="9"/>
        <v>0</v>
      </c>
      <c r="L64" s="153">
        <v>21</v>
      </c>
      <c r="M64" s="153">
        <f t="shared" si="10"/>
        <v>0</v>
      </c>
      <c r="N64" s="153">
        <v>0</v>
      </c>
      <c r="O64" s="153">
        <f t="shared" si="11"/>
        <v>0</v>
      </c>
      <c r="P64" s="153">
        <v>0</v>
      </c>
      <c r="Q64" s="153">
        <f t="shared" si="12"/>
        <v>0</v>
      </c>
      <c r="R64" s="153"/>
      <c r="S64" s="153" t="s">
        <v>263</v>
      </c>
      <c r="T64" s="153" t="s">
        <v>122</v>
      </c>
      <c r="U64" s="153">
        <v>0</v>
      </c>
      <c r="V64" s="153">
        <f t="shared" si="13"/>
        <v>0</v>
      </c>
      <c r="W64" s="153"/>
      <c r="X64" s="153" t="s">
        <v>134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135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68">
        <v>56</v>
      </c>
      <c r="B65" s="169" t="s">
        <v>532</v>
      </c>
      <c r="C65" s="176" t="s">
        <v>533</v>
      </c>
      <c r="D65" s="170" t="s">
        <v>250</v>
      </c>
      <c r="E65" s="171">
        <v>4</v>
      </c>
      <c r="F65" s="172"/>
      <c r="G65" s="173">
        <f t="shared" si="7"/>
        <v>0</v>
      </c>
      <c r="H65" s="154"/>
      <c r="I65" s="153">
        <f t="shared" si="8"/>
        <v>0</v>
      </c>
      <c r="J65" s="154"/>
      <c r="K65" s="153">
        <f t="shared" si="9"/>
        <v>0</v>
      </c>
      <c r="L65" s="153">
        <v>21</v>
      </c>
      <c r="M65" s="153">
        <f t="shared" si="10"/>
        <v>0</v>
      </c>
      <c r="N65" s="153">
        <v>0</v>
      </c>
      <c r="O65" s="153">
        <f t="shared" si="11"/>
        <v>0</v>
      </c>
      <c r="P65" s="153">
        <v>0</v>
      </c>
      <c r="Q65" s="153">
        <f t="shared" si="12"/>
        <v>0</v>
      </c>
      <c r="R65" s="153"/>
      <c r="S65" s="153" t="s">
        <v>263</v>
      </c>
      <c r="T65" s="153" t="s">
        <v>122</v>
      </c>
      <c r="U65" s="153">
        <v>0</v>
      </c>
      <c r="V65" s="153">
        <f t="shared" si="13"/>
        <v>0</v>
      </c>
      <c r="W65" s="153"/>
      <c r="X65" s="153" t="s">
        <v>134</v>
      </c>
      <c r="Y65" s="146"/>
      <c r="Z65" s="146"/>
      <c r="AA65" s="146"/>
      <c r="AB65" s="146"/>
      <c r="AC65" s="146"/>
      <c r="AD65" s="146"/>
      <c r="AE65" s="146"/>
      <c r="AF65" s="146"/>
      <c r="AG65" s="146" t="s">
        <v>135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 x14ac:dyDescent="0.2">
      <c r="A66" s="168">
        <v>57</v>
      </c>
      <c r="B66" s="169" t="s">
        <v>534</v>
      </c>
      <c r="C66" s="176" t="s">
        <v>535</v>
      </c>
      <c r="D66" s="170" t="s">
        <v>250</v>
      </c>
      <c r="E66" s="171">
        <v>4</v>
      </c>
      <c r="F66" s="172"/>
      <c r="G66" s="173">
        <f t="shared" si="7"/>
        <v>0</v>
      </c>
      <c r="H66" s="154"/>
      <c r="I66" s="153">
        <f t="shared" si="8"/>
        <v>0</v>
      </c>
      <c r="J66" s="154"/>
      <c r="K66" s="153">
        <f t="shared" si="9"/>
        <v>0</v>
      </c>
      <c r="L66" s="153">
        <v>21</v>
      </c>
      <c r="M66" s="153">
        <f t="shared" si="10"/>
        <v>0</v>
      </c>
      <c r="N66" s="153">
        <v>0</v>
      </c>
      <c r="O66" s="153">
        <f t="shared" si="11"/>
        <v>0</v>
      </c>
      <c r="P66" s="153">
        <v>0</v>
      </c>
      <c r="Q66" s="153">
        <f t="shared" si="12"/>
        <v>0</v>
      </c>
      <c r="R66" s="153"/>
      <c r="S66" s="153" t="s">
        <v>263</v>
      </c>
      <c r="T66" s="153" t="s">
        <v>122</v>
      </c>
      <c r="U66" s="153">
        <v>0</v>
      </c>
      <c r="V66" s="153">
        <f t="shared" si="13"/>
        <v>0</v>
      </c>
      <c r="W66" s="153"/>
      <c r="X66" s="153" t="s">
        <v>134</v>
      </c>
      <c r="Y66" s="146"/>
      <c r="Z66" s="146"/>
      <c r="AA66" s="146"/>
      <c r="AB66" s="146"/>
      <c r="AC66" s="146"/>
      <c r="AD66" s="146"/>
      <c r="AE66" s="146"/>
      <c r="AF66" s="146"/>
      <c r="AG66" s="146" t="s">
        <v>135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68">
        <v>58</v>
      </c>
      <c r="B67" s="169" t="s">
        <v>536</v>
      </c>
      <c r="C67" s="176" t="s">
        <v>537</v>
      </c>
      <c r="D67" s="170" t="s">
        <v>250</v>
      </c>
      <c r="E67" s="171">
        <v>4</v>
      </c>
      <c r="F67" s="172"/>
      <c r="G67" s="173">
        <f t="shared" si="7"/>
        <v>0</v>
      </c>
      <c r="H67" s="154"/>
      <c r="I67" s="153">
        <f t="shared" si="8"/>
        <v>0</v>
      </c>
      <c r="J67" s="154"/>
      <c r="K67" s="153">
        <f t="shared" si="9"/>
        <v>0</v>
      </c>
      <c r="L67" s="153">
        <v>21</v>
      </c>
      <c r="M67" s="153">
        <f t="shared" si="10"/>
        <v>0</v>
      </c>
      <c r="N67" s="153">
        <v>0</v>
      </c>
      <c r="O67" s="153">
        <f t="shared" si="11"/>
        <v>0</v>
      </c>
      <c r="P67" s="153">
        <v>0</v>
      </c>
      <c r="Q67" s="153">
        <f t="shared" si="12"/>
        <v>0</v>
      </c>
      <c r="R67" s="153"/>
      <c r="S67" s="153" t="s">
        <v>263</v>
      </c>
      <c r="T67" s="153" t="s">
        <v>122</v>
      </c>
      <c r="U67" s="153">
        <v>0</v>
      </c>
      <c r="V67" s="153">
        <f t="shared" si="13"/>
        <v>0</v>
      </c>
      <c r="W67" s="153"/>
      <c r="X67" s="153" t="s">
        <v>134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135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 x14ac:dyDescent="0.2">
      <c r="A68" s="168">
        <v>59</v>
      </c>
      <c r="B68" s="169" t="s">
        <v>538</v>
      </c>
      <c r="C68" s="176" t="s">
        <v>539</v>
      </c>
      <c r="D68" s="170" t="s">
        <v>250</v>
      </c>
      <c r="E68" s="171">
        <v>6</v>
      </c>
      <c r="F68" s="172"/>
      <c r="G68" s="173">
        <f t="shared" si="7"/>
        <v>0</v>
      </c>
      <c r="H68" s="154"/>
      <c r="I68" s="153">
        <f t="shared" si="8"/>
        <v>0</v>
      </c>
      <c r="J68" s="154"/>
      <c r="K68" s="153">
        <f t="shared" si="9"/>
        <v>0</v>
      </c>
      <c r="L68" s="153">
        <v>21</v>
      </c>
      <c r="M68" s="153">
        <f t="shared" si="10"/>
        <v>0</v>
      </c>
      <c r="N68" s="153">
        <v>0</v>
      </c>
      <c r="O68" s="153">
        <f t="shared" si="11"/>
        <v>0</v>
      </c>
      <c r="P68" s="153">
        <v>0</v>
      </c>
      <c r="Q68" s="153">
        <f t="shared" si="12"/>
        <v>0</v>
      </c>
      <c r="R68" s="153"/>
      <c r="S68" s="153" t="s">
        <v>263</v>
      </c>
      <c r="T68" s="153" t="s">
        <v>122</v>
      </c>
      <c r="U68" s="153">
        <v>0</v>
      </c>
      <c r="V68" s="153">
        <f t="shared" si="13"/>
        <v>0</v>
      </c>
      <c r="W68" s="153"/>
      <c r="X68" s="153" t="s">
        <v>134</v>
      </c>
      <c r="Y68" s="146"/>
      <c r="Z68" s="146"/>
      <c r="AA68" s="146"/>
      <c r="AB68" s="146"/>
      <c r="AC68" s="146"/>
      <c r="AD68" s="146"/>
      <c r="AE68" s="146"/>
      <c r="AF68" s="146"/>
      <c r="AG68" s="146" t="s">
        <v>135</v>
      </c>
      <c r="AH68" s="146"/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68">
        <v>60</v>
      </c>
      <c r="B69" s="169" t="s">
        <v>540</v>
      </c>
      <c r="C69" s="176" t="s">
        <v>541</v>
      </c>
      <c r="D69" s="170" t="s">
        <v>250</v>
      </c>
      <c r="E69" s="171">
        <v>2</v>
      </c>
      <c r="F69" s="172"/>
      <c r="G69" s="173">
        <f t="shared" ref="G69:G100" si="14">ROUND(E69*F69,2)</f>
        <v>0</v>
      </c>
      <c r="H69" s="154"/>
      <c r="I69" s="153">
        <f t="shared" ref="I69:I100" si="15">ROUND(E69*H69,2)</f>
        <v>0</v>
      </c>
      <c r="J69" s="154"/>
      <c r="K69" s="153">
        <f t="shared" ref="K69:K100" si="16">ROUND(E69*J69,2)</f>
        <v>0</v>
      </c>
      <c r="L69" s="153">
        <v>21</v>
      </c>
      <c r="M69" s="153">
        <f t="shared" ref="M69:M100" si="17">G69*(1+L69/100)</f>
        <v>0</v>
      </c>
      <c r="N69" s="153">
        <v>0</v>
      </c>
      <c r="O69" s="153">
        <f t="shared" ref="O69:O100" si="18">ROUND(E69*N69,2)</f>
        <v>0</v>
      </c>
      <c r="P69" s="153">
        <v>0</v>
      </c>
      <c r="Q69" s="153">
        <f t="shared" ref="Q69:Q100" si="19">ROUND(E69*P69,2)</f>
        <v>0</v>
      </c>
      <c r="R69" s="153"/>
      <c r="S69" s="153" t="s">
        <v>263</v>
      </c>
      <c r="T69" s="153" t="s">
        <v>122</v>
      </c>
      <c r="U69" s="153">
        <v>0</v>
      </c>
      <c r="V69" s="153">
        <f t="shared" ref="V69:V100" si="20">ROUND(E69*U69,2)</f>
        <v>0</v>
      </c>
      <c r="W69" s="153"/>
      <c r="X69" s="153" t="s">
        <v>134</v>
      </c>
      <c r="Y69" s="146"/>
      <c r="Z69" s="146"/>
      <c r="AA69" s="146"/>
      <c r="AB69" s="146"/>
      <c r="AC69" s="146"/>
      <c r="AD69" s="146"/>
      <c r="AE69" s="146"/>
      <c r="AF69" s="146"/>
      <c r="AG69" s="146" t="s">
        <v>135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68">
        <v>61</v>
      </c>
      <c r="B70" s="169" t="s">
        <v>542</v>
      </c>
      <c r="C70" s="176" t="s">
        <v>543</v>
      </c>
      <c r="D70" s="170" t="s">
        <v>250</v>
      </c>
      <c r="E70" s="171">
        <v>5</v>
      </c>
      <c r="F70" s="172"/>
      <c r="G70" s="173">
        <f t="shared" si="14"/>
        <v>0</v>
      </c>
      <c r="H70" s="154"/>
      <c r="I70" s="153">
        <f t="shared" si="15"/>
        <v>0</v>
      </c>
      <c r="J70" s="154"/>
      <c r="K70" s="153">
        <f t="shared" si="16"/>
        <v>0</v>
      </c>
      <c r="L70" s="153">
        <v>21</v>
      </c>
      <c r="M70" s="153">
        <f t="shared" si="17"/>
        <v>0</v>
      </c>
      <c r="N70" s="153">
        <v>0</v>
      </c>
      <c r="O70" s="153">
        <f t="shared" si="18"/>
        <v>0</v>
      </c>
      <c r="P70" s="153">
        <v>0</v>
      </c>
      <c r="Q70" s="153">
        <f t="shared" si="19"/>
        <v>0</v>
      </c>
      <c r="R70" s="153"/>
      <c r="S70" s="153" t="s">
        <v>263</v>
      </c>
      <c r="T70" s="153" t="s">
        <v>122</v>
      </c>
      <c r="U70" s="153">
        <v>0</v>
      </c>
      <c r="V70" s="153">
        <f t="shared" si="20"/>
        <v>0</v>
      </c>
      <c r="W70" s="153"/>
      <c r="X70" s="153" t="s">
        <v>134</v>
      </c>
      <c r="Y70" s="146"/>
      <c r="Z70" s="146"/>
      <c r="AA70" s="146"/>
      <c r="AB70" s="146"/>
      <c r="AC70" s="146"/>
      <c r="AD70" s="146"/>
      <c r="AE70" s="146"/>
      <c r="AF70" s="146"/>
      <c r="AG70" s="146" t="s">
        <v>135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68">
        <v>62</v>
      </c>
      <c r="B71" s="169" t="s">
        <v>544</v>
      </c>
      <c r="C71" s="176" t="s">
        <v>545</v>
      </c>
      <c r="D71" s="170" t="s">
        <v>250</v>
      </c>
      <c r="E71" s="171">
        <v>1</v>
      </c>
      <c r="F71" s="172"/>
      <c r="G71" s="173">
        <f t="shared" si="14"/>
        <v>0</v>
      </c>
      <c r="H71" s="154"/>
      <c r="I71" s="153">
        <f t="shared" si="15"/>
        <v>0</v>
      </c>
      <c r="J71" s="154"/>
      <c r="K71" s="153">
        <f t="shared" si="16"/>
        <v>0</v>
      </c>
      <c r="L71" s="153">
        <v>21</v>
      </c>
      <c r="M71" s="153">
        <f t="shared" si="17"/>
        <v>0</v>
      </c>
      <c r="N71" s="153">
        <v>0</v>
      </c>
      <c r="O71" s="153">
        <f t="shared" si="18"/>
        <v>0</v>
      </c>
      <c r="P71" s="153">
        <v>0</v>
      </c>
      <c r="Q71" s="153">
        <f t="shared" si="19"/>
        <v>0</v>
      </c>
      <c r="R71" s="153"/>
      <c r="S71" s="153" t="s">
        <v>263</v>
      </c>
      <c r="T71" s="153" t="s">
        <v>122</v>
      </c>
      <c r="U71" s="153">
        <v>0</v>
      </c>
      <c r="V71" s="153">
        <f t="shared" si="20"/>
        <v>0</v>
      </c>
      <c r="W71" s="153"/>
      <c r="X71" s="153" t="s">
        <v>134</v>
      </c>
      <c r="Y71" s="146"/>
      <c r="Z71" s="146"/>
      <c r="AA71" s="146"/>
      <c r="AB71" s="146"/>
      <c r="AC71" s="146"/>
      <c r="AD71" s="146"/>
      <c r="AE71" s="146"/>
      <c r="AF71" s="146"/>
      <c r="AG71" s="146" t="s">
        <v>135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68">
        <v>63</v>
      </c>
      <c r="B72" s="169" t="s">
        <v>546</v>
      </c>
      <c r="C72" s="176" t="s">
        <v>547</v>
      </c>
      <c r="D72" s="170" t="s">
        <v>250</v>
      </c>
      <c r="E72" s="171">
        <v>2</v>
      </c>
      <c r="F72" s="172"/>
      <c r="G72" s="173">
        <f t="shared" si="14"/>
        <v>0</v>
      </c>
      <c r="H72" s="154"/>
      <c r="I72" s="153">
        <f t="shared" si="15"/>
        <v>0</v>
      </c>
      <c r="J72" s="154"/>
      <c r="K72" s="153">
        <f t="shared" si="16"/>
        <v>0</v>
      </c>
      <c r="L72" s="153">
        <v>21</v>
      </c>
      <c r="M72" s="153">
        <f t="shared" si="17"/>
        <v>0</v>
      </c>
      <c r="N72" s="153">
        <v>0</v>
      </c>
      <c r="O72" s="153">
        <f t="shared" si="18"/>
        <v>0</v>
      </c>
      <c r="P72" s="153">
        <v>0</v>
      </c>
      <c r="Q72" s="153">
        <f t="shared" si="19"/>
        <v>0</v>
      </c>
      <c r="R72" s="153"/>
      <c r="S72" s="153" t="s">
        <v>263</v>
      </c>
      <c r="T72" s="153" t="s">
        <v>122</v>
      </c>
      <c r="U72" s="153">
        <v>0</v>
      </c>
      <c r="V72" s="153">
        <f t="shared" si="20"/>
        <v>0</v>
      </c>
      <c r="W72" s="153"/>
      <c r="X72" s="153" t="s">
        <v>134</v>
      </c>
      <c r="Y72" s="146"/>
      <c r="Z72" s="146"/>
      <c r="AA72" s="146"/>
      <c r="AB72" s="146"/>
      <c r="AC72" s="146"/>
      <c r="AD72" s="146"/>
      <c r="AE72" s="146"/>
      <c r="AF72" s="146"/>
      <c r="AG72" s="146" t="s">
        <v>135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 x14ac:dyDescent="0.2">
      <c r="A73" s="168">
        <v>64</v>
      </c>
      <c r="B73" s="169" t="s">
        <v>548</v>
      </c>
      <c r="C73" s="176" t="s">
        <v>549</v>
      </c>
      <c r="D73" s="170" t="s">
        <v>250</v>
      </c>
      <c r="E73" s="171">
        <v>2</v>
      </c>
      <c r="F73" s="172"/>
      <c r="G73" s="173">
        <f t="shared" si="14"/>
        <v>0</v>
      </c>
      <c r="H73" s="154"/>
      <c r="I73" s="153">
        <f t="shared" si="15"/>
        <v>0</v>
      </c>
      <c r="J73" s="154"/>
      <c r="K73" s="153">
        <f t="shared" si="16"/>
        <v>0</v>
      </c>
      <c r="L73" s="153">
        <v>21</v>
      </c>
      <c r="M73" s="153">
        <f t="shared" si="17"/>
        <v>0</v>
      </c>
      <c r="N73" s="153">
        <v>0</v>
      </c>
      <c r="O73" s="153">
        <f t="shared" si="18"/>
        <v>0</v>
      </c>
      <c r="P73" s="153">
        <v>0</v>
      </c>
      <c r="Q73" s="153">
        <f t="shared" si="19"/>
        <v>0</v>
      </c>
      <c r="R73" s="153"/>
      <c r="S73" s="153" t="s">
        <v>263</v>
      </c>
      <c r="T73" s="153" t="s">
        <v>122</v>
      </c>
      <c r="U73" s="153">
        <v>0</v>
      </c>
      <c r="V73" s="153">
        <f t="shared" si="20"/>
        <v>0</v>
      </c>
      <c r="W73" s="153"/>
      <c r="X73" s="153" t="s">
        <v>134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135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 x14ac:dyDescent="0.2">
      <c r="A74" s="168">
        <v>65</v>
      </c>
      <c r="B74" s="169" t="s">
        <v>550</v>
      </c>
      <c r="C74" s="176" t="s">
        <v>551</v>
      </c>
      <c r="D74" s="170" t="s">
        <v>250</v>
      </c>
      <c r="E74" s="171">
        <v>2</v>
      </c>
      <c r="F74" s="172"/>
      <c r="G74" s="173">
        <f t="shared" si="14"/>
        <v>0</v>
      </c>
      <c r="H74" s="154"/>
      <c r="I74" s="153">
        <f t="shared" si="15"/>
        <v>0</v>
      </c>
      <c r="J74" s="154"/>
      <c r="K74" s="153">
        <f t="shared" si="16"/>
        <v>0</v>
      </c>
      <c r="L74" s="153">
        <v>21</v>
      </c>
      <c r="M74" s="153">
        <f t="shared" si="17"/>
        <v>0</v>
      </c>
      <c r="N74" s="153">
        <v>0</v>
      </c>
      <c r="O74" s="153">
        <f t="shared" si="18"/>
        <v>0</v>
      </c>
      <c r="P74" s="153">
        <v>0</v>
      </c>
      <c r="Q74" s="153">
        <f t="shared" si="19"/>
        <v>0</v>
      </c>
      <c r="R74" s="153"/>
      <c r="S74" s="153" t="s">
        <v>263</v>
      </c>
      <c r="T74" s="153" t="s">
        <v>122</v>
      </c>
      <c r="U74" s="153">
        <v>0</v>
      </c>
      <c r="V74" s="153">
        <f t="shared" si="20"/>
        <v>0</v>
      </c>
      <c r="W74" s="153"/>
      <c r="X74" s="153" t="s">
        <v>134</v>
      </c>
      <c r="Y74" s="146"/>
      <c r="Z74" s="146"/>
      <c r="AA74" s="146"/>
      <c r="AB74" s="146"/>
      <c r="AC74" s="146"/>
      <c r="AD74" s="146"/>
      <c r="AE74" s="146"/>
      <c r="AF74" s="146"/>
      <c r="AG74" s="146" t="s">
        <v>135</v>
      </c>
      <c r="AH74" s="146"/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68">
        <v>66</v>
      </c>
      <c r="B75" s="169" t="s">
        <v>552</v>
      </c>
      <c r="C75" s="176" t="s">
        <v>553</v>
      </c>
      <c r="D75" s="170" t="s">
        <v>250</v>
      </c>
      <c r="E75" s="171">
        <v>1</v>
      </c>
      <c r="F75" s="172"/>
      <c r="G75" s="173">
        <f t="shared" si="14"/>
        <v>0</v>
      </c>
      <c r="H75" s="154"/>
      <c r="I75" s="153">
        <f t="shared" si="15"/>
        <v>0</v>
      </c>
      <c r="J75" s="154"/>
      <c r="K75" s="153">
        <f t="shared" si="16"/>
        <v>0</v>
      </c>
      <c r="L75" s="153">
        <v>21</v>
      </c>
      <c r="M75" s="153">
        <f t="shared" si="17"/>
        <v>0</v>
      </c>
      <c r="N75" s="153">
        <v>0</v>
      </c>
      <c r="O75" s="153">
        <f t="shared" si="18"/>
        <v>0</v>
      </c>
      <c r="P75" s="153">
        <v>0</v>
      </c>
      <c r="Q75" s="153">
        <f t="shared" si="19"/>
        <v>0</v>
      </c>
      <c r="R75" s="153"/>
      <c r="S75" s="153" t="s">
        <v>263</v>
      </c>
      <c r="T75" s="153" t="s">
        <v>122</v>
      </c>
      <c r="U75" s="153">
        <v>0</v>
      </c>
      <c r="V75" s="153">
        <f t="shared" si="20"/>
        <v>0</v>
      </c>
      <c r="W75" s="153"/>
      <c r="X75" s="153" t="s">
        <v>134</v>
      </c>
      <c r="Y75" s="146"/>
      <c r="Z75" s="146"/>
      <c r="AA75" s="146"/>
      <c r="AB75" s="146"/>
      <c r="AC75" s="146"/>
      <c r="AD75" s="146"/>
      <c r="AE75" s="146"/>
      <c r="AF75" s="146"/>
      <c r="AG75" s="146" t="s">
        <v>135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68">
        <v>67</v>
      </c>
      <c r="B76" s="169" t="s">
        <v>554</v>
      </c>
      <c r="C76" s="176" t="s">
        <v>555</v>
      </c>
      <c r="D76" s="170" t="s">
        <v>250</v>
      </c>
      <c r="E76" s="171">
        <v>4</v>
      </c>
      <c r="F76" s="172"/>
      <c r="G76" s="173">
        <f t="shared" si="14"/>
        <v>0</v>
      </c>
      <c r="H76" s="154"/>
      <c r="I76" s="153">
        <f t="shared" si="15"/>
        <v>0</v>
      </c>
      <c r="J76" s="154"/>
      <c r="K76" s="153">
        <f t="shared" si="16"/>
        <v>0</v>
      </c>
      <c r="L76" s="153">
        <v>21</v>
      </c>
      <c r="M76" s="153">
        <f t="shared" si="17"/>
        <v>0</v>
      </c>
      <c r="N76" s="153">
        <v>0</v>
      </c>
      <c r="O76" s="153">
        <f t="shared" si="18"/>
        <v>0</v>
      </c>
      <c r="P76" s="153">
        <v>0</v>
      </c>
      <c r="Q76" s="153">
        <f t="shared" si="19"/>
        <v>0</v>
      </c>
      <c r="R76" s="153"/>
      <c r="S76" s="153" t="s">
        <v>263</v>
      </c>
      <c r="T76" s="153" t="s">
        <v>122</v>
      </c>
      <c r="U76" s="153">
        <v>0</v>
      </c>
      <c r="V76" s="153">
        <f t="shared" si="20"/>
        <v>0</v>
      </c>
      <c r="W76" s="153"/>
      <c r="X76" s="153" t="s">
        <v>134</v>
      </c>
      <c r="Y76" s="146"/>
      <c r="Z76" s="146"/>
      <c r="AA76" s="146"/>
      <c r="AB76" s="146"/>
      <c r="AC76" s="146"/>
      <c r="AD76" s="146"/>
      <c r="AE76" s="146"/>
      <c r="AF76" s="146"/>
      <c r="AG76" s="146" t="s">
        <v>135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8">
        <v>68</v>
      </c>
      <c r="B77" s="169" t="s">
        <v>556</v>
      </c>
      <c r="C77" s="176" t="s">
        <v>557</v>
      </c>
      <c r="D77" s="170" t="s">
        <v>250</v>
      </c>
      <c r="E77" s="171">
        <v>1</v>
      </c>
      <c r="F77" s="172"/>
      <c r="G77" s="173">
        <f t="shared" si="14"/>
        <v>0</v>
      </c>
      <c r="H77" s="154"/>
      <c r="I77" s="153">
        <f t="shared" si="15"/>
        <v>0</v>
      </c>
      <c r="J77" s="154"/>
      <c r="K77" s="153">
        <f t="shared" si="16"/>
        <v>0</v>
      </c>
      <c r="L77" s="153">
        <v>21</v>
      </c>
      <c r="M77" s="153">
        <f t="shared" si="17"/>
        <v>0</v>
      </c>
      <c r="N77" s="153">
        <v>0</v>
      </c>
      <c r="O77" s="153">
        <f t="shared" si="18"/>
        <v>0</v>
      </c>
      <c r="P77" s="153">
        <v>0</v>
      </c>
      <c r="Q77" s="153">
        <f t="shared" si="19"/>
        <v>0</v>
      </c>
      <c r="R77" s="153"/>
      <c r="S77" s="153" t="s">
        <v>263</v>
      </c>
      <c r="T77" s="153" t="s">
        <v>122</v>
      </c>
      <c r="U77" s="153">
        <v>0</v>
      </c>
      <c r="V77" s="153">
        <f t="shared" si="20"/>
        <v>0</v>
      </c>
      <c r="W77" s="153"/>
      <c r="X77" s="153" t="s">
        <v>134</v>
      </c>
      <c r="Y77" s="146"/>
      <c r="Z77" s="146"/>
      <c r="AA77" s="146"/>
      <c r="AB77" s="146"/>
      <c r="AC77" s="146"/>
      <c r="AD77" s="146"/>
      <c r="AE77" s="146"/>
      <c r="AF77" s="146"/>
      <c r="AG77" s="146" t="s">
        <v>135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1" x14ac:dyDescent="0.2">
      <c r="A78" s="168">
        <v>69</v>
      </c>
      <c r="B78" s="169" t="s">
        <v>558</v>
      </c>
      <c r="C78" s="176" t="s">
        <v>559</v>
      </c>
      <c r="D78" s="170" t="s">
        <v>250</v>
      </c>
      <c r="E78" s="171">
        <v>3</v>
      </c>
      <c r="F78" s="172"/>
      <c r="G78" s="173">
        <f t="shared" si="14"/>
        <v>0</v>
      </c>
      <c r="H78" s="154"/>
      <c r="I78" s="153">
        <f t="shared" si="15"/>
        <v>0</v>
      </c>
      <c r="J78" s="154"/>
      <c r="K78" s="153">
        <f t="shared" si="16"/>
        <v>0</v>
      </c>
      <c r="L78" s="153">
        <v>21</v>
      </c>
      <c r="M78" s="153">
        <f t="shared" si="17"/>
        <v>0</v>
      </c>
      <c r="N78" s="153">
        <v>0</v>
      </c>
      <c r="O78" s="153">
        <f t="shared" si="18"/>
        <v>0</v>
      </c>
      <c r="P78" s="153">
        <v>0</v>
      </c>
      <c r="Q78" s="153">
        <f t="shared" si="19"/>
        <v>0</v>
      </c>
      <c r="R78" s="153"/>
      <c r="S78" s="153" t="s">
        <v>263</v>
      </c>
      <c r="T78" s="153" t="s">
        <v>122</v>
      </c>
      <c r="U78" s="153">
        <v>0</v>
      </c>
      <c r="V78" s="153">
        <f t="shared" si="20"/>
        <v>0</v>
      </c>
      <c r="W78" s="153"/>
      <c r="X78" s="153" t="s">
        <v>134</v>
      </c>
      <c r="Y78" s="146"/>
      <c r="Z78" s="146"/>
      <c r="AA78" s="146"/>
      <c r="AB78" s="146"/>
      <c r="AC78" s="146"/>
      <c r="AD78" s="146"/>
      <c r="AE78" s="146"/>
      <c r="AF78" s="146"/>
      <c r="AG78" s="146" t="s">
        <v>135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 x14ac:dyDescent="0.2">
      <c r="A79" s="168">
        <v>70</v>
      </c>
      <c r="B79" s="169" t="s">
        <v>560</v>
      </c>
      <c r="C79" s="176" t="s">
        <v>561</v>
      </c>
      <c r="D79" s="170" t="s">
        <v>250</v>
      </c>
      <c r="E79" s="171">
        <v>1</v>
      </c>
      <c r="F79" s="172"/>
      <c r="G79" s="173">
        <f t="shared" si="14"/>
        <v>0</v>
      </c>
      <c r="H79" s="154"/>
      <c r="I79" s="153">
        <f t="shared" si="15"/>
        <v>0</v>
      </c>
      <c r="J79" s="154"/>
      <c r="K79" s="153">
        <f t="shared" si="16"/>
        <v>0</v>
      </c>
      <c r="L79" s="153">
        <v>21</v>
      </c>
      <c r="M79" s="153">
        <f t="shared" si="17"/>
        <v>0</v>
      </c>
      <c r="N79" s="153">
        <v>0</v>
      </c>
      <c r="O79" s="153">
        <f t="shared" si="18"/>
        <v>0</v>
      </c>
      <c r="P79" s="153">
        <v>0</v>
      </c>
      <c r="Q79" s="153">
        <f t="shared" si="19"/>
        <v>0</v>
      </c>
      <c r="R79" s="153"/>
      <c r="S79" s="153" t="s">
        <v>263</v>
      </c>
      <c r="T79" s="153" t="s">
        <v>122</v>
      </c>
      <c r="U79" s="153">
        <v>0</v>
      </c>
      <c r="V79" s="153">
        <f t="shared" si="20"/>
        <v>0</v>
      </c>
      <c r="W79" s="153"/>
      <c r="X79" s="153" t="s">
        <v>134</v>
      </c>
      <c r="Y79" s="146"/>
      <c r="Z79" s="146"/>
      <c r="AA79" s="146"/>
      <c r="AB79" s="146"/>
      <c r="AC79" s="146"/>
      <c r="AD79" s="146"/>
      <c r="AE79" s="146"/>
      <c r="AF79" s="146"/>
      <c r="AG79" s="146" t="s">
        <v>135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 x14ac:dyDescent="0.2">
      <c r="A80" s="168">
        <v>71</v>
      </c>
      <c r="B80" s="169" t="s">
        <v>562</v>
      </c>
      <c r="C80" s="176" t="s">
        <v>563</v>
      </c>
      <c r="D80" s="170" t="s">
        <v>250</v>
      </c>
      <c r="E80" s="171">
        <v>3</v>
      </c>
      <c r="F80" s="172"/>
      <c r="G80" s="173">
        <f t="shared" si="14"/>
        <v>0</v>
      </c>
      <c r="H80" s="154"/>
      <c r="I80" s="153">
        <f t="shared" si="15"/>
        <v>0</v>
      </c>
      <c r="J80" s="154"/>
      <c r="K80" s="153">
        <f t="shared" si="16"/>
        <v>0</v>
      </c>
      <c r="L80" s="153">
        <v>21</v>
      </c>
      <c r="M80" s="153">
        <f t="shared" si="17"/>
        <v>0</v>
      </c>
      <c r="N80" s="153">
        <v>0</v>
      </c>
      <c r="O80" s="153">
        <f t="shared" si="18"/>
        <v>0</v>
      </c>
      <c r="P80" s="153">
        <v>0</v>
      </c>
      <c r="Q80" s="153">
        <f t="shared" si="19"/>
        <v>0</v>
      </c>
      <c r="R80" s="153"/>
      <c r="S80" s="153" t="s">
        <v>263</v>
      </c>
      <c r="T80" s="153" t="s">
        <v>122</v>
      </c>
      <c r="U80" s="153">
        <v>0</v>
      </c>
      <c r="V80" s="153">
        <f t="shared" si="20"/>
        <v>0</v>
      </c>
      <c r="W80" s="153"/>
      <c r="X80" s="153" t="s">
        <v>134</v>
      </c>
      <c r="Y80" s="146"/>
      <c r="Z80" s="146"/>
      <c r="AA80" s="146"/>
      <c r="AB80" s="146"/>
      <c r="AC80" s="146"/>
      <c r="AD80" s="146"/>
      <c r="AE80" s="146"/>
      <c r="AF80" s="146"/>
      <c r="AG80" s="146" t="s">
        <v>135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 x14ac:dyDescent="0.2">
      <c r="A81" s="168">
        <v>72</v>
      </c>
      <c r="B81" s="169" t="s">
        <v>564</v>
      </c>
      <c r="C81" s="176" t="s">
        <v>565</v>
      </c>
      <c r="D81" s="170" t="s">
        <v>566</v>
      </c>
      <c r="E81" s="171">
        <v>4</v>
      </c>
      <c r="F81" s="172"/>
      <c r="G81" s="173">
        <f t="shared" si="14"/>
        <v>0</v>
      </c>
      <c r="H81" s="154"/>
      <c r="I81" s="153">
        <f t="shared" si="15"/>
        <v>0</v>
      </c>
      <c r="J81" s="154"/>
      <c r="K81" s="153">
        <f t="shared" si="16"/>
        <v>0</v>
      </c>
      <c r="L81" s="153">
        <v>21</v>
      </c>
      <c r="M81" s="153">
        <f t="shared" si="17"/>
        <v>0</v>
      </c>
      <c r="N81" s="153">
        <v>0</v>
      </c>
      <c r="O81" s="153">
        <f t="shared" si="18"/>
        <v>0</v>
      </c>
      <c r="P81" s="153">
        <v>0</v>
      </c>
      <c r="Q81" s="153">
        <f t="shared" si="19"/>
        <v>0</v>
      </c>
      <c r="R81" s="153"/>
      <c r="S81" s="153" t="s">
        <v>263</v>
      </c>
      <c r="T81" s="153" t="s">
        <v>122</v>
      </c>
      <c r="U81" s="153">
        <v>0</v>
      </c>
      <c r="V81" s="153">
        <f t="shared" si="20"/>
        <v>0</v>
      </c>
      <c r="W81" s="153"/>
      <c r="X81" s="153" t="s">
        <v>134</v>
      </c>
      <c r="Y81" s="146"/>
      <c r="Z81" s="146"/>
      <c r="AA81" s="146"/>
      <c r="AB81" s="146"/>
      <c r="AC81" s="146"/>
      <c r="AD81" s="146"/>
      <c r="AE81" s="146"/>
      <c r="AF81" s="146"/>
      <c r="AG81" s="146" t="s">
        <v>135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 x14ac:dyDescent="0.2">
      <c r="A82" s="168">
        <v>73</v>
      </c>
      <c r="B82" s="169" t="s">
        <v>567</v>
      </c>
      <c r="C82" s="176" t="s">
        <v>568</v>
      </c>
      <c r="D82" s="170" t="s">
        <v>566</v>
      </c>
      <c r="E82" s="171">
        <v>4</v>
      </c>
      <c r="F82" s="172"/>
      <c r="G82" s="173">
        <f t="shared" si="14"/>
        <v>0</v>
      </c>
      <c r="H82" s="154"/>
      <c r="I82" s="153">
        <f t="shared" si="15"/>
        <v>0</v>
      </c>
      <c r="J82" s="154"/>
      <c r="K82" s="153">
        <f t="shared" si="16"/>
        <v>0</v>
      </c>
      <c r="L82" s="153">
        <v>21</v>
      </c>
      <c r="M82" s="153">
        <f t="shared" si="17"/>
        <v>0</v>
      </c>
      <c r="N82" s="153">
        <v>0</v>
      </c>
      <c r="O82" s="153">
        <f t="shared" si="18"/>
        <v>0</v>
      </c>
      <c r="P82" s="153">
        <v>0</v>
      </c>
      <c r="Q82" s="153">
        <f t="shared" si="19"/>
        <v>0</v>
      </c>
      <c r="R82" s="153"/>
      <c r="S82" s="153" t="s">
        <v>263</v>
      </c>
      <c r="T82" s="153" t="s">
        <v>122</v>
      </c>
      <c r="U82" s="153">
        <v>0</v>
      </c>
      <c r="V82" s="153">
        <f t="shared" si="20"/>
        <v>0</v>
      </c>
      <c r="W82" s="153"/>
      <c r="X82" s="153" t="s">
        <v>134</v>
      </c>
      <c r="Y82" s="146"/>
      <c r="Z82" s="146"/>
      <c r="AA82" s="146"/>
      <c r="AB82" s="146"/>
      <c r="AC82" s="146"/>
      <c r="AD82" s="146"/>
      <c r="AE82" s="146"/>
      <c r="AF82" s="146"/>
      <c r="AG82" s="146" t="s">
        <v>135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 x14ac:dyDescent="0.2">
      <c r="A83" s="168">
        <v>74</v>
      </c>
      <c r="B83" s="169" t="s">
        <v>569</v>
      </c>
      <c r="C83" s="176" t="s">
        <v>570</v>
      </c>
      <c r="D83" s="170" t="s">
        <v>250</v>
      </c>
      <c r="E83" s="171">
        <v>10</v>
      </c>
      <c r="F83" s="172"/>
      <c r="G83" s="173">
        <f t="shared" si="14"/>
        <v>0</v>
      </c>
      <c r="H83" s="154"/>
      <c r="I83" s="153">
        <f t="shared" si="15"/>
        <v>0</v>
      </c>
      <c r="J83" s="154"/>
      <c r="K83" s="153">
        <f t="shared" si="16"/>
        <v>0</v>
      </c>
      <c r="L83" s="153">
        <v>21</v>
      </c>
      <c r="M83" s="153">
        <f t="shared" si="17"/>
        <v>0</v>
      </c>
      <c r="N83" s="153">
        <v>0</v>
      </c>
      <c r="O83" s="153">
        <f t="shared" si="18"/>
        <v>0</v>
      </c>
      <c r="P83" s="153">
        <v>0</v>
      </c>
      <c r="Q83" s="153">
        <f t="shared" si="19"/>
        <v>0</v>
      </c>
      <c r="R83" s="153"/>
      <c r="S83" s="153" t="s">
        <v>263</v>
      </c>
      <c r="T83" s="153" t="s">
        <v>122</v>
      </c>
      <c r="U83" s="153">
        <v>0</v>
      </c>
      <c r="V83" s="153">
        <f t="shared" si="20"/>
        <v>0</v>
      </c>
      <c r="W83" s="153"/>
      <c r="X83" s="153" t="s">
        <v>134</v>
      </c>
      <c r="Y83" s="146"/>
      <c r="Z83" s="146"/>
      <c r="AA83" s="146"/>
      <c r="AB83" s="146"/>
      <c r="AC83" s="146"/>
      <c r="AD83" s="146"/>
      <c r="AE83" s="146"/>
      <c r="AF83" s="146"/>
      <c r="AG83" s="146" t="s">
        <v>135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 x14ac:dyDescent="0.2">
      <c r="A84" s="168">
        <v>75</v>
      </c>
      <c r="B84" s="169" t="s">
        <v>571</v>
      </c>
      <c r="C84" s="176" t="s">
        <v>572</v>
      </c>
      <c r="D84" s="170" t="s">
        <v>250</v>
      </c>
      <c r="E84" s="171">
        <v>20</v>
      </c>
      <c r="F84" s="172"/>
      <c r="G84" s="173">
        <f t="shared" si="14"/>
        <v>0</v>
      </c>
      <c r="H84" s="154"/>
      <c r="I84" s="153">
        <f t="shared" si="15"/>
        <v>0</v>
      </c>
      <c r="J84" s="154"/>
      <c r="K84" s="153">
        <f t="shared" si="16"/>
        <v>0</v>
      </c>
      <c r="L84" s="153">
        <v>21</v>
      </c>
      <c r="M84" s="153">
        <f t="shared" si="17"/>
        <v>0</v>
      </c>
      <c r="N84" s="153">
        <v>0</v>
      </c>
      <c r="O84" s="153">
        <f t="shared" si="18"/>
        <v>0</v>
      </c>
      <c r="P84" s="153">
        <v>0</v>
      </c>
      <c r="Q84" s="153">
        <f t="shared" si="19"/>
        <v>0</v>
      </c>
      <c r="R84" s="153"/>
      <c r="S84" s="153" t="s">
        <v>263</v>
      </c>
      <c r="T84" s="153" t="s">
        <v>122</v>
      </c>
      <c r="U84" s="153">
        <v>0</v>
      </c>
      <c r="V84" s="153">
        <f t="shared" si="20"/>
        <v>0</v>
      </c>
      <c r="W84" s="153"/>
      <c r="X84" s="153" t="s">
        <v>134</v>
      </c>
      <c r="Y84" s="146"/>
      <c r="Z84" s="146"/>
      <c r="AA84" s="146"/>
      <c r="AB84" s="146"/>
      <c r="AC84" s="146"/>
      <c r="AD84" s="146"/>
      <c r="AE84" s="146"/>
      <c r="AF84" s="146"/>
      <c r="AG84" s="146" t="s">
        <v>135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 x14ac:dyDescent="0.2">
      <c r="A85" s="168">
        <v>76</v>
      </c>
      <c r="B85" s="169" t="s">
        <v>573</v>
      </c>
      <c r="C85" s="176" t="s">
        <v>574</v>
      </c>
      <c r="D85" s="170" t="s">
        <v>250</v>
      </c>
      <c r="E85" s="171">
        <v>1</v>
      </c>
      <c r="F85" s="172"/>
      <c r="G85" s="173">
        <f t="shared" si="14"/>
        <v>0</v>
      </c>
      <c r="H85" s="154"/>
      <c r="I85" s="153">
        <f t="shared" si="15"/>
        <v>0</v>
      </c>
      <c r="J85" s="154"/>
      <c r="K85" s="153">
        <f t="shared" si="16"/>
        <v>0</v>
      </c>
      <c r="L85" s="153">
        <v>21</v>
      </c>
      <c r="M85" s="153">
        <f t="shared" si="17"/>
        <v>0</v>
      </c>
      <c r="N85" s="153">
        <v>0</v>
      </c>
      <c r="O85" s="153">
        <f t="shared" si="18"/>
        <v>0</v>
      </c>
      <c r="P85" s="153">
        <v>0</v>
      </c>
      <c r="Q85" s="153">
        <f t="shared" si="19"/>
        <v>0</v>
      </c>
      <c r="R85" s="153"/>
      <c r="S85" s="153" t="s">
        <v>263</v>
      </c>
      <c r="T85" s="153" t="s">
        <v>122</v>
      </c>
      <c r="U85" s="153">
        <v>0</v>
      </c>
      <c r="V85" s="153">
        <f t="shared" si="20"/>
        <v>0</v>
      </c>
      <c r="W85" s="153"/>
      <c r="X85" s="153" t="s">
        <v>134</v>
      </c>
      <c r="Y85" s="146"/>
      <c r="Z85" s="146"/>
      <c r="AA85" s="146"/>
      <c r="AB85" s="146"/>
      <c r="AC85" s="146"/>
      <c r="AD85" s="146"/>
      <c r="AE85" s="146"/>
      <c r="AF85" s="146"/>
      <c r="AG85" s="146" t="s">
        <v>135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 x14ac:dyDescent="0.2">
      <c r="A86" s="168">
        <v>77</v>
      </c>
      <c r="B86" s="169" t="s">
        <v>575</v>
      </c>
      <c r="C86" s="176" t="s">
        <v>576</v>
      </c>
      <c r="D86" s="170" t="s">
        <v>250</v>
      </c>
      <c r="E86" s="171">
        <v>1</v>
      </c>
      <c r="F86" s="172"/>
      <c r="G86" s="173">
        <f t="shared" si="14"/>
        <v>0</v>
      </c>
      <c r="H86" s="154"/>
      <c r="I86" s="153">
        <f t="shared" si="15"/>
        <v>0</v>
      </c>
      <c r="J86" s="154"/>
      <c r="K86" s="153">
        <f t="shared" si="16"/>
        <v>0</v>
      </c>
      <c r="L86" s="153">
        <v>21</v>
      </c>
      <c r="M86" s="153">
        <f t="shared" si="17"/>
        <v>0</v>
      </c>
      <c r="N86" s="153">
        <v>0</v>
      </c>
      <c r="O86" s="153">
        <f t="shared" si="18"/>
        <v>0</v>
      </c>
      <c r="P86" s="153">
        <v>0</v>
      </c>
      <c r="Q86" s="153">
        <f t="shared" si="19"/>
        <v>0</v>
      </c>
      <c r="R86" s="153"/>
      <c r="S86" s="153" t="s">
        <v>263</v>
      </c>
      <c r="T86" s="153" t="s">
        <v>122</v>
      </c>
      <c r="U86" s="153">
        <v>0</v>
      </c>
      <c r="V86" s="153">
        <f t="shared" si="20"/>
        <v>0</v>
      </c>
      <c r="W86" s="153"/>
      <c r="X86" s="153" t="s">
        <v>134</v>
      </c>
      <c r="Y86" s="146"/>
      <c r="Z86" s="146"/>
      <c r="AA86" s="146"/>
      <c r="AB86" s="146"/>
      <c r="AC86" s="146"/>
      <c r="AD86" s="146"/>
      <c r="AE86" s="146"/>
      <c r="AF86" s="146"/>
      <c r="AG86" s="146" t="s">
        <v>135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ht="22.5" outlineLevel="1" x14ac:dyDescent="0.2">
      <c r="A87" s="168">
        <v>78</v>
      </c>
      <c r="B87" s="169" t="s">
        <v>577</v>
      </c>
      <c r="C87" s="176" t="s">
        <v>578</v>
      </c>
      <c r="D87" s="170" t="s">
        <v>250</v>
      </c>
      <c r="E87" s="171">
        <v>1</v>
      </c>
      <c r="F87" s="172"/>
      <c r="G87" s="173">
        <f t="shared" si="14"/>
        <v>0</v>
      </c>
      <c r="H87" s="154"/>
      <c r="I87" s="153">
        <f t="shared" si="15"/>
        <v>0</v>
      </c>
      <c r="J87" s="154"/>
      <c r="K87" s="153">
        <f t="shared" si="16"/>
        <v>0</v>
      </c>
      <c r="L87" s="153">
        <v>21</v>
      </c>
      <c r="M87" s="153">
        <f t="shared" si="17"/>
        <v>0</v>
      </c>
      <c r="N87" s="153">
        <v>0</v>
      </c>
      <c r="O87" s="153">
        <f t="shared" si="18"/>
        <v>0</v>
      </c>
      <c r="P87" s="153">
        <v>0</v>
      </c>
      <c r="Q87" s="153">
        <f t="shared" si="19"/>
        <v>0</v>
      </c>
      <c r="R87" s="153"/>
      <c r="S87" s="153" t="s">
        <v>263</v>
      </c>
      <c r="T87" s="153" t="s">
        <v>122</v>
      </c>
      <c r="U87" s="153">
        <v>0</v>
      </c>
      <c r="V87" s="153">
        <f t="shared" si="20"/>
        <v>0</v>
      </c>
      <c r="W87" s="153"/>
      <c r="X87" s="153" t="s">
        <v>134</v>
      </c>
      <c r="Y87" s="146"/>
      <c r="Z87" s="146"/>
      <c r="AA87" s="146"/>
      <c r="AB87" s="146"/>
      <c r="AC87" s="146"/>
      <c r="AD87" s="146"/>
      <c r="AE87" s="146"/>
      <c r="AF87" s="146"/>
      <c r="AG87" s="146" t="s">
        <v>135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 x14ac:dyDescent="0.2">
      <c r="A88" s="168">
        <v>79</v>
      </c>
      <c r="B88" s="169" t="s">
        <v>579</v>
      </c>
      <c r="C88" s="176" t="s">
        <v>580</v>
      </c>
      <c r="D88" s="170" t="s">
        <v>250</v>
      </c>
      <c r="E88" s="171">
        <v>5</v>
      </c>
      <c r="F88" s="172"/>
      <c r="G88" s="173">
        <f t="shared" si="14"/>
        <v>0</v>
      </c>
      <c r="H88" s="154"/>
      <c r="I88" s="153">
        <f t="shared" si="15"/>
        <v>0</v>
      </c>
      <c r="J88" s="154"/>
      <c r="K88" s="153">
        <f t="shared" si="16"/>
        <v>0</v>
      </c>
      <c r="L88" s="153">
        <v>21</v>
      </c>
      <c r="M88" s="153">
        <f t="shared" si="17"/>
        <v>0</v>
      </c>
      <c r="N88" s="153">
        <v>0</v>
      </c>
      <c r="O88" s="153">
        <f t="shared" si="18"/>
        <v>0</v>
      </c>
      <c r="P88" s="153">
        <v>0</v>
      </c>
      <c r="Q88" s="153">
        <f t="shared" si="19"/>
        <v>0</v>
      </c>
      <c r="R88" s="153"/>
      <c r="S88" s="153" t="s">
        <v>263</v>
      </c>
      <c r="T88" s="153" t="s">
        <v>122</v>
      </c>
      <c r="U88" s="153">
        <v>0</v>
      </c>
      <c r="V88" s="153">
        <f t="shared" si="20"/>
        <v>0</v>
      </c>
      <c r="W88" s="153"/>
      <c r="X88" s="153" t="s">
        <v>134</v>
      </c>
      <c r="Y88" s="146"/>
      <c r="Z88" s="146"/>
      <c r="AA88" s="146"/>
      <c r="AB88" s="146"/>
      <c r="AC88" s="146"/>
      <c r="AD88" s="146"/>
      <c r="AE88" s="146"/>
      <c r="AF88" s="146"/>
      <c r="AG88" s="146" t="s">
        <v>135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ht="22.5" outlineLevel="1" x14ac:dyDescent="0.2">
      <c r="A89" s="168">
        <v>80</v>
      </c>
      <c r="B89" s="169" t="s">
        <v>581</v>
      </c>
      <c r="C89" s="176" t="s">
        <v>582</v>
      </c>
      <c r="D89" s="170" t="s">
        <v>250</v>
      </c>
      <c r="E89" s="171">
        <v>1</v>
      </c>
      <c r="F89" s="172"/>
      <c r="G89" s="173">
        <f t="shared" si="14"/>
        <v>0</v>
      </c>
      <c r="H89" s="154"/>
      <c r="I89" s="153">
        <f t="shared" si="15"/>
        <v>0</v>
      </c>
      <c r="J89" s="154"/>
      <c r="K89" s="153">
        <f t="shared" si="16"/>
        <v>0</v>
      </c>
      <c r="L89" s="153">
        <v>21</v>
      </c>
      <c r="M89" s="153">
        <f t="shared" si="17"/>
        <v>0</v>
      </c>
      <c r="N89" s="153">
        <v>0</v>
      </c>
      <c r="O89" s="153">
        <f t="shared" si="18"/>
        <v>0</v>
      </c>
      <c r="P89" s="153">
        <v>0</v>
      </c>
      <c r="Q89" s="153">
        <f t="shared" si="19"/>
        <v>0</v>
      </c>
      <c r="R89" s="153"/>
      <c r="S89" s="153" t="s">
        <v>263</v>
      </c>
      <c r="T89" s="153" t="s">
        <v>122</v>
      </c>
      <c r="U89" s="153">
        <v>0</v>
      </c>
      <c r="V89" s="153">
        <f t="shared" si="20"/>
        <v>0</v>
      </c>
      <c r="W89" s="153"/>
      <c r="X89" s="153" t="s">
        <v>134</v>
      </c>
      <c r="Y89" s="146"/>
      <c r="Z89" s="146"/>
      <c r="AA89" s="146"/>
      <c r="AB89" s="146"/>
      <c r="AC89" s="146"/>
      <c r="AD89" s="146"/>
      <c r="AE89" s="146"/>
      <c r="AF89" s="146"/>
      <c r="AG89" s="146" t="s">
        <v>135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ht="22.5" outlineLevel="1" x14ac:dyDescent="0.2">
      <c r="A90" s="168">
        <v>81</v>
      </c>
      <c r="B90" s="169" t="s">
        <v>583</v>
      </c>
      <c r="C90" s="176" t="s">
        <v>584</v>
      </c>
      <c r="D90" s="170" t="s">
        <v>250</v>
      </c>
      <c r="E90" s="171">
        <v>1</v>
      </c>
      <c r="F90" s="172"/>
      <c r="G90" s="173">
        <f t="shared" si="14"/>
        <v>0</v>
      </c>
      <c r="H90" s="154"/>
      <c r="I90" s="153">
        <f t="shared" si="15"/>
        <v>0</v>
      </c>
      <c r="J90" s="154"/>
      <c r="K90" s="153">
        <f t="shared" si="16"/>
        <v>0</v>
      </c>
      <c r="L90" s="153">
        <v>21</v>
      </c>
      <c r="M90" s="153">
        <f t="shared" si="17"/>
        <v>0</v>
      </c>
      <c r="N90" s="153">
        <v>0</v>
      </c>
      <c r="O90" s="153">
        <f t="shared" si="18"/>
        <v>0</v>
      </c>
      <c r="P90" s="153">
        <v>0</v>
      </c>
      <c r="Q90" s="153">
        <f t="shared" si="19"/>
        <v>0</v>
      </c>
      <c r="R90" s="153"/>
      <c r="S90" s="153" t="s">
        <v>263</v>
      </c>
      <c r="T90" s="153" t="s">
        <v>122</v>
      </c>
      <c r="U90" s="153">
        <v>0</v>
      </c>
      <c r="V90" s="153">
        <f t="shared" si="20"/>
        <v>0</v>
      </c>
      <c r="W90" s="153"/>
      <c r="X90" s="153" t="s">
        <v>134</v>
      </c>
      <c r="Y90" s="146"/>
      <c r="Z90" s="146"/>
      <c r="AA90" s="146"/>
      <c r="AB90" s="146"/>
      <c r="AC90" s="146"/>
      <c r="AD90" s="146"/>
      <c r="AE90" s="146"/>
      <c r="AF90" s="146"/>
      <c r="AG90" s="146" t="s">
        <v>135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 x14ac:dyDescent="0.2">
      <c r="A91" s="168">
        <v>82</v>
      </c>
      <c r="B91" s="169" t="s">
        <v>585</v>
      </c>
      <c r="C91" s="176" t="s">
        <v>586</v>
      </c>
      <c r="D91" s="170" t="s">
        <v>379</v>
      </c>
      <c r="E91" s="171">
        <v>1</v>
      </c>
      <c r="F91" s="172"/>
      <c r="G91" s="173">
        <f t="shared" si="14"/>
        <v>0</v>
      </c>
      <c r="H91" s="154"/>
      <c r="I91" s="153">
        <f t="shared" si="15"/>
        <v>0</v>
      </c>
      <c r="J91" s="154"/>
      <c r="K91" s="153">
        <f t="shared" si="16"/>
        <v>0</v>
      </c>
      <c r="L91" s="153">
        <v>21</v>
      </c>
      <c r="M91" s="153">
        <f t="shared" si="17"/>
        <v>0</v>
      </c>
      <c r="N91" s="153">
        <v>0</v>
      </c>
      <c r="O91" s="153">
        <f t="shared" si="18"/>
        <v>0</v>
      </c>
      <c r="P91" s="153">
        <v>0</v>
      </c>
      <c r="Q91" s="153">
        <f t="shared" si="19"/>
        <v>0</v>
      </c>
      <c r="R91" s="153"/>
      <c r="S91" s="153" t="s">
        <v>263</v>
      </c>
      <c r="T91" s="153" t="s">
        <v>122</v>
      </c>
      <c r="U91" s="153">
        <v>0</v>
      </c>
      <c r="V91" s="153">
        <f t="shared" si="20"/>
        <v>0</v>
      </c>
      <c r="W91" s="153"/>
      <c r="X91" s="153" t="s">
        <v>134</v>
      </c>
      <c r="Y91" s="146"/>
      <c r="Z91" s="146"/>
      <c r="AA91" s="146"/>
      <c r="AB91" s="146"/>
      <c r="AC91" s="146"/>
      <c r="AD91" s="146"/>
      <c r="AE91" s="146"/>
      <c r="AF91" s="146"/>
      <c r="AG91" s="146" t="s">
        <v>135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 x14ac:dyDescent="0.2">
      <c r="A92" s="168">
        <v>83</v>
      </c>
      <c r="B92" s="169" t="s">
        <v>587</v>
      </c>
      <c r="C92" s="176" t="s">
        <v>588</v>
      </c>
      <c r="D92" s="170" t="s">
        <v>379</v>
      </c>
      <c r="E92" s="171">
        <v>1</v>
      </c>
      <c r="F92" s="172"/>
      <c r="G92" s="173">
        <f t="shared" si="14"/>
        <v>0</v>
      </c>
      <c r="H92" s="154"/>
      <c r="I92" s="153">
        <f t="shared" si="15"/>
        <v>0</v>
      </c>
      <c r="J92" s="154"/>
      <c r="K92" s="153">
        <f t="shared" si="16"/>
        <v>0</v>
      </c>
      <c r="L92" s="153">
        <v>21</v>
      </c>
      <c r="M92" s="153">
        <f t="shared" si="17"/>
        <v>0</v>
      </c>
      <c r="N92" s="153">
        <v>0</v>
      </c>
      <c r="O92" s="153">
        <f t="shared" si="18"/>
        <v>0</v>
      </c>
      <c r="P92" s="153">
        <v>0</v>
      </c>
      <c r="Q92" s="153">
        <f t="shared" si="19"/>
        <v>0</v>
      </c>
      <c r="R92" s="153"/>
      <c r="S92" s="153" t="s">
        <v>263</v>
      </c>
      <c r="T92" s="153" t="s">
        <v>122</v>
      </c>
      <c r="U92" s="153">
        <v>0</v>
      </c>
      <c r="V92" s="153">
        <f t="shared" si="20"/>
        <v>0</v>
      </c>
      <c r="W92" s="153"/>
      <c r="X92" s="153" t="s">
        <v>134</v>
      </c>
      <c r="Y92" s="146"/>
      <c r="Z92" s="146"/>
      <c r="AA92" s="146"/>
      <c r="AB92" s="146"/>
      <c r="AC92" s="146"/>
      <c r="AD92" s="146"/>
      <c r="AE92" s="146"/>
      <c r="AF92" s="146"/>
      <c r="AG92" s="146" t="s">
        <v>135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 x14ac:dyDescent="0.2">
      <c r="A93" s="168">
        <v>84</v>
      </c>
      <c r="B93" s="169" t="s">
        <v>589</v>
      </c>
      <c r="C93" s="176" t="s">
        <v>683</v>
      </c>
      <c r="D93" s="170" t="s">
        <v>379</v>
      </c>
      <c r="E93" s="171">
        <v>1</v>
      </c>
      <c r="F93" s="172"/>
      <c r="G93" s="173">
        <f t="shared" si="14"/>
        <v>0</v>
      </c>
      <c r="H93" s="154"/>
      <c r="I93" s="153">
        <f t="shared" si="15"/>
        <v>0</v>
      </c>
      <c r="J93" s="154"/>
      <c r="K93" s="153">
        <f t="shared" si="16"/>
        <v>0</v>
      </c>
      <c r="L93" s="153">
        <v>21</v>
      </c>
      <c r="M93" s="153">
        <f t="shared" si="17"/>
        <v>0</v>
      </c>
      <c r="N93" s="153">
        <v>0</v>
      </c>
      <c r="O93" s="153">
        <f t="shared" si="18"/>
        <v>0</v>
      </c>
      <c r="P93" s="153">
        <v>0</v>
      </c>
      <c r="Q93" s="153">
        <f t="shared" si="19"/>
        <v>0</v>
      </c>
      <c r="R93" s="153"/>
      <c r="S93" s="153" t="s">
        <v>263</v>
      </c>
      <c r="T93" s="153" t="s">
        <v>122</v>
      </c>
      <c r="U93" s="153">
        <v>0</v>
      </c>
      <c r="V93" s="153">
        <f t="shared" si="20"/>
        <v>0</v>
      </c>
      <c r="W93" s="153"/>
      <c r="X93" s="153" t="s">
        <v>134</v>
      </c>
      <c r="Y93" s="146"/>
      <c r="Z93" s="146"/>
      <c r="AA93" s="146"/>
      <c r="AB93" s="146"/>
      <c r="AC93" s="146"/>
      <c r="AD93" s="146"/>
      <c r="AE93" s="146"/>
      <c r="AF93" s="146"/>
      <c r="AG93" s="146" t="s">
        <v>135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 x14ac:dyDescent="0.2">
      <c r="A94" s="168">
        <v>85</v>
      </c>
      <c r="B94" s="169" t="s">
        <v>590</v>
      </c>
      <c r="C94" s="176" t="s">
        <v>591</v>
      </c>
      <c r="D94" s="170" t="s">
        <v>379</v>
      </c>
      <c r="E94" s="171">
        <v>1</v>
      </c>
      <c r="F94" s="172"/>
      <c r="G94" s="173">
        <f t="shared" si="14"/>
        <v>0</v>
      </c>
      <c r="H94" s="154"/>
      <c r="I94" s="153">
        <f t="shared" si="15"/>
        <v>0</v>
      </c>
      <c r="J94" s="154"/>
      <c r="K94" s="153">
        <f t="shared" si="16"/>
        <v>0</v>
      </c>
      <c r="L94" s="153">
        <v>21</v>
      </c>
      <c r="M94" s="153">
        <f t="shared" si="17"/>
        <v>0</v>
      </c>
      <c r="N94" s="153">
        <v>0</v>
      </c>
      <c r="O94" s="153">
        <f t="shared" si="18"/>
        <v>0</v>
      </c>
      <c r="P94" s="153">
        <v>0</v>
      </c>
      <c r="Q94" s="153">
        <f t="shared" si="19"/>
        <v>0</v>
      </c>
      <c r="R94" s="153"/>
      <c r="S94" s="153" t="s">
        <v>263</v>
      </c>
      <c r="T94" s="153" t="s">
        <v>122</v>
      </c>
      <c r="U94" s="153">
        <v>0</v>
      </c>
      <c r="V94" s="153">
        <f t="shared" si="20"/>
        <v>0</v>
      </c>
      <c r="W94" s="153"/>
      <c r="X94" s="153" t="s">
        <v>134</v>
      </c>
      <c r="Y94" s="146"/>
      <c r="Z94" s="146"/>
      <c r="AA94" s="146"/>
      <c r="AB94" s="146"/>
      <c r="AC94" s="146"/>
      <c r="AD94" s="146"/>
      <c r="AE94" s="146"/>
      <c r="AF94" s="146"/>
      <c r="AG94" s="146" t="s">
        <v>135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 x14ac:dyDescent="0.2">
      <c r="A95" s="168">
        <v>86</v>
      </c>
      <c r="B95" s="169" t="s">
        <v>592</v>
      </c>
      <c r="C95" s="176" t="s">
        <v>29</v>
      </c>
      <c r="D95" s="170" t="s">
        <v>379</v>
      </c>
      <c r="E95" s="171">
        <v>1</v>
      </c>
      <c r="F95" s="172"/>
      <c r="G95" s="173">
        <f t="shared" si="14"/>
        <v>0</v>
      </c>
      <c r="H95" s="154"/>
      <c r="I95" s="153">
        <f t="shared" si="15"/>
        <v>0</v>
      </c>
      <c r="J95" s="154"/>
      <c r="K95" s="153">
        <f t="shared" si="16"/>
        <v>0</v>
      </c>
      <c r="L95" s="153">
        <v>21</v>
      </c>
      <c r="M95" s="153">
        <f t="shared" si="17"/>
        <v>0</v>
      </c>
      <c r="N95" s="153">
        <v>0</v>
      </c>
      <c r="O95" s="153">
        <f t="shared" si="18"/>
        <v>0</v>
      </c>
      <c r="P95" s="153">
        <v>0</v>
      </c>
      <c r="Q95" s="153">
        <f t="shared" si="19"/>
        <v>0</v>
      </c>
      <c r="R95" s="153"/>
      <c r="S95" s="153" t="s">
        <v>263</v>
      </c>
      <c r="T95" s="153" t="s">
        <v>122</v>
      </c>
      <c r="U95" s="153">
        <v>0</v>
      </c>
      <c r="V95" s="153">
        <f t="shared" si="20"/>
        <v>0</v>
      </c>
      <c r="W95" s="153"/>
      <c r="X95" s="153" t="s">
        <v>134</v>
      </c>
      <c r="Y95" s="146"/>
      <c r="Z95" s="146"/>
      <c r="AA95" s="146"/>
      <c r="AB95" s="146"/>
      <c r="AC95" s="146"/>
      <c r="AD95" s="146"/>
      <c r="AE95" s="146"/>
      <c r="AF95" s="146"/>
      <c r="AG95" s="146" t="s">
        <v>135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ht="22.5" outlineLevel="1" x14ac:dyDescent="0.2">
      <c r="A96" s="168">
        <v>87</v>
      </c>
      <c r="B96" s="169" t="s">
        <v>593</v>
      </c>
      <c r="C96" s="176" t="s">
        <v>594</v>
      </c>
      <c r="D96" s="170" t="s">
        <v>250</v>
      </c>
      <c r="E96" s="171">
        <v>9</v>
      </c>
      <c r="F96" s="172"/>
      <c r="G96" s="173">
        <f t="shared" si="14"/>
        <v>0</v>
      </c>
      <c r="H96" s="154"/>
      <c r="I96" s="153">
        <f t="shared" si="15"/>
        <v>0</v>
      </c>
      <c r="J96" s="154"/>
      <c r="K96" s="153">
        <f t="shared" si="16"/>
        <v>0</v>
      </c>
      <c r="L96" s="153">
        <v>21</v>
      </c>
      <c r="M96" s="153">
        <f t="shared" si="17"/>
        <v>0</v>
      </c>
      <c r="N96" s="153">
        <v>0</v>
      </c>
      <c r="O96" s="153">
        <f t="shared" si="18"/>
        <v>0</v>
      </c>
      <c r="P96" s="153">
        <v>0</v>
      </c>
      <c r="Q96" s="153">
        <f t="shared" si="19"/>
        <v>0</v>
      </c>
      <c r="R96" s="153"/>
      <c r="S96" s="153" t="s">
        <v>263</v>
      </c>
      <c r="T96" s="153" t="s">
        <v>122</v>
      </c>
      <c r="U96" s="153">
        <v>0</v>
      </c>
      <c r="V96" s="153">
        <f t="shared" si="20"/>
        <v>0</v>
      </c>
      <c r="W96" s="153"/>
      <c r="X96" s="153" t="s">
        <v>134</v>
      </c>
      <c r="Y96" s="146"/>
      <c r="Z96" s="146"/>
      <c r="AA96" s="146"/>
      <c r="AB96" s="146"/>
      <c r="AC96" s="146"/>
      <c r="AD96" s="146"/>
      <c r="AE96" s="146"/>
      <c r="AF96" s="146"/>
      <c r="AG96" s="146" t="s">
        <v>135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ht="33.75" outlineLevel="1" x14ac:dyDescent="0.2">
      <c r="A97" s="168">
        <v>88</v>
      </c>
      <c r="B97" s="169" t="s">
        <v>595</v>
      </c>
      <c r="C97" s="176" t="s">
        <v>596</v>
      </c>
      <c r="D97" s="170" t="s">
        <v>250</v>
      </c>
      <c r="E97" s="171">
        <v>1</v>
      </c>
      <c r="F97" s="172"/>
      <c r="G97" s="173">
        <f t="shared" si="14"/>
        <v>0</v>
      </c>
      <c r="H97" s="154"/>
      <c r="I97" s="153">
        <f t="shared" si="15"/>
        <v>0</v>
      </c>
      <c r="J97" s="154"/>
      <c r="K97" s="153">
        <f t="shared" si="16"/>
        <v>0</v>
      </c>
      <c r="L97" s="153">
        <v>21</v>
      </c>
      <c r="M97" s="153">
        <f t="shared" si="17"/>
        <v>0</v>
      </c>
      <c r="N97" s="153">
        <v>0</v>
      </c>
      <c r="O97" s="153">
        <f t="shared" si="18"/>
        <v>0</v>
      </c>
      <c r="P97" s="153">
        <v>0</v>
      </c>
      <c r="Q97" s="153">
        <f t="shared" si="19"/>
        <v>0</v>
      </c>
      <c r="R97" s="153"/>
      <c r="S97" s="153" t="s">
        <v>263</v>
      </c>
      <c r="T97" s="153" t="s">
        <v>122</v>
      </c>
      <c r="U97" s="153">
        <v>0</v>
      </c>
      <c r="V97" s="153">
        <f t="shared" si="20"/>
        <v>0</v>
      </c>
      <c r="W97" s="153"/>
      <c r="X97" s="153" t="s">
        <v>134</v>
      </c>
      <c r="Y97" s="146"/>
      <c r="Z97" s="146"/>
      <c r="AA97" s="146"/>
      <c r="AB97" s="146"/>
      <c r="AC97" s="146"/>
      <c r="AD97" s="146"/>
      <c r="AE97" s="146"/>
      <c r="AF97" s="146"/>
      <c r="AG97" s="146" t="s">
        <v>135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ht="33.75" outlineLevel="1" x14ac:dyDescent="0.2">
      <c r="A98" s="168">
        <v>89</v>
      </c>
      <c r="B98" s="169" t="s">
        <v>597</v>
      </c>
      <c r="C98" s="176" t="s">
        <v>598</v>
      </c>
      <c r="D98" s="170" t="s">
        <v>250</v>
      </c>
      <c r="E98" s="171">
        <v>1</v>
      </c>
      <c r="F98" s="172"/>
      <c r="G98" s="173">
        <f t="shared" si="14"/>
        <v>0</v>
      </c>
      <c r="H98" s="154"/>
      <c r="I98" s="153">
        <f t="shared" si="15"/>
        <v>0</v>
      </c>
      <c r="J98" s="154"/>
      <c r="K98" s="153">
        <f t="shared" si="16"/>
        <v>0</v>
      </c>
      <c r="L98" s="153">
        <v>21</v>
      </c>
      <c r="M98" s="153">
        <f t="shared" si="17"/>
        <v>0</v>
      </c>
      <c r="N98" s="153">
        <v>0</v>
      </c>
      <c r="O98" s="153">
        <f t="shared" si="18"/>
        <v>0</v>
      </c>
      <c r="P98" s="153">
        <v>0</v>
      </c>
      <c r="Q98" s="153">
        <f t="shared" si="19"/>
        <v>0</v>
      </c>
      <c r="R98" s="153"/>
      <c r="S98" s="153" t="s">
        <v>263</v>
      </c>
      <c r="T98" s="153" t="s">
        <v>122</v>
      </c>
      <c r="U98" s="153">
        <v>0</v>
      </c>
      <c r="V98" s="153">
        <f t="shared" si="20"/>
        <v>0</v>
      </c>
      <c r="W98" s="153"/>
      <c r="X98" s="153" t="s">
        <v>134</v>
      </c>
      <c r="Y98" s="146"/>
      <c r="Z98" s="146"/>
      <c r="AA98" s="146"/>
      <c r="AB98" s="146"/>
      <c r="AC98" s="146"/>
      <c r="AD98" s="146"/>
      <c r="AE98" s="146"/>
      <c r="AF98" s="146"/>
      <c r="AG98" s="146" t="s">
        <v>135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ht="33.75" outlineLevel="1" x14ac:dyDescent="0.2">
      <c r="A99" s="168">
        <v>90</v>
      </c>
      <c r="B99" s="169" t="s">
        <v>599</v>
      </c>
      <c r="C99" s="176" t="s">
        <v>600</v>
      </c>
      <c r="D99" s="170" t="s">
        <v>250</v>
      </c>
      <c r="E99" s="171">
        <v>1</v>
      </c>
      <c r="F99" s="172"/>
      <c r="G99" s="173">
        <f t="shared" si="14"/>
        <v>0</v>
      </c>
      <c r="H99" s="154"/>
      <c r="I99" s="153">
        <f t="shared" si="15"/>
        <v>0</v>
      </c>
      <c r="J99" s="154"/>
      <c r="K99" s="153">
        <f t="shared" si="16"/>
        <v>0</v>
      </c>
      <c r="L99" s="153">
        <v>21</v>
      </c>
      <c r="M99" s="153">
        <f t="shared" si="17"/>
        <v>0</v>
      </c>
      <c r="N99" s="153">
        <v>0</v>
      </c>
      <c r="O99" s="153">
        <f t="shared" si="18"/>
        <v>0</v>
      </c>
      <c r="P99" s="153">
        <v>0</v>
      </c>
      <c r="Q99" s="153">
        <f t="shared" si="19"/>
        <v>0</v>
      </c>
      <c r="R99" s="153"/>
      <c r="S99" s="153" t="s">
        <v>263</v>
      </c>
      <c r="T99" s="153" t="s">
        <v>122</v>
      </c>
      <c r="U99" s="153">
        <v>0</v>
      </c>
      <c r="V99" s="153">
        <f t="shared" si="20"/>
        <v>0</v>
      </c>
      <c r="W99" s="153"/>
      <c r="X99" s="153" t="s">
        <v>134</v>
      </c>
      <c r="Y99" s="146"/>
      <c r="Z99" s="146"/>
      <c r="AA99" s="146"/>
      <c r="AB99" s="146"/>
      <c r="AC99" s="146"/>
      <c r="AD99" s="146"/>
      <c r="AE99" s="146"/>
      <c r="AF99" s="146"/>
      <c r="AG99" s="146" t="s">
        <v>135</v>
      </c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ht="33.75" outlineLevel="1" x14ac:dyDescent="0.2">
      <c r="A100" s="168">
        <v>91</v>
      </c>
      <c r="B100" s="169" t="s">
        <v>601</v>
      </c>
      <c r="C100" s="176" t="s">
        <v>602</v>
      </c>
      <c r="D100" s="170" t="s">
        <v>250</v>
      </c>
      <c r="E100" s="171">
        <v>1</v>
      </c>
      <c r="F100" s="172"/>
      <c r="G100" s="173">
        <f t="shared" si="14"/>
        <v>0</v>
      </c>
      <c r="H100" s="154"/>
      <c r="I100" s="153">
        <f t="shared" si="15"/>
        <v>0</v>
      </c>
      <c r="J100" s="154"/>
      <c r="K100" s="153">
        <f t="shared" si="16"/>
        <v>0</v>
      </c>
      <c r="L100" s="153">
        <v>21</v>
      </c>
      <c r="M100" s="153">
        <f t="shared" si="17"/>
        <v>0</v>
      </c>
      <c r="N100" s="153">
        <v>0</v>
      </c>
      <c r="O100" s="153">
        <f t="shared" si="18"/>
        <v>0</v>
      </c>
      <c r="P100" s="153">
        <v>0</v>
      </c>
      <c r="Q100" s="153">
        <f t="shared" si="19"/>
        <v>0</v>
      </c>
      <c r="R100" s="153"/>
      <c r="S100" s="153" t="s">
        <v>263</v>
      </c>
      <c r="T100" s="153" t="s">
        <v>122</v>
      </c>
      <c r="U100" s="153">
        <v>0</v>
      </c>
      <c r="V100" s="153">
        <f t="shared" si="20"/>
        <v>0</v>
      </c>
      <c r="W100" s="153"/>
      <c r="X100" s="153" t="s">
        <v>134</v>
      </c>
      <c r="Y100" s="146"/>
      <c r="Z100" s="146"/>
      <c r="AA100" s="146"/>
      <c r="AB100" s="146"/>
      <c r="AC100" s="146"/>
      <c r="AD100" s="146"/>
      <c r="AE100" s="146"/>
      <c r="AF100" s="146"/>
      <c r="AG100" s="146" t="s">
        <v>135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ht="33.75" outlineLevel="1" x14ac:dyDescent="0.2">
      <c r="A101" s="168">
        <v>92</v>
      </c>
      <c r="B101" s="169" t="s">
        <v>603</v>
      </c>
      <c r="C101" s="176" t="s">
        <v>604</v>
      </c>
      <c r="D101" s="170" t="s">
        <v>250</v>
      </c>
      <c r="E101" s="171">
        <v>1</v>
      </c>
      <c r="F101" s="172"/>
      <c r="G101" s="173">
        <f t="shared" ref="G101:G106" si="21">ROUND(E101*F101,2)</f>
        <v>0</v>
      </c>
      <c r="H101" s="154"/>
      <c r="I101" s="153">
        <f t="shared" ref="I101:I106" si="22">ROUND(E101*H101,2)</f>
        <v>0</v>
      </c>
      <c r="J101" s="154"/>
      <c r="K101" s="153">
        <f t="shared" ref="K101:K106" si="23">ROUND(E101*J101,2)</f>
        <v>0</v>
      </c>
      <c r="L101" s="153">
        <v>21</v>
      </c>
      <c r="M101" s="153">
        <f t="shared" ref="M101:M106" si="24">G101*(1+L101/100)</f>
        <v>0</v>
      </c>
      <c r="N101" s="153">
        <v>0</v>
      </c>
      <c r="O101" s="153">
        <f t="shared" ref="O101:O106" si="25">ROUND(E101*N101,2)</f>
        <v>0</v>
      </c>
      <c r="P101" s="153">
        <v>0</v>
      </c>
      <c r="Q101" s="153">
        <f t="shared" ref="Q101:Q106" si="26">ROUND(E101*P101,2)</f>
        <v>0</v>
      </c>
      <c r="R101" s="153"/>
      <c r="S101" s="153" t="s">
        <v>263</v>
      </c>
      <c r="T101" s="153" t="s">
        <v>122</v>
      </c>
      <c r="U101" s="153">
        <v>0</v>
      </c>
      <c r="V101" s="153">
        <f t="shared" ref="V101:V106" si="27">ROUND(E101*U101,2)</f>
        <v>0</v>
      </c>
      <c r="W101" s="153"/>
      <c r="X101" s="153" t="s">
        <v>134</v>
      </c>
      <c r="Y101" s="146"/>
      <c r="Z101" s="146"/>
      <c r="AA101" s="146"/>
      <c r="AB101" s="146"/>
      <c r="AC101" s="146"/>
      <c r="AD101" s="146"/>
      <c r="AE101" s="146"/>
      <c r="AF101" s="146"/>
      <c r="AG101" s="146" t="s">
        <v>135</v>
      </c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 x14ac:dyDescent="0.2">
      <c r="A102" s="168">
        <v>93</v>
      </c>
      <c r="B102" s="169" t="s">
        <v>605</v>
      </c>
      <c r="C102" s="176" t="s">
        <v>606</v>
      </c>
      <c r="D102" s="170" t="s">
        <v>250</v>
      </c>
      <c r="E102" s="171">
        <v>6</v>
      </c>
      <c r="F102" s="172"/>
      <c r="G102" s="173">
        <f t="shared" si="21"/>
        <v>0</v>
      </c>
      <c r="H102" s="154"/>
      <c r="I102" s="153">
        <f t="shared" si="22"/>
        <v>0</v>
      </c>
      <c r="J102" s="154"/>
      <c r="K102" s="153">
        <f t="shared" si="23"/>
        <v>0</v>
      </c>
      <c r="L102" s="153">
        <v>21</v>
      </c>
      <c r="M102" s="153">
        <f t="shared" si="24"/>
        <v>0</v>
      </c>
      <c r="N102" s="153">
        <v>0</v>
      </c>
      <c r="O102" s="153">
        <f t="shared" si="25"/>
        <v>0</v>
      </c>
      <c r="P102" s="153">
        <v>0</v>
      </c>
      <c r="Q102" s="153">
        <f t="shared" si="26"/>
        <v>0</v>
      </c>
      <c r="R102" s="153"/>
      <c r="S102" s="153" t="s">
        <v>263</v>
      </c>
      <c r="T102" s="153" t="s">
        <v>122</v>
      </c>
      <c r="U102" s="153">
        <v>0</v>
      </c>
      <c r="V102" s="153">
        <f t="shared" si="27"/>
        <v>0</v>
      </c>
      <c r="W102" s="153"/>
      <c r="X102" s="153" t="s">
        <v>134</v>
      </c>
      <c r="Y102" s="146"/>
      <c r="Z102" s="146"/>
      <c r="AA102" s="146"/>
      <c r="AB102" s="146"/>
      <c r="AC102" s="146"/>
      <c r="AD102" s="146"/>
      <c r="AE102" s="146"/>
      <c r="AF102" s="146"/>
      <c r="AG102" s="146" t="s">
        <v>135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 x14ac:dyDescent="0.2">
      <c r="A103" s="168">
        <v>94</v>
      </c>
      <c r="B103" s="169" t="s">
        <v>607</v>
      </c>
      <c r="C103" s="176" t="s">
        <v>608</v>
      </c>
      <c r="D103" s="170" t="s">
        <v>250</v>
      </c>
      <c r="E103" s="171">
        <v>20</v>
      </c>
      <c r="F103" s="172"/>
      <c r="G103" s="173">
        <f t="shared" si="21"/>
        <v>0</v>
      </c>
      <c r="H103" s="154"/>
      <c r="I103" s="153">
        <f t="shared" si="22"/>
        <v>0</v>
      </c>
      <c r="J103" s="154"/>
      <c r="K103" s="153">
        <f t="shared" si="23"/>
        <v>0</v>
      </c>
      <c r="L103" s="153">
        <v>21</v>
      </c>
      <c r="M103" s="153">
        <f t="shared" si="24"/>
        <v>0</v>
      </c>
      <c r="N103" s="153">
        <v>0</v>
      </c>
      <c r="O103" s="153">
        <f t="shared" si="25"/>
        <v>0</v>
      </c>
      <c r="P103" s="153">
        <v>0</v>
      </c>
      <c r="Q103" s="153">
        <f t="shared" si="26"/>
        <v>0</v>
      </c>
      <c r="R103" s="153"/>
      <c r="S103" s="153" t="s">
        <v>263</v>
      </c>
      <c r="T103" s="153" t="s">
        <v>122</v>
      </c>
      <c r="U103" s="153">
        <v>0</v>
      </c>
      <c r="V103" s="153">
        <f t="shared" si="27"/>
        <v>0</v>
      </c>
      <c r="W103" s="153"/>
      <c r="X103" s="153" t="s">
        <v>134</v>
      </c>
      <c r="Y103" s="146"/>
      <c r="Z103" s="146"/>
      <c r="AA103" s="146"/>
      <c r="AB103" s="146"/>
      <c r="AC103" s="146"/>
      <c r="AD103" s="146"/>
      <c r="AE103" s="146"/>
      <c r="AF103" s="146"/>
      <c r="AG103" s="146" t="s">
        <v>135</v>
      </c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 x14ac:dyDescent="0.2">
      <c r="A104" s="168">
        <v>95</v>
      </c>
      <c r="B104" s="169" t="s">
        <v>609</v>
      </c>
      <c r="C104" s="176" t="s">
        <v>610</v>
      </c>
      <c r="D104" s="170" t="s">
        <v>250</v>
      </c>
      <c r="E104" s="171">
        <v>9</v>
      </c>
      <c r="F104" s="172"/>
      <c r="G104" s="173">
        <f t="shared" si="21"/>
        <v>0</v>
      </c>
      <c r="H104" s="154"/>
      <c r="I104" s="153">
        <f t="shared" si="22"/>
        <v>0</v>
      </c>
      <c r="J104" s="154"/>
      <c r="K104" s="153">
        <f t="shared" si="23"/>
        <v>0</v>
      </c>
      <c r="L104" s="153">
        <v>21</v>
      </c>
      <c r="M104" s="153">
        <f t="shared" si="24"/>
        <v>0</v>
      </c>
      <c r="N104" s="153">
        <v>0</v>
      </c>
      <c r="O104" s="153">
        <f t="shared" si="25"/>
        <v>0</v>
      </c>
      <c r="P104" s="153">
        <v>0</v>
      </c>
      <c r="Q104" s="153">
        <f t="shared" si="26"/>
        <v>0</v>
      </c>
      <c r="R104" s="153"/>
      <c r="S104" s="153" t="s">
        <v>263</v>
      </c>
      <c r="T104" s="153" t="s">
        <v>122</v>
      </c>
      <c r="U104" s="153">
        <v>0</v>
      </c>
      <c r="V104" s="153">
        <f t="shared" si="27"/>
        <v>0</v>
      </c>
      <c r="W104" s="153"/>
      <c r="X104" s="153" t="s">
        <v>134</v>
      </c>
      <c r="Y104" s="146"/>
      <c r="Z104" s="146"/>
      <c r="AA104" s="146"/>
      <c r="AB104" s="146"/>
      <c r="AC104" s="146"/>
      <c r="AD104" s="146"/>
      <c r="AE104" s="146"/>
      <c r="AF104" s="146"/>
      <c r="AG104" s="146" t="s">
        <v>135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ht="45" outlineLevel="1" x14ac:dyDescent="0.2">
      <c r="A105" s="168">
        <v>96</v>
      </c>
      <c r="B105" s="169" t="s">
        <v>611</v>
      </c>
      <c r="C105" s="176" t="s">
        <v>612</v>
      </c>
      <c r="D105" s="170" t="s">
        <v>250</v>
      </c>
      <c r="E105" s="171">
        <v>5</v>
      </c>
      <c r="F105" s="172"/>
      <c r="G105" s="173">
        <f t="shared" si="21"/>
        <v>0</v>
      </c>
      <c r="H105" s="154"/>
      <c r="I105" s="153">
        <f t="shared" si="22"/>
        <v>0</v>
      </c>
      <c r="J105" s="154"/>
      <c r="K105" s="153">
        <f t="shared" si="23"/>
        <v>0</v>
      </c>
      <c r="L105" s="153">
        <v>21</v>
      </c>
      <c r="M105" s="153">
        <f t="shared" si="24"/>
        <v>0</v>
      </c>
      <c r="N105" s="153">
        <v>0</v>
      </c>
      <c r="O105" s="153">
        <f t="shared" si="25"/>
        <v>0</v>
      </c>
      <c r="P105" s="153">
        <v>0</v>
      </c>
      <c r="Q105" s="153">
        <f t="shared" si="26"/>
        <v>0</v>
      </c>
      <c r="R105" s="153"/>
      <c r="S105" s="153" t="s">
        <v>263</v>
      </c>
      <c r="T105" s="153" t="s">
        <v>122</v>
      </c>
      <c r="U105" s="153">
        <v>0</v>
      </c>
      <c r="V105" s="153">
        <f t="shared" si="27"/>
        <v>0</v>
      </c>
      <c r="W105" s="153"/>
      <c r="X105" s="153" t="s">
        <v>134</v>
      </c>
      <c r="Y105" s="146"/>
      <c r="Z105" s="146"/>
      <c r="AA105" s="146"/>
      <c r="AB105" s="146"/>
      <c r="AC105" s="146"/>
      <c r="AD105" s="146"/>
      <c r="AE105" s="146"/>
      <c r="AF105" s="146"/>
      <c r="AG105" s="146" t="s">
        <v>135</v>
      </c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ht="45" outlineLevel="1" x14ac:dyDescent="0.2">
      <c r="A106" s="162">
        <v>97</v>
      </c>
      <c r="B106" s="163" t="s">
        <v>613</v>
      </c>
      <c r="C106" s="177" t="s">
        <v>612</v>
      </c>
      <c r="D106" s="164" t="s">
        <v>250</v>
      </c>
      <c r="E106" s="165">
        <v>4</v>
      </c>
      <c r="F106" s="172"/>
      <c r="G106" s="167">
        <f t="shared" si="21"/>
        <v>0</v>
      </c>
      <c r="H106" s="154"/>
      <c r="I106" s="153">
        <f t="shared" si="22"/>
        <v>0</v>
      </c>
      <c r="J106" s="154"/>
      <c r="K106" s="153">
        <f t="shared" si="23"/>
        <v>0</v>
      </c>
      <c r="L106" s="153">
        <v>21</v>
      </c>
      <c r="M106" s="153">
        <f t="shared" si="24"/>
        <v>0</v>
      </c>
      <c r="N106" s="153">
        <v>0</v>
      </c>
      <c r="O106" s="153">
        <f t="shared" si="25"/>
        <v>0</v>
      </c>
      <c r="P106" s="153">
        <v>0</v>
      </c>
      <c r="Q106" s="153">
        <f t="shared" si="26"/>
        <v>0</v>
      </c>
      <c r="R106" s="153"/>
      <c r="S106" s="153" t="s">
        <v>263</v>
      </c>
      <c r="T106" s="153" t="s">
        <v>122</v>
      </c>
      <c r="U106" s="153">
        <v>0</v>
      </c>
      <c r="V106" s="153">
        <f t="shared" si="27"/>
        <v>0</v>
      </c>
      <c r="W106" s="153"/>
      <c r="X106" s="153" t="s">
        <v>134</v>
      </c>
      <c r="Y106" s="146"/>
      <c r="Z106" s="146"/>
      <c r="AA106" s="146"/>
      <c r="AB106" s="146"/>
      <c r="AC106" s="146"/>
      <c r="AD106" s="146"/>
      <c r="AE106" s="146"/>
      <c r="AF106" s="146"/>
      <c r="AG106" s="146" t="s">
        <v>135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 x14ac:dyDescent="0.2">
      <c r="A107" s="151"/>
      <c r="B107" s="152"/>
      <c r="C107" s="183" t="s">
        <v>614</v>
      </c>
      <c r="D107" s="181"/>
      <c r="E107" s="182">
        <v>4</v>
      </c>
      <c r="F107" s="153"/>
      <c r="G107" s="153"/>
      <c r="H107" s="153"/>
      <c r="I107" s="153"/>
      <c r="J107" s="153"/>
      <c r="K107" s="153"/>
      <c r="L107" s="153"/>
      <c r="M107" s="153"/>
      <c r="N107" s="153"/>
      <c r="O107" s="153"/>
      <c r="P107" s="153"/>
      <c r="Q107" s="153"/>
      <c r="R107" s="153"/>
      <c r="S107" s="153"/>
      <c r="T107" s="153"/>
      <c r="U107" s="153"/>
      <c r="V107" s="153"/>
      <c r="W107" s="153"/>
      <c r="X107" s="153"/>
      <c r="Y107" s="146"/>
      <c r="Z107" s="146"/>
      <c r="AA107" s="146"/>
      <c r="AB107" s="146"/>
      <c r="AC107" s="146"/>
      <c r="AD107" s="146"/>
      <c r="AE107" s="146"/>
      <c r="AF107" s="146"/>
      <c r="AG107" s="146" t="s">
        <v>137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ht="45" outlineLevel="1" x14ac:dyDescent="0.2">
      <c r="A108" s="168">
        <v>98</v>
      </c>
      <c r="B108" s="169" t="s">
        <v>615</v>
      </c>
      <c r="C108" s="176" t="s">
        <v>616</v>
      </c>
      <c r="D108" s="170" t="s">
        <v>250</v>
      </c>
      <c r="E108" s="171">
        <v>4</v>
      </c>
      <c r="F108" s="172"/>
      <c r="G108" s="173">
        <f t="shared" ref="G108:G141" si="28">ROUND(E108*F108,2)</f>
        <v>0</v>
      </c>
      <c r="H108" s="154"/>
      <c r="I108" s="153">
        <f t="shared" ref="I108:I141" si="29">ROUND(E108*H108,2)</f>
        <v>0</v>
      </c>
      <c r="J108" s="154"/>
      <c r="K108" s="153">
        <f t="shared" ref="K108:K141" si="30">ROUND(E108*J108,2)</f>
        <v>0</v>
      </c>
      <c r="L108" s="153">
        <v>21</v>
      </c>
      <c r="M108" s="153">
        <f t="shared" ref="M108:M141" si="31">G108*(1+L108/100)</f>
        <v>0</v>
      </c>
      <c r="N108" s="153">
        <v>0</v>
      </c>
      <c r="O108" s="153">
        <f t="shared" ref="O108:O141" si="32">ROUND(E108*N108,2)</f>
        <v>0</v>
      </c>
      <c r="P108" s="153">
        <v>0</v>
      </c>
      <c r="Q108" s="153">
        <f t="shared" ref="Q108:Q141" si="33">ROUND(E108*P108,2)</f>
        <v>0</v>
      </c>
      <c r="R108" s="153"/>
      <c r="S108" s="153" t="s">
        <v>263</v>
      </c>
      <c r="T108" s="153" t="s">
        <v>122</v>
      </c>
      <c r="U108" s="153">
        <v>0</v>
      </c>
      <c r="V108" s="153">
        <f t="shared" ref="V108:V141" si="34">ROUND(E108*U108,2)</f>
        <v>0</v>
      </c>
      <c r="W108" s="153"/>
      <c r="X108" s="153" t="s">
        <v>134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135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ht="45" outlineLevel="1" x14ac:dyDescent="0.2">
      <c r="A109" s="168">
        <v>99</v>
      </c>
      <c r="B109" s="169" t="s">
        <v>617</v>
      </c>
      <c r="C109" s="176" t="s">
        <v>618</v>
      </c>
      <c r="D109" s="170" t="s">
        <v>250</v>
      </c>
      <c r="E109" s="171">
        <v>1</v>
      </c>
      <c r="F109" s="172"/>
      <c r="G109" s="173">
        <f t="shared" si="28"/>
        <v>0</v>
      </c>
      <c r="H109" s="154"/>
      <c r="I109" s="153">
        <f t="shared" si="29"/>
        <v>0</v>
      </c>
      <c r="J109" s="154"/>
      <c r="K109" s="153">
        <f t="shared" si="30"/>
        <v>0</v>
      </c>
      <c r="L109" s="153">
        <v>21</v>
      </c>
      <c r="M109" s="153">
        <f t="shared" si="31"/>
        <v>0</v>
      </c>
      <c r="N109" s="153">
        <v>0</v>
      </c>
      <c r="O109" s="153">
        <f t="shared" si="32"/>
        <v>0</v>
      </c>
      <c r="P109" s="153">
        <v>0</v>
      </c>
      <c r="Q109" s="153">
        <f t="shared" si="33"/>
        <v>0</v>
      </c>
      <c r="R109" s="153"/>
      <c r="S109" s="153" t="s">
        <v>263</v>
      </c>
      <c r="T109" s="153" t="s">
        <v>122</v>
      </c>
      <c r="U109" s="153">
        <v>0</v>
      </c>
      <c r="V109" s="153">
        <f t="shared" si="34"/>
        <v>0</v>
      </c>
      <c r="W109" s="153"/>
      <c r="X109" s="153" t="s">
        <v>134</v>
      </c>
      <c r="Y109" s="146"/>
      <c r="Z109" s="146"/>
      <c r="AA109" s="146"/>
      <c r="AB109" s="146"/>
      <c r="AC109" s="146"/>
      <c r="AD109" s="146"/>
      <c r="AE109" s="146"/>
      <c r="AF109" s="146"/>
      <c r="AG109" s="146" t="s">
        <v>135</v>
      </c>
      <c r="AH109" s="146"/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 x14ac:dyDescent="0.2">
      <c r="A110" s="168">
        <v>100</v>
      </c>
      <c r="B110" s="169" t="s">
        <v>619</v>
      </c>
      <c r="C110" s="176" t="s">
        <v>620</v>
      </c>
      <c r="D110" s="170" t="s">
        <v>250</v>
      </c>
      <c r="E110" s="171">
        <v>1</v>
      </c>
      <c r="F110" s="172"/>
      <c r="G110" s="173">
        <f t="shared" si="28"/>
        <v>0</v>
      </c>
      <c r="H110" s="154"/>
      <c r="I110" s="153">
        <f t="shared" si="29"/>
        <v>0</v>
      </c>
      <c r="J110" s="154"/>
      <c r="K110" s="153">
        <f t="shared" si="30"/>
        <v>0</v>
      </c>
      <c r="L110" s="153">
        <v>21</v>
      </c>
      <c r="M110" s="153">
        <f t="shared" si="31"/>
        <v>0</v>
      </c>
      <c r="N110" s="153">
        <v>0</v>
      </c>
      <c r="O110" s="153">
        <f t="shared" si="32"/>
        <v>0</v>
      </c>
      <c r="P110" s="153">
        <v>0</v>
      </c>
      <c r="Q110" s="153">
        <f t="shared" si="33"/>
        <v>0</v>
      </c>
      <c r="R110" s="153"/>
      <c r="S110" s="153" t="s">
        <v>263</v>
      </c>
      <c r="T110" s="153" t="s">
        <v>122</v>
      </c>
      <c r="U110" s="153">
        <v>0</v>
      </c>
      <c r="V110" s="153">
        <f t="shared" si="34"/>
        <v>0</v>
      </c>
      <c r="W110" s="153"/>
      <c r="X110" s="153" t="s">
        <v>134</v>
      </c>
      <c r="Y110" s="146"/>
      <c r="Z110" s="146"/>
      <c r="AA110" s="146"/>
      <c r="AB110" s="146"/>
      <c r="AC110" s="146"/>
      <c r="AD110" s="146"/>
      <c r="AE110" s="146"/>
      <c r="AF110" s="146"/>
      <c r="AG110" s="146" t="s">
        <v>135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 x14ac:dyDescent="0.2">
      <c r="A111" s="168">
        <v>101</v>
      </c>
      <c r="B111" s="169" t="s">
        <v>621</v>
      </c>
      <c r="C111" s="176" t="s">
        <v>622</v>
      </c>
      <c r="D111" s="170" t="s">
        <v>250</v>
      </c>
      <c r="E111" s="171">
        <v>5</v>
      </c>
      <c r="F111" s="172"/>
      <c r="G111" s="173">
        <f t="shared" si="28"/>
        <v>0</v>
      </c>
      <c r="H111" s="154"/>
      <c r="I111" s="153">
        <f t="shared" si="29"/>
        <v>0</v>
      </c>
      <c r="J111" s="154"/>
      <c r="K111" s="153">
        <f t="shared" si="30"/>
        <v>0</v>
      </c>
      <c r="L111" s="153">
        <v>21</v>
      </c>
      <c r="M111" s="153">
        <f t="shared" si="31"/>
        <v>0</v>
      </c>
      <c r="N111" s="153">
        <v>0</v>
      </c>
      <c r="O111" s="153">
        <f t="shared" si="32"/>
        <v>0</v>
      </c>
      <c r="P111" s="153">
        <v>0</v>
      </c>
      <c r="Q111" s="153">
        <f t="shared" si="33"/>
        <v>0</v>
      </c>
      <c r="R111" s="153"/>
      <c r="S111" s="153" t="s">
        <v>263</v>
      </c>
      <c r="T111" s="153" t="s">
        <v>122</v>
      </c>
      <c r="U111" s="153">
        <v>0</v>
      </c>
      <c r="V111" s="153">
        <f t="shared" si="34"/>
        <v>0</v>
      </c>
      <c r="W111" s="153"/>
      <c r="X111" s="153" t="s">
        <v>134</v>
      </c>
      <c r="Y111" s="146"/>
      <c r="Z111" s="146"/>
      <c r="AA111" s="146"/>
      <c r="AB111" s="146"/>
      <c r="AC111" s="146"/>
      <c r="AD111" s="146"/>
      <c r="AE111" s="146"/>
      <c r="AF111" s="146"/>
      <c r="AG111" s="146" t="s">
        <v>135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ht="22.5" outlineLevel="1" x14ac:dyDescent="0.2">
      <c r="A112" s="168">
        <v>102</v>
      </c>
      <c r="B112" s="169" t="s">
        <v>623</v>
      </c>
      <c r="C112" s="176" t="s">
        <v>624</v>
      </c>
      <c r="D112" s="170" t="s">
        <v>250</v>
      </c>
      <c r="E112" s="171">
        <v>1</v>
      </c>
      <c r="F112" s="172"/>
      <c r="G112" s="173">
        <f t="shared" si="28"/>
        <v>0</v>
      </c>
      <c r="H112" s="154"/>
      <c r="I112" s="153">
        <f t="shared" si="29"/>
        <v>0</v>
      </c>
      <c r="J112" s="154"/>
      <c r="K112" s="153">
        <f t="shared" si="30"/>
        <v>0</v>
      </c>
      <c r="L112" s="153">
        <v>21</v>
      </c>
      <c r="M112" s="153">
        <f t="shared" si="31"/>
        <v>0</v>
      </c>
      <c r="N112" s="153">
        <v>0</v>
      </c>
      <c r="O112" s="153">
        <f t="shared" si="32"/>
        <v>0</v>
      </c>
      <c r="P112" s="153">
        <v>0</v>
      </c>
      <c r="Q112" s="153">
        <f t="shared" si="33"/>
        <v>0</v>
      </c>
      <c r="R112" s="153"/>
      <c r="S112" s="153" t="s">
        <v>263</v>
      </c>
      <c r="T112" s="153" t="s">
        <v>122</v>
      </c>
      <c r="U112" s="153">
        <v>0</v>
      </c>
      <c r="V112" s="153">
        <f t="shared" si="34"/>
        <v>0</v>
      </c>
      <c r="W112" s="153"/>
      <c r="X112" s="153" t="s">
        <v>134</v>
      </c>
      <c r="Y112" s="146"/>
      <c r="Z112" s="146"/>
      <c r="AA112" s="146"/>
      <c r="AB112" s="146"/>
      <c r="AC112" s="146"/>
      <c r="AD112" s="146"/>
      <c r="AE112" s="146"/>
      <c r="AF112" s="146"/>
      <c r="AG112" s="146" t="s">
        <v>135</v>
      </c>
      <c r="AH112" s="146"/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 x14ac:dyDescent="0.2">
      <c r="A113" s="168">
        <v>103</v>
      </c>
      <c r="B113" s="169" t="s">
        <v>625</v>
      </c>
      <c r="C113" s="176" t="s">
        <v>626</v>
      </c>
      <c r="D113" s="170" t="s">
        <v>250</v>
      </c>
      <c r="E113" s="171">
        <v>1</v>
      </c>
      <c r="F113" s="172"/>
      <c r="G113" s="173">
        <f t="shared" si="28"/>
        <v>0</v>
      </c>
      <c r="H113" s="154"/>
      <c r="I113" s="153">
        <f t="shared" si="29"/>
        <v>0</v>
      </c>
      <c r="J113" s="154"/>
      <c r="K113" s="153">
        <f t="shared" si="30"/>
        <v>0</v>
      </c>
      <c r="L113" s="153">
        <v>21</v>
      </c>
      <c r="M113" s="153">
        <f t="shared" si="31"/>
        <v>0</v>
      </c>
      <c r="N113" s="153">
        <v>0</v>
      </c>
      <c r="O113" s="153">
        <f t="shared" si="32"/>
        <v>0</v>
      </c>
      <c r="P113" s="153">
        <v>0</v>
      </c>
      <c r="Q113" s="153">
        <f t="shared" si="33"/>
        <v>0</v>
      </c>
      <c r="R113" s="153"/>
      <c r="S113" s="153" t="s">
        <v>263</v>
      </c>
      <c r="T113" s="153" t="s">
        <v>122</v>
      </c>
      <c r="U113" s="153">
        <v>0</v>
      </c>
      <c r="V113" s="153">
        <f t="shared" si="34"/>
        <v>0</v>
      </c>
      <c r="W113" s="153"/>
      <c r="X113" s="153" t="s">
        <v>134</v>
      </c>
      <c r="Y113" s="146"/>
      <c r="Z113" s="146"/>
      <c r="AA113" s="146"/>
      <c r="AB113" s="146"/>
      <c r="AC113" s="146"/>
      <c r="AD113" s="146"/>
      <c r="AE113" s="146"/>
      <c r="AF113" s="146"/>
      <c r="AG113" s="146" t="s">
        <v>135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ht="22.5" outlineLevel="1" x14ac:dyDescent="0.2">
      <c r="A114" s="168">
        <v>104</v>
      </c>
      <c r="B114" s="169" t="s">
        <v>627</v>
      </c>
      <c r="C114" s="176" t="s">
        <v>628</v>
      </c>
      <c r="D114" s="170" t="s">
        <v>250</v>
      </c>
      <c r="E114" s="171">
        <v>1</v>
      </c>
      <c r="F114" s="172"/>
      <c r="G114" s="173">
        <f t="shared" si="28"/>
        <v>0</v>
      </c>
      <c r="H114" s="154"/>
      <c r="I114" s="153">
        <f t="shared" si="29"/>
        <v>0</v>
      </c>
      <c r="J114" s="154"/>
      <c r="K114" s="153">
        <f t="shared" si="30"/>
        <v>0</v>
      </c>
      <c r="L114" s="153">
        <v>21</v>
      </c>
      <c r="M114" s="153">
        <f t="shared" si="31"/>
        <v>0</v>
      </c>
      <c r="N114" s="153">
        <v>0</v>
      </c>
      <c r="O114" s="153">
        <f t="shared" si="32"/>
        <v>0</v>
      </c>
      <c r="P114" s="153">
        <v>0</v>
      </c>
      <c r="Q114" s="153">
        <f t="shared" si="33"/>
        <v>0</v>
      </c>
      <c r="R114" s="153"/>
      <c r="S114" s="153" t="s">
        <v>263</v>
      </c>
      <c r="T114" s="153" t="s">
        <v>122</v>
      </c>
      <c r="U114" s="153">
        <v>0</v>
      </c>
      <c r="V114" s="153">
        <f t="shared" si="34"/>
        <v>0</v>
      </c>
      <c r="W114" s="153"/>
      <c r="X114" s="153" t="s">
        <v>134</v>
      </c>
      <c r="Y114" s="146"/>
      <c r="Z114" s="146"/>
      <c r="AA114" s="146"/>
      <c r="AB114" s="146"/>
      <c r="AC114" s="146"/>
      <c r="AD114" s="146"/>
      <c r="AE114" s="146"/>
      <c r="AF114" s="146"/>
      <c r="AG114" s="146" t="s">
        <v>135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ht="22.5" outlineLevel="1" x14ac:dyDescent="0.2">
      <c r="A115" s="168">
        <v>105</v>
      </c>
      <c r="B115" s="169" t="s">
        <v>629</v>
      </c>
      <c r="C115" s="176" t="s">
        <v>630</v>
      </c>
      <c r="D115" s="170" t="s">
        <v>250</v>
      </c>
      <c r="E115" s="171">
        <v>1</v>
      </c>
      <c r="F115" s="172"/>
      <c r="G115" s="173">
        <f t="shared" si="28"/>
        <v>0</v>
      </c>
      <c r="H115" s="154"/>
      <c r="I115" s="153">
        <f t="shared" si="29"/>
        <v>0</v>
      </c>
      <c r="J115" s="154"/>
      <c r="K115" s="153">
        <f t="shared" si="30"/>
        <v>0</v>
      </c>
      <c r="L115" s="153">
        <v>21</v>
      </c>
      <c r="M115" s="153">
        <f t="shared" si="31"/>
        <v>0</v>
      </c>
      <c r="N115" s="153">
        <v>0</v>
      </c>
      <c r="O115" s="153">
        <f t="shared" si="32"/>
        <v>0</v>
      </c>
      <c r="P115" s="153">
        <v>0</v>
      </c>
      <c r="Q115" s="153">
        <f t="shared" si="33"/>
        <v>0</v>
      </c>
      <c r="R115" s="153"/>
      <c r="S115" s="153" t="s">
        <v>263</v>
      </c>
      <c r="T115" s="153" t="s">
        <v>122</v>
      </c>
      <c r="U115" s="153">
        <v>0</v>
      </c>
      <c r="V115" s="153">
        <f t="shared" si="34"/>
        <v>0</v>
      </c>
      <c r="W115" s="153"/>
      <c r="X115" s="153" t="s">
        <v>134</v>
      </c>
      <c r="Y115" s="146"/>
      <c r="Z115" s="146"/>
      <c r="AA115" s="146"/>
      <c r="AB115" s="146"/>
      <c r="AC115" s="146"/>
      <c r="AD115" s="146"/>
      <c r="AE115" s="146"/>
      <c r="AF115" s="146"/>
      <c r="AG115" s="146" t="s">
        <v>135</v>
      </c>
      <c r="AH115" s="146"/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 x14ac:dyDescent="0.2">
      <c r="A116" s="168">
        <v>106</v>
      </c>
      <c r="B116" s="169" t="s">
        <v>631</v>
      </c>
      <c r="C116" s="176" t="s">
        <v>632</v>
      </c>
      <c r="D116" s="170" t="s">
        <v>250</v>
      </c>
      <c r="E116" s="171">
        <v>1</v>
      </c>
      <c r="F116" s="172"/>
      <c r="G116" s="173">
        <f t="shared" si="28"/>
        <v>0</v>
      </c>
      <c r="H116" s="154"/>
      <c r="I116" s="153">
        <f t="shared" si="29"/>
        <v>0</v>
      </c>
      <c r="J116" s="154"/>
      <c r="K116" s="153">
        <f t="shared" si="30"/>
        <v>0</v>
      </c>
      <c r="L116" s="153">
        <v>21</v>
      </c>
      <c r="M116" s="153">
        <f t="shared" si="31"/>
        <v>0</v>
      </c>
      <c r="N116" s="153">
        <v>0</v>
      </c>
      <c r="O116" s="153">
        <f t="shared" si="32"/>
        <v>0</v>
      </c>
      <c r="P116" s="153">
        <v>0</v>
      </c>
      <c r="Q116" s="153">
        <f t="shared" si="33"/>
        <v>0</v>
      </c>
      <c r="R116" s="153"/>
      <c r="S116" s="153" t="s">
        <v>263</v>
      </c>
      <c r="T116" s="153" t="s">
        <v>122</v>
      </c>
      <c r="U116" s="153">
        <v>0</v>
      </c>
      <c r="V116" s="153">
        <f t="shared" si="34"/>
        <v>0</v>
      </c>
      <c r="W116" s="153"/>
      <c r="X116" s="153" t="s">
        <v>134</v>
      </c>
      <c r="Y116" s="146"/>
      <c r="Z116" s="146"/>
      <c r="AA116" s="146"/>
      <c r="AB116" s="146"/>
      <c r="AC116" s="146"/>
      <c r="AD116" s="146"/>
      <c r="AE116" s="146"/>
      <c r="AF116" s="146"/>
      <c r="AG116" s="146" t="s">
        <v>135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 x14ac:dyDescent="0.2">
      <c r="A117" s="168">
        <v>107</v>
      </c>
      <c r="B117" s="169" t="s">
        <v>633</v>
      </c>
      <c r="C117" s="176" t="s">
        <v>634</v>
      </c>
      <c r="D117" s="170" t="s">
        <v>250</v>
      </c>
      <c r="E117" s="171">
        <v>9</v>
      </c>
      <c r="F117" s="172"/>
      <c r="G117" s="173">
        <f t="shared" si="28"/>
        <v>0</v>
      </c>
      <c r="H117" s="154"/>
      <c r="I117" s="153">
        <f t="shared" si="29"/>
        <v>0</v>
      </c>
      <c r="J117" s="154"/>
      <c r="K117" s="153">
        <f t="shared" si="30"/>
        <v>0</v>
      </c>
      <c r="L117" s="153">
        <v>21</v>
      </c>
      <c r="M117" s="153">
        <f t="shared" si="31"/>
        <v>0</v>
      </c>
      <c r="N117" s="153">
        <v>0</v>
      </c>
      <c r="O117" s="153">
        <f t="shared" si="32"/>
        <v>0</v>
      </c>
      <c r="P117" s="153">
        <v>0</v>
      </c>
      <c r="Q117" s="153">
        <f t="shared" si="33"/>
        <v>0</v>
      </c>
      <c r="R117" s="153"/>
      <c r="S117" s="153" t="s">
        <v>263</v>
      </c>
      <c r="T117" s="153" t="s">
        <v>122</v>
      </c>
      <c r="U117" s="153">
        <v>0</v>
      </c>
      <c r="V117" s="153">
        <f t="shared" si="34"/>
        <v>0</v>
      </c>
      <c r="W117" s="153"/>
      <c r="X117" s="153" t="s">
        <v>134</v>
      </c>
      <c r="Y117" s="146"/>
      <c r="Z117" s="146"/>
      <c r="AA117" s="146"/>
      <c r="AB117" s="146"/>
      <c r="AC117" s="146"/>
      <c r="AD117" s="146"/>
      <c r="AE117" s="146"/>
      <c r="AF117" s="146"/>
      <c r="AG117" s="146" t="s">
        <v>135</v>
      </c>
      <c r="AH117" s="146"/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 x14ac:dyDescent="0.2">
      <c r="A118" s="168">
        <v>108</v>
      </c>
      <c r="B118" s="169" t="s">
        <v>635</v>
      </c>
      <c r="C118" s="176" t="s">
        <v>636</v>
      </c>
      <c r="D118" s="170" t="s">
        <v>250</v>
      </c>
      <c r="E118" s="171">
        <v>3</v>
      </c>
      <c r="F118" s="172"/>
      <c r="G118" s="173">
        <f t="shared" si="28"/>
        <v>0</v>
      </c>
      <c r="H118" s="154"/>
      <c r="I118" s="153">
        <f t="shared" si="29"/>
        <v>0</v>
      </c>
      <c r="J118" s="154"/>
      <c r="K118" s="153">
        <f t="shared" si="30"/>
        <v>0</v>
      </c>
      <c r="L118" s="153">
        <v>21</v>
      </c>
      <c r="M118" s="153">
        <f t="shared" si="31"/>
        <v>0</v>
      </c>
      <c r="N118" s="153">
        <v>0</v>
      </c>
      <c r="O118" s="153">
        <f t="shared" si="32"/>
        <v>0</v>
      </c>
      <c r="P118" s="153">
        <v>0</v>
      </c>
      <c r="Q118" s="153">
        <f t="shared" si="33"/>
        <v>0</v>
      </c>
      <c r="R118" s="153"/>
      <c r="S118" s="153" t="s">
        <v>263</v>
      </c>
      <c r="T118" s="153" t="s">
        <v>122</v>
      </c>
      <c r="U118" s="153">
        <v>0</v>
      </c>
      <c r="V118" s="153">
        <f t="shared" si="34"/>
        <v>0</v>
      </c>
      <c r="W118" s="153"/>
      <c r="X118" s="153" t="s">
        <v>134</v>
      </c>
      <c r="Y118" s="146"/>
      <c r="Z118" s="146"/>
      <c r="AA118" s="146"/>
      <c r="AB118" s="146"/>
      <c r="AC118" s="146"/>
      <c r="AD118" s="146"/>
      <c r="AE118" s="146"/>
      <c r="AF118" s="146"/>
      <c r="AG118" s="146" t="s">
        <v>135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 x14ac:dyDescent="0.2">
      <c r="A119" s="168">
        <v>109</v>
      </c>
      <c r="B119" s="169" t="s">
        <v>637</v>
      </c>
      <c r="C119" s="176" t="s">
        <v>638</v>
      </c>
      <c r="D119" s="170" t="s">
        <v>250</v>
      </c>
      <c r="E119" s="171">
        <v>7</v>
      </c>
      <c r="F119" s="172"/>
      <c r="G119" s="173">
        <f t="shared" si="28"/>
        <v>0</v>
      </c>
      <c r="H119" s="154"/>
      <c r="I119" s="153">
        <f t="shared" si="29"/>
        <v>0</v>
      </c>
      <c r="J119" s="154"/>
      <c r="K119" s="153">
        <f t="shared" si="30"/>
        <v>0</v>
      </c>
      <c r="L119" s="153">
        <v>21</v>
      </c>
      <c r="M119" s="153">
        <f t="shared" si="31"/>
        <v>0</v>
      </c>
      <c r="N119" s="153">
        <v>0</v>
      </c>
      <c r="O119" s="153">
        <f t="shared" si="32"/>
        <v>0</v>
      </c>
      <c r="P119" s="153">
        <v>0</v>
      </c>
      <c r="Q119" s="153">
        <f t="shared" si="33"/>
        <v>0</v>
      </c>
      <c r="R119" s="153"/>
      <c r="S119" s="153" t="s">
        <v>263</v>
      </c>
      <c r="T119" s="153" t="s">
        <v>122</v>
      </c>
      <c r="U119" s="153">
        <v>0</v>
      </c>
      <c r="V119" s="153">
        <f t="shared" si="34"/>
        <v>0</v>
      </c>
      <c r="W119" s="153"/>
      <c r="X119" s="153" t="s">
        <v>134</v>
      </c>
      <c r="Y119" s="146"/>
      <c r="Z119" s="146"/>
      <c r="AA119" s="146"/>
      <c r="AB119" s="146"/>
      <c r="AC119" s="146"/>
      <c r="AD119" s="146"/>
      <c r="AE119" s="146"/>
      <c r="AF119" s="146"/>
      <c r="AG119" s="146" t="s">
        <v>135</v>
      </c>
      <c r="AH119" s="146"/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 x14ac:dyDescent="0.2">
      <c r="A120" s="168">
        <v>110</v>
      </c>
      <c r="B120" s="169" t="s">
        <v>639</v>
      </c>
      <c r="C120" s="176" t="s">
        <v>640</v>
      </c>
      <c r="D120" s="170" t="s">
        <v>250</v>
      </c>
      <c r="E120" s="171">
        <v>3</v>
      </c>
      <c r="F120" s="172"/>
      <c r="G120" s="173">
        <f t="shared" si="28"/>
        <v>0</v>
      </c>
      <c r="H120" s="154"/>
      <c r="I120" s="153">
        <f t="shared" si="29"/>
        <v>0</v>
      </c>
      <c r="J120" s="154"/>
      <c r="K120" s="153">
        <f t="shared" si="30"/>
        <v>0</v>
      </c>
      <c r="L120" s="153">
        <v>21</v>
      </c>
      <c r="M120" s="153">
        <f t="shared" si="31"/>
        <v>0</v>
      </c>
      <c r="N120" s="153">
        <v>0</v>
      </c>
      <c r="O120" s="153">
        <f t="shared" si="32"/>
        <v>0</v>
      </c>
      <c r="P120" s="153">
        <v>0</v>
      </c>
      <c r="Q120" s="153">
        <f t="shared" si="33"/>
        <v>0</v>
      </c>
      <c r="R120" s="153"/>
      <c r="S120" s="153" t="s">
        <v>263</v>
      </c>
      <c r="T120" s="153" t="s">
        <v>122</v>
      </c>
      <c r="U120" s="153">
        <v>0</v>
      </c>
      <c r="V120" s="153">
        <f t="shared" si="34"/>
        <v>0</v>
      </c>
      <c r="W120" s="153"/>
      <c r="X120" s="153" t="s">
        <v>134</v>
      </c>
      <c r="Y120" s="146"/>
      <c r="Z120" s="146"/>
      <c r="AA120" s="146"/>
      <c r="AB120" s="146"/>
      <c r="AC120" s="146"/>
      <c r="AD120" s="146"/>
      <c r="AE120" s="146"/>
      <c r="AF120" s="146"/>
      <c r="AG120" s="146" t="s">
        <v>135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 x14ac:dyDescent="0.2">
      <c r="A121" s="168">
        <v>111</v>
      </c>
      <c r="B121" s="169" t="s">
        <v>641</v>
      </c>
      <c r="C121" s="176" t="s">
        <v>642</v>
      </c>
      <c r="D121" s="170" t="s">
        <v>250</v>
      </c>
      <c r="E121" s="171">
        <v>1</v>
      </c>
      <c r="F121" s="172"/>
      <c r="G121" s="173">
        <f t="shared" si="28"/>
        <v>0</v>
      </c>
      <c r="H121" s="154"/>
      <c r="I121" s="153">
        <f t="shared" si="29"/>
        <v>0</v>
      </c>
      <c r="J121" s="154"/>
      <c r="K121" s="153">
        <f t="shared" si="30"/>
        <v>0</v>
      </c>
      <c r="L121" s="153">
        <v>21</v>
      </c>
      <c r="M121" s="153">
        <f t="shared" si="31"/>
        <v>0</v>
      </c>
      <c r="N121" s="153">
        <v>0</v>
      </c>
      <c r="O121" s="153">
        <f t="shared" si="32"/>
        <v>0</v>
      </c>
      <c r="P121" s="153">
        <v>0</v>
      </c>
      <c r="Q121" s="153">
        <f t="shared" si="33"/>
        <v>0</v>
      </c>
      <c r="R121" s="153"/>
      <c r="S121" s="153" t="s">
        <v>263</v>
      </c>
      <c r="T121" s="153" t="s">
        <v>122</v>
      </c>
      <c r="U121" s="153">
        <v>0</v>
      </c>
      <c r="V121" s="153">
        <f t="shared" si="34"/>
        <v>0</v>
      </c>
      <c r="W121" s="153"/>
      <c r="X121" s="153" t="s">
        <v>134</v>
      </c>
      <c r="Y121" s="146"/>
      <c r="Z121" s="146"/>
      <c r="AA121" s="146"/>
      <c r="AB121" s="146"/>
      <c r="AC121" s="146"/>
      <c r="AD121" s="146"/>
      <c r="AE121" s="146"/>
      <c r="AF121" s="146"/>
      <c r="AG121" s="146" t="s">
        <v>135</v>
      </c>
      <c r="AH121" s="146"/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 x14ac:dyDescent="0.2">
      <c r="A122" s="168">
        <v>112</v>
      </c>
      <c r="B122" s="169" t="s">
        <v>643</v>
      </c>
      <c r="C122" s="176" t="s">
        <v>644</v>
      </c>
      <c r="D122" s="170" t="s">
        <v>250</v>
      </c>
      <c r="E122" s="171">
        <v>1</v>
      </c>
      <c r="F122" s="172"/>
      <c r="G122" s="173">
        <f t="shared" si="28"/>
        <v>0</v>
      </c>
      <c r="H122" s="154"/>
      <c r="I122" s="153">
        <f t="shared" si="29"/>
        <v>0</v>
      </c>
      <c r="J122" s="154"/>
      <c r="K122" s="153">
        <f t="shared" si="30"/>
        <v>0</v>
      </c>
      <c r="L122" s="153">
        <v>21</v>
      </c>
      <c r="M122" s="153">
        <f t="shared" si="31"/>
        <v>0</v>
      </c>
      <c r="N122" s="153">
        <v>0</v>
      </c>
      <c r="O122" s="153">
        <f t="shared" si="32"/>
        <v>0</v>
      </c>
      <c r="P122" s="153">
        <v>0</v>
      </c>
      <c r="Q122" s="153">
        <f t="shared" si="33"/>
        <v>0</v>
      </c>
      <c r="R122" s="153"/>
      <c r="S122" s="153" t="s">
        <v>263</v>
      </c>
      <c r="T122" s="153" t="s">
        <v>122</v>
      </c>
      <c r="U122" s="153">
        <v>0</v>
      </c>
      <c r="V122" s="153">
        <f t="shared" si="34"/>
        <v>0</v>
      </c>
      <c r="W122" s="153"/>
      <c r="X122" s="153" t="s">
        <v>134</v>
      </c>
      <c r="Y122" s="146"/>
      <c r="Z122" s="146"/>
      <c r="AA122" s="146"/>
      <c r="AB122" s="146"/>
      <c r="AC122" s="146"/>
      <c r="AD122" s="146"/>
      <c r="AE122" s="146"/>
      <c r="AF122" s="146"/>
      <c r="AG122" s="146" t="s">
        <v>135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 x14ac:dyDescent="0.2">
      <c r="A123" s="168">
        <v>113</v>
      </c>
      <c r="B123" s="169" t="s">
        <v>645</v>
      </c>
      <c r="C123" s="176" t="s">
        <v>646</v>
      </c>
      <c r="D123" s="170" t="s">
        <v>250</v>
      </c>
      <c r="E123" s="171">
        <v>5</v>
      </c>
      <c r="F123" s="172"/>
      <c r="G123" s="173">
        <f t="shared" si="28"/>
        <v>0</v>
      </c>
      <c r="H123" s="154"/>
      <c r="I123" s="153">
        <f t="shared" si="29"/>
        <v>0</v>
      </c>
      <c r="J123" s="154"/>
      <c r="K123" s="153">
        <f t="shared" si="30"/>
        <v>0</v>
      </c>
      <c r="L123" s="153">
        <v>21</v>
      </c>
      <c r="M123" s="153">
        <f t="shared" si="31"/>
        <v>0</v>
      </c>
      <c r="N123" s="153">
        <v>0</v>
      </c>
      <c r="O123" s="153">
        <f t="shared" si="32"/>
        <v>0</v>
      </c>
      <c r="P123" s="153">
        <v>0</v>
      </c>
      <c r="Q123" s="153">
        <f t="shared" si="33"/>
        <v>0</v>
      </c>
      <c r="R123" s="153"/>
      <c r="S123" s="153" t="s">
        <v>263</v>
      </c>
      <c r="T123" s="153" t="s">
        <v>122</v>
      </c>
      <c r="U123" s="153">
        <v>0</v>
      </c>
      <c r="V123" s="153">
        <f t="shared" si="34"/>
        <v>0</v>
      </c>
      <c r="W123" s="153"/>
      <c r="X123" s="153" t="s">
        <v>134</v>
      </c>
      <c r="Y123" s="146"/>
      <c r="Z123" s="146"/>
      <c r="AA123" s="146"/>
      <c r="AB123" s="146"/>
      <c r="AC123" s="146"/>
      <c r="AD123" s="146"/>
      <c r="AE123" s="146"/>
      <c r="AF123" s="146"/>
      <c r="AG123" s="146" t="s">
        <v>135</v>
      </c>
      <c r="AH123" s="146"/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 x14ac:dyDescent="0.2">
      <c r="A124" s="168">
        <v>114</v>
      </c>
      <c r="B124" s="169" t="s">
        <v>647</v>
      </c>
      <c r="C124" s="176" t="s">
        <v>648</v>
      </c>
      <c r="D124" s="170" t="s">
        <v>250</v>
      </c>
      <c r="E124" s="171">
        <v>1</v>
      </c>
      <c r="F124" s="172"/>
      <c r="G124" s="173">
        <f t="shared" si="28"/>
        <v>0</v>
      </c>
      <c r="H124" s="154"/>
      <c r="I124" s="153">
        <f t="shared" si="29"/>
        <v>0</v>
      </c>
      <c r="J124" s="154"/>
      <c r="K124" s="153">
        <f t="shared" si="30"/>
        <v>0</v>
      </c>
      <c r="L124" s="153">
        <v>21</v>
      </c>
      <c r="M124" s="153">
        <f t="shared" si="31"/>
        <v>0</v>
      </c>
      <c r="N124" s="153">
        <v>0</v>
      </c>
      <c r="O124" s="153">
        <f t="shared" si="32"/>
        <v>0</v>
      </c>
      <c r="P124" s="153">
        <v>0</v>
      </c>
      <c r="Q124" s="153">
        <f t="shared" si="33"/>
        <v>0</v>
      </c>
      <c r="R124" s="153"/>
      <c r="S124" s="153" t="s">
        <v>263</v>
      </c>
      <c r="T124" s="153" t="s">
        <v>122</v>
      </c>
      <c r="U124" s="153">
        <v>0</v>
      </c>
      <c r="V124" s="153">
        <f t="shared" si="34"/>
        <v>0</v>
      </c>
      <c r="W124" s="153"/>
      <c r="X124" s="153" t="s">
        <v>134</v>
      </c>
      <c r="Y124" s="146"/>
      <c r="Z124" s="146"/>
      <c r="AA124" s="146"/>
      <c r="AB124" s="146"/>
      <c r="AC124" s="146"/>
      <c r="AD124" s="146"/>
      <c r="AE124" s="146"/>
      <c r="AF124" s="146"/>
      <c r="AG124" s="146" t="s">
        <v>135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 x14ac:dyDescent="0.2">
      <c r="A125" s="168">
        <v>115</v>
      </c>
      <c r="B125" s="169" t="s">
        <v>649</v>
      </c>
      <c r="C125" s="176" t="s">
        <v>650</v>
      </c>
      <c r="D125" s="170" t="s">
        <v>250</v>
      </c>
      <c r="E125" s="171">
        <v>1</v>
      </c>
      <c r="F125" s="172"/>
      <c r="G125" s="173">
        <f t="shared" si="28"/>
        <v>0</v>
      </c>
      <c r="H125" s="154"/>
      <c r="I125" s="153">
        <f t="shared" si="29"/>
        <v>0</v>
      </c>
      <c r="J125" s="154"/>
      <c r="K125" s="153">
        <f t="shared" si="30"/>
        <v>0</v>
      </c>
      <c r="L125" s="153">
        <v>21</v>
      </c>
      <c r="M125" s="153">
        <f t="shared" si="31"/>
        <v>0</v>
      </c>
      <c r="N125" s="153">
        <v>0</v>
      </c>
      <c r="O125" s="153">
        <f t="shared" si="32"/>
        <v>0</v>
      </c>
      <c r="P125" s="153">
        <v>0</v>
      </c>
      <c r="Q125" s="153">
        <f t="shared" si="33"/>
        <v>0</v>
      </c>
      <c r="R125" s="153"/>
      <c r="S125" s="153" t="s">
        <v>263</v>
      </c>
      <c r="T125" s="153" t="s">
        <v>122</v>
      </c>
      <c r="U125" s="153">
        <v>0</v>
      </c>
      <c r="V125" s="153">
        <f t="shared" si="34"/>
        <v>0</v>
      </c>
      <c r="W125" s="153"/>
      <c r="X125" s="153" t="s">
        <v>134</v>
      </c>
      <c r="Y125" s="146"/>
      <c r="Z125" s="146"/>
      <c r="AA125" s="146"/>
      <c r="AB125" s="146"/>
      <c r="AC125" s="146"/>
      <c r="AD125" s="146"/>
      <c r="AE125" s="146"/>
      <c r="AF125" s="146"/>
      <c r="AG125" s="146" t="s">
        <v>135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 x14ac:dyDescent="0.2">
      <c r="A126" s="168">
        <v>116</v>
      </c>
      <c r="B126" s="169" t="s">
        <v>651</v>
      </c>
      <c r="C126" s="176" t="s">
        <v>652</v>
      </c>
      <c r="D126" s="170" t="s">
        <v>250</v>
      </c>
      <c r="E126" s="171">
        <v>18</v>
      </c>
      <c r="F126" s="172"/>
      <c r="G126" s="173">
        <f t="shared" si="28"/>
        <v>0</v>
      </c>
      <c r="H126" s="154"/>
      <c r="I126" s="153">
        <f t="shared" si="29"/>
        <v>0</v>
      </c>
      <c r="J126" s="154"/>
      <c r="K126" s="153">
        <f t="shared" si="30"/>
        <v>0</v>
      </c>
      <c r="L126" s="153">
        <v>21</v>
      </c>
      <c r="M126" s="153">
        <f t="shared" si="31"/>
        <v>0</v>
      </c>
      <c r="N126" s="153">
        <v>0</v>
      </c>
      <c r="O126" s="153">
        <f t="shared" si="32"/>
        <v>0</v>
      </c>
      <c r="P126" s="153">
        <v>0</v>
      </c>
      <c r="Q126" s="153">
        <f t="shared" si="33"/>
        <v>0</v>
      </c>
      <c r="R126" s="153"/>
      <c r="S126" s="153" t="s">
        <v>263</v>
      </c>
      <c r="T126" s="153" t="s">
        <v>122</v>
      </c>
      <c r="U126" s="153">
        <v>0</v>
      </c>
      <c r="V126" s="153">
        <f t="shared" si="34"/>
        <v>0</v>
      </c>
      <c r="W126" s="153"/>
      <c r="X126" s="153" t="s">
        <v>134</v>
      </c>
      <c r="Y126" s="146"/>
      <c r="Z126" s="146"/>
      <c r="AA126" s="146"/>
      <c r="AB126" s="146"/>
      <c r="AC126" s="146"/>
      <c r="AD126" s="146"/>
      <c r="AE126" s="146"/>
      <c r="AF126" s="146"/>
      <c r="AG126" s="146" t="s">
        <v>135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 x14ac:dyDescent="0.2">
      <c r="A127" s="168">
        <v>117</v>
      </c>
      <c r="B127" s="169" t="s">
        <v>653</v>
      </c>
      <c r="C127" s="176" t="s">
        <v>654</v>
      </c>
      <c r="D127" s="170" t="s">
        <v>250</v>
      </c>
      <c r="E127" s="171">
        <v>10</v>
      </c>
      <c r="F127" s="172"/>
      <c r="G127" s="173">
        <f t="shared" si="28"/>
        <v>0</v>
      </c>
      <c r="H127" s="154"/>
      <c r="I127" s="153">
        <f t="shared" si="29"/>
        <v>0</v>
      </c>
      <c r="J127" s="154"/>
      <c r="K127" s="153">
        <f t="shared" si="30"/>
        <v>0</v>
      </c>
      <c r="L127" s="153">
        <v>21</v>
      </c>
      <c r="M127" s="153">
        <f t="shared" si="31"/>
        <v>0</v>
      </c>
      <c r="N127" s="153">
        <v>0</v>
      </c>
      <c r="O127" s="153">
        <f t="shared" si="32"/>
        <v>0</v>
      </c>
      <c r="P127" s="153">
        <v>0</v>
      </c>
      <c r="Q127" s="153">
        <f t="shared" si="33"/>
        <v>0</v>
      </c>
      <c r="R127" s="153"/>
      <c r="S127" s="153" t="s">
        <v>263</v>
      </c>
      <c r="T127" s="153" t="s">
        <v>122</v>
      </c>
      <c r="U127" s="153">
        <v>0</v>
      </c>
      <c r="V127" s="153">
        <f t="shared" si="34"/>
        <v>0</v>
      </c>
      <c r="W127" s="153"/>
      <c r="X127" s="153" t="s">
        <v>134</v>
      </c>
      <c r="Y127" s="146"/>
      <c r="Z127" s="146"/>
      <c r="AA127" s="146"/>
      <c r="AB127" s="146"/>
      <c r="AC127" s="146"/>
      <c r="AD127" s="146"/>
      <c r="AE127" s="146"/>
      <c r="AF127" s="146"/>
      <c r="AG127" s="146" t="s">
        <v>135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 x14ac:dyDescent="0.2">
      <c r="A128" s="168">
        <v>118</v>
      </c>
      <c r="B128" s="169" t="s">
        <v>655</v>
      </c>
      <c r="C128" s="176" t="s">
        <v>656</v>
      </c>
      <c r="D128" s="170" t="s">
        <v>250</v>
      </c>
      <c r="E128" s="171">
        <v>4</v>
      </c>
      <c r="F128" s="172"/>
      <c r="G128" s="173">
        <f t="shared" si="28"/>
        <v>0</v>
      </c>
      <c r="H128" s="154"/>
      <c r="I128" s="153">
        <f t="shared" si="29"/>
        <v>0</v>
      </c>
      <c r="J128" s="154"/>
      <c r="K128" s="153">
        <f t="shared" si="30"/>
        <v>0</v>
      </c>
      <c r="L128" s="153">
        <v>21</v>
      </c>
      <c r="M128" s="153">
        <f t="shared" si="31"/>
        <v>0</v>
      </c>
      <c r="N128" s="153">
        <v>0</v>
      </c>
      <c r="O128" s="153">
        <f t="shared" si="32"/>
        <v>0</v>
      </c>
      <c r="P128" s="153">
        <v>0</v>
      </c>
      <c r="Q128" s="153">
        <f t="shared" si="33"/>
        <v>0</v>
      </c>
      <c r="R128" s="153"/>
      <c r="S128" s="153" t="s">
        <v>263</v>
      </c>
      <c r="T128" s="153" t="s">
        <v>122</v>
      </c>
      <c r="U128" s="153">
        <v>0</v>
      </c>
      <c r="V128" s="153">
        <f t="shared" si="34"/>
        <v>0</v>
      </c>
      <c r="W128" s="153"/>
      <c r="X128" s="153" t="s">
        <v>134</v>
      </c>
      <c r="Y128" s="146"/>
      <c r="Z128" s="146"/>
      <c r="AA128" s="146"/>
      <c r="AB128" s="146"/>
      <c r="AC128" s="146"/>
      <c r="AD128" s="146"/>
      <c r="AE128" s="146"/>
      <c r="AF128" s="146"/>
      <c r="AG128" s="146" t="s">
        <v>135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 x14ac:dyDescent="0.2">
      <c r="A129" s="168">
        <v>119</v>
      </c>
      <c r="B129" s="169" t="s">
        <v>657</v>
      </c>
      <c r="C129" s="176" t="s">
        <v>658</v>
      </c>
      <c r="D129" s="170" t="s">
        <v>250</v>
      </c>
      <c r="E129" s="171">
        <v>4</v>
      </c>
      <c r="F129" s="172"/>
      <c r="G129" s="173">
        <f t="shared" si="28"/>
        <v>0</v>
      </c>
      <c r="H129" s="154"/>
      <c r="I129" s="153">
        <f t="shared" si="29"/>
        <v>0</v>
      </c>
      <c r="J129" s="154"/>
      <c r="K129" s="153">
        <f t="shared" si="30"/>
        <v>0</v>
      </c>
      <c r="L129" s="153">
        <v>21</v>
      </c>
      <c r="M129" s="153">
        <f t="shared" si="31"/>
        <v>0</v>
      </c>
      <c r="N129" s="153">
        <v>0</v>
      </c>
      <c r="O129" s="153">
        <f t="shared" si="32"/>
        <v>0</v>
      </c>
      <c r="P129" s="153">
        <v>0</v>
      </c>
      <c r="Q129" s="153">
        <f t="shared" si="33"/>
        <v>0</v>
      </c>
      <c r="R129" s="153"/>
      <c r="S129" s="153" t="s">
        <v>263</v>
      </c>
      <c r="T129" s="153" t="s">
        <v>122</v>
      </c>
      <c r="U129" s="153">
        <v>0</v>
      </c>
      <c r="V129" s="153">
        <f t="shared" si="34"/>
        <v>0</v>
      </c>
      <c r="W129" s="153"/>
      <c r="X129" s="153" t="s">
        <v>134</v>
      </c>
      <c r="Y129" s="146"/>
      <c r="Z129" s="146"/>
      <c r="AA129" s="146"/>
      <c r="AB129" s="146"/>
      <c r="AC129" s="146"/>
      <c r="AD129" s="146"/>
      <c r="AE129" s="146"/>
      <c r="AF129" s="146"/>
      <c r="AG129" s="146" t="s">
        <v>135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 x14ac:dyDescent="0.2">
      <c r="A130" s="168">
        <v>120</v>
      </c>
      <c r="B130" s="169" t="s">
        <v>659</v>
      </c>
      <c r="C130" s="176" t="s">
        <v>660</v>
      </c>
      <c r="D130" s="170" t="s">
        <v>250</v>
      </c>
      <c r="E130" s="171">
        <v>2</v>
      </c>
      <c r="F130" s="172"/>
      <c r="G130" s="173">
        <f t="shared" si="28"/>
        <v>0</v>
      </c>
      <c r="H130" s="154"/>
      <c r="I130" s="153">
        <f t="shared" si="29"/>
        <v>0</v>
      </c>
      <c r="J130" s="154"/>
      <c r="K130" s="153">
        <f t="shared" si="30"/>
        <v>0</v>
      </c>
      <c r="L130" s="153">
        <v>21</v>
      </c>
      <c r="M130" s="153">
        <f t="shared" si="31"/>
        <v>0</v>
      </c>
      <c r="N130" s="153">
        <v>0</v>
      </c>
      <c r="O130" s="153">
        <f t="shared" si="32"/>
        <v>0</v>
      </c>
      <c r="P130" s="153">
        <v>0</v>
      </c>
      <c r="Q130" s="153">
        <f t="shared" si="33"/>
        <v>0</v>
      </c>
      <c r="R130" s="153"/>
      <c r="S130" s="153" t="s">
        <v>263</v>
      </c>
      <c r="T130" s="153" t="s">
        <v>122</v>
      </c>
      <c r="U130" s="153">
        <v>0</v>
      </c>
      <c r="V130" s="153">
        <f t="shared" si="34"/>
        <v>0</v>
      </c>
      <c r="W130" s="153"/>
      <c r="X130" s="153" t="s">
        <v>134</v>
      </c>
      <c r="Y130" s="146"/>
      <c r="Z130" s="146"/>
      <c r="AA130" s="146"/>
      <c r="AB130" s="146"/>
      <c r="AC130" s="146"/>
      <c r="AD130" s="146"/>
      <c r="AE130" s="146"/>
      <c r="AF130" s="146"/>
      <c r="AG130" s="146" t="s">
        <v>135</v>
      </c>
      <c r="AH130" s="146"/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 x14ac:dyDescent="0.2">
      <c r="A131" s="168">
        <v>121</v>
      </c>
      <c r="B131" s="169" t="s">
        <v>661</v>
      </c>
      <c r="C131" s="176" t="s">
        <v>662</v>
      </c>
      <c r="D131" s="170" t="s">
        <v>250</v>
      </c>
      <c r="E131" s="171">
        <v>2</v>
      </c>
      <c r="F131" s="172"/>
      <c r="G131" s="173">
        <f t="shared" si="28"/>
        <v>0</v>
      </c>
      <c r="H131" s="154"/>
      <c r="I131" s="153">
        <f t="shared" si="29"/>
        <v>0</v>
      </c>
      <c r="J131" s="154"/>
      <c r="K131" s="153">
        <f t="shared" si="30"/>
        <v>0</v>
      </c>
      <c r="L131" s="153">
        <v>21</v>
      </c>
      <c r="M131" s="153">
        <f t="shared" si="31"/>
        <v>0</v>
      </c>
      <c r="N131" s="153">
        <v>0</v>
      </c>
      <c r="O131" s="153">
        <f t="shared" si="32"/>
        <v>0</v>
      </c>
      <c r="P131" s="153">
        <v>0</v>
      </c>
      <c r="Q131" s="153">
        <f t="shared" si="33"/>
        <v>0</v>
      </c>
      <c r="R131" s="153"/>
      <c r="S131" s="153" t="s">
        <v>263</v>
      </c>
      <c r="T131" s="153" t="s">
        <v>122</v>
      </c>
      <c r="U131" s="153">
        <v>0</v>
      </c>
      <c r="V131" s="153">
        <f t="shared" si="34"/>
        <v>0</v>
      </c>
      <c r="W131" s="153"/>
      <c r="X131" s="153" t="s">
        <v>134</v>
      </c>
      <c r="Y131" s="146"/>
      <c r="Z131" s="146"/>
      <c r="AA131" s="146"/>
      <c r="AB131" s="146"/>
      <c r="AC131" s="146"/>
      <c r="AD131" s="146"/>
      <c r="AE131" s="146"/>
      <c r="AF131" s="146"/>
      <c r="AG131" s="146" t="s">
        <v>135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 outlineLevel="1" x14ac:dyDescent="0.2">
      <c r="A132" s="168">
        <v>122</v>
      </c>
      <c r="B132" s="169" t="s">
        <v>663</v>
      </c>
      <c r="C132" s="176" t="s">
        <v>664</v>
      </c>
      <c r="D132" s="170" t="s">
        <v>368</v>
      </c>
      <c r="E132" s="171">
        <v>20</v>
      </c>
      <c r="F132" s="172"/>
      <c r="G132" s="173">
        <f t="shared" si="28"/>
        <v>0</v>
      </c>
      <c r="H132" s="154"/>
      <c r="I132" s="153">
        <f t="shared" si="29"/>
        <v>0</v>
      </c>
      <c r="J132" s="154"/>
      <c r="K132" s="153">
        <f t="shared" si="30"/>
        <v>0</v>
      </c>
      <c r="L132" s="153">
        <v>21</v>
      </c>
      <c r="M132" s="153">
        <f t="shared" si="31"/>
        <v>0</v>
      </c>
      <c r="N132" s="153">
        <v>0</v>
      </c>
      <c r="O132" s="153">
        <f t="shared" si="32"/>
        <v>0</v>
      </c>
      <c r="P132" s="153">
        <v>0</v>
      </c>
      <c r="Q132" s="153">
        <f t="shared" si="33"/>
        <v>0</v>
      </c>
      <c r="R132" s="153"/>
      <c r="S132" s="153" t="s">
        <v>263</v>
      </c>
      <c r="T132" s="153" t="s">
        <v>122</v>
      </c>
      <c r="U132" s="153">
        <v>0</v>
      </c>
      <c r="V132" s="153">
        <f t="shared" si="34"/>
        <v>0</v>
      </c>
      <c r="W132" s="153"/>
      <c r="X132" s="153" t="s">
        <v>134</v>
      </c>
      <c r="Y132" s="146"/>
      <c r="Z132" s="146"/>
      <c r="AA132" s="146"/>
      <c r="AB132" s="146"/>
      <c r="AC132" s="146"/>
      <c r="AD132" s="146"/>
      <c r="AE132" s="146"/>
      <c r="AF132" s="146"/>
      <c r="AG132" s="146" t="s">
        <v>135</v>
      </c>
      <c r="AH132" s="146"/>
      <c r="AI132" s="146"/>
      <c r="AJ132" s="146"/>
      <c r="AK132" s="146"/>
      <c r="AL132" s="146"/>
      <c r="AM132" s="146"/>
      <c r="AN132" s="146"/>
      <c r="AO132" s="146"/>
      <c r="AP132" s="146"/>
      <c r="AQ132" s="146"/>
      <c r="AR132" s="146"/>
      <c r="AS132" s="146"/>
      <c r="AT132" s="146"/>
      <c r="AU132" s="146"/>
      <c r="AV132" s="146"/>
      <c r="AW132" s="146"/>
      <c r="AX132" s="146"/>
      <c r="AY132" s="146"/>
      <c r="AZ132" s="146"/>
      <c r="BA132" s="146"/>
      <c r="BB132" s="146"/>
      <c r="BC132" s="146"/>
      <c r="BD132" s="146"/>
      <c r="BE132" s="146"/>
      <c r="BF132" s="146"/>
      <c r="BG132" s="146"/>
      <c r="BH132" s="146"/>
    </row>
    <row r="133" spans="1:60" outlineLevel="1" x14ac:dyDescent="0.2">
      <c r="A133" s="168">
        <v>123</v>
      </c>
      <c r="B133" s="169" t="s">
        <v>665</v>
      </c>
      <c r="C133" s="176" t="s">
        <v>666</v>
      </c>
      <c r="D133" s="170" t="s">
        <v>250</v>
      </c>
      <c r="E133" s="171">
        <v>18</v>
      </c>
      <c r="F133" s="172"/>
      <c r="G133" s="173">
        <f t="shared" si="28"/>
        <v>0</v>
      </c>
      <c r="H133" s="154"/>
      <c r="I133" s="153">
        <f t="shared" si="29"/>
        <v>0</v>
      </c>
      <c r="J133" s="154"/>
      <c r="K133" s="153">
        <f t="shared" si="30"/>
        <v>0</v>
      </c>
      <c r="L133" s="153">
        <v>21</v>
      </c>
      <c r="M133" s="153">
        <f t="shared" si="31"/>
        <v>0</v>
      </c>
      <c r="N133" s="153">
        <v>0</v>
      </c>
      <c r="O133" s="153">
        <f t="shared" si="32"/>
        <v>0</v>
      </c>
      <c r="P133" s="153">
        <v>0</v>
      </c>
      <c r="Q133" s="153">
        <f t="shared" si="33"/>
        <v>0</v>
      </c>
      <c r="R133" s="153"/>
      <c r="S133" s="153" t="s">
        <v>263</v>
      </c>
      <c r="T133" s="153" t="s">
        <v>122</v>
      </c>
      <c r="U133" s="153">
        <v>0</v>
      </c>
      <c r="V133" s="153">
        <f t="shared" si="34"/>
        <v>0</v>
      </c>
      <c r="W133" s="153"/>
      <c r="X133" s="153" t="s">
        <v>134</v>
      </c>
      <c r="Y133" s="146"/>
      <c r="Z133" s="146"/>
      <c r="AA133" s="146"/>
      <c r="AB133" s="146"/>
      <c r="AC133" s="146"/>
      <c r="AD133" s="146"/>
      <c r="AE133" s="146"/>
      <c r="AF133" s="146"/>
      <c r="AG133" s="146" t="s">
        <v>135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 x14ac:dyDescent="0.2">
      <c r="A134" s="168">
        <v>124</v>
      </c>
      <c r="B134" s="169" t="s">
        <v>667</v>
      </c>
      <c r="C134" s="176" t="s">
        <v>668</v>
      </c>
      <c r="D134" s="170" t="s">
        <v>250</v>
      </c>
      <c r="E134" s="171">
        <v>14</v>
      </c>
      <c r="F134" s="172"/>
      <c r="G134" s="173">
        <f t="shared" si="28"/>
        <v>0</v>
      </c>
      <c r="H134" s="154"/>
      <c r="I134" s="153">
        <f t="shared" si="29"/>
        <v>0</v>
      </c>
      <c r="J134" s="154"/>
      <c r="K134" s="153">
        <f t="shared" si="30"/>
        <v>0</v>
      </c>
      <c r="L134" s="153">
        <v>21</v>
      </c>
      <c r="M134" s="153">
        <f t="shared" si="31"/>
        <v>0</v>
      </c>
      <c r="N134" s="153">
        <v>0</v>
      </c>
      <c r="O134" s="153">
        <f t="shared" si="32"/>
        <v>0</v>
      </c>
      <c r="P134" s="153">
        <v>0</v>
      </c>
      <c r="Q134" s="153">
        <f t="shared" si="33"/>
        <v>0</v>
      </c>
      <c r="R134" s="153"/>
      <c r="S134" s="153" t="s">
        <v>263</v>
      </c>
      <c r="T134" s="153" t="s">
        <v>122</v>
      </c>
      <c r="U134" s="153">
        <v>0</v>
      </c>
      <c r="V134" s="153">
        <f t="shared" si="34"/>
        <v>0</v>
      </c>
      <c r="W134" s="153"/>
      <c r="X134" s="153" t="s">
        <v>134</v>
      </c>
      <c r="Y134" s="146"/>
      <c r="Z134" s="146"/>
      <c r="AA134" s="146"/>
      <c r="AB134" s="146"/>
      <c r="AC134" s="146"/>
      <c r="AD134" s="146"/>
      <c r="AE134" s="146"/>
      <c r="AF134" s="146"/>
      <c r="AG134" s="146" t="s">
        <v>135</v>
      </c>
      <c r="AH134" s="146"/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 x14ac:dyDescent="0.2">
      <c r="A135" s="168">
        <v>125</v>
      </c>
      <c r="B135" s="169" t="s">
        <v>669</v>
      </c>
      <c r="C135" s="176" t="s">
        <v>670</v>
      </c>
      <c r="D135" s="170" t="s">
        <v>250</v>
      </c>
      <c r="E135" s="171">
        <v>12</v>
      </c>
      <c r="F135" s="172"/>
      <c r="G135" s="173">
        <f t="shared" si="28"/>
        <v>0</v>
      </c>
      <c r="H135" s="154"/>
      <c r="I135" s="153">
        <f t="shared" si="29"/>
        <v>0</v>
      </c>
      <c r="J135" s="154"/>
      <c r="K135" s="153">
        <f t="shared" si="30"/>
        <v>0</v>
      </c>
      <c r="L135" s="153">
        <v>21</v>
      </c>
      <c r="M135" s="153">
        <f t="shared" si="31"/>
        <v>0</v>
      </c>
      <c r="N135" s="153">
        <v>0</v>
      </c>
      <c r="O135" s="153">
        <f t="shared" si="32"/>
        <v>0</v>
      </c>
      <c r="P135" s="153">
        <v>0</v>
      </c>
      <c r="Q135" s="153">
        <f t="shared" si="33"/>
        <v>0</v>
      </c>
      <c r="R135" s="153"/>
      <c r="S135" s="153" t="s">
        <v>263</v>
      </c>
      <c r="T135" s="153" t="s">
        <v>122</v>
      </c>
      <c r="U135" s="153">
        <v>0</v>
      </c>
      <c r="V135" s="153">
        <f t="shared" si="34"/>
        <v>0</v>
      </c>
      <c r="W135" s="153"/>
      <c r="X135" s="153" t="s">
        <v>134</v>
      </c>
      <c r="Y135" s="146"/>
      <c r="Z135" s="146"/>
      <c r="AA135" s="146"/>
      <c r="AB135" s="146"/>
      <c r="AC135" s="146"/>
      <c r="AD135" s="146"/>
      <c r="AE135" s="146"/>
      <c r="AF135" s="146"/>
      <c r="AG135" s="146" t="s">
        <v>135</v>
      </c>
      <c r="AH135" s="146"/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 outlineLevel="1" x14ac:dyDescent="0.2">
      <c r="A136" s="168">
        <v>126</v>
      </c>
      <c r="B136" s="169" t="s">
        <v>671</v>
      </c>
      <c r="C136" s="176" t="s">
        <v>672</v>
      </c>
      <c r="D136" s="170" t="s">
        <v>250</v>
      </c>
      <c r="E136" s="171">
        <v>10</v>
      </c>
      <c r="F136" s="172"/>
      <c r="G136" s="173">
        <f t="shared" si="28"/>
        <v>0</v>
      </c>
      <c r="H136" s="154"/>
      <c r="I136" s="153">
        <f t="shared" si="29"/>
        <v>0</v>
      </c>
      <c r="J136" s="154"/>
      <c r="K136" s="153">
        <f t="shared" si="30"/>
        <v>0</v>
      </c>
      <c r="L136" s="153">
        <v>21</v>
      </c>
      <c r="M136" s="153">
        <f t="shared" si="31"/>
        <v>0</v>
      </c>
      <c r="N136" s="153">
        <v>0</v>
      </c>
      <c r="O136" s="153">
        <f t="shared" si="32"/>
        <v>0</v>
      </c>
      <c r="P136" s="153">
        <v>0</v>
      </c>
      <c r="Q136" s="153">
        <f t="shared" si="33"/>
        <v>0</v>
      </c>
      <c r="R136" s="153"/>
      <c r="S136" s="153" t="s">
        <v>263</v>
      </c>
      <c r="T136" s="153" t="s">
        <v>122</v>
      </c>
      <c r="U136" s="153">
        <v>0</v>
      </c>
      <c r="V136" s="153">
        <f t="shared" si="34"/>
        <v>0</v>
      </c>
      <c r="W136" s="153"/>
      <c r="X136" s="153" t="s">
        <v>134</v>
      </c>
      <c r="Y136" s="146"/>
      <c r="Z136" s="146"/>
      <c r="AA136" s="146"/>
      <c r="AB136" s="146"/>
      <c r="AC136" s="146"/>
      <c r="AD136" s="146"/>
      <c r="AE136" s="146"/>
      <c r="AF136" s="146"/>
      <c r="AG136" s="146" t="s">
        <v>135</v>
      </c>
      <c r="AH136" s="146"/>
      <c r="AI136" s="146"/>
      <c r="AJ136" s="146"/>
      <c r="AK136" s="146"/>
      <c r="AL136" s="146"/>
      <c r="AM136" s="146"/>
      <c r="AN136" s="146"/>
      <c r="AO136" s="146"/>
      <c r="AP136" s="146"/>
      <c r="AQ136" s="146"/>
      <c r="AR136" s="146"/>
      <c r="AS136" s="146"/>
      <c r="AT136" s="146"/>
      <c r="AU136" s="146"/>
      <c r="AV136" s="146"/>
      <c r="AW136" s="146"/>
      <c r="AX136" s="146"/>
      <c r="AY136" s="146"/>
      <c r="AZ136" s="146"/>
      <c r="BA136" s="146"/>
      <c r="BB136" s="146"/>
      <c r="BC136" s="146"/>
      <c r="BD136" s="146"/>
      <c r="BE136" s="146"/>
      <c r="BF136" s="146"/>
      <c r="BG136" s="146"/>
      <c r="BH136" s="146"/>
    </row>
    <row r="137" spans="1:60" outlineLevel="1" x14ac:dyDescent="0.2">
      <c r="A137" s="168">
        <v>127</v>
      </c>
      <c r="B137" s="169" t="s">
        <v>673</v>
      </c>
      <c r="C137" s="176" t="s">
        <v>674</v>
      </c>
      <c r="D137" s="170" t="s">
        <v>250</v>
      </c>
      <c r="E137" s="171">
        <v>1</v>
      </c>
      <c r="F137" s="172"/>
      <c r="G137" s="173">
        <f t="shared" si="28"/>
        <v>0</v>
      </c>
      <c r="H137" s="154"/>
      <c r="I137" s="153">
        <f t="shared" si="29"/>
        <v>0</v>
      </c>
      <c r="J137" s="154"/>
      <c r="K137" s="153">
        <f t="shared" si="30"/>
        <v>0</v>
      </c>
      <c r="L137" s="153">
        <v>21</v>
      </c>
      <c r="M137" s="153">
        <f t="shared" si="31"/>
        <v>0</v>
      </c>
      <c r="N137" s="153">
        <v>0</v>
      </c>
      <c r="O137" s="153">
        <f t="shared" si="32"/>
        <v>0</v>
      </c>
      <c r="P137" s="153">
        <v>0</v>
      </c>
      <c r="Q137" s="153">
        <f t="shared" si="33"/>
        <v>0</v>
      </c>
      <c r="R137" s="153"/>
      <c r="S137" s="153" t="s">
        <v>263</v>
      </c>
      <c r="T137" s="153" t="s">
        <v>122</v>
      </c>
      <c r="U137" s="153">
        <v>0</v>
      </c>
      <c r="V137" s="153">
        <f t="shared" si="34"/>
        <v>0</v>
      </c>
      <c r="W137" s="153"/>
      <c r="X137" s="153" t="s">
        <v>134</v>
      </c>
      <c r="Y137" s="146"/>
      <c r="Z137" s="146"/>
      <c r="AA137" s="146"/>
      <c r="AB137" s="146"/>
      <c r="AC137" s="146"/>
      <c r="AD137" s="146"/>
      <c r="AE137" s="146"/>
      <c r="AF137" s="146"/>
      <c r="AG137" s="146" t="s">
        <v>135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 x14ac:dyDescent="0.2">
      <c r="A138" s="168">
        <v>128</v>
      </c>
      <c r="B138" s="169" t="s">
        <v>675</v>
      </c>
      <c r="C138" s="176" t="s">
        <v>676</v>
      </c>
      <c r="D138" s="170" t="s">
        <v>250</v>
      </c>
      <c r="E138" s="171">
        <v>1</v>
      </c>
      <c r="F138" s="172"/>
      <c r="G138" s="173">
        <f t="shared" si="28"/>
        <v>0</v>
      </c>
      <c r="H138" s="154"/>
      <c r="I138" s="153">
        <f t="shared" si="29"/>
        <v>0</v>
      </c>
      <c r="J138" s="154"/>
      <c r="K138" s="153">
        <f t="shared" si="30"/>
        <v>0</v>
      </c>
      <c r="L138" s="153">
        <v>21</v>
      </c>
      <c r="M138" s="153">
        <f t="shared" si="31"/>
        <v>0</v>
      </c>
      <c r="N138" s="153">
        <v>0</v>
      </c>
      <c r="O138" s="153">
        <f t="shared" si="32"/>
        <v>0</v>
      </c>
      <c r="P138" s="153">
        <v>0</v>
      </c>
      <c r="Q138" s="153">
        <f t="shared" si="33"/>
        <v>0</v>
      </c>
      <c r="R138" s="153"/>
      <c r="S138" s="153" t="s">
        <v>263</v>
      </c>
      <c r="T138" s="153" t="s">
        <v>122</v>
      </c>
      <c r="U138" s="153">
        <v>0</v>
      </c>
      <c r="V138" s="153">
        <f t="shared" si="34"/>
        <v>0</v>
      </c>
      <c r="W138" s="153"/>
      <c r="X138" s="153" t="s">
        <v>134</v>
      </c>
      <c r="Y138" s="146"/>
      <c r="Z138" s="146"/>
      <c r="AA138" s="146"/>
      <c r="AB138" s="146"/>
      <c r="AC138" s="146"/>
      <c r="AD138" s="146"/>
      <c r="AE138" s="146"/>
      <c r="AF138" s="146"/>
      <c r="AG138" s="146" t="s">
        <v>135</v>
      </c>
      <c r="AH138" s="146"/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ht="22.5" outlineLevel="1" x14ac:dyDescent="0.2">
      <c r="A139" s="168">
        <v>129</v>
      </c>
      <c r="B139" s="169" t="s">
        <v>677</v>
      </c>
      <c r="C139" s="176" t="s">
        <v>678</v>
      </c>
      <c r="D139" s="170" t="s">
        <v>379</v>
      </c>
      <c r="E139" s="171">
        <v>1</v>
      </c>
      <c r="F139" s="172"/>
      <c r="G139" s="173">
        <f t="shared" si="28"/>
        <v>0</v>
      </c>
      <c r="H139" s="154"/>
      <c r="I139" s="153">
        <f t="shared" si="29"/>
        <v>0</v>
      </c>
      <c r="J139" s="154"/>
      <c r="K139" s="153">
        <f t="shared" si="30"/>
        <v>0</v>
      </c>
      <c r="L139" s="153">
        <v>21</v>
      </c>
      <c r="M139" s="153">
        <f t="shared" si="31"/>
        <v>0</v>
      </c>
      <c r="N139" s="153">
        <v>0</v>
      </c>
      <c r="O139" s="153">
        <f t="shared" si="32"/>
        <v>0</v>
      </c>
      <c r="P139" s="153">
        <v>0</v>
      </c>
      <c r="Q139" s="153">
        <f t="shared" si="33"/>
        <v>0</v>
      </c>
      <c r="R139" s="153"/>
      <c r="S139" s="153" t="s">
        <v>263</v>
      </c>
      <c r="T139" s="153" t="s">
        <v>122</v>
      </c>
      <c r="U139" s="153">
        <v>0</v>
      </c>
      <c r="V139" s="153">
        <f t="shared" si="34"/>
        <v>0</v>
      </c>
      <c r="W139" s="153"/>
      <c r="X139" s="153" t="s">
        <v>134</v>
      </c>
      <c r="Y139" s="146"/>
      <c r="Z139" s="146"/>
      <c r="AA139" s="146"/>
      <c r="AB139" s="146"/>
      <c r="AC139" s="146"/>
      <c r="AD139" s="146"/>
      <c r="AE139" s="146"/>
      <c r="AF139" s="146"/>
      <c r="AG139" s="146" t="s">
        <v>135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ht="22.5" outlineLevel="1" x14ac:dyDescent="0.2">
      <c r="A140" s="168">
        <v>130</v>
      </c>
      <c r="B140" s="169" t="s">
        <v>679</v>
      </c>
      <c r="C140" s="176" t="s">
        <v>680</v>
      </c>
      <c r="D140" s="170" t="s">
        <v>250</v>
      </c>
      <c r="E140" s="171">
        <v>2</v>
      </c>
      <c r="F140" s="172"/>
      <c r="G140" s="173">
        <f t="shared" si="28"/>
        <v>0</v>
      </c>
      <c r="H140" s="154"/>
      <c r="I140" s="153">
        <f t="shared" si="29"/>
        <v>0</v>
      </c>
      <c r="J140" s="154"/>
      <c r="K140" s="153">
        <f t="shared" si="30"/>
        <v>0</v>
      </c>
      <c r="L140" s="153">
        <v>21</v>
      </c>
      <c r="M140" s="153">
        <f t="shared" si="31"/>
        <v>0</v>
      </c>
      <c r="N140" s="153">
        <v>0</v>
      </c>
      <c r="O140" s="153">
        <f t="shared" si="32"/>
        <v>0</v>
      </c>
      <c r="P140" s="153">
        <v>0</v>
      </c>
      <c r="Q140" s="153">
        <f t="shared" si="33"/>
        <v>0</v>
      </c>
      <c r="R140" s="153"/>
      <c r="S140" s="153" t="s">
        <v>263</v>
      </c>
      <c r="T140" s="153" t="s">
        <v>122</v>
      </c>
      <c r="U140" s="153">
        <v>0</v>
      </c>
      <c r="V140" s="153">
        <f t="shared" si="34"/>
        <v>0</v>
      </c>
      <c r="W140" s="153"/>
      <c r="X140" s="153" t="s">
        <v>134</v>
      </c>
      <c r="Y140" s="146"/>
      <c r="Z140" s="146"/>
      <c r="AA140" s="146"/>
      <c r="AB140" s="146"/>
      <c r="AC140" s="146"/>
      <c r="AD140" s="146"/>
      <c r="AE140" s="146"/>
      <c r="AF140" s="146"/>
      <c r="AG140" s="146" t="s">
        <v>135</v>
      </c>
      <c r="AH140" s="146"/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ht="22.5" outlineLevel="1" x14ac:dyDescent="0.2">
      <c r="A141" s="162">
        <v>131</v>
      </c>
      <c r="B141" s="163" t="s">
        <v>681</v>
      </c>
      <c r="C141" s="177" t="s">
        <v>682</v>
      </c>
      <c r="D141" s="164" t="s">
        <v>250</v>
      </c>
      <c r="E141" s="165">
        <v>1</v>
      </c>
      <c r="F141" s="172"/>
      <c r="G141" s="167">
        <f t="shared" si="28"/>
        <v>0</v>
      </c>
      <c r="H141" s="154"/>
      <c r="I141" s="153">
        <f t="shared" si="29"/>
        <v>0</v>
      </c>
      <c r="J141" s="154"/>
      <c r="K141" s="153">
        <f t="shared" si="30"/>
        <v>0</v>
      </c>
      <c r="L141" s="153">
        <v>21</v>
      </c>
      <c r="M141" s="153">
        <f t="shared" si="31"/>
        <v>0</v>
      </c>
      <c r="N141" s="153">
        <v>0</v>
      </c>
      <c r="O141" s="153">
        <f t="shared" si="32"/>
        <v>0</v>
      </c>
      <c r="P141" s="153">
        <v>0</v>
      </c>
      <c r="Q141" s="153">
        <f t="shared" si="33"/>
        <v>0</v>
      </c>
      <c r="R141" s="153"/>
      <c r="S141" s="153" t="s">
        <v>263</v>
      </c>
      <c r="T141" s="153" t="s">
        <v>122</v>
      </c>
      <c r="U141" s="153">
        <v>0</v>
      </c>
      <c r="V141" s="153">
        <f t="shared" si="34"/>
        <v>0</v>
      </c>
      <c r="W141" s="153"/>
      <c r="X141" s="153" t="s">
        <v>134</v>
      </c>
      <c r="Y141" s="146"/>
      <c r="Z141" s="146"/>
      <c r="AA141" s="146"/>
      <c r="AB141" s="146"/>
      <c r="AC141" s="146"/>
      <c r="AD141" s="146"/>
      <c r="AE141" s="146"/>
      <c r="AF141" s="146"/>
      <c r="AG141" s="146" t="s">
        <v>135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x14ac:dyDescent="0.2">
      <c r="A142" s="3"/>
      <c r="B142" s="4"/>
      <c r="C142" s="178"/>
      <c r="D142" s="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E142">
        <v>15</v>
      </c>
      <c r="AF142">
        <v>21</v>
      </c>
      <c r="AG142" t="s">
        <v>103</v>
      </c>
    </row>
    <row r="143" spans="1:60" x14ac:dyDescent="0.2">
      <c r="A143" s="147"/>
      <c r="B143" s="148" t="s">
        <v>31</v>
      </c>
      <c r="C143" s="179"/>
      <c r="D143" s="149"/>
      <c r="E143" s="150"/>
      <c r="F143" s="150"/>
      <c r="G143" s="174">
        <f>G7+G31+G36</f>
        <v>0</v>
      </c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AE143">
        <f>SUMIF(L7:L141,AE142,G7:G141)</f>
        <v>0</v>
      </c>
      <c r="AF143">
        <f>SUMIF(L7:L141,AF142,G7:G141)</f>
        <v>0</v>
      </c>
      <c r="AG143" t="s">
        <v>127</v>
      </c>
    </row>
    <row r="144" spans="1:60" x14ac:dyDescent="0.2">
      <c r="A144" s="3"/>
      <c r="B144" s="4"/>
      <c r="C144" s="178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33" x14ac:dyDescent="0.2">
      <c r="A145" s="3"/>
      <c r="B145" s="4"/>
      <c r="C145" s="178"/>
      <c r="D145" s="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33" x14ac:dyDescent="0.2">
      <c r="A146" s="260" t="s">
        <v>128</v>
      </c>
      <c r="B146" s="260"/>
      <c r="C146" s="261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33" x14ac:dyDescent="0.2">
      <c r="A147" s="241"/>
      <c r="B147" s="242"/>
      <c r="C147" s="243"/>
      <c r="D147" s="242"/>
      <c r="E147" s="242"/>
      <c r="F147" s="242"/>
      <c r="G147" s="244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AG147" t="s">
        <v>129</v>
      </c>
    </row>
    <row r="148" spans="1:33" x14ac:dyDescent="0.2">
      <c r="A148" s="245"/>
      <c r="B148" s="246"/>
      <c r="C148" s="247"/>
      <c r="D148" s="246"/>
      <c r="E148" s="246"/>
      <c r="F148" s="246"/>
      <c r="G148" s="248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33" x14ac:dyDescent="0.2">
      <c r="A149" s="245"/>
      <c r="B149" s="246"/>
      <c r="C149" s="247"/>
      <c r="D149" s="246"/>
      <c r="E149" s="246"/>
      <c r="F149" s="246"/>
      <c r="G149" s="248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33" x14ac:dyDescent="0.2">
      <c r="A150" s="245"/>
      <c r="B150" s="246"/>
      <c r="C150" s="247"/>
      <c r="D150" s="246"/>
      <c r="E150" s="246"/>
      <c r="F150" s="246"/>
      <c r="G150" s="248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33" x14ac:dyDescent="0.2">
      <c r="A151" s="249"/>
      <c r="B151" s="250"/>
      <c r="C151" s="251"/>
      <c r="D151" s="250"/>
      <c r="E151" s="250"/>
      <c r="F151" s="250"/>
      <c r="G151" s="252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33" x14ac:dyDescent="0.2">
      <c r="A152" s="3"/>
      <c r="B152" s="4"/>
      <c r="C152" s="178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33" x14ac:dyDescent="0.2">
      <c r="C153" s="180"/>
      <c r="D153" s="10"/>
      <c r="AG153" t="s">
        <v>130</v>
      </c>
    </row>
    <row r="154" spans="1:33" x14ac:dyDescent="0.2">
      <c r="D154" s="10"/>
    </row>
    <row r="155" spans="1:33" x14ac:dyDescent="0.2">
      <c r="D155" s="10"/>
    </row>
    <row r="156" spans="1:33" x14ac:dyDescent="0.2">
      <c r="D156" s="10"/>
    </row>
    <row r="157" spans="1:33" x14ac:dyDescent="0.2">
      <c r="D157" s="10"/>
    </row>
    <row r="158" spans="1:33" x14ac:dyDescent="0.2">
      <c r="D158" s="10"/>
    </row>
    <row r="159" spans="1:33" x14ac:dyDescent="0.2">
      <c r="D159" s="10"/>
    </row>
    <row r="160" spans="1:33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sheetProtection algorithmName="SHA-512" hashValue="peUZr5BW4fHulKinn3xxUyCBM8UUIkq9RPefoOkTY2y7zjLv4mF6Rn7iUErPQnU0xCcmP1LnWldomMn0KXyHAw==" saltValue="3y08Mzwx5C9/Uqsb66JeYA==" spinCount="100000" sheet="1" objects="1" scenarios="1" autoFilter="0"/>
  <autoFilter ref="A6:G6"/>
  <mergeCells count="6">
    <mergeCell ref="A147:G151"/>
    <mergeCell ref="A1:G1"/>
    <mergeCell ref="C2:G2"/>
    <mergeCell ref="C3:G3"/>
    <mergeCell ref="C4:G4"/>
    <mergeCell ref="A146:C14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001 1 Pol</vt:lpstr>
      <vt:lpstr>705 A 1 Pol</vt:lpstr>
      <vt:lpstr>705 B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1 Pol'!Názvy_tisku</vt:lpstr>
      <vt:lpstr>'705 A 1 Pol'!Názvy_tisku</vt:lpstr>
      <vt:lpstr>'705 B 1 Pol'!Názvy_tisku</vt:lpstr>
      <vt:lpstr>oadresa</vt:lpstr>
      <vt:lpstr>Stavba!Objednatel</vt:lpstr>
      <vt:lpstr>Stavba!Objekt</vt:lpstr>
      <vt:lpstr>'001 1 Pol'!Oblast_tisku</vt:lpstr>
      <vt:lpstr>'705 A 1 Pol'!Oblast_tisku</vt:lpstr>
      <vt:lpstr>'705 B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Moláková Markéta, Ing.</cp:lastModifiedBy>
  <cp:lastPrinted>2019-03-19T12:27:02Z</cp:lastPrinted>
  <dcterms:created xsi:type="dcterms:W3CDTF">2009-04-08T07:15:50Z</dcterms:created>
  <dcterms:modified xsi:type="dcterms:W3CDTF">2020-07-15T06:20:29Z</dcterms:modified>
</cp:coreProperties>
</file>