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80" yWindow="780" windowWidth="25440" windowHeight="11385"/>
  </bookViews>
  <sheets>
    <sheet name="Pokyny pro vyplnění" sheetId="11" r:id="rId1"/>
    <sheet name="Stavba" sheetId="1" r:id="rId2"/>
    <sheet name="VzorPolozky" sheetId="10" state="hidden" r:id="rId3"/>
    <sheet name="00 01 Naklady" sheetId="12" r:id="rId4"/>
    <sheet name="01 01 Pol" sheetId="13" r:id="rId5"/>
    <sheet name="01 02 Pol" sheetId="14" r:id="rId6"/>
    <sheet name="01 03 Pol" sheetId="15" r:id="rId7"/>
    <sheet name="02 01 Pol" sheetId="16" r:id="rId8"/>
  </sheets>
  <externalReferences>
    <externalReference r:id="rId9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01 Naklady'!$1:$7</definedName>
    <definedName name="_xlnm.Print_Titles" localSheetId="4">'01 01 Pol'!$1:$7</definedName>
    <definedName name="_xlnm.Print_Titles" localSheetId="5">'01 02 Pol'!$1:$7</definedName>
    <definedName name="_xlnm.Print_Titles" localSheetId="6">'01 03 Pol'!$1:$7</definedName>
    <definedName name="_xlnm.Print_Titles" localSheetId="7">'02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01 Naklady'!$A$1:$X$39</definedName>
    <definedName name="_xlnm.Print_Area" localSheetId="4">'01 01 Pol'!$A$1:$X$268</definedName>
    <definedName name="_xlnm.Print_Area" localSheetId="5">'01 02 Pol'!$A$1:$X$97</definedName>
    <definedName name="_xlnm.Print_Area" localSheetId="6">'01 03 Pol'!$A$1:$X$48</definedName>
    <definedName name="_xlnm.Print_Area" localSheetId="7">'02 01 Pol'!$A$1:$X$196</definedName>
    <definedName name="_xlnm.Print_Area" localSheetId="1">Stavba!$A$1:$J$93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2" i="1" l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G48" i="1"/>
  <c r="F48" i="1"/>
  <c r="H48" i="1" s="1"/>
  <c r="I48" i="1" s="1"/>
  <c r="G47" i="1"/>
  <c r="F47" i="1"/>
  <c r="G46" i="1"/>
  <c r="H46" i="1" s="1"/>
  <c r="I46" i="1" s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F49" i="1" s="1"/>
  <c r="G195" i="16"/>
  <c r="BA169" i="16"/>
  <c r="BA164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G11" i="16"/>
  <c r="I11" i="16"/>
  <c r="K11" i="16"/>
  <c r="M11" i="16"/>
  <c r="O11" i="16"/>
  <c r="Q11" i="16"/>
  <c r="V11" i="16"/>
  <c r="G13" i="16"/>
  <c r="I13" i="16"/>
  <c r="K13" i="16"/>
  <c r="M13" i="16"/>
  <c r="O13" i="16"/>
  <c r="Q13" i="16"/>
  <c r="V13" i="16"/>
  <c r="G15" i="16"/>
  <c r="I15" i="16"/>
  <c r="K15" i="16"/>
  <c r="M15" i="16"/>
  <c r="O15" i="16"/>
  <c r="Q15" i="16"/>
  <c r="V15" i="16"/>
  <c r="G17" i="16"/>
  <c r="M17" i="16" s="1"/>
  <c r="I17" i="16"/>
  <c r="K17" i="16"/>
  <c r="O17" i="16"/>
  <c r="Q17" i="16"/>
  <c r="V17" i="16"/>
  <c r="G21" i="16"/>
  <c r="I21" i="16"/>
  <c r="K21" i="16"/>
  <c r="M21" i="16"/>
  <c r="O21" i="16"/>
  <c r="Q21" i="16"/>
  <c r="V21" i="16"/>
  <c r="G23" i="16"/>
  <c r="I23" i="16"/>
  <c r="K23" i="16"/>
  <c r="M23" i="16"/>
  <c r="O23" i="16"/>
  <c r="Q23" i="16"/>
  <c r="V23" i="16"/>
  <c r="G25" i="16"/>
  <c r="I25" i="16"/>
  <c r="K25" i="16"/>
  <c r="M25" i="16"/>
  <c r="O25" i="16"/>
  <c r="Q25" i="16"/>
  <c r="V25" i="16"/>
  <c r="G28" i="16"/>
  <c r="I28" i="16"/>
  <c r="I27" i="16" s="1"/>
  <c r="K28" i="16"/>
  <c r="K27" i="16" s="1"/>
  <c r="M28" i="16"/>
  <c r="O28" i="16"/>
  <c r="Q28" i="16"/>
  <c r="Q27" i="16" s="1"/>
  <c r="V28" i="16"/>
  <c r="V27" i="16" s="1"/>
  <c r="G30" i="16"/>
  <c r="I30" i="16"/>
  <c r="K30" i="16"/>
  <c r="M30" i="16"/>
  <c r="O30" i="16"/>
  <c r="Q30" i="16"/>
  <c r="V30" i="16"/>
  <c r="G32" i="16"/>
  <c r="I32" i="16"/>
  <c r="K32" i="16"/>
  <c r="M32" i="16"/>
  <c r="O32" i="16"/>
  <c r="Q32" i="16"/>
  <c r="V32" i="16"/>
  <c r="G34" i="16"/>
  <c r="M34" i="16" s="1"/>
  <c r="I34" i="16"/>
  <c r="K34" i="16"/>
  <c r="O34" i="16"/>
  <c r="O27" i="16" s="1"/>
  <c r="Q34" i="16"/>
  <c r="V34" i="16"/>
  <c r="G36" i="16"/>
  <c r="I36" i="16"/>
  <c r="K36" i="16"/>
  <c r="M36" i="16"/>
  <c r="O36" i="16"/>
  <c r="Q36" i="16"/>
  <c r="V36" i="16"/>
  <c r="G38" i="16"/>
  <c r="I38" i="16"/>
  <c r="K38" i="16"/>
  <c r="M38" i="16"/>
  <c r="O38" i="16"/>
  <c r="Q38" i="16"/>
  <c r="V38" i="16"/>
  <c r="G40" i="16"/>
  <c r="I40" i="16"/>
  <c r="K40" i="16"/>
  <c r="M40" i="16"/>
  <c r="O40" i="16"/>
  <c r="Q40" i="16"/>
  <c r="V40" i="16"/>
  <c r="G42" i="16"/>
  <c r="G27" i="16" s="1"/>
  <c r="I42" i="16"/>
  <c r="K42" i="16"/>
  <c r="O42" i="16"/>
  <c r="Q42" i="16"/>
  <c r="V42" i="16"/>
  <c r="G44" i="16"/>
  <c r="I44" i="16"/>
  <c r="K44" i="16"/>
  <c r="M44" i="16"/>
  <c r="O44" i="16"/>
  <c r="Q44" i="16"/>
  <c r="V44" i="16"/>
  <c r="G47" i="16"/>
  <c r="I47" i="16"/>
  <c r="K47" i="16"/>
  <c r="M47" i="16"/>
  <c r="O47" i="16"/>
  <c r="Q47" i="16"/>
  <c r="V47" i="16"/>
  <c r="G50" i="16"/>
  <c r="M50" i="16" s="1"/>
  <c r="I50" i="16"/>
  <c r="I49" i="16" s="1"/>
  <c r="K50" i="16"/>
  <c r="K49" i="16" s="1"/>
  <c r="O50" i="16"/>
  <c r="O49" i="16" s="1"/>
  <c r="Q50" i="16"/>
  <c r="Q49" i="16" s="1"/>
  <c r="V50" i="16"/>
  <c r="V49" i="16" s="1"/>
  <c r="G53" i="16"/>
  <c r="I53" i="16"/>
  <c r="K53" i="16"/>
  <c r="M53" i="16"/>
  <c r="O53" i="16"/>
  <c r="Q53" i="16"/>
  <c r="V53" i="16"/>
  <c r="G59" i="16"/>
  <c r="I59" i="16"/>
  <c r="K59" i="16"/>
  <c r="M59" i="16"/>
  <c r="O59" i="16"/>
  <c r="Q59" i="16"/>
  <c r="V59" i="16"/>
  <c r="G61" i="16"/>
  <c r="I61" i="16"/>
  <c r="K61" i="16"/>
  <c r="M61" i="16"/>
  <c r="O61" i="16"/>
  <c r="Q61" i="16"/>
  <c r="V61" i="16"/>
  <c r="G63" i="16"/>
  <c r="M63" i="16" s="1"/>
  <c r="I63" i="16"/>
  <c r="K63" i="16"/>
  <c r="O63" i="16"/>
  <c r="Q63" i="16"/>
  <c r="V63" i="16"/>
  <c r="G64" i="16"/>
  <c r="I64" i="16"/>
  <c r="K64" i="16"/>
  <c r="M64" i="16"/>
  <c r="O64" i="16"/>
  <c r="Q64" i="16"/>
  <c r="V64" i="16"/>
  <c r="G66" i="16"/>
  <c r="I66" i="16"/>
  <c r="K66" i="16"/>
  <c r="M66" i="16"/>
  <c r="O66" i="16"/>
  <c r="Q66" i="16"/>
  <c r="V66" i="16"/>
  <c r="G68" i="16"/>
  <c r="M68" i="16" s="1"/>
  <c r="M67" i="16" s="1"/>
  <c r="I68" i="16"/>
  <c r="I67" i="16" s="1"/>
  <c r="K68" i="16"/>
  <c r="K67" i="16" s="1"/>
  <c r="O68" i="16"/>
  <c r="O67" i="16" s="1"/>
  <c r="Q68" i="16"/>
  <c r="Q67" i="16" s="1"/>
  <c r="V68" i="16"/>
  <c r="V67" i="16" s="1"/>
  <c r="G72" i="16"/>
  <c r="I72" i="16"/>
  <c r="K72" i="16"/>
  <c r="M72" i="16"/>
  <c r="O72" i="16"/>
  <c r="Q72" i="16"/>
  <c r="V72" i="16"/>
  <c r="G74" i="16"/>
  <c r="I74" i="16"/>
  <c r="K74" i="16"/>
  <c r="M74" i="16"/>
  <c r="O74" i="16"/>
  <c r="Q74" i="16"/>
  <c r="V74" i="16"/>
  <c r="G78" i="16"/>
  <c r="G77" i="16" s="1"/>
  <c r="I78" i="16"/>
  <c r="I77" i="16" s="1"/>
  <c r="K78" i="16"/>
  <c r="K77" i="16" s="1"/>
  <c r="O78" i="16"/>
  <c r="O77" i="16" s="1"/>
  <c r="Q78" i="16"/>
  <c r="Q77" i="16" s="1"/>
  <c r="V78" i="16"/>
  <c r="V77" i="16" s="1"/>
  <c r="G84" i="16"/>
  <c r="I84" i="16"/>
  <c r="K84" i="16"/>
  <c r="K83" i="16" s="1"/>
  <c r="M84" i="16"/>
  <c r="O84" i="16"/>
  <c r="O83" i="16" s="1"/>
  <c r="Q84" i="16"/>
  <c r="V84" i="16"/>
  <c r="V83" i="16" s="1"/>
  <c r="G85" i="16"/>
  <c r="G83" i="16" s="1"/>
  <c r="I85" i="16"/>
  <c r="K85" i="16"/>
  <c r="M85" i="16"/>
  <c r="O85" i="16"/>
  <c r="Q85" i="16"/>
  <c r="V85" i="16"/>
  <c r="G86" i="16"/>
  <c r="M86" i="16" s="1"/>
  <c r="I86" i="16"/>
  <c r="K86" i="16"/>
  <c r="O86" i="16"/>
  <c r="Q86" i="16"/>
  <c r="V86" i="16"/>
  <c r="G87" i="16"/>
  <c r="I87" i="16"/>
  <c r="K87" i="16"/>
  <c r="M87" i="16"/>
  <c r="O87" i="16"/>
  <c r="Q87" i="16"/>
  <c r="Q83" i="16" s="1"/>
  <c r="V87" i="16"/>
  <c r="G88" i="16"/>
  <c r="I88" i="16"/>
  <c r="K88" i="16"/>
  <c r="M88" i="16"/>
  <c r="O88" i="16"/>
  <c r="Q88" i="16"/>
  <c r="V88" i="16"/>
  <c r="G89" i="16"/>
  <c r="I89" i="16"/>
  <c r="K89" i="16"/>
  <c r="M89" i="16"/>
  <c r="O89" i="16"/>
  <c r="Q89" i="16"/>
  <c r="V89" i="16"/>
  <c r="G90" i="16"/>
  <c r="M90" i="16" s="1"/>
  <c r="I90" i="16"/>
  <c r="K90" i="16"/>
  <c r="O90" i="16"/>
  <c r="Q90" i="16"/>
  <c r="V90" i="16"/>
  <c r="G91" i="16"/>
  <c r="M91" i="16" s="1"/>
  <c r="I91" i="16"/>
  <c r="I83" i="16" s="1"/>
  <c r="K91" i="16"/>
  <c r="O91" i="16"/>
  <c r="Q91" i="16"/>
  <c r="V91" i="16"/>
  <c r="G92" i="16"/>
  <c r="I92" i="16"/>
  <c r="K92" i="16"/>
  <c r="M92" i="16"/>
  <c r="O92" i="16"/>
  <c r="Q92" i="16"/>
  <c r="V92" i="16"/>
  <c r="G93" i="16"/>
  <c r="I93" i="16"/>
  <c r="K93" i="16"/>
  <c r="M93" i="16"/>
  <c r="O93" i="16"/>
  <c r="Q93" i="16"/>
  <c r="V93" i="16"/>
  <c r="G94" i="16"/>
  <c r="M94" i="16" s="1"/>
  <c r="I94" i="16"/>
  <c r="K94" i="16"/>
  <c r="O94" i="16"/>
  <c r="Q94" i="16"/>
  <c r="V94" i="16"/>
  <c r="G95" i="16"/>
  <c r="I95" i="16"/>
  <c r="K95" i="16"/>
  <c r="M95" i="16"/>
  <c r="O95" i="16"/>
  <c r="Q95" i="16"/>
  <c r="V95" i="16"/>
  <c r="G96" i="16"/>
  <c r="I96" i="16"/>
  <c r="K96" i="16"/>
  <c r="M96" i="16"/>
  <c r="O96" i="16"/>
  <c r="Q96" i="16"/>
  <c r="V96" i="16"/>
  <c r="G97" i="16"/>
  <c r="I97" i="16"/>
  <c r="K97" i="16"/>
  <c r="M97" i="16"/>
  <c r="O97" i="16"/>
  <c r="Q97" i="16"/>
  <c r="V97" i="16"/>
  <c r="G98" i="16"/>
  <c r="M98" i="16" s="1"/>
  <c r="I98" i="16"/>
  <c r="K98" i="16"/>
  <c r="O98" i="16"/>
  <c r="Q98" i="16"/>
  <c r="V98" i="16"/>
  <c r="G99" i="16"/>
  <c r="I99" i="16"/>
  <c r="K99" i="16"/>
  <c r="M99" i="16"/>
  <c r="O99" i="16"/>
  <c r="Q99" i="16"/>
  <c r="V99" i="16"/>
  <c r="G100" i="16"/>
  <c r="I100" i="16"/>
  <c r="K100" i="16"/>
  <c r="M100" i="16"/>
  <c r="O100" i="16"/>
  <c r="Q100" i="16"/>
  <c r="V100" i="16"/>
  <c r="G101" i="16"/>
  <c r="I101" i="16"/>
  <c r="K101" i="16"/>
  <c r="M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I103" i="16"/>
  <c r="K103" i="16"/>
  <c r="M103" i="16"/>
  <c r="O103" i="16"/>
  <c r="Q103" i="16"/>
  <c r="V103" i="16"/>
  <c r="G104" i="16"/>
  <c r="I104" i="16"/>
  <c r="K104" i="16"/>
  <c r="M104" i="16"/>
  <c r="O104" i="16"/>
  <c r="Q104" i="16"/>
  <c r="V104" i="16"/>
  <c r="G105" i="16"/>
  <c r="I105" i="16"/>
  <c r="K105" i="16"/>
  <c r="M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I107" i="16"/>
  <c r="K107" i="16"/>
  <c r="M107" i="16"/>
  <c r="O107" i="16"/>
  <c r="Q107" i="16"/>
  <c r="V107" i="16"/>
  <c r="G108" i="16"/>
  <c r="I108" i="16"/>
  <c r="K108" i="16"/>
  <c r="M108" i="16"/>
  <c r="O108" i="16"/>
  <c r="Q108" i="16"/>
  <c r="V108" i="16"/>
  <c r="G109" i="16"/>
  <c r="I109" i="16"/>
  <c r="K109" i="16"/>
  <c r="M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I111" i="16"/>
  <c r="K111" i="16"/>
  <c r="M111" i="16"/>
  <c r="O111" i="16"/>
  <c r="Q111" i="16"/>
  <c r="V111" i="16"/>
  <c r="G112" i="16"/>
  <c r="I112" i="16"/>
  <c r="K112" i="16"/>
  <c r="M112" i="16"/>
  <c r="O112" i="16"/>
  <c r="Q112" i="16"/>
  <c r="V112" i="16"/>
  <c r="G113" i="16"/>
  <c r="I113" i="16"/>
  <c r="K113" i="16"/>
  <c r="M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I115" i="16"/>
  <c r="K115" i="16"/>
  <c r="M115" i="16"/>
  <c r="O115" i="16"/>
  <c r="Q115" i="16"/>
  <c r="V115" i="16"/>
  <c r="G118" i="16"/>
  <c r="G117" i="16" s="1"/>
  <c r="I118" i="16"/>
  <c r="I117" i="16" s="1"/>
  <c r="K118" i="16"/>
  <c r="M118" i="16"/>
  <c r="O118" i="16"/>
  <c r="O117" i="16" s="1"/>
  <c r="Q118" i="16"/>
  <c r="Q117" i="16" s="1"/>
  <c r="V118" i="16"/>
  <c r="G119" i="16"/>
  <c r="M119" i="16" s="1"/>
  <c r="I119" i="16"/>
  <c r="K119" i="16"/>
  <c r="O119" i="16"/>
  <c r="Q119" i="16"/>
  <c r="V119" i="16"/>
  <c r="G120" i="16"/>
  <c r="I120" i="16"/>
  <c r="K120" i="16"/>
  <c r="M120" i="16"/>
  <c r="O120" i="16"/>
  <c r="Q120" i="16"/>
  <c r="V120" i="16"/>
  <c r="G121" i="16"/>
  <c r="I121" i="16"/>
  <c r="K121" i="16"/>
  <c r="M121" i="16"/>
  <c r="O121" i="16"/>
  <c r="Q121" i="16"/>
  <c r="V121" i="16"/>
  <c r="V117" i="16" s="1"/>
  <c r="G122" i="16"/>
  <c r="I122" i="16"/>
  <c r="K122" i="16"/>
  <c r="M122" i="16"/>
  <c r="O122" i="16"/>
  <c r="Q122" i="16"/>
  <c r="V122" i="16"/>
  <c r="G123" i="16"/>
  <c r="M123" i="16" s="1"/>
  <c r="I123" i="16"/>
  <c r="K123" i="16"/>
  <c r="O123" i="16"/>
  <c r="Q123" i="16"/>
  <c r="V123" i="16"/>
  <c r="G124" i="16"/>
  <c r="I124" i="16"/>
  <c r="K124" i="16"/>
  <c r="M124" i="16"/>
  <c r="O124" i="16"/>
  <c r="Q124" i="16"/>
  <c r="V124" i="16"/>
  <c r="G125" i="16"/>
  <c r="I125" i="16"/>
  <c r="K125" i="16"/>
  <c r="K117" i="16" s="1"/>
  <c r="M125" i="16"/>
  <c r="O125" i="16"/>
  <c r="Q125" i="16"/>
  <c r="V125" i="16"/>
  <c r="G126" i="16"/>
  <c r="I126" i="16"/>
  <c r="K126" i="16"/>
  <c r="M126" i="16"/>
  <c r="O126" i="16"/>
  <c r="Q126" i="16"/>
  <c r="V126" i="16"/>
  <c r="G127" i="16"/>
  <c r="M127" i="16" s="1"/>
  <c r="I127" i="16"/>
  <c r="K127" i="16"/>
  <c r="O127" i="16"/>
  <c r="Q127" i="16"/>
  <c r="V127" i="16"/>
  <c r="G128" i="16"/>
  <c r="I128" i="16"/>
  <c r="K128" i="16"/>
  <c r="M128" i="16"/>
  <c r="O128" i="16"/>
  <c r="Q128" i="16"/>
  <c r="V128" i="16"/>
  <c r="G129" i="16"/>
  <c r="I129" i="16"/>
  <c r="K129" i="16"/>
  <c r="M129" i="16"/>
  <c r="O129" i="16"/>
  <c r="Q129" i="16"/>
  <c r="V129" i="16"/>
  <c r="G130" i="16"/>
  <c r="I130" i="16"/>
  <c r="K130" i="16"/>
  <c r="M130" i="16"/>
  <c r="O130" i="16"/>
  <c r="Q130" i="16"/>
  <c r="V130" i="16"/>
  <c r="G131" i="16"/>
  <c r="M131" i="16" s="1"/>
  <c r="I131" i="16"/>
  <c r="K131" i="16"/>
  <c r="O131" i="16"/>
  <c r="Q131" i="16"/>
  <c r="V131" i="16"/>
  <c r="G132" i="16"/>
  <c r="I132" i="16"/>
  <c r="K132" i="16"/>
  <c r="M132" i="16"/>
  <c r="O132" i="16"/>
  <c r="Q132" i="16"/>
  <c r="V132" i="16"/>
  <c r="G133" i="16"/>
  <c r="I133" i="16"/>
  <c r="K133" i="16"/>
  <c r="M133" i="16"/>
  <c r="O133" i="16"/>
  <c r="Q133" i="16"/>
  <c r="V133" i="16"/>
  <c r="G134" i="16"/>
  <c r="I134" i="16"/>
  <c r="K134" i="16"/>
  <c r="M134" i="16"/>
  <c r="O134" i="16"/>
  <c r="Q134" i="16"/>
  <c r="V134" i="16"/>
  <c r="O136" i="16"/>
  <c r="G137" i="16"/>
  <c r="I137" i="16"/>
  <c r="I136" i="16" s="1"/>
  <c r="K137" i="16"/>
  <c r="K136" i="16" s="1"/>
  <c r="M137" i="16"/>
  <c r="O137" i="16"/>
  <c r="Q137" i="16"/>
  <c r="Q136" i="16" s="1"/>
  <c r="V137" i="16"/>
  <c r="V136" i="16" s="1"/>
  <c r="G139" i="16"/>
  <c r="M139" i="16" s="1"/>
  <c r="I139" i="16"/>
  <c r="K139" i="16"/>
  <c r="O139" i="16"/>
  <c r="Q139" i="16"/>
  <c r="V139" i="16"/>
  <c r="G141" i="16"/>
  <c r="I141" i="16"/>
  <c r="K141" i="16"/>
  <c r="M141" i="16"/>
  <c r="O141" i="16"/>
  <c r="Q141" i="16"/>
  <c r="V141" i="16"/>
  <c r="G143" i="16"/>
  <c r="M143" i="16" s="1"/>
  <c r="I143" i="16"/>
  <c r="K143" i="16"/>
  <c r="O143" i="16"/>
  <c r="Q143" i="16"/>
  <c r="V143" i="16"/>
  <c r="G145" i="16"/>
  <c r="I145" i="16"/>
  <c r="K145" i="16"/>
  <c r="M145" i="16"/>
  <c r="O145" i="16"/>
  <c r="Q145" i="16"/>
  <c r="V145" i="16"/>
  <c r="G147" i="16"/>
  <c r="I147" i="16"/>
  <c r="K147" i="16"/>
  <c r="M147" i="16"/>
  <c r="O147" i="16"/>
  <c r="Q147" i="16"/>
  <c r="V147" i="16"/>
  <c r="G150" i="16"/>
  <c r="M150" i="16" s="1"/>
  <c r="I150" i="16"/>
  <c r="I149" i="16" s="1"/>
  <c r="K150" i="16"/>
  <c r="K149" i="16" s="1"/>
  <c r="O150" i="16"/>
  <c r="O149" i="16" s="1"/>
  <c r="Q150" i="16"/>
  <c r="Q149" i="16" s="1"/>
  <c r="V150" i="16"/>
  <c r="V149" i="16" s="1"/>
  <c r="G152" i="16"/>
  <c r="I152" i="16"/>
  <c r="K152" i="16"/>
  <c r="M152" i="16"/>
  <c r="O152" i="16"/>
  <c r="Q152" i="16"/>
  <c r="V152" i="16"/>
  <c r="G154" i="16"/>
  <c r="M154" i="16" s="1"/>
  <c r="I154" i="16"/>
  <c r="K154" i="16"/>
  <c r="O154" i="16"/>
  <c r="Q154" i="16"/>
  <c r="V154" i="16"/>
  <c r="G156" i="16"/>
  <c r="I156" i="16"/>
  <c r="K156" i="16"/>
  <c r="M156" i="16"/>
  <c r="O156" i="16"/>
  <c r="Q156" i="16"/>
  <c r="V156" i="16"/>
  <c r="G158" i="16"/>
  <c r="M158" i="16" s="1"/>
  <c r="I158" i="16"/>
  <c r="K158" i="16"/>
  <c r="O158" i="16"/>
  <c r="Q158" i="16"/>
  <c r="V158" i="16"/>
  <c r="G160" i="16"/>
  <c r="I160" i="16"/>
  <c r="K160" i="16"/>
  <c r="M160" i="16"/>
  <c r="O160" i="16"/>
  <c r="Q160" i="16"/>
  <c r="V160" i="16"/>
  <c r="K162" i="16"/>
  <c r="G163" i="16"/>
  <c r="G162" i="16" s="1"/>
  <c r="I163" i="16"/>
  <c r="I162" i="16" s="1"/>
  <c r="K163" i="16"/>
  <c r="M163" i="16"/>
  <c r="O163" i="16"/>
  <c r="O162" i="16" s="1"/>
  <c r="Q163" i="16"/>
  <c r="Q162" i="16" s="1"/>
  <c r="V163" i="16"/>
  <c r="G168" i="16"/>
  <c r="M168" i="16" s="1"/>
  <c r="I168" i="16"/>
  <c r="K168" i="16"/>
  <c r="O168" i="16"/>
  <c r="Q168" i="16"/>
  <c r="V168" i="16"/>
  <c r="G173" i="16"/>
  <c r="I173" i="16"/>
  <c r="K173" i="16"/>
  <c r="M173" i="16"/>
  <c r="O173" i="16"/>
  <c r="Q173" i="16"/>
  <c r="V173" i="16"/>
  <c r="G178" i="16"/>
  <c r="M178" i="16" s="1"/>
  <c r="I178" i="16"/>
  <c r="K178" i="16"/>
  <c r="O178" i="16"/>
  <c r="Q178" i="16"/>
  <c r="V178" i="16"/>
  <c r="V162" i="16" s="1"/>
  <c r="G182" i="16"/>
  <c r="I182" i="16"/>
  <c r="K182" i="16"/>
  <c r="M182" i="16"/>
  <c r="O182" i="16"/>
  <c r="Q182" i="16"/>
  <c r="V182" i="16"/>
  <c r="G186" i="16"/>
  <c r="M186" i="16" s="1"/>
  <c r="I186" i="16"/>
  <c r="K186" i="16"/>
  <c r="O186" i="16"/>
  <c r="Q186" i="16"/>
  <c r="V186" i="16"/>
  <c r="G190" i="16"/>
  <c r="I190" i="16"/>
  <c r="K190" i="16"/>
  <c r="M190" i="16"/>
  <c r="O190" i="16"/>
  <c r="Q190" i="16"/>
  <c r="V190" i="16"/>
  <c r="AE195" i="16"/>
  <c r="G47" i="15"/>
  <c r="G9" i="15"/>
  <c r="M9" i="15" s="1"/>
  <c r="I9" i="15"/>
  <c r="K9" i="15"/>
  <c r="K8" i="15" s="1"/>
  <c r="O9" i="15"/>
  <c r="O8" i="15" s="1"/>
  <c r="Q9" i="15"/>
  <c r="V9" i="15"/>
  <c r="V8" i="15" s="1"/>
  <c r="G10" i="15"/>
  <c r="G8" i="15" s="1"/>
  <c r="I10" i="15"/>
  <c r="K10" i="15"/>
  <c r="M10" i="15"/>
  <c r="O10" i="15"/>
  <c r="Q10" i="15"/>
  <c r="V10" i="15"/>
  <c r="G11" i="15"/>
  <c r="M11" i="15" s="1"/>
  <c r="I11" i="15"/>
  <c r="K11" i="15"/>
  <c r="O11" i="15"/>
  <c r="Q11" i="15"/>
  <c r="V11" i="15"/>
  <c r="G12" i="15"/>
  <c r="I12" i="15"/>
  <c r="I8" i="15" s="1"/>
  <c r="K12" i="15"/>
  <c r="M12" i="15"/>
  <c r="O12" i="15"/>
  <c r="Q12" i="15"/>
  <c r="Q8" i="15" s="1"/>
  <c r="V12" i="15"/>
  <c r="G13" i="15"/>
  <c r="I13" i="15"/>
  <c r="K13" i="15"/>
  <c r="M13" i="15"/>
  <c r="O13" i="15"/>
  <c r="Q13" i="15"/>
  <c r="V13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M19" i="15" s="1"/>
  <c r="I19" i="15"/>
  <c r="K19" i="15"/>
  <c r="O19" i="15"/>
  <c r="Q19" i="15"/>
  <c r="V19" i="15"/>
  <c r="G20" i="15"/>
  <c r="I20" i="15"/>
  <c r="K20" i="15"/>
  <c r="M20" i="15"/>
  <c r="O20" i="15"/>
  <c r="Q20" i="15"/>
  <c r="V20" i="15"/>
  <c r="G22" i="15"/>
  <c r="I22" i="15"/>
  <c r="I21" i="15" s="1"/>
  <c r="K22" i="15"/>
  <c r="M22" i="15"/>
  <c r="O22" i="15"/>
  <c r="O21" i="15" s="1"/>
  <c r="Q22" i="15"/>
  <c r="Q21" i="15" s="1"/>
  <c r="V22" i="15"/>
  <c r="G23" i="15"/>
  <c r="G21" i="15" s="1"/>
  <c r="I23" i="15"/>
  <c r="K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V21" i="15" s="1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G28" i="15"/>
  <c r="I28" i="15"/>
  <c r="K28" i="15"/>
  <c r="M28" i="15"/>
  <c r="O28" i="15"/>
  <c r="Q28" i="15"/>
  <c r="V28" i="15"/>
  <c r="G29" i="15"/>
  <c r="I29" i="15"/>
  <c r="K29" i="15"/>
  <c r="K21" i="15" s="1"/>
  <c r="M29" i="15"/>
  <c r="O29" i="15"/>
  <c r="Q29" i="15"/>
  <c r="V29" i="15"/>
  <c r="G30" i="15"/>
  <c r="I30" i="15"/>
  <c r="K30" i="15"/>
  <c r="M30" i="15"/>
  <c r="O30" i="15"/>
  <c r="Q30" i="15"/>
  <c r="V30" i="15"/>
  <c r="G31" i="15"/>
  <c r="M31" i="15" s="1"/>
  <c r="I31" i="15"/>
  <c r="K31" i="15"/>
  <c r="O31" i="15"/>
  <c r="Q31" i="15"/>
  <c r="V31" i="15"/>
  <c r="G32" i="15"/>
  <c r="I32" i="15"/>
  <c r="K32" i="15"/>
  <c r="M32" i="15"/>
  <c r="O32" i="15"/>
  <c r="Q32" i="15"/>
  <c r="V32" i="15"/>
  <c r="G33" i="15"/>
  <c r="M33" i="15" s="1"/>
  <c r="I33" i="15"/>
  <c r="K33" i="15"/>
  <c r="O33" i="15"/>
  <c r="Q33" i="15"/>
  <c r="V33" i="15"/>
  <c r="G34" i="15"/>
  <c r="I34" i="15"/>
  <c r="K34" i="15"/>
  <c r="M34" i="15"/>
  <c r="O34" i="15"/>
  <c r="Q34" i="15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7" i="15"/>
  <c r="I37" i="15"/>
  <c r="K37" i="15"/>
  <c r="M37" i="15"/>
  <c r="O37" i="15"/>
  <c r="Q37" i="15"/>
  <c r="V37" i="15"/>
  <c r="G38" i="15"/>
  <c r="I38" i="15"/>
  <c r="K38" i="15"/>
  <c r="M38" i="15"/>
  <c r="O38" i="15"/>
  <c r="Q38" i="15"/>
  <c r="V38" i="15"/>
  <c r="G39" i="15"/>
  <c r="O39" i="15"/>
  <c r="G40" i="15"/>
  <c r="I40" i="15"/>
  <c r="I39" i="15" s="1"/>
  <c r="K40" i="15"/>
  <c r="M40" i="15"/>
  <c r="O40" i="15"/>
  <c r="Q40" i="15"/>
  <c r="Q39" i="15" s="1"/>
  <c r="V40" i="15"/>
  <c r="V39" i="15" s="1"/>
  <c r="G41" i="15"/>
  <c r="M41" i="15" s="1"/>
  <c r="I41" i="15"/>
  <c r="K41" i="15"/>
  <c r="K39" i="15" s="1"/>
  <c r="O41" i="15"/>
  <c r="Q41" i="15"/>
  <c r="V41" i="15"/>
  <c r="G42" i="15"/>
  <c r="I42" i="15"/>
  <c r="K42" i="15"/>
  <c r="M42" i="15"/>
  <c r="O42" i="15"/>
  <c r="Q42" i="15"/>
  <c r="V42" i="15"/>
  <c r="G43" i="15"/>
  <c r="M43" i="15" s="1"/>
  <c r="I43" i="15"/>
  <c r="K43" i="15"/>
  <c r="O43" i="15"/>
  <c r="Q43" i="15"/>
  <c r="V43" i="15"/>
  <c r="G44" i="15"/>
  <c r="I44" i="15"/>
  <c r="K44" i="15"/>
  <c r="M44" i="15"/>
  <c r="O44" i="15"/>
  <c r="Q44" i="15"/>
  <c r="V44" i="15"/>
  <c r="G45" i="15"/>
  <c r="I45" i="15"/>
  <c r="K45" i="15"/>
  <c r="M45" i="15"/>
  <c r="O45" i="15"/>
  <c r="Q45" i="15"/>
  <c r="V45" i="15"/>
  <c r="AE47" i="15"/>
  <c r="G96" i="14"/>
  <c r="G9" i="14"/>
  <c r="M9" i="14" s="1"/>
  <c r="I9" i="14"/>
  <c r="K9" i="14"/>
  <c r="K8" i="14" s="1"/>
  <c r="O9" i="14"/>
  <c r="O8" i="14" s="1"/>
  <c r="Q9" i="14"/>
  <c r="V9" i="14"/>
  <c r="V8" i="14" s="1"/>
  <c r="G10" i="14"/>
  <c r="I10" i="14"/>
  <c r="K10" i="14"/>
  <c r="M10" i="14"/>
  <c r="O10" i="14"/>
  <c r="Q10" i="14"/>
  <c r="V10" i="14"/>
  <c r="G11" i="14"/>
  <c r="G8" i="14" s="1"/>
  <c r="I11" i="14"/>
  <c r="K11" i="14"/>
  <c r="O11" i="14"/>
  <c r="Q11" i="14"/>
  <c r="V11" i="14"/>
  <c r="G12" i="14"/>
  <c r="I12" i="14"/>
  <c r="I8" i="14" s="1"/>
  <c r="K12" i="14"/>
  <c r="M12" i="14"/>
  <c r="O12" i="14"/>
  <c r="Q12" i="14"/>
  <c r="Q8" i="14" s="1"/>
  <c r="V12" i="14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M19" i="14" s="1"/>
  <c r="I19" i="14"/>
  <c r="K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M27" i="14" s="1"/>
  <c r="I27" i="14"/>
  <c r="K27" i="14"/>
  <c r="O27" i="14"/>
  <c r="Q27" i="14"/>
  <c r="V27" i="14"/>
  <c r="G28" i="14"/>
  <c r="I28" i="14"/>
  <c r="K28" i="14"/>
  <c r="M28" i="14"/>
  <c r="O28" i="14"/>
  <c r="Q28" i="14"/>
  <c r="V28" i="14"/>
  <c r="G29" i="14"/>
  <c r="M29" i="14" s="1"/>
  <c r="I29" i="14"/>
  <c r="K29" i="14"/>
  <c r="O29" i="14"/>
  <c r="Q29" i="14"/>
  <c r="V29" i="14"/>
  <c r="G30" i="14"/>
  <c r="I30" i="14"/>
  <c r="K30" i="14"/>
  <c r="M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I34" i="14"/>
  <c r="K34" i="14"/>
  <c r="M34" i="14"/>
  <c r="O34" i="14"/>
  <c r="Q34" i="14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I41" i="14"/>
  <c r="K41" i="14"/>
  <c r="M41" i="14"/>
  <c r="O41" i="14"/>
  <c r="Q41" i="14"/>
  <c r="V41" i="14"/>
  <c r="G42" i="14"/>
  <c r="I42" i="14"/>
  <c r="K42" i="14"/>
  <c r="M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I49" i="14"/>
  <c r="K49" i="14"/>
  <c r="M49" i="14"/>
  <c r="O49" i="14"/>
  <c r="Q49" i="14"/>
  <c r="V49" i="14"/>
  <c r="G51" i="14"/>
  <c r="M51" i="14" s="1"/>
  <c r="M50" i="14" s="1"/>
  <c r="I51" i="14"/>
  <c r="I50" i="14" s="1"/>
  <c r="K51" i="14"/>
  <c r="O51" i="14"/>
  <c r="O50" i="14" s="1"/>
  <c r="Q51" i="14"/>
  <c r="Q50" i="14" s="1"/>
  <c r="V51" i="14"/>
  <c r="V50" i="14" s="1"/>
  <c r="G52" i="14"/>
  <c r="M52" i="14" s="1"/>
  <c r="I52" i="14"/>
  <c r="K52" i="14"/>
  <c r="K50" i="14" s="1"/>
  <c r="O52" i="14"/>
  <c r="Q52" i="14"/>
  <c r="V52" i="14"/>
  <c r="G53" i="14"/>
  <c r="I53" i="14"/>
  <c r="K53" i="14"/>
  <c r="M53" i="14"/>
  <c r="O53" i="14"/>
  <c r="Q53" i="14"/>
  <c r="V53" i="14"/>
  <c r="G55" i="14"/>
  <c r="G54" i="14" s="1"/>
  <c r="I55" i="14"/>
  <c r="I54" i="14" s="1"/>
  <c r="K55" i="14"/>
  <c r="K54" i="14" s="1"/>
  <c r="O55" i="14"/>
  <c r="O54" i="14" s="1"/>
  <c r="Q55" i="14"/>
  <c r="Q54" i="14" s="1"/>
  <c r="V55" i="14"/>
  <c r="G56" i="14"/>
  <c r="M56" i="14" s="1"/>
  <c r="I56" i="14"/>
  <c r="K56" i="14"/>
  <c r="O56" i="14"/>
  <c r="Q56" i="14"/>
  <c r="V56" i="14"/>
  <c r="V54" i="14" s="1"/>
  <c r="G57" i="14"/>
  <c r="I57" i="14"/>
  <c r="K57" i="14"/>
  <c r="M57" i="14"/>
  <c r="O57" i="14"/>
  <c r="Q57" i="14"/>
  <c r="V57" i="14"/>
  <c r="G58" i="14"/>
  <c r="I58" i="14"/>
  <c r="K58" i="14"/>
  <c r="M58" i="14"/>
  <c r="O58" i="14"/>
  <c r="Q58" i="14"/>
  <c r="V58" i="14"/>
  <c r="G59" i="14"/>
  <c r="O59" i="14"/>
  <c r="G61" i="14"/>
  <c r="M61" i="14" s="1"/>
  <c r="M59" i="14" s="1"/>
  <c r="I61" i="14"/>
  <c r="I59" i="14" s="1"/>
  <c r="K61" i="14"/>
  <c r="K59" i="14" s="1"/>
  <c r="O61" i="14"/>
  <c r="Q61" i="14"/>
  <c r="Q59" i="14" s="1"/>
  <c r="V61" i="14"/>
  <c r="V59" i="14" s="1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6" i="14"/>
  <c r="M66" i="14" s="1"/>
  <c r="I66" i="14"/>
  <c r="I64" i="14" s="1"/>
  <c r="K66" i="14"/>
  <c r="K64" i="14" s="1"/>
  <c r="O66" i="14"/>
  <c r="Q66" i="14"/>
  <c r="Q64" i="14" s="1"/>
  <c r="V66" i="14"/>
  <c r="V64" i="14" s="1"/>
  <c r="G67" i="14"/>
  <c r="I67" i="14"/>
  <c r="K67" i="14"/>
  <c r="M67" i="14"/>
  <c r="O67" i="14"/>
  <c r="Q67" i="14"/>
  <c r="V67" i="14"/>
  <c r="G68" i="14"/>
  <c r="I68" i="14"/>
  <c r="K68" i="14"/>
  <c r="M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I71" i="14"/>
  <c r="K71" i="14"/>
  <c r="M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O64" i="14" s="1"/>
  <c r="Q73" i="14"/>
  <c r="V73" i="14"/>
  <c r="G74" i="14"/>
  <c r="I74" i="14"/>
  <c r="K74" i="14"/>
  <c r="M74" i="14"/>
  <c r="O74" i="14"/>
  <c r="Q74" i="14"/>
  <c r="V74" i="14"/>
  <c r="G75" i="14"/>
  <c r="I75" i="14"/>
  <c r="K75" i="14"/>
  <c r="M75" i="14"/>
  <c r="O75" i="14"/>
  <c r="Q75" i="14"/>
  <c r="V75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Q77" i="14"/>
  <c r="V77" i="14"/>
  <c r="I78" i="14"/>
  <c r="Q78" i="14"/>
  <c r="G79" i="14"/>
  <c r="I79" i="14"/>
  <c r="K79" i="14"/>
  <c r="K78" i="14" s="1"/>
  <c r="M79" i="14"/>
  <c r="M78" i="14" s="1"/>
  <c r="O79" i="14"/>
  <c r="Q79" i="14"/>
  <c r="V79" i="14"/>
  <c r="V78" i="14" s="1"/>
  <c r="G80" i="14"/>
  <c r="G78" i="14" s="1"/>
  <c r="I80" i="14"/>
  <c r="K80" i="14"/>
  <c r="M80" i="14"/>
  <c r="O80" i="14"/>
  <c r="O78" i="14" s="1"/>
  <c r="Q80" i="14"/>
  <c r="V80" i="14"/>
  <c r="O81" i="14"/>
  <c r="G82" i="14"/>
  <c r="I82" i="14"/>
  <c r="I81" i="14" s="1"/>
  <c r="K82" i="14"/>
  <c r="K81" i="14" s="1"/>
  <c r="M82" i="14"/>
  <c r="O82" i="14"/>
  <c r="Q82" i="14"/>
  <c r="Q81" i="14" s="1"/>
  <c r="V82" i="14"/>
  <c r="V81" i="14" s="1"/>
  <c r="G83" i="14"/>
  <c r="I83" i="14"/>
  <c r="K83" i="14"/>
  <c r="M83" i="14"/>
  <c r="O83" i="14"/>
  <c r="Q83" i="14"/>
  <c r="V83" i="14"/>
  <c r="G84" i="14"/>
  <c r="I84" i="14"/>
  <c r="K84" i="14"/>
  <c r="M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K87" i="14"/>
  <c r="V87" i="14"/>
  <c r="G88" i="14"/>
  <c r="G87" i="14" s="1"/>
  <c r="I88" i="14"/>
  <c r="I87" i="14" s="1"/>
  <c r="K88" i="14"/>
  <c r="M88" i="14"/>
  <c r="M87" i="14" s="1"/>
  <c r="O88" i="14"/>
  <c r="O87" i="14" s="1"/>
  <c r="Q88" i="14"/>
  <c r="Q87" i="14" s="1"/>
  <c r="V88" i="14"/>
  <c r="G89" i="14"/>
  <c r="O89" i="14"/>
  <c r="G90" i="14"/>
  <c r="I90" i="14"/>
  <c r="I89" i="14" s="1"/>
  <c r="K90" i="14"/>
  <c r="K89" i="14" s="1"/>
  <c r="M90" i="14"/>
  <c r="O90" i="14"/>
  <c r="Q90" i="14"/>
  <c r="Q89" i="14" s="1"/>
  <c r="V90" i="14"/>
  <c r="V89" i="14" s="1"/>
  <c r="G91" i="14"/>
  <c r="I91" i="14"/>
  <c r="K91" i="14"/>
  <c r="M91" i="14"/>
  <c r="O91" i="14"/>
  <c r="Q91" i="14"/>
  <c r="V91" i="14"/>
  <c r="G92" i="14"/>
  <c r="I92" i="14"/>
  <c r="K92" i="14"/>
  <c r="M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AE96" i="14"/>
  <c r="G267" i="13"/>
  <c r="BA241" i="13"/>
  <c r="BA236" i="13"/>
  <c r="BA96" i="13"/>
  <c r="BA92" i="13"/>
  <c r="BA89" i="13"/>
  <c r="BA73" i="13"/>
  <c r="BA69" i="13"/>
  <c r="BA54" i="13"/>
  <c r="BA19" i="13"/>
  <c r="BA15" i="13"/>
  <c r="BA10" i="13"/>
  <c r="G9" i="13"/>
  <c r="I9" i="13"/>
  <c r="I8" i="13" s="1"/>
  <c r="K9" i="13"/>
  <c r="M9" i="13"/>
  <c r="O9" i="13"/>
  <c r="O8" i="13" s="1"/>
  <c r="Q9" i="13"/>
  <c r="Q8" i="13" s="1"/>
  <c r="V9" i="13"/>
  <c r="G14" i="13"/>
  <c r="G8" i="13" s="1"/>
  <c r="I14" i="13"/>
  <c r="K14" i="13"/>
  <c r="O14" i="13"/>
  <c r="Q14" i="13"/>
  <c r="V14" i="13"/>
  <c r="G18" i="13"/>
  <c r="I18" i="13"/>
  <c r="K18" i="13"/>
  <c r="M18" i="13"/>
  <c r="O18" i="13"/>
  <c r="Q18" i="13"/>
  <c r="V18" i="13"/>
  <c r="G21" i="13"/>
  <c r="M21" i="13" s="1"/>
  <c r="I21" i="13"/>
  <c r="K21" i="13"/>
  <c r="K8" i="13" s="1"/>
  <c r="O21" i="13"/>
  <c r="Q21" i="13"/>
  <c r="V21" i="13"/>
  <c r="G24" i="13"/>
  <c r="I24" i="13"/>
  <c r="K24" i="13"/>
  <c r="M24" i="13"/>
  <c r="O24" i="13"/>
  <c r="Q24" i="13"/>
  <c r="V24" i="13"/>
  <c r="G28" i="13"/>
  <c r="M28" i="13" s="1"/>
  <c r="I28" i="13"/>
  <c r="K28" i="13"/>
  <c r="O28" i="13"/>
  <c r="Q28" i="13"/>
  <c r="V28" i="13"/>
  <c r="G34" i="13"/>
  <c r="I34" i="13"/>
  <c r="K34" i="13"/>
  <c r="M34" i="13"/>
  <c r="O34" i="13"/>
  <c r="Q34" i="13"/>
  <c r="V34" i="13"/>
  <c r="G37" i="13"/>
  <c r="M37" i="13" s="1"/>
  <c r="I37" i="13"/>
  <c r="K37" i="13"/>
  <c r="O37" i="13"/>
  <c r="Q37" i="13"/>
  <c r="V37" i="13"/>
  <c r="V8" i="13" s="1"/>
  <c r="G39" i="13"/>
  <c r="I39" i="13"/>
  <c r="K39" i="13"/>
  <c r="M39" i="13"/>
  <c r="O39" i="13"/>
  <c r="Q39" i="13"/>
  <c r="V39" i="13"/>
  <c r="G41" i="13"/>
  <c r="M41" i="13" s="1"/>
  <c r="I41" i="13"/>
  <c r="K41" i="13"/>
  <c r="O41" i="13"/>
  <c r="Q41" i="13"/>
  <c r="V41" i="13"/>
  <c r="G43" i="13"/>
  <c r="I43" i="13"/>
  <c r="K43" i="13"/>
  <c r="M43" i="13"/>
  <c r="O43" i="13"/>
  <c r="Q43" i="13"/>
  <c r="V43" i="13"/>
  <c r="G45" i="13"/>
  <c r="I45" i="13"/>
  <c r="I44" i="13" s="1"/>
  <c r="K45" i="13"/>
  <c r="M45" i="13"/>
  <c r="O45" i="13"/>
  <c r="Q45" i="13"/>
  <c r="Q44" i="13" s="1"/>
  <c r="V45" i="13"/>
  <c r="G47" i="13"/>
  <c r="M47" i="13" s="1"/>
  <c r="I47" i="13"/>
  <c r="K47" i="13"/>
  <c r="O47" i="13"/>
  <c r="O44" i="13" s="1"/>
  <c r="Q47" i="13"/>
  <c r="V47" i="13"/>
  <c r="G50" i="13"/>
  <c r="I50" i="13"/>
  <c r="K50" i="13"/>
  <c r="M50" i="13"/>
  <c r="O50" i="13"/>
  <c r="Q50" i="13"/>
  <c r="V50" i="13"/>
  <c r="G53" i="13"/>
  <c r="M53" i="13" s="1"/>
  <c r="I53" i="13"/>
  <c r="K53" i="13"/>
  <c r="O53" i="13"/>
  <c r="Q53" i="13"/>
  <c r="V53" i="13"/>
  <c r="V44" i="13" s="1"/>
  <c r="G56" i="13"/>
  <c r="I56" i="13"/>
  <c r="K56" i="13"/>
  <c r="M56" i="13"/>
  <c r="O56" i="13"/>
  <c r="Q56" i="13"/>
  <c r="V56" i="13"/>
  <c r="G58" i="13"/>
  <c r="M58" i="13" s="1"/>
  <c r="I58" i="13"/>
  <c r="K58" i="13"/>
  <c r="O58" i="13"/>
  <c r="Q58" i="13"/>
  <c r="V58" i="13"/>
  <c r="G61" i="13"/>
  <c r="I61" i="13"/>
  <c r="K61" i="13"/>
  <c r="M61" i="13"/>
  <c r="O61" i="13"/>
  <c r="Q61" i="13"/>
  <c r="V61" i="13"/>
  <c r="G62" i="13"/>
  <c r="M62" i="13" s="1"/>
  <c r="I62" i="13"/>
  <c r="K62" i="13"/>
  <c r="K44" i="13" s="1"/>
  <c r="O62" i="13"/>
  <c r="Q62" i="13"/>
  <c r="V62" i="13"/>
  <c r="I65" i="13"/>
  <c r="Q65" i="13"/>
  <c r="G66" i="13"/>
  <c r="M66" i="13" s="1"/>
  <c r="M65" i="13" s="1"/>
  <c r="I66" i="13"/>
  <c r="K66" i="13"/>
  <c r="K65" i="13" s="1"/>
  <c r="O66" i="13"/>
  <c r="O65" i="13" s="1"/>
  <c r="Q66" i="13"/>
  <c r="V66" i="13"/>
  <c r="V65" i="13" s="1"/>
  <c r="I67" i="13"/>
  <c r="Q67" i="13"/>
  <c r="G68" i="13"/>
  <c r="G67" i="13" s="1"/>
  <c r="I68" i="13"/>
  <c r="K68" i="13"/>
  <c r="K67" i="13" s="1"/>
  <c r="O68" i="13"/>
  <c r="O67" i="13" s="1"/>
  <c r="Q68" i="13"/>
  <c r="V68" i="13"/>
  <c r="V67" i="13" s="1"/>
  <c r="G72" i="13"/>
  <c r="I72" i="13"/>
  <c r="K72" i="13"/>
  <c r="M72" i="13"/>
  <c r="O72" i="13"/>
  <c r="Q72" i="13"/>
  <c r="V72" i="13"/>
  <c r="G76" i="13"/>
  <c r="M76" i="13" s="1"/>
  <c r="I76" i="13"/>
  <c r="K76" i="13"/>
  <c r="O76" i="13"/>
  <c r="Q76" i="13"/>
  <c r="V76" i="13"/>
  <c r="I77" i="13"/>
  <c r="Q77" i="13"/>
  <c r="G78" i="13"/>
  <c r="G77" i="13" s="1"/>
  <c r="I78" i="13"/>
  <c r="K78" i="13"/>
  <c r="K77" i="13" s="1"/>
  <c r="O78" i="13"/>
  <c r="O77" i="13" s="1"/>
  <c r="Q78" i="13"/>
  <c r="V78" i="13"/>
  <c r="V77" i="13" s="1"/>
  <c r="G81" i="13"/>
  <c r="I81" i="13"/>
  <c r="K81" i="13"/>
  <c r="M81" i="13"/>
  <c r="O81" i="13"/>
  <c r="Q81" i="13"/>
  <c r="V81" i="13"/>
  <c r="O83" i="13"/>
  <c r="G84" i="13"/>
  <c r="I84" i="13"/>
  <c r="I83" i="13" s="1"/>
  <c r="K84" i="13"/>
  <c r="M84" i="13"/>
  <c r="O84" i="13"/>
  <c r="Q84" i="13"/>
  <c r="Q83" i="13" s="1"/>
  <c r="V84" i="13"/>
  <c r="G88" i="13"/>
  <c r="M88" i="13" s="1"/>
  <c r="I88" i="13"/>
  <c r="K88" i="13"/>
  <c r="K83" i="13" s="1"/>
  <c r="O88" i="13"/>
  <c r="Q88" i="13"/>
  <c r="V88" i="13"/>
  <c r="V83" i="13" s="1"/>
  <c r="G91" i="13"/>
  <c r="I91" i="13"/>
  <c r="K91" i="13"/>
  <c r="M91" i="13"/>
  <c r="O91" i="13"/>
  <c r="Q91" i="13"/>
  <c r="V91" i="13"/>
  <c r="G94" i="13"/>
  <c r="M94" i="13" s="1"/>
  <c r="I94" i="13"/>
  <c r="K94" i="13"/>
  <c r="O94" i="13"/>
  <c r="Q94" i="13"/>
  <c r="V94" i="13"/>
  <c r="G98" i="13"/>
  <c r="I98" i="13"/>
  <c r="K98" i="13"/>
  <c r="M98" i="13"/>
  <c r="O98" i="13"/>
  <c r="Q98" i="13"/>
  <c r="V98" i="13"/>
  <c r="G100" i="13"/>
  <c r="M100" i="13" s="1"/>
  <c r="I100" i="13"/>
  <c r="K100" i="13"/>
  <c r="O100" i="13"/>
  <c r="Q100" i="13"/>
  <c r="V100" i="13"/>
  <c r="G103" i="13"/>
  <c r="M103" i="13" s="1"/>
  <c r="M102" i="13" s="1"/>
  <c r="I103" i="13"/>
  <c r="K103" i="13"/>
  <c r="K102" i="13" s="1"/>
  <c r="O103" i="13"/>
  <c r="O102" i="13" s="1"/>
  <c r="Q103" i="13"/>
  <c r="V103" i="13"/>
  <c r="V102" i="13" s="1"/>
  <c r="G104" i="13"/>
  <c r="I104" i="13"/>
  <c r="I102" i="13" s="1"/>
  <c r="K104" i="13"/>
  <c r="M104" i="13"/>
  <c r="O104" i="13"/>
  <c r="Q104" i="13"/>
  <c r="Q102" i="13" s="1"/>
  <c r="V104" i="13"/>
  <c r="G105" i="13"/>
  <c r="K105" i="13"/>
  <c r="O105" i="13"/>
  <c r="V105" i="13"/>
  <c r="G106" i="13"/>
  <c r="I106" i="13"/>
  <c r="I105" i="13" s="1"/>
  <c r="K106" i="13"/>
  <c r="M106" i="13"/>
  <c r="M105" i="13" s="1"/>
  <c r="O106" i="13"/>
  <c r="Q106" i="13"/>
  <c r="Q105" i="13" s="1"/>
  <c r="V106" i="13"/>
  <c r="G108" i="13"/>
  <c r="O108" i="13"/>
  <c r="G109" i="13"/>
  <c r="I109" i="13"/>
  <c r="I108" i="13" s="1"/>
  <c r="K109" i="13"/>
  <c r="M109" i="13"/>
  <c r="O109" i="13"/>
  <c r="Q109" i="13"/>
  <c r="Q108" i="13" s="1"/>
  <c r="V109" i="13"/>
  <c r="G111" i="13"/>
  <c r="M111" i="13" s="1"/>
  <c r="I111" i="13"/>
  <c r="K111" i="13"/>
  <c r="K108" i="13" s="1"/>
  <c r="O111" i="13"/>
  <c r="Q111" i="13"/>
  <c r="V111" i="13"/>
  <c r="V108" i="13" s="1"/>
  <c r="G113" i="13"/>
  <c r="I113" i="13"/>
  <c r="K113" i="13"/>
  <c r="M113" i="13"/>
  <c r="O113" i="13"/>
  <c r="Q113" i="13"/>
  <c r="V113" i="13"/>
  <c r="G114" i="13"/>
  <c r="K114" i="13"/>
  <c r="O114" i="13"/>
  <c r="V114" i="13"/>
  <c r="G115" i="13"/>
  <c r="I115" i="13"/>
  <c r="I114" i="13" s="1"/>
  <c r="K115" i="13"/>
  <c r="M115" i="13"/>
  <c r="M114" i="13" s="1"/>
  <c r="O115" i="13"/>
  <c r="Q115" i="13"/>
  <c r="Q114" i="13" s="1"/>
  <c r="V115" i="13"/>
  <c r="V120" i="13"/>
  <c r="G121" i="13"/>
  <c r="I121" i="13"/>
  <c r="I120" i="13" s="1"/>
  <c r="K121" i="13"/>
  <c r="M121" i="13"/>
  <c r="O121" i="13"/>
  <c r="Q121" i="13"/>
  <c r="Q120" i="13" s="1"/>
  <c r="V121" i="13"/>
  <c r="G123" i="13"/>
  <c r="G120" i="13" s="1"/>
  <c r="I123" i="13"/>
  <c r="K123" i="13"/>
  <c r="O123" i="13"/>
  <c r="O120" i="13" s="1"/>
  <c r="Q123" i="13"/>
  <c r="V123" i="13"/>
  <c r="G125" i="13"/>
  <c r="I125" i="13"/>
  <c r="K125" i="13"/>
  <c r="M125" i="13"/>
  <c r="O125" i="13"/>
  <c r="Q125" i="13"/>
  <c r="V125" i="13"/>
  <c r="G127" i="13"/>
  <c r="M127" i="13" s="1"/>
  <c r="I127" i="13"/>
  <c r="K127" i="13"/>
  <c r="K120" i="13" s="1"/>
  <c r="O127" i="13"/>
  <c r="Q127" i="13"/>
  <c r="V127" i="13"/>
  <c r="I129" i="13"/>
  <c r="Q129" i="13"/>
  <c r="G130" i="13"/>
  <c r="M130" i="13" s="1"/>
  <c r="M129" i="13" s="1"/>
  <c r="I130" i="13"/>
  <c r="K130" i="13"/>
  <c r="K129" i="13" s="1"/>
  <c r="O130" i="13"/>
  <c r="O129" i="13" s="1"/>
  <c r="Q130" i="13"/>
  <c r="V130" i="13"/>
  <c r="V129" i="13" s="1"/>
  <c r="G133" i="13"/>
  <c r="G132" i="13" s="1"/>
  <c r="I133" i="13"/>
  <c r="K133" i="13"/>
  <c r="K132" i="13" s="1"/>
  <c r="O133" i="13"/>
  <c r="O132" i="13" s="1"/>
  <c r="Q133" i="13"/>
  <c r="V133" i="13"/>
  <c r="V132" i="13" s="1"/>
  <c r="G136" i="13"/>
  <c r="I136" i="13"/>
  <c r="K136" i="13"/>
  <c r="M136" i="13"/>
  <c r="O136" i="13"/>
  <c r="Q136" i="13"/>
  <c r="V136" i="13"/>
  <c r="G137" i="13"/>
  <c r="M137" i="13" s="1"/>
  <c r="I137" i="13"/>
  <c r="K137" i="13"/>
  <c r="O137" i="13"/>
  <c r="Q137" i="13"/>
  <c r="V137" i="13"/>
  <c r="G138" i="13"/>
  <c r="I138" i="13"/>
  <c r="I132" i="13" s="1"/>
  <c r="K138" i="13"/>
  <c r="M138" i="13"/>
  <c r="O138" i="13"/>
  <c r="Q138" i="13"/>
  <c r="V138" i="13"/>
  <c r="G139" i="13"/>
  <c r="M139" i="13" s="1"/>
  <c r="I139" i="13"/>
  <c r="K139" i="13"/>
  <c r="O139" i="13"/>
  <c r="Q139" i="13"/>
  <c r="V139" i="13"/>
  <c r="G140" i="13"/>
  <c r="I140" i="13"/>
  <c r="K140" i="13"/>
  <c r="M140" i="13"/>
  <c r="O140" i="13"/>
  <c r="Q140" i="13"/>
  <c r="V140" i="13"/>
  <c r="G142" i="13"/>
  <c r="M142" i="13" s="1"/>
  <c r="I142" i="13"/>
  <c r="K142" i="13"/>
  <c r="O142" i="13"/>
  <c r="Q142" i="13"/>
  <c r="V142" i="13"/>
  <c r="G143" i="13"/>
  <c r="I143" i="13"/>
  <c r="K143" i="13"/>
  <c r="M143" i="13"/>
  <c r="O143" i="13"/>
  <c r="Q143" i="13"/>
  <c r="Q132" i="13" s="1"/>
  <c r="V143" i="13"/>
  <c r="G144" i="13"/>
  <c r="M144" i="13" s="1"/>
  <c r="I144" i="13"/>
  <c r="K144" i="13"/>
  <c r="O144" i="13"/>
  <c r="Q144" i="13"/>
  <c r="V144" i="13"/>
  <c r="G145" i="13"/>
  <c r="I145" i="13"/>
  <c r="K145" i="13"/>
  <c r="M145" i="13"/>
  <c r="O145" i="13"/>
  <c r="Q145" i="13"/>
  <c r="V145" i="13"/>
  <c r="G146" i="13"/>
  <c r="M146" i="13" s="1"/>
  <c r="I146" i="13"/>
  <c r="K146" i="13"/>
  <c r="O146" i="13"/>
  <c r="Q146" i="13"/>
  <c r="V146" i="13"/>
  <c r="G147" i="13"/>
  <c r="I147" i="13"/>
  <c r="K147" i="13"/>
  <c r="M147" i="13"/>
  <c r="O147" i="13"/>
  <c r="Q147" i="13"/>
  <c r="V147" i="13"/>
  <c r="G148" i="13"/>
  <c r="M148" i="13" s="1"/>
  <c r="I148" i="13"/>
  <c r="K148" i="13"/>
  <c r="O148" i="13"/>
  <c r="Q148" i="13"/>
  <c r="V148" i="13"/>
  <c r="G149" i="13"/>
  <c r="I149" i="13"/>
  <c r="K149" i="13"/>
  <c r="M149" i="13"/>
  <c r="O149" i="13"/>
  <c r="Q149" i="13"/>
  <c r="V149" i="13"/>
  <c r="G150" i="13"/>
  <c r="M150" i="13" s="1"/>
  <c r="I150" i="13"/>
  <c r="K150" i="13"/>
  <c r="O150" i="13"/>
  <c r="Q150" i="13"/>
  <c r="V150" i="13"/>
  <c r="G151" i="13"/>
  <c r="I151" i="13"/>
  <c r="K151" i="13"/>
  <c r="M151" i="13"/>
  <c r="O151" i="13"/>
  <c r="Q151" i="13"/>
  <c r="V151" i="13"/>
  <c r="G152" i="13"/>
  <c r="M152" i="13" s="1"/>
  <c r="I152" i="13"/>
  <c r="K152" i="13"/>
  <c r="O152" i="13"/>
  <c r="Q152" i="13"/>
  <c r="V152" i="13"/>
  <c r="G153" i="13"/>
  <c r="I153" i="13"/>
  <c r="K153" i="13"/>
  <c r="M153" i="13"/>
  <c r="O153" i="13"/>
  <c r="Q153" i="13"/>
  <c r="V153" i="13"/>
  <c r="G154" i="13"/>
  <c r="M154" i="13" s="1"/>
  <c r="I154" i="13"/>
  <c r="K154" i="13"/>
  <c r="O154" i="13"/>
  <c r="Q154" i="13"/>
  <c r="V154" i="13"/>
  <c r="G155" i="13"/>
  <c r="I155" i="13"/>
  <c r="K155" i="13"/>
  <c r="M155" i="13"/>
  <c r="O155" i="13"/>
  <c r="Q155" i="13"/>
  <c r="V155" i="13"/>
  <c r="G156" i="13"/>
  <c r="M156" i="13" s="1"/>
  <c r="I156" i="13"/>
  <c r="K156" i="13"/>
  <c r="O156" i="13"/>
  <c r="Q156" i="13"/>
  <c r="V156" i="13"/>
  <c r="G157" i="13"/>
  <c r="I157" i="13"/>
  <c r="K157" i="13"/>
  <c r="M157" i="13"/>
  <c r="O157" i="13"/>
  <c r="Q157" i="13"/>
  <c r="V157" i="13"/>
  <c r="G158" i="13"/>
  <c r="M158" i="13" s="1"/>
  <c r="I158" i="13"/>
  <c r="K158" i="13"/>
  <c r="O158" i="13"/>
  <c r="Q158" i="13"/>
  <c r="V158" i="13"/>
  <c r="I163" i="13"/>
  <c r="Q163" i="13"/>
  <c r="G164" i="13"/>
  <c r="G163" i="13" s="1"/>
  <c r="I164" i="13"/>
  <c r="K164" i="13"/>
  <c r="K163" i="13" s="1"/>
  <c r="O164" i="13"/>
  <c r="O163" i="13" s="1"/>
  <c r="Q164" i="13"/>
  <c r="V164" i="13"/>
  <c r="V163" i="13" s="1"/>
  <c r="G166" i="13"/>
  <c r="I166" i="13"/>
  <c r="K166" i="13"/>
  <c r="M166" i="13"/>
  <c r="O166" i="13"/>
  <c r="Q166" i="13"/>
  <c r="V166" i="13"/>
  <c r="G168" i="13"/>
  <c r="O168" i="13"/>
  <c r="G169" i="13"/>
  <c r="I169" i="13"/>
  <c r="I168" i="13" s="1"/>
  <c r="K169" i="13"/>
  <c r="M169" i="13"/>
  <c r="O169" i="13"/>
  <c r="Q169" i="13"/>
  <c r="Q168" i="13" s="1"/>
  <c r="V169" i="13"/>
  <c r="G170" i="13"/>
  <c r="M170" i="13" s="1"/>
  <c r="I170" i="13"/>
  <c r="K170" i="13"/>
  <c r="K168" i="13" s="1"/>
  <c r="O170" i="13"/>
  <c r="Q170" i="13"/>
  <c r="V170" i="13"/>
  <c r="V168" i="13" s="1"/>
  <c r="G171" i="13"/>
  <c r="I171" i="13"/>
  <c r="K171" i="13"/>
  <c r="M171" i="13"/>
  <c r="O171" i="13"/>
  <c r="Q171" i="13"/>
  <c r="V171" i="13"/>
  <c r="G173" i="13"/>
  <c r="G174" i="13"/>
  <c r="I174" i="13"/>
  <c r="I173" i="13" s="1"/>
  <c r="K174" i="13"/>
  <c r="M174" i="13"/>
  <c r="O174" i="13"/>
  <c r="Q174" i="13"/>
  <c r="Q173" i="13" s="1"/>
  <c r="V174" i="13"/>
  <c r="G175" i="13"/>
  <c r="M175" i="13" s="1"/>
  <c r="I175" i="13"/>
  <c r="K175" i="13"/>
  <c r="K173" i="13" s="1"/>
  <c r="O175" i="13"/>
  <c r="Q175" i="13"/>
  <c r="V175" i="13"/>
  <c r="V173" i="13" s="1"/>
  <c r="G176" i="13"/>
  <c r="I176" i="13"/>
  <c r="K176" i="13"/>
  <c r="M176" i="13"/>
  <c r="O176" i="13"/>
  <c r="Q176" i="13"/>
  <c r="V176" i="13"/>
  <c r="G177" i="13"/>
  <c r="M177" i="13" s="1"/>
  <c r="I177" i="13"/>
  <c r="K177" i="13"/>
  <c r="O177" i="13"/>
  <c r="O173" i="13" s="1"/>
  <c r="Q177" i="13"/>
  <c r="V177" i="13"/>
  <c r="G178" i="13"/>
  <c r="I178" i="13"/>
  <c r="K178" i="13"/>
  <c r="M178" i="13"/>
  <c r="O178" i="13"/>
  <c r="Q178" i="13"/>
  <c r="V178" i="13"/>
  <c r="G179" i="13"/>
  <c r="M179" i="13" s="1"/>
  <c r="I179" i="13"/>
  <c r="K179" i="13"/>
  <c r="O179" i="13"/>
  <c r="Q179" i="13"/>
  <c r="V179" i="13"/>
  <c r="G180" i="13"/>
  <c r="I180" i="13"/>
  <c r="K180" i="13"/>
  <c r="M180" i="13"/>
  <c r="O180" i="13"/>
  <c r="Q180" i="13"/>
  <c r="V180" i="13"/>
  <c r="G182" i="13"/>
  <c r="O182" i="13"/>
  <c r="G183" i="13"/>
  <c r="I183" i="13"/>
  <c r="I182" i="13" s="1"/>
  <c r="K183" i="13"/>
  <c r="M183" i="13"/>
  <c r="O183" i="13"/>
  <c r="Q183" i="13"/>
  <c r="Q182" i="13" s="1"/>
  <c r="V183" i="13"/>
  <c r="G185" i="13"/>
  <c r="M185" i="13" s="1"/>
  <c r="I185" i="13"/>
  <c r="K185" i="13"/>
  <c r="K182" i="13" s="1"/>
  <c r="O185" i="13"/>
  <c r="Q185" i="13"/>
  <c r="V185" i="13"/>
  <c r="V182" i="13" s="1"/>
  <c r="G187" i="13"/>
  <c r="I187" i="13"/>
  <c r="K187" i="13"/>
  <c r="M187" i="13"/>
  <c r="O187" i="13"/>
  <c r="Q187" i="13"/>
  <c r="V187" i="13"/>
  <c r="G189" i="13"/>
  <c r="O189" i="13"/>
  <c r="G190" i="13"/>
  <c r="I190" i="13"/>
  <c r="I189" i="13" s="1"/>
  <c r="K190" i="13"/>
  <c r="M190" i="13"/>
  <c r="O190" i="13"/>
  <c r="Q190" i="13"/>
  <c r="Q189" i="13" s="1"/>
  <c r="V190" i="13"/>
  <c r="G194" i="13"/>
  <c r="M194" i="13" s="1"/>
  <c r="I194" i="13"/>
  <c r="K194" i="13"/>
  <c r="K189" i="13" s="1"/>
  <c r="O194" i="13"/>
  <c r="Q194" i="13"/>
  <c r="V194" i="13"/>
  <c r="V189" i="13" s="1"/>
  <c r="G196" i="13"/>
  <c r="M196" i="13" s="1"/>
  <c r="I196" i="13"/>
  <c r="K196" i="13"/>
  <c r="K195" i="13" s="1"/>
  <c r="O196" i="13"/>
  <c r="O195" i="13" s="1"/>
  <c r="Q196" i="13"/>
  <c r="V196" i="13"/>
  <c r="V195" i="13" s="1"/>
  <c r="G197" i="13"/>
  <c r="I197" i="13"/>
  <c r="I195" i="13" s="1"/>
  <c r="K197" i="13"/>
  <c r="M197" i="13"/>
  <c r="O197" i="13"/>
  <c r="Q197" i="13"/>
  <c r="Q195" i="13" s="1"/>
  <c r="V197" i="13"/>
  <c r="G198" i="13"/>
  <c r="M198" i="13" s="1"/>
  <c r="I198" i="13"/>
  <c r="K198" i="13"/>
  <c r="O198" i="13"/>
  <c r="Q198" i="13"/>
  <c r="V198" i="13"/>
  <c r="G199" i="13"/>
  <c r="I199" i="13"/>
  <c r="K199" i="13"/>
  <c r="M199" i="13"/>
  <c r="O199" i="13"/>
  <c r="Q199" i="13"/>
  <c r="V199" i="13"/>
  <c r="G200" i="13"/>
  <c r="M200" i="13" s="1"/>
  <c r="I200" i="13"/>
  <c r="K200" i="13"/>
  <c r="O200" i="13"/>
  <c r="Q200" i="13"/>
  <c r="V200" i="13"/>
  <c r="G201" i="13"/>
  <c r="I201" i="13"/>
  <c r="K201" i="13"/>
  <c r="M201" i="13"/>
  <c r="O201" i="13"/>
  <c r="Q201" i="13"/>
  <c r="V201" i="13"/>
  <c r="G202" i="13"/>
  <c r="M202" i="13" s="1"/>
  <c r="I202" i="13"/>
  <c r="K202" i="13"/>
  <c r="O202" i="13"/>
  <c r="Q202" i="13"/>
  <c r="V202" i="13"/>
  <c r="G203" i="13"/>
  <c r="I203" i="13"/>
  <c r="K203" i="13"/>
  <c r="M203" i="13"/>
  <c r="O203" i="13"/>
  <c r="Q203" i="13"/>
  <c r="V203" i="13"/>
  <c r="G204" i="13"/>
  <c r="M204" i="13" s="1"/>
  <c r="I204" i="13"/>
  <c r="K204" i="13"/>
  <c r="O204" i="13"/>
  <c r="Q204" i="13"/>
  <c r="V204" i="13"/>
  <c r="G205" i="13"/>
  <c r="I205" i="13"/>
  <c r="K205" i="13"/>
  <c r="M205" i="13"/>
  <c r="O205" i="13"/>
  <c r="Q205" i="13"/>
  <c r="V205" i="13"/>
  <c r="G206" i="13"/>
  <c r="M206" i="13" s="1"/>
  <c r="I206" i="13"/>
  <c r="K206" i="13"/>
  <c r="O206" i="13"/>
  <c r="Q206" i="13"/>
  <c r="V206" i="13"/>
  <c r="G208" i="13"/>
  <c r="G207" i="13" s="1"/>
  <c r="I208" i="13"/>
  <c r="K208" i="13"/>
  <c r="K207" i="13" s="1"/>
  <c r="O208" i="13"/>
  <c r="O207" i="13" s="1"/>
  <c r="Q208" i="13"/>
  <c r="V208" i="13"/>
  <c r="V207" i="13" s="1"/>
  <c r="G210" i="13"/>
  <c r="I210" i="13"/>
  <c r="I207" i="13" s="1"/>
  <c r="K210" i="13"/>
  <c r="M210" i="13"/>
  <c r="O210" i="13"/>
  <c r="Q210" i="13"/>
  <c r="Q207" i="13" s="1"/>
  <c r="V210" i="13"/>
  <c r="G212" i="13"/>
  <c r="M212" i="13" s="1"/>
  <c r="I212" i="13"/>
  <c r="K212" i="13"/>
  <c r="O212" i="13"/>
  <c r="Q212" i="13"/>
  <c r="V212" i="13"/>
  <c r="G214" i="13"/>
  <c r="I214" i="13"/>
  <c r="K214" i="13"/>
  <c r="M214" i="13"/>
  <c r="O214" i="13"/>
  <c r="Q214" i="13"/>
  <c r="V214" i="13"/>
  <c r="G216" i="13"/>
  <c r="M216" i="13" s="1"/>
  <c r="I216" i="13"/>
  <c r="K216" i="13"/>
  <c r="O216" i="13"/>
  <c r="Q216" i="13"/>
  <c r="V216" i="13"/>
  <c r="G218" i="13"/>
  <c r="I218" i="13"/>
  <c r="K218" i="13"/>
  <c r="M218" i="13"/>
  <c r="O218" i="13"/>
  <c r="Q218" i="13"/>
  <c r="V218" i="13"/>
  <c r="G220" i="13"/>
  <c r="M220" i="13" s="1"/>
  <c r="I220" i="13"/>
  <c r="K220" i="13"/>
  <c r="O220" i="13"/>
  <c r="Q220" i="13"/>
  <c r="V220" i="13"/>
  <c r="G222" i="13"/>
  <c r="I222" i="13"/>
  <c r="K222" i="13"/>
  <c r="M222" i="13"/>
  <c r="O222" i="13"/>
  <c r="Q222" i="13"/>
  <c r="V222" i="13"/>
  <c r="G224" i="13"/>
  <c r="M224" i="13" s="1"/>
  <c r="I224" i="13"/>
  <c r="K224" i="13"/>
  <c r="O224" i="13"/>
  <c r="Q224" i="13"/>
  <c r="V224" i="13"/>
  <c r="G226" i="13"/>
  <c r="I226" i="13"/>
  <c r="K226" i="13"/>
  <c r="M226" i="13"/>
  <c r="O226" i="13"/>
  <c r="Q226" i="13"/>
  <c r="V226" i="13"/>
  <c r="G228" i="13"/>
  <c r="M228" i="13" s="1"/>
  <c r="I228" i="13"/>
  <c r="K228" i="13"/>
  <c r="O228" i="13"/>
  <c r="Q228" i="13"/>
  <c r="V228" i="13"/>
  <c r="G230" i="13"/>
  <c r="I230" i="13"/>
  <c r="K230" i="13"/>
  <c r="M230" i="13"/>
  <c r="O230" i="13"/>
  <c r="Q230" i="13"/>
  <c r="V230" i="13"/>
  <c r="G232" i="13"/>
  <c r="M232" i="13" s="1"/>
  <c r="I232" i="13"/>
  <c r="K232" i="13"/>
  <c r="O232" i="13"/>
  <c r="Q232" i="13"/>
  <c r="V232" i="13"/>
  <c r="I234" i="13"/>
  <c r="G235" i="13"/>
  <c r="G234" i="13" s="1"/>
  <c r="I235" i="13"/>
  <c r="K235" i="13"/>
  <c r="K234" i="13" s="1"/>
  <c r="O235" i="13"/>
  <c r="O234" i="13" s="1"/>
  <c r="Q235" i="13"/>
  <c r="V235" i="13"/>
  <c r="V234" i="13" s="1"/>
  <c r="G240" i="13"/>
  <c r="I240" i="13"/>
  <c r="K240" i="13"/>
  <c r="M240" i="13"/>
  <c r="O240" i="13"/>
  <c r="Q240" i="13"/>
  <c r="V240" i="13"/>
  <c r="G245" i="13"/>
  <c r="M245" i="13" s="1"/>
  <c r="I245" i="13"/>
  <c r="K245" i="13"/>
  <c r="O245" i="13"/>
  <c r="Q245" i="13"/>
  <c r="V245" i="13"/>
  <c r="G250" i="13"/>
  <c r="I250" i="13"/>
  <c r="K250" i="13"/>
  <c r="M250" i="13"/>
  <c r="O250" i="13"/>
  <c r="Q250" i="13"/>
  <c r="Q234" i="13" s="1"/>
  <c r="V250" i="13"/>
  <c r="G254" i="13"/>
  <c r="I254" i="13"/>
  <c r="K254" i="13"/>
  <c r="M254" i="13"/>
  <c r="O254" i="13"/>
  <c r="Q254" i="13"/>
  <c r="V254" i="13"/>
  <c r="G258" i="13"/>
  <c r="I258" i="13"/>
  <c r="K258" i="13"/>
  <c r="M258" i="13"/>
  <c r="O258" i="13"/>
  <c r="Q258" i="13"/>
  <c r="V258" i="13"/>
  <c r="G262" i="13"/>
  <c r="M262" i="13" s="1"/>
  <c r="I262" i="13"/>
  <c r="K262" i="13"/>
  <c r="O262" i="13"/>
  <c r="Q262" i="13"/>
  <c r="V262" i="13"/>
  <c r="AE267" i="13"/>
  <c r="AF267" i="13"/>
  <c r="G38" i="12"/>
  <c r="Q8" i="12"/>
  <c r="G9" i="12"/>
  <c r="M9" i="12" s="1"/>
  <c r="I9" i="12"/>
  <c r="K9" i="12"/>
  <c r="K8" i="12" s="1"/>
  <c r="O9" i="12"/>
  <c r="O8" i="12" s="1"/>
  <c r="Q9" i="12"/>
  <c r="V9" i="12"/>
  <c r="V8" i="12" s="1"/>
  <c r="G10" i="12"/>
  <c r="I10" i="12"/>
  <c r="K10" i="12"/>
  <c r="M10" i="12"/>
  <c r="O10" i="12"/>
  <c r="Q10" i="12"/>
  <c r="V10" i="12"/>
  <c r="G11" i="12"/>
  <c r="G8" i="12" s="1"/>
  <c r="I11" i="12"/>
  <c r="K11" i="12"/>
  <c r="O11" i="12"/>
  <c r="Q11" i="12"/>
  <c r="V11" i="12"/>
  <c r="G12" i="12"/>
  <c r="I12" i="12"/>
  <c r="I8" i="12" s="1"/>
  <c r="K12" i="12"/>
  <c r="M12" i="12"/>
  <c r="O12" i="12"/>
  <c r="Q12" i="12"/>
  <c r="V12" i="12"/>
  <c r="K13" i="12"/>
  <c r="G14" i="12"/>
  <c r="I14" i="12"/>
  <c r="I13" i="12" s="1"/>
  <c r="K14" i="12"/>
  <c r="M14" i="12"/>
  <c r="O14" i="12"/>
  <c r="O13" i="12" s="1"/>
  <c r="Q14" i="12"/>
  <c r="V14" i="12"/>
  <c r="G15" i="12"/>
  <c r="G13" i="12" s="1"/>
  <c r="I15" i="12"/>
  <c r="K15" i="12"/>
  <c r="O15" i="12"/>
  <c r="Q15" i="12"/>
  <c r="V15" i="12"/>
  <c r="G16" i="12"/>
  <c r="M16" i="12" s="1"/>
  <c r="I16" i="12"/>
  <c r="K16" i="12"/>
  <c r="O16" i="12"/>
  <c r="Q16" i="12"/>
  <c r="Q13" i="12" s="1"/>
  <c r="V16" i="12"/>
  <c r="G17" i="12"/>
  <c r="M17" i="12" s="1"/>
  <c r="I17" i="12"/>
  <c r="K17" i="12"/>
  <c r="O17" i="12"/>
  <c r="Q17" i="12"/>
  <c r="V17" i="12"/>
  <c r="V13" i="12" s="1"/>
  <c r="G18" i="12"/>
  <c r="I18" i="12"/>
  <c r="K18" i="12"/>
  <c r="M18" i="12"/>
  <c r="O18" i="12"/>
  <c r="Q18" i="12"/>
  <c r="V18" i="12"/>
  <c r="G19" i="12"/>
  <c r="M19" i="12" s="1"/>
  <c r="I19" i="12"/>
  <c r="K19" i="12"/>
  <c r="O19" i="12"/>
  <c r="Q19" i="12"/>
  <c r="V19" i="12"/>
  <c r="G21" i="12"/>
  <c r="G20" i="12" s="1"/>
  <c r="I21" i="12"/>
  <c r="K21" i="12"/>
  <c r="K20" i="12" s="1"/>
  <c r="O21" i="12"/>
  <c r="Q21" i="12"/>
  <c r="V21" i="12"/>
  <c r="V20" i="12" s="1"/>
  <c r="G22" i="12"/>
  <c r="I22" i="12"/>
  <c r="K22" i="12"/>
  <c r="M22" i="12"/>
  <c r="O22" i="12"/>
  <c r="Q22" i="12"/>
  <c r="V22" i="12"/>
  <c r="G23" i="12"/>
  <c r="M23" i="12" s="1"/>
  <c r="I23" i="12"/>
  <c r="K23" i="12"/>
  <c r="O23" i="12"/>
  <c r="O20" i="12" s="1"/>
  <c r="Q23" i="12"/>
  <c r="V23" i="12"/>
  <c r="G24" i="12"/>
  <c r="I24" i="12"/>
  <c r="K24" i="12"/>
  <c r="M24" i="12"/>
  <c r="O24" i="12"/>
  <c r="Q24" i="12"/>
  <c r="Q20" i="12" s="1"/>
  <c r="V24" i="12"/>
  <c r="G25" i="12"/>
  <c r="M25" i="12" s="1"/>
  <c r="I25" i="12"/>
  <c r="K25" i="12"/>
  <c r="O25" i="12"/>
  <c r="Q25" i="12"/>
  <c r="V25" i="12"/>
  <c r="G26" i="12"/>
  <c r="I26" i="12"/>
  <c r="K26" i="12"/>
  <c r="M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I20" i="12" s="1"/>
  <c r="K28" i="12"/>
  <c r="O28" i="12"/>
  <c r="Q28" i="12"/>
  <c r="V28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Q36" i="12"/>
  <c r="V36" i="12"/>
  <c r="AE38" i="12"/>
  <c r="AF38" i="12"/>
  <c r="I20" i="1"/>
  <c r="I19" i="1"/>
  <c r="I18" i="1"/>
  <c r="I17" i="1"/>
  <c r="G49" i="1"/>
  <c r="G25" i="1" s="1"/>
  <c r="A25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I16" i="1" l="1"/>
  <c r="I21" i="1" s="1"/>
  <c r="I93" i="1"/>
  <c r="J92" i="1" s="1"/>
  <c r="H47" i="1"/>
  <c r="I47" i="1" s="1"/>
  <c r="A26" i="1"/>
  <c r="G26" i="1"/>
  <c r="G23" i="1"/>
  <c r="G28" i="1"/>
  <c r="H39" i="1"/>
  <c r="I39" i="1" s="1"/>
  <c r="I49" i="1" s="1"/>
  <c r="J44" i="1" s="1" a="1"/>
  <c r="J44" i="1" s="1"/>
  <c r="M117" i="16"/>
  <c r="M49" i="16"/>
  <c r="M162" i="16"/>
  <c r="M136" i="16"/>
  <c r="M149" i="16"/>
  <c r="M83" i="16"/>
  <c r="G149" i="16"/>
  <c r="G67" i="16"/>
  <c r="G49" i="16"/>
  <c r="G136" i="16"/>
  <c r="M78" i="16"/>
  <c r="M77" i="16" s="1"/>
  <c r="M42" i="16"/>
  <c r="M27" i="16" s="1"/>
  <c r="M9" i="16"/>
  <c r="M8" i="16" s="1"/>
  <c r="AF195" i="16"/>
  <c r="M39" i="15"/>
  <c r="M8" i="15"/>
  <c r="M23" i="15"/>
  <c r="M21" i="15" s="1"/>
  <c r="AF47" i="15"/>
  <c r="M81" i="14"/>
  <c r="M64" i="14"/>
  <c r="M89" i="14"/>
  <c r="G64" i="14"/>
  <c r="G50" i="14"/>
  <c r="AF96" i="14"/>
  <c r="M55" i="14"/>
  <c r="M54" i="14" s="1"/>
  <c r="G81" i="14"/>
  <c r="M11" i="14"/>
  <c r="M8" i="14" s="1"/>
  <c r="M83" i="13"/>
  <c r="M44" i="13"/>
  <c r="M195" i="13"/>
  <c r="M182" i="13"/>
  <c r="M173" i="13"/>
  <c r="M189" i="13"/>
  <c r="M168" i="13"/>
  <c r="M108" i="13"/>
  <c r="G44" i="13"/>
  <c r="M235" i="13"/>
  <c r="M234" i="13" s="1"/>
  <c r="G195" i="13"/>
  <c r="M164" i="13"/>
  <c r="M163" i="13" s="1"/>
  <c r="M133" i="13"/>
  <c r="M132" i="13" s="1"/>
  <c r="G129" i="13"/>
  <c r="G102" i="13"/>
  <c r="M68" i="13"/>
  <c r="M67" i="13" s="1"/>
  <c r="G65" i="13"/>
  <c r="G83" i="13"/>
  <c r="M208" i="13"/>
  <c r="M207" i="13" s="1"/>
  <c r="M123" i="13"/>
  <c r="M120" i="13" s="1"/>
  <c r="M14" i="13"/>
  <c r="M8" i="13" s="1"/>
  <c r="M78" i="13"/>
  <c r="M77" i="13" s="1"/>
  <c r="M21" i="12"/>
  <c r="M20" i="12" s="1"/>
  <c r="M15" i="12"/>
  <c r="M13" i="12" s="1"/>
  <c r="M11" i="12"/>
  <c r="M8" i="12" s="1"/>
  <c r="H49" i="1"/>
  <c r="J28" i="1"/>
  <c r="J26" i="1"/>
  <c r="G38" i="1"/>
  <c r="F38" i="1"/>
  <c r="J23" i="1"/>
  <c r="J24" i="1"/>
  <c r="J25" i="1"/>
  <c r="J27" i="1"/>
  <c r="E24" i="1"/>
  <c r="E26" i="1"/>
  <c r="J75" i="1" l="1"/>
  <c r="J82" i="1"/>
  <c r="J57" i="1"/>
  <c r="J67" i="1"/>
  <c r="J69" i="1"/>
  <c r="J65" i="1"/>
  <c r="J74" i="1"/>
  <c r="J88" i="1"/>
  <c r="J59" i="1"/>
  <c r="J61" i="1"/>
  <c r="J90" i="1"/>
  <c r="J66" i="1"/>
  <c r="J60" i="1"/>
  <c r="J80" i="1"/>
  <c r="J91" i="1"/>
  <c r="J76" i="1"/>
  <c r="J72" i="1"/>
  <c r="J83" i="1"/>
  <c r="J89" i="1"/>
  <c r="J68" i="1"/>
  <c r="J70" i="1"/>
  <c r="J64" i="1"/>
  <c r="J77" i="1"/>
  <c r="J86" i="1"/>
  <c r="J62" i="1"/>
  <c r="J78" i="1"/>
  <c r="J71" i="1"/>
  <c r="J81" i="1"/>
  <c r="J87" i="1"/>
  <c r="J58" i="1"/>
  <c r="J84" i="1"/>
  <c r="J63" i="1"/>
  <c r="J73" i="1"/>
  <c r="J79" i="1"/>
  <c r="J85" i="1"/>
  <c r="J56" i="1"/>
  <c r="J40" i="1" a="1"/>
  <c r="J40" i="1" s="1"/>
  <c r="J45" i="1" a="1"/>
  <c r="J45" i="1" s="1"/>
  <c r="J39" i="1" a="1"/>
  <c r="J39" i="1" s="1"/>
  <c r="J49" i="1" s="1"/>
  <c r="J43" i="1" a="1"/>
  <c r="J43" i="1" s="1"/>
  <c r="J47" i="1" a="1"/>
  <c r="J47" i="1" s="1"/>
  <c r="J48" i="1" a="1"/>
  <c r="J48" i="1" s="1"/>
  <c r="J46" i="1" a="1"/>
  <c r="J46" i="1" s="1"/>
  <c r="J41" i="1" a="1"/>
  <c r="J41" i="1" s="1"/>
  <c r="J42" i="1" a="1"/>
  <c r="J42" i="1" s="1"/>
  <c r="A23" i="1"/>
  <c r="J93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Martin Zelinger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Martin Zelinger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Martin Zelinger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Martin Zelinger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Martin Zelinger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<sst xmlns="http://schemas.openxmlformats.org/spreadsheetml/2006/main" count="3505" uniqueCount="984">
  <si>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</si>
  <si>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</si>
  <si>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</si>
  <si>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</si>
  <si>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</si>
  <si>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</si>
  <si>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</si>
  <si>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</si>
  <si>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</si>
  <si>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</si>
  <si>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</si>
  <si>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</si>
  <si>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</si>
  <si>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</si>
  <si>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</si>
  <si>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</si>
  <si>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</si>
  <si>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</si>
  <si>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</si>
  <si>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</si>
  <si>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</si>
  <si>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</si>
  <si>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</si>
  <si>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</si>
  <si>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</si>
  <si>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</si>
  <si>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</si>
  <si>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</si>
  <si>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</si>
  <si>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</si>
  <si>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</si>
  <si>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</si>
  <si>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</si>
  <si>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</si>
  <si>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</si>
  <si>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</si>
  <si>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</si>
  <si>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</si>
  <si>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</si>
  <si>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</si>
  <si>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</si>
  <si>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</si>
  <si>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</si>
  <si>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2019/SP_2_1</t>
  </si>
  <si>
    <t>Větrník Třebíč - Borovina - Dokumentace pro provádění stavby</t>
  </si>
  <si>
    <t>Stavba</t>
  </si>
  <si>
    <t>Ostatní a vedlejší náklady</t>
  </si>
  <si>
    <t>01</t>
  </si>
  <si>
    <t>VRN</t>
  </si>
  <si>
    <t>Stavební objekt</t>
  </si>
  <si>
    <t>Investiční celek</t>
  </si>
  <si>
    <t>Architektonicko-stavební řešení</t>
  </si>
  <si>
    <t>02</t>
  </si>
  <si>
    <t>Silnoproud</t>
  </si>
  <si>
    <t>03</t>
  </si>
  <si>
    <t>Slaboproud</t>
  </si>
  <si>
    <t>Neinvestiční celek</t>
  </si>
  <si>
    <t>Celkem za stavbu</t>
  </si>
  <si>
    <t>CZK</t>
  </si>
  <si>
    <t>Rekapitulace dílů</t>
  </si>
  <si>
    <t>Typ dílu</t>
  </si>
  <si>
    <t>_1</t>
  </si>
  <si>
    <t>ELEKTROMONTÁŽE SILNOPROUD - MATERIÁL NOSNÝ</t>
  </si>
  <si>
    <t>_2</t>
  </si>
  <si>
    <t>SVÍTIDLA VČ. ZDROJŮ</t>
  </si>
  <si>
    <t>Trubkování</t>
  </si>
  <si>
    <t>_3</t>
  </si>
  <si>
    <t>ELEKTROMONTÁŽE SILNOPROUD - MONTÁŽNÍ PRÁCE</t>
  </si>
  <si>
    <t>_4</t>
  </si>
  <si>
    <t>RE - elektroměrový pilíř</t>
  </si>
  <si>
    <t>_5</t>
  </si>
  <si>
    <t>RMS1</t>
  </si>
  <si>
    <t>_6</t>
  </si>
  <si>
    <t>DOPRAVA</t>
  </si>
  <si>
    <t>_8</t>
  </si>
  <si>
    <t>HZS - PRÁCE NEZAHRNUTNÉ DO MONTÁŽNÍHO CENÍKU</t>
  </si>
  <si>
    <t>_9</t>
  </si>
  <si>
    <t>HZS - REVIZE</t>
  </si>
  <si>
    <t>0</t>
  </si>
  <si>
    <t>Nepřiřazený díl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</si>
  <si>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</si>
  <si>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</si>
  <si>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</si>
  <si>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</si>
  <si>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</si>
  <si>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</si>
  <si>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</si>
  <si>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</si>
  <si>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</si>
  <si>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</si>
  <si>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</si>
  <si>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</si>
  <si>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</si>
  <si>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</si>
  <si>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</si>
  <si>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</si>
  <si>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</si>
  <si>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</si>
  <si>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93</t>
  </si>
  <si>
    <t>Dokončovací práce inženýrských staveb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</si>
  <si>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</si>
  <si>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</si>
  <si>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</si>
  <si>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</si>
  <si>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</si>
  <si>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</si>
  <si>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</si>
  <si>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</si>
  <si>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</si>
  <si>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</si>
  <si>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762</t>
  </si>
  <si>
    <t>Konstrukce tesařské</t>
  </si>
  <si>
    <t>765</t>
  </si>
  <si>
    <t>Krytiny tvrdé</t>
  </si>
  <si>
    <t>766</t>
  </si>
  <si>
    <t>Konstrukce truhlářské</t>
  </si>
  <si>
    <t>767</t>
  </si>
  <si>
    <t>Konstrukce zámečnické</t>
  </si>
  <si>
    <t>772</t>
  </si>
  <si>
    <t>Kamenné  dlažby</t>
  </si>
  <si>
    <t>783</t>
  </si>
  <si>
    <t>Nátěry</t>
  </si>
  <si>
    <t>784</t>
  </si>
  <si>
    <t>Malby</t>
  </si>
  <si>
    <t>799</t>
  </si>
  <si>
    <t>Ostatní</t>
  </si>
  <si>
    <t>M32</t>
  </si>
  <si>
    <t>Montáž a dodávka elektropohonu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</si>
  <si>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</si>
  <si>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</si>
  <si>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</si>
  <si>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</si>
  <si>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</si>
  <si>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</si>
  <si>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</si>
  <si>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</si>
  <si>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00</t>
  </si>
  <si>
    <t>Vedlejší a ostatní náklady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</si>
  <si>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</si>
  <si>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</si>
  <si>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</si>
  <si>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</si>
  <si>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</si>
  <si>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</si>
  <si>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</si>
  <si>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</si>
  <si>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</si>
  <si>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</si>
  <si>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</si>
  <si>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</si>
  <si>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</si>
  <si>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</si>
  <si>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</si>
  <si>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</si>
  <si>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</si>
  <si>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</si>
  <si>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</si>
  <si>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</si>
  <si>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</si>
  <si>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</si>
  <si>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</si>
  <si>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</si>
  <si>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</si>
  <si>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</si>
  <si>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 R</t>
  </si>
  <si>
    <t xml:space="preserve">Geodetické práce </t>
  </si>
  <si>
    <t>Soubor</t>
  </si>
  <si>
    <t>Vlastní</t>
  </si>
  <si>
    <t>Indiv</t>
  </si>
  <si>
    <t>POL99_8</t>
  </si>
  <si>
    <t>005122 R</t>
  </si>
  <si>
    <t>Provozní vlivy</t>
  </si>
  <si>
    <t>00523  R</t>
  </si>
  <si>
    <t>Zkoušky a revize</t>
  </si>
  <si>
    <t>00524 R</t>
  </si>
  <si>
    <t>Předání a převzetí díla</t>
  </si>
  <si>
    <t>005111020R</t>
  </si>
  <si>
    <t>Vytyčení stavby</t>
  </si>
  <si>
    <t>005111021R</t>
  </si>
  <si>
    <t>Vytyčení inženýrských sítí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</si>
  <si>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</si>
  <si>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</si>
  <si>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</si>
  <si>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</si>
  <si>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</si>
  <si>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</si>
  <si>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</si>
  <si>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</si>
  <si>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10000</t>
  </si>
  <si>
    <t>Rozšířený restaurátorský průzkum</t>
  </si>
  <si>
    <t>soubor</t>
  </si>
  <si>
    <t>Kalkul</t>
  </si>
  <si>
    <t>Práce</t>
  </si>
  <si>
    <t>POL1_</t>
  </si>
  <si>
    <t>10001</t>
  </si>
  <si>
    <t>Dokumentace nálezů</t>
  </si>
  <si>
    <t>10002</t>
  </si>
  <si>
    <t>Vytvoření vzorového dílu</t>
  </si>
  <si>
    <t>10003</t>
  </si>
  <si>
    <t>Vypracování restaurátorské dokumentace</t>
  </si>
  <si>
    <t>10004</t>
  </si>
  <si>
    <t>Analytická prezentace barevných vrstev na stěných 2.NP</t>
  </si>
  <si>
    <t>10005</t>
  </si>
  <si>
    <t>Analytická prezentace barevných vrstev na dřevěné příčce</t>
  </si>
  <si>
    <t>10007</t>
  </si>
  <si>
    <t>Zpracování provozního řádu</t>
  </si>
  <si>
    <t>004111020R</t>
  </si>
  <si>
    <t>Vypracování dílenské projektové dokumentace</t>
  </si>
  <si>
    <t>Jedná se o dílenskou dokumentaci</t>
  </si>
  <si>
    <t>POP</t>
  </si>
  <si>
    <t>005211010R</t>
  </si>
  <si>
    <t>Předání a převzetí staveniště</t>
  </si>
  <si>
    <t>005211030R</t>
  </si>
  <si>
    <t xml:space="preserve">Dočasná dopravní opatření 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</si>
  <si>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</si>
  <si>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</si>
  <si>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</si>
  <si>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</si>
  <si>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005241010R</t>
  </si>
  <si>
    <t xml:space="preserve">Dokumentace skutečného provedení </t>
  </si>
  <si>
    <t>005261010R</t>
  </si>
  <si>
    <t>Pojištění dodavatele a pojištění díla</t>
  </si>
  <si>
    <t>005261020R</t>
  </si>
  <si>
    <t>Bankovní záruky</t>
  </si>
  <si>
    <t>SUM</t>
  </si>
  <si>
    <t>END</t>
  </si>
  <si>
    <t>Položkový soupis prací a dodávek</t>
  </si>
  <si>
    <t>Zemní práce</t>
  </si>
  <si>
    <t>131201119R00</t>
  </si>
  <si>
    <t xml:space="preserve">Hloubení nezapažených jam a zářezů příplatek za lepivost, v hornině 3,  </t>
  </si>
  <si>
    <t>m3</t>
  </si>
  <si>
    <t>800-1</t>
  </si>
  <si>
    <t>RTS 20/ I</t>
  </si>
  <si>
    <t>RTS 19/ II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</si>
  <si>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</si>
  <si>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SPI</t>
  </si>
  <si>
    <t>Odkaz na mn. položky pořadí 2 : 14,09800</t>
  </si>
  <si>
    <t>VV</t>
  </si>
  <si>
    <t>Odkaz na mn. položky pořadí 4 : 4,11000</t>
  </si>
  <si>
    <t>Odkaz na mn. položky pořadí 3 : 1,50000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</si>
  <si>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</si>
  <si>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</si>
  <si>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</si>
  <si>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odkopání horniny nad vstupem : 6,7</t>
  </si>
  <si>
    <t>Výkop kolem větrníku - drenáž : (10,7+3)*0,9*0,6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</si>
  <si>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</si>
  <si>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</si>
  <si>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</si>
  <si>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Vsakovací jáma : 1*1*1,5</t>
  </si>
  <si>
    <t>139711101R00</t>
  </si>
  <si>
    <t>Vykopávka v uzavřených prostorách v hornině 1-4</t>
  </si>
  <si>
    <t>s naložením výkopku na dopravní prostředek</t>
  </si>
  <si>
    <t>Vykopávka v 1.PP : 27,4*0,15</t>
  </si>
  <si>
    <t>167101101R00</t>
  </si>
  <si>
    <t>Nakládání, skládání, překládání neulehlého výkopku nakládání výkopku_x000D_
 do 100 m3, z horniny 1 až 4</t>
  </si>
  <si>
    <t>181006116R00</t>
  </si>
  <si>
    <t>Rozprostření zemin schopných zúrodnění sklon svahu do 1:5, tloušťka přes 400 do 500 mm</t>
  </si>
  <si>
    <t>m2</t>
  </si>
  <si>
    <t>823-2</t>
  </si>
  <si>
    <t>v rovině a ve sklonu do 1:5</t>
  </si>
  <si>
    <t>ve sklonu přes 1:5</t>
  </si>
  <si>
    <t>plocha nad vstupem : 4,4</t>
  </si>
  <si>
    <t>na vsakovací jámu : 0,5*1*1</t>
  </si>
  <si>
    <t>na vnější drenáž : (10,7+3)*0,7*0,2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</si>
  <si>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</si>
  <si>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</si>
  <si>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</si>
  <si>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</si>
  <si>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Vyrovnání terénu kolem větrníku : 205</t>
  </si>
  <si>
    <t>199000002R00</t>
  </si>
  <si>
    <t>Poplatky za skládku horniny 1- 4</t>
  </si>
  <si>
    <t>Odkaz na mn. položky pořadí 5 : 19,70800</t>
  </si>
  <si>
    <t>460600001RT2</t>
  </si>
  <si>
    <t>Naložení a odvoz zeminy, odvoz na vzdálenost 1000 m</t>
  </si>
  <si>
    <t>460600002R00</t>
  </si>
  <si>
    <t>Příplatek za odvoz za každých dalších 1000 m</t>
  </si>
  <si>
    <t>19,708*15</t>
  </si>
  <si>
    <t>131222RZ</t>
  </si>
  <si>
    <t>Zpětný zásyp plochy nad vstupem</t>
  </si>
  <si>
    <t>212753214R00</t>
  </si>
  <si>
    <t>Plastové drenážní trubky montáž tuhé plastové drenážní trubky do rýhy, DN 100, bez lože</t>
  </si>
  <si>
    <t>m</t>
  </si>
  <si>
    <t>827-1</t>
  </si>
  <si>
    <t>Vnější drenáž : (10,7+3)*1,2</t>
  </si>
  <si>
    <t>273321321R00</t>
  </si>
  <si>
    <t>Beton základových desek železový třídy C 20/25</t>
  </si>
  <si>
    <t>801-1</t>
  </si>
  <si>
    <t>bez dodávky a uložení výztuže</t>
  </si>
  <si>
    <t>sp2 : 1,7*1,3*0,17</t>
  </si>
  <si>
    <t>273361921R00</t>
  </si>
  <si>
    <t>Výztuž základových desek ze svařovaných sítí</t>
  </si>
  <si>
    <t>t</t>
  </si>
  <si>
    <t>včetně distančních prvků</t>
  </si>
  <si>
    <t>sp2 : 3,03*1,7*1,3*0,001*3</t>
  </si>
  <si>
    <t>275311116R00</t>
  </si>
  <si>
    <t xml:space="preserve">Základové patky a bloky z BP beton C 16/20,  </t>
  </si>
  <si>
    <t>821-1</t>
  </si>
  <si>
    <t>ve výkopu zapaženém nebo nezapaženém, popř. nad terénem z betonu prostého, z cementů portladských a struskoportladských, z cementů síranovzdorných,</t>
  </si>
  <si>
    <t>základ pod wc : 1,5*1,5*0,3</t>
  </si>
  <si>
    <t>289970111R00</t>
  </si>
  <si>
    <t>Geotextílie separační, filtrační, zpevňující polypropylén, 300 g/m2</t>
  </si>
  <si>
    <t>800-2</t>
  </si>
  <si>
    <t>uvnitř objektu : 27,4</t>
  </si>
  <si>
    <t>289971212R00</t>
  </si>
  <si>
    <t>Zřízení vrstvy z geotextilie na upraveném povrchu sklon do 1:5, šířka přes 3 do 6 m</t>
  </si>
  <si>
    <t>vně objektu : (10,7+3)*0,5*2</t>
  </si>
  <si>
    <t>28611141.AR</t>
  </si>
  <si>
    <t>trubka plastová kanalizační PVC; hladká, s hrdlem; Sn 4 kN/m2; D = 110,0 mm; s = 3,20 mm; l = 1000,0 mm</t>
  </si>
  <si>
    <t>kus</t>
  </si>
  <si>
    <t>SPCM</t>
  </si>
  <si>
    <t>Specifikace</t>
  </si>
  <si>
    <t>POL3_</t>
  </si>
  <si>
    <t>69366204R</t>
  </si>
  <si>
    <t>geotextilie PES; funkce separační, ochranná, filtrační; plošná hmotnost 500 g/m2; tl. při 2 kPa 3,50 mm; tl. při 200 kPa 1,50 mm</t>
  </si>
  <si>
    <t>uvnitř objektu : 27,4*1,1</t>
  </si>
  <si>
    <t>vně objektu : (10,7+3)*0,5*2*1,1</t>
  </si>
  <si>
    <t>32721sS101</t>
  </si>
  <si>
    <t>Opěrná zeď sS/101 dle PD</t>
  </si>
  <si>
    <t>bm</t>
  </si>
  <si>
    <t>411354177R00</t>
  </si>
  <si>
    <t>Podpěrná konstrukce bednění stropů přes 20 do 30 kPa, - zřízení</t>
  </si>
  <si>
    <t>výšky do 4 m se zesílením dna bednění podle hodnoty zatížení betonovou směsí a výztuží. Bez pomocného lešení.</t>
  </si>
  <si>
    <t>Nad 1.PP : 25,3</t>
  </si>
  <si>
    <t>Nad 1.NP : 24,1</t>
  </si>
  <si>
    <t>411354178R00</t>
  </si>
  <si>
    <t>Podpěrná konstrukce bednění stropů přes 20 do 30 kPa, - odstranění</t>
  </si>
  <si>
    <t>25,3</t>
  </si>
  <si>
    <t>24,1</t>
  </si>
  <si>
    <t>43032sS102</t>
  </si>
  <si>
    <t>Řemeslná repase betonového schodiště z 30. let 20. stol. sS/102 - dle PD</t>
  </si>
  <si>
    <t>564251111R00</t>
  </si>
  <si>
    <t>Podklad nebo podsyp ze štěrkopísku tloušťka po zhutnění 150 mm</t>
  </si>
  <si>
    <t>822-1</t>
  </si>
  <si>
    <t>s rozprostřením, vlhčením a zhutněním</t>
  </si>
  <si>
    <t>podlaha 1.PP : 27,4</t>
  </si>
  <si>
    <t>567211205R00</t>
  </si>
  <si>
    <t>Podklad z prostého betonu třídy II., tloušťky 50 mm</t>
  </si>
  <si>
    <t>Pro vnější drenáž : (10,7+3)*0,5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</si>
  <si>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</si>
  <si>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</si>
  <si>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</si>
  <si>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</si>
  <si>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>1,3*1,7*0,07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</si>
  <si>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</si>
  <si>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</si>
  <si>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</si>
  <si>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násyp na vnější drenáž : (10,7+3)*0,5*0,5</t>
  </si>
  <si>
    <t>631571004R00</t>
  </si>
  <si>
    <t>Násyp pod podlahy z kameniva z kameniva_x000D_
 ze štěrkopísku 0-32 tř. I</t>
  </si>
  <si>
    <t>Skladba SP2 : 15,57*0,1</t>
  </si>
  <si>
    <t>632419102RT2</t>
  </si>
  <si>
    <t>Potěr ze suchých směsí cementová samonivelační podlahová stěrka, tloušťky 2 mm, bez penetrace</t>
  </si>
  <si>
    <t>s rozprostřením a uhlazením</t>
  </si>
  <si>
    <t>Speciální cementová samonivelační podlahová stěrka pro tloušťky 1-15 mm. Pouze pro vnitřní použití, vhodná pro podlahová vytápění, pro jemné vyrovnání nerovných podlah.</t>
  </si>
  <si>
    <t>1,3*1,7</t>
  </si>
  <si>
    <t>631571008N1</t>
  </si>
  <si>
    <t>Násyp z písku prosátého tl. 35 mm</t>
  </si>
  <si>
    <t>27,4</t>
  </si>
  <si>
    <t>631571008N2</t>
  </si>
  <si>
    <t>D+M Dlažba cihlová z CP 300*150*75 použitých, repasovaných včetně suchého spárování, prořezu, a řemeslného kladení</t>
  </si>
  <si>
    <t>894432111R00</t>
  </si>
  <si>
    <t>Osazení plastových šachet revizních průměr 315 mm</t>
  </si>
  <si>
    <t>28697100R</t>
  </si>
  <si>
    <t>dno šachetní přímý tok; PP; T1; DN = 356,0 mm; l = 524 mm; š = 370 mm; h = 239 mm; DN žlabu 110 mm</t>
  </si>
  <si>
    <t>938902121R00</t>
  </si>
  <si>
    <t>Čištění ploch dřevěných konstrukcí ocelovými kartáči</t>
  </si>
  <si>
    <t>801-5</t>
  </si>
  <si>
    <t>očištění záklopu nad 3.NP : 18,5</t>
  </si>
  <si>
    <t>965042141RT2</t>
  </si>
  <si>
    <t>Bourání podkladů pod dlažby nebo litých celistvých dlažeb a mazanin  betonových nebo z litého asfaltu, tloušťky do 100 mm, plochy přes 4 m2</t>
  </si>
  <si>
    <t>801-3</t>
  </si>
  <si>
    <t>Betonový podklad 1.PP : 27,4*0,1</t>
  </si>
  <si>
    <t>965042241RT1</t>
  </si>
  <si>
    <t>Bourání podkladů pod dlažby nebo litých celistvých dlažeb a mazanin  betonových nebo z litého asfaltu, tloušťky přes 100 mm, plochy přes 4 m2</t>
  </si>
  <si>
    <t>Beton nad záklopem 3.NP : 18,5*0,12</t>
  </si>
  <si>
    <t>964061131U1</t>
  </si>
  <si>
    <t>Uvolnění zhlaví trámu ze zdiva kamenného nebo smíšeného, o průřezu zhlaví do 0,05m2, (viz pozn. č.1 výkres D1.1.33-40)</t>
  </si>
  <si>
    <t>999281111R00</t>
  </si>
  <si>
    <t xml:space="preserve">Přesun hmot pro opravy a údržbu objektů pro opravy a údržbu dosavadních objektů včetně vnějších plášťů_x000D_
 výšky do 25 m,  </t>
  </si>
  <si>
    <t>801-4</t>
  </si>
  <si>
    <t>Přesun hmot</t>
  </si>
  <si>
    <t>POL7_</t>
  </si>
  <si>
    <t>oborů 801, 803, 811 a 812</t>
  </si>
  <si>
    <t xml:space="preserve">Hmotnosti z položek s pořadovými čísly: : </t>
  </si>
  <si>
    <t xml:space="preserve">13,14,15,16,17,18,19,20,21,23,24,25,26,27,28,29,30,31,33,37, : </t>
  </si>
  <si>
    <t>Součet: : 32,11920</t>
  </si>
  <si>
    <t>711111006RZ4</t>
  </si>
  <si>
    <t>Provedení izolace proti zemní vlhkosti natěradly za studena na ploše vodorovné asfaltovou penetrační suspenzí, včetně dodávky emulze 0,4 kg/m2</t>
  </si>
  <si>
    <t>800-711</t>
  </si>
  <si>
    <t>711131101RT2</t>
  </si>
  <si>
    <t>Provedení izolace proti zemní vlhkosti pásy na sucho vodorovná, 2 vrstvy, bez dodávky izolačních pásů</t>
  </si>
  <si>
    <t>62843024R</t>
  </si>
  <si>
    <t>pás izolační z modifikovaného asfaltu barva šedá; samolepicí; nosná vložka polyesterové rouno; horní strana posyp - břidlice; spodní strana PE fólie; tl. 4,0 mm</t>
  </si>
  <si>
    <t>62843027R</t>
  </si>
  <si>
    <t>pás izolační z modifikovaného asfaltu samolepicí; nosná vložka skelná tkanina; horní strana PE fólie, samolepicí pruh; spodní strana PE fólie, samolepicí vrstva; tl. 4,0 mm</t>
  </si>
  <si>
    <t>713511321RT1</t>
  </si>
  <si>
    <t>Izolace tepelné protipožárním nástřikem Nátěr protipožární dřeva stupeň hořlavosti C1</t>
  </si>
  <si>
    <t>800-713</t>
  </si>
  <si>
    <t>nátěr záklopu nad 3.NP : 18,5</t>
  </si>
  <si>
    <t>762331931R00</t>
  </si>
  <si>
    <t>Vázané konstrukce krovů vyřezání střešní vazby_x000D_
 průřezové plochy řeziva přes 224 do 288 cm2, délky vyřezané části krovu do 3 m</t>
  </si>
  <si>
    <t>800-762</t>
  </si>
  <si>
    <t>2,23</t>
  </si>
  <si>
    <t>2,69</t>
  </si>
  <si>
    <t>762831941R00</t>
  </si>
  <si>
    <t>Stropní trámy vyřezání části stropního trámu průřezové plochy řeziva do 450 cm2, délky vyřezané části stropního trámu do 3 m</t>
  </si>
  <si>
    <t>762837123RT5</t>
  </si>
  <si>
    <t>Stropní trámy cetodřevěný plátový spoj stropního trámu průřezové plochy řeziva nad 450 cm2, šestikolíkový spoj včetně 2 čepů (hmoždíků)</t>
  </si>
  <si>
    <t>762001001</t>
  </si>
  <si>
    <t>Vložení nového stropního trámu ozn. T24 dle PD (strop 3NP)</t>
  </si>
  <si>
    <t>kpl</t>
  </si>
  <si>
    <t>762001002</t>
  </si>
  <si>
    <t>Speciální řemeslná tesařská konstrukce vikýře</t>
  </si>
  <si>
    <t>762111251T1</t>
  </si>
  <si>
    <t>Nahrazení poškozených trámů novými</t>
  </si>
  <si>
    <t>ks</t>
  </si>
  <si>
    <t>krajní trámy nad 1.PP : 2</t>
  </si>
  <si>
    <t>762111251T10</t>
  </si>
  <si>
    <t>D+M Rám</t>
  </si>
  <si>
    <t>762111251T11</t>
  </si>
  <si>
    <t>D+M Kotvení</t>
  </si>
  <si>
    <t>762111251T13</t>
  </si>
  <si>
    <t>D+M Brzdové segmenty dle PD B1,B2,B3,B4</t>
  </si>
  <si>
    <t>762111251T14</t>
  </si>
  <si>
    <t>D+M ,,Drak''dle PD - B5</t>
  </si>
  <si>
    <t>762111251T15</t>
  </si>
  <si>
    <t>D+M Ovládací táhlo dle PD - B6</t>
  </si>
  <si>
    <t>762111251T16</t>
  </si>
  <si>
    <t>D+M Táhlo brzdy dle PD - B7</t>
  </si>
  <si>
    <t>762111251T17</t>
  </si>
  <si>
    <t>D+M Sloupek - dle PD - B8</t>
  </si>
  <si>
    <t>762111251T18</t>
  </si>
  <si>
    <t>D+M Bubnový naviják - dle PD - B9</t>
  </si>
  <si>
    <t>762111251T2</t>
  </si>
  <si>
    <t>D+M Tesařský val - hřídel - vyschlý dub - sekernickým způsobem</t>
  </si>
  <si>
    <t>762111251T3</t>
  </si>
  <si>
    <t>D+M Kování, čep, 10x obruče a svorníky - mat. dle PD ( hřídel - sekernickým způsobem )</t>
  </si>
  <si>
    <t>762111251T4</t>
  </si>
  <si>
    <t>D+M Okování čepem a obručení, prodlabání pro ramena a pro perutě v hlavě kulacení pro ložisko, ( hřídel - sekernickým způsobem ) - mat. dle PD</t>
  </si>
  <si>
    <t>762111251T5</t>
  </si>
  <si>
    <t>D+M Paleční kolo - mat. dle PD, svorníky a kolíky ( hřídel - sekernickým způsobem )</t>
  </si>
  <si>
    <t>762111251T6</t>
  </si>
  <si>
    <t>Výroba, šablony, palce ( hřídel - sekernickým způsobem )  - mat. dle PD</t>
  </si>
  <si>
    <t>762111251T7</t>
  </si>
  <si>
    <t>D+M cévové kolo- materiál, kování, soustružení díry a drážek a výroba  - mat. dle PD</t>
  </si>
  <si>
    <t>762111251T8</t>
  </si>
  <si>
    <t>D+M Perutě - 4x, - mat. dle PD na stopky, příložky a kostru peření, kování a svorníky, laťová kostra peření, výroba ( sekernickým způsobem )</t>
  </si>
  <si>
    <t>762111251T9</t>
  </si>
  <si>
    <t>D+M přední a zadní ložiska - mat. dle PD</t>
  </si>
  <si>
    <t>998762103R00</t>
  </si>
  <si>
    <t>Přesun hmot pro konstrukce tesařské v objektech výšky do 24 m</t>
  </si>
  <si>
    <t>50 m vodorovně</t>
  </si>
  <si>
    <t xml:space="preserve">44,45,46, : </t>
  </si>
  <si>
    <t>Součet: : 0,01244</t>
  </si>
  <si>
    <t>765559121R00</t>
  </si>
  <si>
    <t>Krytina z dřevěného šindele na pero a drážku, ploch rovných, dvojité krytí, montáž bez dodávky šindele</t>
  </si>
  <si>
    <t>800-765</t>
  </si>
  <si>
    <t>vikýř : 6,4</t>
  </si>
  <si>
    <t>60592120R</t>
  </si>
  <si>
    <t>šindel dřevěný smrk; rovný; krytí jednoduché; impregnovaný; š = 60 až 150 mm; l = 500,0 mm; tl. 22,00 mm; P+D</t>
  </si>
  <si>
    <t>6,4*1,2</t>
  </si>
  <si>
    <t>766001</t>
  </si>
  <si>
    <t>Vstupní dveře sTDL-S/001</t>
  </si>
  <si>
    <t>766009</t>
  </si>
  <si>
    <t>Vstupní dveře sTDL/101</t>
  </si>
  <si>
    <t>998766202R00</t>
  </si>
  <si>
    <t>Přesun hmot pro konstrukce truhlářské v objektech výšky do 12 m</t>
  </si>
  <si>
    <t>800-766</t>
  </si>
  <si>
    <t>767017</t>
  </si>
  <si>
    <t>Nová kovářská mříž nZ/001</t>
  </si>
  <si>
    <t>767018</t>
  </si>
  <si>
    <t>Nový kryt rozvaděče nZ/101</t>
  </si>
  <si>
    <t>767019</t>
  </si>
  <si>
    <t>Nové ocelové madlo nZ/102</t>
  </si>
  <si>
    <t>767020</t>
  </si>
  <si>
    <t>Nové ocelové madlo nZ/201</t>
  </si>
  <si>
    <t>767021</t>
  </si>
  <si>
    <t>Nové ocelové HEB nosníky s ocelovým plátem nZ/401</t>
  </si>
  <si>
    <t>767022</t>
  </si>
  <si>
    <t>Ocelový kryt pohonného ústrojí</t>
  </si>
  <si>
    <t>998767202R00</t>
  </si>
  <si>
    <t>Přesun hmot pro kovové stavební doplňk. konstrukce v objektech výšky do 12 m</t>
  </si>
  <si>
    <t>800-767</t>
  </si>
  <si>
    <t>772501111D1</t>
  </si>
  <si>
    <t>Kladení kamenná žulová dlažby, kostky 10/10/10</t>
  </si>
  <si>
    <t>Dlažba kolem větrníku : 17,3*0,9</t>
  </si>
  <si>
    <t>772501111D2</t>
  </si>
  <si>
    <t>Cementopískové lože tl. 50mm</t>
  </si>
  <si>
    <t>15,57</t>
  </si>
  <si>
    <t>998772201R00</t>
  </si>
  <si>
    <t>Přesun hmot pro kamenné dlažby, obklady schodišťových stupňů a soklů v objektech výšky do 6 m</t>
  </si>
  <si>
    <t>800-782</t>
  </si>
  <si>
    <t>783782221R00</t>
  </si>
  <si>
    <t>Nátěry tesařských konstrukcí ochranné biocidní (proti hmyzu), dvojnásobné</t>
  </si>
  <si>
    <t>800-783</t>
  </si>
  <si>
    <t>protihnilobné, protiplísňové proti ohni a škůdcům</t>
  </si>
  <si>
    <t>včetně montáže, dodávky a demontáže lešení.</t>
  </si>
  <si>
    <t>Nátěry pro tesařskou konstrukci valu a peruti : 360</t>
  </si>
  <si>
    <t>78311011N1</t>
  </si>
  <si>
    <t>D+M Ošetření podlahy trojnásobným hydrofobizačním nátěrem - cihelná dlažba</t>
  </si>
  <si>
    <t>7990020</t>
  </si>
  <si>
    <t>Tabulky úniku - dodání, včetně připevnění</t>
  </si>
  <si>
    <t>79901sO/001</t>
  </si>
  <si>
    <t>Komín sO/001</t>
  </si>
  <si>
    <t>79901sS/001</t>
  </si>
  <si>
    <t>Betonový schod sS/001</t>
  </si>
  <si>
    <t>79901sS/002</t>
  </si>
  <si>
    <t>Betonový schod sS/002</t>
  </si>
  <si>
    <t>79901sS/003</t>
  </si>
  <si>
    <t>Betonový schod sS/003</t>
  </si>
  <si>
    <t>79901sS/004</t>
  </si>
  <si>
    <t>Betonový schod sS/004</t>
  </si>
  <si>
    <t>79901SS1</t>
  </si>
  <si>
    <t>D+M WC Buňka dle PD</t>
  </si>
  <si>
    <t>79901SS2</t>
  </si>
  <si>
    <t>D+M Lavička</t>
  </si>
  <si>
    <t>79901SS3</t>
  </si>
  <si>
    <t>D+M Venkovní koš</t>
  </si>
  <si>
    <t>79901SS4</t>
  </si>
  <si>
    <t>D+M Kryt na rozvaděč</t>
  </si>
  <si>
    <t>79901SS5</t>
  </si>
  <si>
    <t>D+M Hasičský přístroj dle PBŘ</t>
  </si>
  <si>
    <t>M32111R01</t>
  </si>
  <si>
    <t>Konstrukce + výkresová výrobní dokumentace</t>
  </si>
  <si>
    <t>Dle PD ,,Hnací mechanismus pohonu lopatkového kola''</t>
  </si>
  <si>
    <t>M32111R02</t>
  </si>
  <si>
    <t>Převodovka, El. motor, FM</t>
  </si>
  <si>
    <t>M32111R03</t>
  </si>
  <si>
    <t>Stavitelná základ. deska, příslušenství</t>
  </si>
  <si>
    <t>M32111R04</t>
  </si>
  <si>
    <t>Kryt motoru z perforovaného plechu</t>
  </si>
  <si>
    <t>M32111R05</t>
  </si>
  <si>
    <t>El. rozvaděč</t>
  </si>
  <si>
    <t>M32111R06</t>
  </si>
  <si>
    <t>Tlačítkový ovladač</t>
  </si>
  <si>
    <t>M32111R07</t>
  </si>
  <si>
    <t>Vedení výkonové</t>
  </si>
  <si>
    <t>M32111R08</t>
  </si>
  <si>
    <t>Vedení čidlo</t>
  </si>
  <si>
    <t>M32111R09</t>
  </si>
  <si>
    <t>Vedení ovladač</t>
  </si>
  <si>
    <t>M32111R10</t>
  </si>
  <si>
    <t>Montáž výkonová</t>
  </si>
  <si>
    <t>M32111R11</t>
  </si>
  <si>
    <t>Montáž vedení</t>
  </si>
  <si>
    <t>M32111R12</t>
  </si>
  <si>
    <t>Oživení</t>
  </si>
  <si>
    <t>M32111R13</t>
  </si>
  <si>
    <t>Revizní zpráva</t>
  </si>
  <si>
    <t>979013112R00</t>
  </si>
  <si>
    <t xml:space="preserve">Svislá doprava suti a vybouraných hmot svislá doprava vybouraných hmot na výšku do 3,5 m,  </t>
  </si>
  <si>
    <t>s popřípadným nutným naložením do dopravního zařízení, s vyprázdněním dopravního zařízení na hromadu nebo do dopravního prostředku, vč. příplatku za každých dalších i započatých 3,5 m výšky nad 3,5 m,</t>
  </si>
  <si>
    <t xml:space="preserve">Demontážní hmotnosti z položek s pořadovými čísly: : </t>
  </si>
  <si>
    <t xml:space="preserve">35,36,37,44,45, : </t>
  </si>
  <si>
    <t>Součet: : 13,37748</t>
  </si>
  <si>
    <t>979017191R00</t>
  </si>
  <si>
    <t xml:space="preserve">Svislé přemístění suti k místu nakládky příplatek za každých dalších i započatých 3,5 m výšky suti,  </t>
  </si>
  <si>
    <t>nebo vybouraných hmot nošením nebo přehazováním k místu nakládky přístupnému normálním dopravním prostředkům,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</si>
  <si>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</si>
  <si>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</si>
  <si>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</si>
  <si>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</si>
  <si>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</si>
  <si>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200,66224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</si>
  <si>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</si>
  <si>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</si>
  <si>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</si>
  <si>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</si>
  <si>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80,26490</t>
  </si>
  <si>
    <t>979990001R00</t>
  </si>
  <si>
    <t>Poplatek za skládku stavební suti, skupina 17 09 04 z Katalogu odpadů</t>
  </si>
  <si>
    <t>22</t>
  </si>
  <si>
    <t>VODIČ CYA 10 zž</t>
  </si>
  <si>
    <t>M</t>
  </si>
  <si>
    <t>POL1_1</t>
  </si>
  <si>
    <t>23</t>
  </si>
  <si>
    <t>UKONČENÍ VODIČŮ DO 2,5 MM2</t>
  </si>
  <si>
    <t>KS</t>
  </si>
  <si>
    <t>24</t>
  </si>
  <si>
    <t>UKONČENÍ VODIČŮ DO 6 MM2</t>
  </si>
  <si>
    <t>37</t>
  </si>
  <si>
    <t>VODIČ FeZn 10</t>
  </si>
  <si>
    <t>38</t>
  </si>
  <si>
    <t>VODIČ FeZn 30/4</t>
  </si>
  <si>
    <t>7</t>
  </si>
  <si>
    <t>NOSNÁ KONSTRUKCE DO 5 KG</t>
  </si>
  <si>
    <t>NOSNÁ KONSTRUKCE DO 10 KG</t>
  </si>
  <si>
    <t>9</t>
  </si>
  <si>
    <t>NOSNÁ KONSTRUKCE DO 15 KG</t>
  </si>
  <si>
    <t>TRUBKA SMNF 25</t>
  </si>
  <si>
    <t>POL3_0</t>
  </si>
  <si>
    <t>10</t>
  </si>
  <si>
    <t>BAKELIT. KABEL. PŘÍCHYTKA, ŠROUBY S VÁLC. HLAVOU</t>
  </si>
  <si>
    <t>11</t>
  </si>
  <si>
    <t>KRABICE PŘÍSTROJOVÁ KP 67 - ZDIVO</t>
  </si>
  <si>
    <t>12</t>
  </si>
  <si>
    <t>BAKELIT. ROZBOČ.KRABICE DO ZDIVA, IP44,80X80X40</t>
  </si>
  <si>
    <t>13</t>
  </si>
  <si>
    <t>KRABICE KO 125</t>
  </si>
  <si>
    <t>14</t>
  </si>
  <si>
    <t>KABEL CYKYO 2 X 1,5</t>
  </si>
  <si>
    <t>15</t>
  </si>
  <si>
    <t>KABEL CYKYO 3 X 1,5</t>
  </si>
  <si>
    <t>16</t>
  </si>
  <si>
    <t>KABEL CYKYJ 3 X 1,5</t>
  </si>
  <si>
    <t>17</t>
  </si>
  <si>
    <t>KABEL CYKYJ 5 X 1,5</t>
  </si>
  <si>
    <t>18</t>
  </si>
  <si>
    <t>KABEL CYKYJ 3 X 2,5</t>
  </si>
  <si>
    <t>19</t>
  </si>
  <si>
    <t>KABEL CYKYJ 5 X 6</t>
  </si>
  <si>
    <t>TRUBKA SMNF 32</t>
  </si>
  <si>
    <t>20</t>
  </si>
  <si>
    <t>KABEL CYKYJ 4 X 10</t>
  </si>
  <si>
    <t>25</t>
  </si>
  <si>
    <t>KONCOVKA KABEL.SMRŠŤOVACÍ DO 5 X 10</t>
  </si>
  <si>
    <t>26</t>
  </si>
  <si>
    <t>OZNAČ. ŠTÍTEK NA KABEL</t>
  </si>
  <si>
    <t>27</t>
  </si>
  <si>
    <t>VYPÍNAČ č.1, 250 V, 10 A, BAKELITOVÝ,  OTOČNÝ, NA POVRCH, IP 20</t>
  </si>
  <si>
    <t>28</t>
  </si>
  <si>
    <t>VYPÍNAČ č.6, 250 V, 10 A, BAKELITOVÝ, OTOČNÝ, POD OMÍTKU, IP20</t>
  </si>
  <si>
    <t>29</t>
  </si>
  <si>
    <t>VYPÍNAČ č.7, 250 V, 10 A, BAKELITOVÝ, OTOČNÝ, POD OMÍTKU, IP20</t>
  </si>
  <si>
    <t>TRUBKA SMNF 40</t>
  </si>
  <si>
    <t>30</t>
  </si>
  <si>
    <t>VYPÍNAČ č.1, 250 V, 10 A, BAKELITOVÝ,  OTOČNÝ, NA POVRCH, IP 44</t>
  </si>
  <si>
    <t>31</t>
  </si>
  <si>
    <t>TLAČÍTKO ZVONKOVÉ, 250V, 10A, BAKELITOVÉ</t>
  </si>
  <si>
    <t>33</t>
  </si>
  <si>
    <t>ZÁS. 2P+PE,250 V,16 A, BAKELITOVÁ, POD OMÍTKU, IP23OMÍTKU, IP 23</t>
  </si>
  <si>
    <t>34</t>
  </si>
  <si>
    <t>ZÁS. 2P+PE,250 V,16 A, BAKELITOVÁ, NA POVRCH, IP44OMÍTKU, IP 23</t>
  </si>
  <si>
    <t>35</t>
  </si>
  <si>
    <t>ZVONEK DOMOVNÍ, 3-5-8V, NEJISKŘ.,</t>
  </si>
  <si>
    <t>36</t>
  </si>
  <si>
    <t>POJISTKA NOŽOVÁ PN1, 325A gG</t>
  </si>
  <si>
    <t>39</t>
  </si>
  <si>
    <t>SVORKA SZ, ZKUŠEBNÍ</t>
  </si>
  <si>
    <t>TRUBKA TUHÁ PVC 16</t>
  </si>
  <si>
    <t>40</t>
  </si>
  <si>
    <t>SVORKA SR 3, PÁSEK a VODIČ</t>
  </si>
  <si>
    <t>41</t>
  </si>
  <si>
    <t>SVORKA SR 2, PÁSEK a PÁSEK</t>
  </si>
  <si>
    <t>42</t>
  </si>
  <si>
    <t>SVORKA SP, PŘIPOJOVACÍ</t>
  </si>
  <si>
    <t>43</t>
  </si>
  <si>
    <t>PODRUŽNÝ MATERIÁL</t>
  </si>
  <si>
    <t>KPL</t>
  </si>
  <si>
    <t>TRUBKA TUHÁ PVC 20</t>
  </si>
  <si>
    <t>6</t>
  </si>
  <si>
    <t>TRUBKA KPF 40</t>
  </si>
  <si>
    <t>S1</t>
  </si>
  <si>
    <t>SV.PŘÍSAZNÉ, BAKELITOVÉ, PRŮM.,SE SKLEM A S OCEL.KOŠEM, IP44, ŽÁROVKOVÉ, 60W</t>
  </si>
  <si>
    <t>S2</t>
  </si>
  <si>
    <t>SV.PŘÍSAZNÉ, PORCELÁNOVÉ, SE SKLEM, ŽÁROVKOVÉ, 75W, IP23</t>
  </si>
  <si>
    <t>S3</t>
  </si>
  <si>
    <t>SV.STROPNÍ, PORCELÁNOVÉ, STAHOVACÍ, STÍNÍCÍ TALÍŘ, PORCELÁN/SKLO/KOV, ŽÁROVKOVÉ, 100W,IP20</t>
  </si>
  <si>
    <t>MONTÁŽ SVÍTIDLA</t>
  </si>
  <si>
    <t>UKONČENÍ VODIČŮ V ROZVADĚČÍCH DLE KAPITOLY "DODÁVKA ROZVADĚČŮ"</t>
  </si>
  <si>
    <t>MONTÁŽNÍ PRÁCE DLE KAPITOLY "MATERIÁL NOSNÝ"</t>
  </si>
  <si>
    <t>R-položka</t>
  </si>
  <si>
    <t>POL12_0</t>
  </si>
  <si>
    <t>PŘIDRUŽENÉ PRACOVNÍ VÝKONY</t>
  </si>
  <si>
    <t>TYPIZ.PLASTOVÝ ELEKTROMĚROVÝ PILÍŘ + POJISTKY</t>
  </si>
  <si>
    <t>JISTIČ 25B/3</t>
  </si>
  <si>
    <t>POJISTKA PN1, 32A gG</t>
  </si>
  <si>
    <t>PLASTOVÝ ROZVADĚČ NA POVRCH, 36M, IP30, BEZ DVEŘÍ</t>
  </si>
  <si>
    <t>JISTIČ 16B/1</t>
  </si>
  <si>
    <t>JISTIČ 20C/3, 10 kA</t>
  </si>
  <si>
    <t>KOMPLETACE ROZVADĚČE</t>
  </si>
  <si>
    <t>VYPINAČ 40/3</t>
  </si>
  <si>
    <t>SVODIČ PŘEPĚTÍ  T1+T2, TNC, 25 kA</t>
  </si>
  <si>
    <t>PROUDOVÝ CHRÁNIČ OLI 10C/1N/0,03</t>
  </si>
  <si>
    <t>PROUDOVÝ CHRÁNIČ OLI 16C/1N/0,03</t>
  </si>
  <si>
    <t>ZVONKOVÉ TRAFO 230/3-5-8V</t>
  </si>
  <si>
    <t>VYPINAČ 25A,230V + SIG., DIN</t>
  </si>
  <si>
    <t>JISTIČ 6B/1</t>
  </si>
  <si>
    <t>MIMOSTAVENIŠTNÍ DOPRAVA DLE KAPITOLY "DODÁVKA ROZVADĚČŮ"</t>
  </si>
  <si>
    <t>VNITROSTAVENIŠTNÍ DOPRAVA DLE KAPITOLY "DODÁVKA ROZVADĚČŮ"</t>
  </si>
  <si>
    <t>PRÁCE SPOJENÉ SE ZABEZPEČENÍM MONTÁŽNÍCH PRACOVIŠŤ</t>
  </si>
  <si>
    <t>HOD</t>
  </si>
  <si>
    <t>PRÁCE SPOJENÉ S DEMONTÁŽNÍ STÁV. ZAŘÍZENÍ</t>
  </si>
  <si>
    <t>POL12_1</t>
  </si>
  <si>
    <t>KOORDINACE POSTUPU PRACÍ S OSTATNÍMI PROFESEMI</t>
  </si>
  <si>
    <t>STAVEBNÍ PŘÍPOMOCI</t>
  </si>
  <si>
    <t>DOKUMENTACE SKUTEČNÉHO PROVEDENÍ</t>
  </si>
  <si>
    <t>OPN</t>
  </si>
  <si>
    <t>POL13_0</t>
  </si>
  <si>
    <t>PROVEDENÍ VÝCHOZÍ REVIZE A VYPRACOVÁNÍ REVIZNÍ ZPRÁVY</t>
  </si>
  <si>
    <t>VÝKOP RÝHY 35x70</t>
  </si>
  <si>
    <t>PROVIZORNÍ ÚPRAVA TERÉNU</t>
  </si>
  <si>
    <t>M2</t>
  </si>
  <si>
    <t>PÍSKOVÉ LOŽE A ZÁSYP ŠÍŘE 35 cm</t>
  </si>
  <si>
    <t>VÝSTRAŽNÁ FÓLE š. 33</t>
  </si>
  <si>
    <t>ZÁHOZ RÝHY 35x70 , SE ZHUTNĚNÍM</t>
  </si>
  <si>
    <t>Pol__0018</t>
  </si>
  <si>
    <t>PVC trubka prům. 20</t>
  </si>
  <si>
    <t>Pol__0019</t>
  </si>
  <si>
    <t>PVC trubka prům. 25</t>
  </si>
  <si>
    <t>Pol__0020</t>
  </si>
  <si>
    <t>PVC trubka prům. 32</t>
  </si>
  <si>
    <t>Pol__0021</t>
  </si>
  <si>
    <t>PVC trubka prům. 40</t>
  </si>
  <si>
    <t>Pol__0022</t>
  </si>
  <si>
    <t>Uložení PVC trubky do drážky</t>
  </si>
  <si>
    <t>Pol__0023</t>
  </si>
  <si>
    <t>Vysekání drážky do zdiva</t>
  </si>
  <si>
    <t>Pol__0024</t>
  </si>
  <si>
    <t>Zapravení drážky</t>
  </si>
  <si>
    <t>Pol__0025</t>
  </si>
  <si>
    <t>inst.krabice prům. 68</t>
  </si>
  <si>
    <t>Pol__0026</t>
  </si>
  <si>
    <t>inst.krabice prům. 97</t>
  </si>
  <si>
    <t>Pol__0027</t>
  </si>
  <si>
    <t>inst.krabice 125x125</t>
  </si>
  <si>
    <t>Pol__0028</t>
  </si>
  <si>
    <t>Prostup podlahou / stropem</t>
  </si>
  <si>
    <t>Pol__0029</t>
  </si>
  <si>
    <t>Drobný elektroinstalační materiál</t>
  </si>
  <si>
    <t>Pol__0001</t>
  </si>
  <si>
    <t>Ústředna zabezpečovacího systému</t>
  </si>
  <si>
    <t>Pol__0002</t>
  </si>
  <si>
    <t>kryt vč. Trf</t>
  </si>
  <si>
    <t>Pol__0003</t>
  </si>
  <si>
    <t>Akumulátor 12V 18Ah</t>
  </si>
  <si>
    <t>Pol__0004</t>
  </si>
  <si>
    <t>GSM komunikátor</t>
  </si>
  <si>
    <t>Pol__0005</t>
  </si>
  <si>
    <t>LCD klávesnice</t>
  </si>
  <si>
    <t>Pol__0006</t>
  </si>
  <si>
    <t>Siréna 123dB, 12V, 250mA</t>
  </si>
  <si>
    <t>Pol__0007</t>
  </si>
  <si>
    <t>Duální detektor pohybu</t>
  </si>
  <si>
    <t>Pol__0008</t>
  </si>
  <si>
    <t>Čtyř drátový kovový magnetický kontakt vratový</t>
  </si>
  <si>
    <t>Pol__0009</t>
  </si>
  <si>
    <t>Propojovací krabice doc KU68</t>
  </si>
  <si>
    <t>Pol__0010</t>
  </si>
  <si>
    <t>Kombinovaný optickokouřový a teplotní detektor 58°C</t>
  </si>
  <si>
    <t>Pol__0011</t>
  </si>
  <si>
    <t>Červené tlačítko, NC/NO výstup, zápustná montáž</t>
  </si>
  <si>
    <t>Pol__0012</t>
  </si>
  <si>
    <t>Kabel FTP Cat.5</t>
  </si>
  <si>
    <t>Pol__0013</t>
  </si>
  <si>
    <t>Kabel UTP</t>
  </si>
  <si>
    <t>Pol__0014</t>
  </si>
  <si>
    <t>Drobný instalační materiál</t>
  </si>
  <si>
    <t>Pol__0015</t>
  </si>
  <si>
    <t>Oživení celého systému</t>
  </si>
  <si>
    <t>hod</t>
  </si>
  <si>
    <t>Pol__0016</t>
  </si>
  <si>
    <t>Programování systému</t>
  </si>
  <si>
    <t>Pol__0017</t>
  </si>
  <si>
    <t>Měření v systému</t>
  </si>
  <si>
    <t>Pol__0030</t>
  </si>
  <si>
    <t>Výchozí revize</t>
  </si>
  <si>
    <t>POL1_9</t>
  </si>
  <si>
    <t>Pol__0031</t>
  </si>
  <si>
    <t>Autorský dozor</t>
  </si>
  <si>
    <t>Pol__0032</t>
  </si>
  <si>
    <t>Koordinace, obhlídky, kontrolní dny</t>
  </si>
  <si>
    <t>Pol__0033</t>
  </si>
  <si>
    <t>Mimostaveništní doprava osob a materiálu</t>
  </si>
  <si>
    <t>Pol__0034</t>
  </si>
  <si>
    <t>Dokumentace skutečného provedení</t>
  </si>
  <si>
    <t>Pol__0035</t>
  </si>
  <si>
    <t>Proškolení obsluhy</t>
  </si>
  <si>
    <t>h</t>
  </si>
  <si>
    <t>6120310OV1</t>
  </si>
  <si>
    <t>Očištění vrstev výmalby na vrstvu č.2 - restaurátorským způsobem (1-3.NP)</t>
  </si>
  <si>
    <t>156,68</t>
  </si>
  <si>
    <t>6120310OV2</t>
  </si>
  <si>
    <t>Revize stavu omítek mechanickým poklepáním - restaurátorským způsobem</t>
  </si>
  <si>
    <t>6120310OV3</t>
  </si>
  <si>
    <t>Vyplnění zjištěných nesoudržných ploch aktivním vápnem - restaurátorským způsobem</t>
  </si>
  <si>
    <t>25% plochy 1-3.NP : 156,68*0,25</t>
  </si>
  <si>
    <t>6120310OV4</t>
  </si>
  <si>
    <t>Plošné zpevnění povrchu organokřemičitanem 1:18 - restaurátorským způsobem</t>
  </si>
  <si>
    <t>trojnásobně : 156,68</t>
  </si>
  <si>
    <t>6120310OV5</t>
  </si>
  <si>
    <t>Vápenná líčka plošně 3x - restaurátorským způsobem</t>
  </si>
  <si>
    <t>1-3.NP : 156,68</t>
  </si>
  <si>
    <t>1.PP : 42,43</t>
  </si>
  <si>
    <t>,,latríny'' : 11,88</t>
  </si>
  <si>
    <t>6120310OV6</t>
  </si>
  <si>
    <t>Nová dvouvrstvá, dřevem hlazená omítka z hrubého říčního písku (MV) - restaurátorským způsobem</t>
  </si>
  <si>
    <t>6120310OV7</t>
  </si>
  <si>
    <t>Omítka stěn ze speciálních na míru míchaných směsí - restaurátorským způsobem</t>
  </si>
  <si>
    <t>10%plochy 1-3.NP : 156,68*0,1</t>
  </si>
  <si>
    <t>6120310OV8</t>
  </si>
  <si>
    <t>Oprava vápen.omítek stěn do 10 % pl. - štukových - restaurátorským způsobem</t>
  </si>
  <si>
    <t>622474432RT1</t>
  </si>
  <si>
    <t>Omítka vnějších stěn štuková, složitost fasády 3, skladba: vápenný postřik, vápenná jádrová vrstva tl. 15 mm,  ,  , vápenný štuk tl. 3 mm</t>
  </si>
  <si>
    <t>229,34</t>
  </si>
  <si>
    <t>62203300O1</t>
  </si>
  <si>
    <t>Odsolování zdiva obětovanou hliněnou omítkou 3x - řemeslným způsobem</t>
  </si>
  <si>
    <t>Vnější spodní část : 2*74,46</t>
  </si>
  <si>
    <t>62203300O2</t>
  </si>
  <si>
    <t>Řemeslné sejmutí vápenocementové vrstvy</t>
  </si>
  <si>
    <t>Vrchní část (nad ,,žlábkem'' : 154,88</t>
  </si>
  <si>
    <t>62203300O3</t>
  </si>
  <si>
    <t>Revize stavu starších omítkových vrstev poklepem a zkouškou soudržnosti - řemeslným způsobem</t>
  </si>
  <si>
    <t>154,88</t>
  </si>
  <si>
    <t>62203300O4</t>
  </si>
  <si>
    <t>Řemeslné očištění nesoudržných vrstev fasády (cca 60%)</t>
  </si>
  <si>
    <t>154,88*0,6</t>
  </si>
  <si>
    <t>62203300O5</t>
  </si>
  <si>
    <t>Zpevnění zachovalých vrstev orgranokřemičitanem 1:18 (3x) - řemeslným způsobem</t>
  </si>
  <si>
    <t>154,88*0,4</t>
  </si>
  <si>
    <t>62203300O6</t>
  </si>
  <si>
    <t>Aplikace vápeného mléka - řemeslným způsobem</t>
  </si>
  <si>
    <t>60% : 154,88*0,6</t>
  </si>
  <si>
    <t>62203300O7</t>
  </si>
  <si>
    <t>Nová fasádní vrstva MV - říční písek katrovaný 4 díly + 1 díl haš. vápna - řemeslným způsobem</t>
  </si>
  <si>
    <t>62203300O8</t>
  </si>
  <si>
    <t>Vápená líčka 3x (vápenou vodou) provedená ručně štětkou, křížovým způsobem</t>
  </si>
  <si>
    <t/>
  </si>
  <si>
    <t>62203300O9</t>
  </si>
  <si>
    <t>Nátěr vnějsích omítek stěn vápenný - řemeslným způsobem</t>
  </si>
  <si>
    <t>Nátěr 2x : 2*229,34</t>
  </si>
  <si>
    <t>941941031R00</t>
  </si>
  <si>
    <t>Montáž lešení lehkého pracovního řadového s podlahami šířky od 0,80 do 1,00 m, výšky do 10 m</t>
  </si>
  <si>
    <t>800-3</t>
  </si>
  <si>
    <t>včetně kotvení</t>
  </si>
  <si>
    <t>941941191RT4</t>
  </si>
  <si>
    <t>Montáž lešení lehkého pracovního řadového s podlahami příplatek za každý další i započatý měsíc použití lešení_x000D_
 šířky šířky od 0,80 do 1,00 m a výšky do 10 m</t>
  </si>
  <si>
    <t>Začátek provozního součtu</t>
  </si>
  <si>
    <t xml:space="preserve">  Odkaz na mn. položky pořadí 39 : 3029513</t>
  </si>
  <si>
    <t>Konec provozního součtu</t>
  </si>
  <si>
    <t>229,34*6</t>
  </si>
  <si>
    <t>941941831R00</t>
  </si>
  <si>
    <t>Demontáž lešení lehkého řadového s podlahami šířky od 0,8 do 1 m, výšky do 10 m</t>
  </si>
  <si>
    <t>941955002R00</t>
  </si>
  <si>
    <t>Lešení lehké pracovní pomocné pomocné, o výšce lešeňové podlahy přes 1,2 do 1,9 m</t>
  </si>
  <si>
    <t>27,4+24,1+21,4+19,9</t>
  </si>
  <si>
    <t>944944013R00</t>
  </si>
  <si>
    <t xml:space="preserve">Montáž ochranné sítě z umělých vláken </t>
  </si>
  <si>
    <t>944944033R00</t>
  </si>
  <si>
    <t>Montáž ochranné sítě příplatek k ceně za každý další i započatý měsíc použití ochranných sítí_x000D_
 z umělých vláken</t>
  </si>
  <si>
    <t>944944083R00</t>
  </si>
  <si>
    <t xml:space="preserve">Demontáž ochranné sítě z umělých vláken </t>
  </si>
  <si>
    <t>978013191R00</t>
  </si>
  <si>
    <t>Otlučení omítek vápenných nebo vápenocementových vnitřních s vyškrabáním spár, s očištěním zdiva stěn, v rozsahu do 100 %</t>
  </si>
  <si>
    <t>1-3.NP cca 10% plochy : 156,68/10</t>
  </si>
  <si>
    <t>978015291R00</t>
  </si>
  <si>
    <t>Otlučení omítek vápenných nebo vápenocementových vnějších s vyškrabáním spár, s očištěním zdiva_x000D_
 1. až 4. stupni složitosti, v rozsahu do 100 %</t>
  </si>
  <si>
    <t>Otlučení vnější omítky - spodní část (3x) : 4*74,46</t>
  </si>
  <si>
    <t>978023251R00</t>
  </si>
  <si>
    <t>Vysekání, vyškrábání a vyčištění spár zdiva kamenného_x000D_
 režného z lomového kamene</t>
  </si>
  <si>
    <t>Vyčištění spár 1x a 2x u obětované omítky : 3*74,46</t>
  </si>
  <si>
    <t>1.pp : 42,43+11,88</t>
  </si>
  <si>
    <t xml:space="preserve">7,8,9,10,18,19,22,24, : </t>
  </si>
  <si>
    <t>Součet: : 15,90209</t>
  </si>
  <si>
    <t>766002</t>
  </si>
  <si>
    <t>Vnitřní dveře sTDP/002</t>
  </si>
  <si>
    <t>766003</t>
  </si>
  <si>
    <t>Vnitřní dveře sTDL/003</t>
  </si>
  <si>
    <t>766004</t>
  </si>
  <si>
    <t>Okno sTO/001</t>
  </si>
  <si>
    <t>766005</t>
  </si>
  <si>
    <t>Okno sTO/002</t>
  </si>
  <si>
    <t>766006</t>
  </si>
  <si>
    <t>Deska latrina sT/001</t>
  </si>
  <si>
    <t>766007</t>
  </si>
  <si>
    <t>Deska latrina sT/002</t>
  </si>
  <si>
    <t>766008</t>
  </si>
  <si>
    <t>Trámový strop nad 1PP sT/003</t>
  </si>
  <si>
    <t>766010</t>
  </si>
  <si>
    <t>Vnitřní dveře sTDL/102</t>
  </si>
  <si>
    <t>766011</t>
  </si>
  <si>
    <t>Okno sTO/101</t>
  </si>
  <si>
    <t>766012</t>
  </si>
  <si>
    <t>Okno sTO/102</t>
  </si>
  <si>
    <t>766013</t>
  </si>
  <si>
    <t>Okno sTO/103</t>
  </si>
  <si>
    <t>766014</t>
  </si>
  <si>
    <t>Dřevěný překlad sT/101</t>
  </si>
  <si>
    <t>766015</t>
  </si>
  <si>
    <t>Dřevěná příčka sT/102</t>
  </si>
  <si>
    <t>766016</t>
  </si>
  <si>
    <t>Dřevěné schodiště sT/103</t>
  </si>
  <si>
    <t>766017</t>
  </si>
  <si>
    <t>Trámový strop nad 1NP sT/104</t>
  </si>
  <si>
    <t>766018</t>
  </si>
  <si>
    <t>Okenice sT/105</t>
  </si>
  <si>
    <t>766019</t>
  </si>
  <si>
    <t>Vnitřní dveře sTDL/201</t>
  </si>
  <si>
    <t>766020</t>
  </si>
  <si>
    <t>Okno sTO/201</t>
  </si>
  <si>
    <t>766021</t>
  </si>
  <si>
    <t>Okno sTO/202</t>
  </si>
  <si>
    <t>766022</t>
  </si>
  <si>
    <t>Okno sTO/203</t>
  </si>
  <si>
    <t>766023</t>
  </si>
  <si>
    <t>Okno sTO/204</t>
  </si>
  <si>
    <t>766024</t>
  </si>
  <si>
    <t>Dřevěná příčka sT/201</t>
  </si>
  <si>
    <t>766025</t>
  </si>
  <si>
    <t>Dřevěné schodiště sT/202</t>
  </si>
  <si>
    <t>766026</t>
  </si>
  <si>
    <t>Trámový strop nad 2NP sT/203</t>
  </si>
  <si>
    <t>766027</t>
  </si>
  <si>
    <t>Vnitřní dveře sTDP/301</t>
  </si>
  <si>
    <t>766028</t>
  </si>
  <si>
    <t>Okno sTO/301</t>
  </si>
  <si>
    <t>766029</t>
  </si>
  <si>
    <t>Okno sTO/302</t>
  </si>
  <si>
    <t>766030</t>
  </si>
  <si>
    <t>Okno sTO/303</t>
  </si>
  <si>
    <t>766031</t>
  </si>
  <si>
    <t>Okno sTO/304</t>
  </si>
  <si>
    <t>766032</t>
  </si>
  <si>
    <t>Dřevěná příčka sT/301</t>
  </si>
  <si>
    <t>766033</t>
  </si>
  <si>
    <t>Trámový strop nad 3NP sT/302</t>
  </si>
  <si>
    <t>767001</t>
  </si>
  <si>
    <t>Kovářská mříž sZ/001</t>
  </si>
  <si>
    <t>767002</t>
  </si>
  <si>
    <t>Zábradlí sZ/101</t>
  </si>
  <si>
    <t>767003</t>
  </si>
  <si>
    <t>Kovářská mříž sZ/102</t>
  </si>
  <si>
    <t>767004</t>
  </si>
  <si>
    <t>Kovářská mříž sZ/103</t>
  </si>
  <si>
    <t>767005</t>
  </si>
  <si>
    <t>Kovářská mříž sZ/104</t>
  </si>
  <si>
    <t>767006</t>
  </si>
  <si>
    <t>Kovářská mříž sZ/105</t>
  </si>
  <si>
    <t>767007</t>
  </si>
  <si>
    <t>Kovářská mříž sZ/201</t>
  </si>
  <si>
    <t>767008</t>
  </si>
  <si>
    <t>Kovářská mříž sZ/202</t>
  </si>
  <si>
    <t>767009</t>
  </si>
  <si>
    <t>Kovářská mříž sZ/203</t>
  </si>
  <si>
    <t>767010</t>
  </si>
  <si>
    <t>Kovářská mříž sZ/204</t>
  </si>
  <si>
    <t>767011</t>
  </si>
  <si>
    <t>Kamna sO/201</t>
  </si>
  <si>
    <t>767012</t>
  </si>
  <si>
    <t>Kovářská mříž sZ/301</t>
  </si>
  <si>
    <t>767013</t>
  </si>
  <si>
    <t>Kovářská mříž sZ/302</t>
  </si>
  <si>
    <t>767014</t>
  </si>
  <si>
    <t>Kovářská mříž sZ/303</t>
  </si>
  <si>
    <t>767015</t>
  </si>
  <si>
    <t>Kovářská mříž sZ/304</t>
  </si>
  <si>
    <t>767016</t>
  </si>
  <si>
    <t>Řemeslná repase venkovního žebříku - demontáž a zpětná montáž sZ/305</t>
  </si>
  <si>
    <t>78371211N1</t>
  </si>
  <si>
    <t>Restaurátorská konsolidace zachovalých nátěrových vrstev - dřevěné příčky 1.NP,2.NP,3.NP</t>
  </si>
  <si>
    <t>(10+15,2+13,3)*2</t>
  </si>
  <si>
    <t>78371211N2</t>
  </si>
  <si>
    <t>Restaurátorská konsolidace zachovalých nátěrových vrstev - dřevěné stropy nad 1.PP,1.NP,2.NP,3.NP</t>
  </si>
  <si>
    <t>(24,1+21,4+19,9+19,9)*1,5</t>
  </si>
  <si>
    <t>78371211N3</t>
  </si>
  <si>
    <t>Restaurátorská retuše příček -1.NP,2.NP,3.NP</t>
  </si>
  <si>
    <t>77</t>
  </si>
  <si>
    <t>78371211N4</t>
  </si>
  <si>
    <t>Restaurátorská retuše stropů nad 1.PP,1.NP,2.NP,3.NP</t>
  </si>
  <si>
    <t>127,95</t>
  </si>
  <si>
    <t>78371211N5</t>
  </si>
  <si>
    <t>Sjednocení a konzervace povrchů příček - 1.NP,2.NP,3.NP</t>
  </si>
  <si>
    <t>78371211N6</t>
  </si>
  <si>
    <t>Sjednocení a konzervace povrchů stropů  nad 1.PP,1.NP,2.NP,3.NP</t>
  </si>
  <si>
    <t>78416500MR1</t>
  </si>
  <si>
    <t>Nová výmalba restaurátorským způsobem</t>
  </si>
  <si>
    <t>52,5</t>
  </si>
  <si>
    <t>78416500MR2</t>
  </si>
  <si>
    <t>Restaurátorské sejmutí stávající výmalby po vrstvách</t>
  </si>
  <si>
    <t>157,5</t>
  </si>
  <si>
    <t>78416500MR3</t>
  </si>
  <si>
    <t>Restaurátorské tmelení defektních ploch</t>
  </si>
  <si>
    <t>78416500MR4</t>
  </si>
  <si>
    <t>Barevné retuše</t>
  </si>
  <si>
    <t>78416500MR5</t>
  </si>
  <si>
    <t>Sjednocující restaurátorská úprava</t>
  </si>
  <si>
    <t>78416500MR6</t>
  </si>
  <si>
    <t>Aplikace konzervační mezivstvy</t>
  </si>
  <si>
    <t>Přesun suti</t>
  </si>
  <si>
    <t>POL8_</t>
  </si>
  <si>
    <t xml:space="preserve">26,27,28, : </t>
  </si>
  <si>
    <t>Součet: : 24,67921</t>
  </si>
  <si>
    <t>Součet: : 370,18812</t>
  </si>
  <si>
    <t>Součet: : 148,07525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</si>
</sst>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4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sheetProtection algorithmName="SHA-512" hashValue="U7NeqAL3s0H9WVf8MwwTud8pzrwxcTJqDxOjphzctRz2Ia3yxJvHA4Xlg9Kxpn3IvAWDuhxuhtPH/kpmFYo3+g==" saltValue="9R4TsiRT7LV7khJ5zaDCE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6"/>
  <sheetViews>
    <sheetView showGridLines="0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6" t="s">
        <v>41</v>
      </c>
      <c r="C1" s="237"/>
      <c r="D1" s="237"/>
      <c r="E1" s="237"/>
      <c r="F1" s="237"/>
      <c r="G1" s="237"/>
      <c r="H1" s="237"/>
      <c r="I1" s="237"/>
      <c r="J1" s="238"/>
    </row>
    <row r="2" spans="1:15" ht="36" customHeight="1" x14ac:dyDescent="0.2">
      <c r="A2" s="2"/>
      <c r="B2" s="76" t="s">
        <v>22</v>
      </c>
      <c r="C2" s="77"/>
      <c r="D2" s="78" t="s">
        <v>43</v>
      </c>
      <c r="E2" s="242" t="s">
        <v>44</v>
      </c>
      <c r="F2" s="243"/>
      <c r="G2" s="243"/>
      <c r="H2" s="243"/>
      <c r="I2" s="243"/>
      <c r="J2" s="244"/>
      <c r="O2" s="1"/>
    </row>
    <row r="3" spans="1:15" ht="27" hidden="1" customHeight="1" x14ac:dyDescent="0.2">
      <c r="A3" s="2"/>
      <c r="B3" s="79"/>
      <c r="C3" s="77"/>
      <c r="D3" s="80"/>
      <c r="E3" s="245"/>
      <c r="F3" s="246"/>
      <c r="G3" s="246"/>
      <c r="H3" s="246"/>
      <c r="I3" s="246"/>
      <c r="J3" s="247"/>
    </row>
    <row r="4" spans="1:15" ht="23.25" customHeight="1" x14ac:dyDescent="0.2">
      <c r="A4" s="2"/>
      <c r="B4" s="81"/>
      <c r="C4" s="82"/>
      <c r="D4" s="83"/>
      <c r="E4" s="226"/>
      <c r="F4" s="226"/>
      <c r="G4" s="226"/>
      <c r="H4" s="226"/>
      <c r="I4" s="226"/>
      <c r="J4" s="227"/>
    </row>
    <row r="5" spans="1:15" ht="24" customHeight="1" x14ac:dyDescent="0.2">
      <c r="A5" s="2"/>
      <c r="B5" s="31" t="s">
        <v>42</v>
      </c>
      <c r="D5" s="230"/>
      <c r="E5" s="231"/>
      <c r="F5" s="231"/>
      <c r="G5" s="23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2"/>
      <c r="E6" s="233"/>
      <c r="F6" s="233"/>
      <c r="G6" s="23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4"/>
      <c r="F7" s="235"/>
      <c r="G7" s="23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9"/>
      <c r="E11" s="249"/>
      <c r="F11" s="249"/>
      <c r="G11" s="249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5"/>
      <c r="E12" s="225"/>
      <c r="F12" s="225"/>
      <c r="G12" s="225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8"/>
      <c r="F13" s="229"/>
      <c r="G13" s="22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8"/>
      <c r="F15" s="248"/>
      <c r="G15" s="250"/>
      <c r="H15" s="250"/>
      <c r="I15" s="250" t="s">
        <v>29</v>
      </c>
      <c r="J15" s="251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14"/>
      <c r="F16" s="215"/>
      <c r="G16" s="214"/>
      <c r="H16" s="215"/>
      <c r="I16" s="214">
        <f>SUMIF(F56:F92,A16,I56:I92)+SUMIF(F56:F92,"PSU",I56:I92)</f>
        <v>0</v>
      </c>
      <c r="J16" s="216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14"/>
      <c r="F17" s="215"/>
      <c r="G17" s="214"/>
      <c r="H17" s="215"/>
      <c r="I17" s="214">
        <f>SUMIF(F56:F92,A17,I56:I92)</f>
        <v>0</v>
      </c>
      <c r="J17" s="216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14"/>
      <c r="F18" s="215"/>
      <c r="G18" s="214"/>
      <c r="H18" s="215"/>
      <c r="I18" s="214">
        <f>SUMIF(F56:F92,A18,I56:I92)</f>
        <v>0</v>
      </c>
      <c r="J18" s="216"/>
    </row>
    <row r="19" spans="1:10" ht="23.25" customHeight="1" x14ac:dyDescent="0.2">
      <c r="A19" s="138" t="s">
        <v>131</v>
      </c>
      <c r="B19" s="38" t="s">
        <v>27</v>
      </c>
      <c r="C19" s="62"/>
      <c r="D19" s="63"/>
      <c r="E19" s="214"/>
      <c r="F19" s="215"/>
      <c r="G19" s="214"/>
      <c r="H19" s="215"/>
      <c r="I19" s="214">
        <f>SUMIF(F56:F92,A19,I56:I92)</f>
        <v>0</v>
      </c>
      <c r="J19" s="216"/>
    </row>
    <row r="20" spans="1:10" ht="23.25" customHeight="1" x14ac:dyDescent="0.2">
      <c r="A20" s="138" t="s">
        <v>132</v>
      </c>
      <c r="B20" s="38" t="s">
        <v>28</v>
      </c>
      <c r="C20" s="62"/>
      <c r="D20" s="63"/>
      <c r="E20" s="214"/>
      <c r="F20" s="215"/>
      <c r="G20" s="214"/>
      <c r="H20" s="215"/>
      <c r="I20" s="214">
        <f>SUMIF(F56:F92,A20,I56:I92)</f>
        <v>0</v>
      </c>
      <c r="J20" s="216"/>
    </row>
    <row r="21" spans="1:10" ht="23.25" customHeight="1" x14ac:dyDescent="0.2">
      <c r="A21" s="2"/>
      <c r="B21" s="48" t="s">
        <v>29</v>
      </c>
      <c r="C21" s="64"/>
      <c r="D21" s="65"/>
      <c r="E21" s="217"/>
      <c r="F21" s="252"/>
      <c r="G21" s="217"/>
      <c r="H21" s="252"/>
      <c r="I21" s="217">
        <f>SUM(I16:J20)</f>
        <v>0</v>
      </c>
      <c r="J21" s="21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2">
        <f>ZakladDPHSniVypocet</f>
        <v>0</v>
      </c>
      <c r="H23" s="213"/>
      <c r="I23" s="21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10">
        <f>A23</f>
        <v>0</v>
      </c>
      <c r="H24" s="211"/>
      <c r="I24" s="21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2">
        <f>ZakladDPHZaklVypocet</f>
        <v>0</v>
      </c>
      <c r="H25" s="213"/>
      <c r="I25" s="21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9">
        <f>A25</f>
        <v>0</v>
      </c>
      <c r="H26" s="240"/>
      <c r="I26" s="24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1">
        <f>CenaCelkem-(ZakladDPHSni+DPHSni+ZakladDPHZakl+DPHZakl)</f>
        <v>0</v>
      </c>
      <c r="H27" s="241"/>
      <c r="I27" s="241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20">
        <f>ZakladDPHSniVypocet+ZakladDPHZaklVypocet</f>
        <v>0</v>
      </c>
      <c r="H28" s="220"/>
      <c r="I28" s="220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9">
        <f>A27</f>
        <v>0</v>
      </c>
      <c r="H29" s="219"/>
      <c r="I29" s="219"/>
      <c r="J29" s="119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1"/>
      <c r="E34" s="222"/>
      <c r="G34" s="223"/>
      <c r="H34" s="224"/>
      <c r="I34" s="224"/>
      <c r="J34" s="25"/>
    </row>
    <row r="35" spans="1:10" ht="12.75" customHeight="1" x14ac:dyDescent="0.2">
      <c r="A35" s="2"/>
      <c r="B35" s="2"/>
      <c r="D35" s="209" t="s">
        <v>2</v>
      </c>
      <c r="E35" s="20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207"/>
      <c r="D39" s="207"/>
      <c r="E39" s="207"/>
      <c r="F39" s="99">
        <f>'00 01 Naklady'!AE38+'01 01 Pol'!AE267+'01 02 Pol'!AE96+'01 03 Pol'!AE47+'02 01 Pol'!AE195</f>
        <v>0</v>
      </c>
      <c r="G39" s="100">
        <f>'00 01 Naklady'!AF38+'01 01 Pol'!AF267+'01 02 Pol'!AF96+'01 03 Pol'!AF47+'02 01 Pol'!AF195</f>
        <v>0</v>
      </c>
      <c r="H39" s="101">
        <f t="shared" ref="H39:H48" si="1">(F39*SazbaDPH1/100)+(G39*SazbaDPH2/100)</f>
        <v>0</v>
      </c>
      <c r="I39" s="101">
        <f t="shared" ref="I39:I48" si="2">F39+G39+H39</f>
        <v>0</v>
      </c>
      <c r="J39" s="102" t="str" cm="1">
        <f t="array" ref="J39">IF(CenaCelkemVypocet=0,"",I39/CenaCelkemVypocet*100)</f>
        <v/>
      </c>
    </row>
    <row r="40" spans="1:10" ht="25.5" customHeight="1" x14ac:dyDescent="0.2">
      <c r="A40" s="88">
        <v>2</v>
      </c>
      <c r="B40" s="103"/>
      <c r="C40" s="208" t="s">
        <v>46</v>
      </c>
      <c r="D40" s="208"/>
      <c r="E40" s="208"/>
      <c r="F40" s="104">
        <f>'00 01 Naklady'!AE38</f>
        <v>0</v>
      </c>
      <c r="G40" s="105">
        <f>'00 01 Naklady'!AF38</f>
        <v>0</v>
      </c>
      <c r="H40" s="105">
        <f t="shared" si="1"/>
        <v>0</v>
      </c>
      <c r="I40" s="105">
        <f t="shared" si="2"/>
        <v>0</v>
      </c>
      <c r="J40" s="106" t="str" cm="1">
        <f t="array" ref="J40">IF(CenaCelkemVypocet=0,"",I40/CenaCelkemVypocet*100)</f>
        <v/>
      </c>
    </row>
    <row r="41" spans="1:10" ht="25.5" customHeight="1" x14ac:dyDescent="0.2">
      <c r="A41" s="88">
        <v>3</v>
      </c>
      <c r="B41" s="107" t="s">
        <v>47</v>
      </c>
      <c r="C41" s="207" t="s">
        <v>48</v>
      </c>
      <c r="D41" s="207"/>
      <c r="E41" s="207"/>
      <c r="F41" s="108">
        <f>'00 01 Naklady'!AE38</f>
        <v>0</v>
      </c>
      <c r="G41" s="101">
        <f>'00 01 Naklady'!AF38</f>
        <v>0</v>
      </c>
      <c r="H41" s="101">
        <f t="shared" si="1"/>
        <v>0</v>
      </c>
      <c r="I41" s="101">
        <f t="shared" si="2"/>
        <v>0</v>
      </c>
      <c r="J41" s="102" t="str" cm="1">
        <f t="array" ref="J41">IF(CenaCelkemVypocet=0,"",I41/CenaCelkemVypocet*100)</f>
        <v/>
      </c>
    </row>
    <row r="42" spans="1:10" ht="25.5" customHeight="1" x14ac:dyDescent="0.2">
      <c r="A42" s="88">
        <v>2</v>
      </c>
      <c r="B42" s="103"/>
      <c r="C42" s="208" t="s">
        <v>49</v>
      </c>
      <c r="D42" s="208"/>
      <c r="E42" s="208"/>
      <c r="F42" s="104"/>
      <c r="G42" s="105"/>
      <c r="H42" s="105">
        <f t="shared" si="1"/>
        <v>0</v>
      </c>
      <c r="I42" s="105">
        <f t="shared" si="2"/>
        <v>0</v>
      </c>
      <c r="J42" s="106" t="str" cm="1">
        <f t="array" ref="J42">IF(CenaCelkemVypocet=0,"",I42/CenaCelkemVypocet*100)</f>
        <v/>
      </c>
    </row>
    <row r="43" spans="1:10" ht="25.5" customHeight="1" x14ac:dyDescent="0.2">
      <c r="A43" s="88">
        <v>2</v>
      </c>
      <c r="B43" s="103" t="s">
        <v>47</v>
      </c>
      <c r="C43" s="208" t="s">
        <v>50</v>
      </c>
      <c r="D43" s="208"/>
      <c r="E43" s="208"/>
      <c r="F43" s="104">
        <f>'01 01 Pol'!AE267+'01 02 Pol'!AE96+'01 03 Pol'!AE47</f>
        <v>0</v>
      </c>
      <c r="G43" s="105">
        <f>'01 01 Pol'!AF267+'01 02 Pol'!AF96+'01 03 Pol'!AF47</f>
        <v>0</v>
      </c>
      <c r="H43" s="105">
        <f t="shared" si="1"/>
        <v>0</v>
      </c>
      <c r="I43" s="105">
        <f t="shared" si="2"/>
        <v>0</v>
      </c>
      <c r="J43" s="106" t="str" cm="1">
        <f t="array" ref="J43">IF(CenaCelkemVypocet=0,"",I43/CenaCelkemVypocet*100)</f>
        <v/>
      </c>
    </row>
    <row r="44" spans="1:10" ht="25.5" customHeight="1" x14ac:dyDescent="0.2">
      <c r="A44" s="88">
        <v>3</v>
      </c>
      <c r="B44" s="107" t="s">
        <v>47</v>
      </c>
      <c r="C44" s="207" t="s">
        <v>51</v>
      </c>
      <c r="D44" s="207"/>
      <c r="E44" s="207"/>
      <c r="F44" s="108">
        <f>'01 01 Pol'!AE267</f>
        <v>0</v>
      </c>
      <c r="G44" s="101">
        <f>'01 01 Pol'!AF267</f>
        <v>0</v>
      </c>
      <c r="H44" s="101">
        <f t="shared" si="1"/>
        <v>0</v>
      </c>
      <c r="I44" s="101">
        <f t="shared" si="2"/>
        <v>0</v>
      </c>
      <c r="J44" s="102" t="str" cm="1">
        <f t="array" ref="J44">IF(CenaCelkemVypocet=0,"",I44/CenaCelkemVypocet*100)</f>
        <v/>
      </c>
    </row>
    <row r="45" spans="1:10" ht="25.5" customHeight="1" x14ac:dyDescent="0.2">
      <c r="A45" s="88">
        <v>3</v>
      </c>
      <c r="B45" s="107" t="s">
        <v>52</v>
      </c>
      <c r="C45" s="207" t="s">
        <v>53</v>
      </c>
      <c r="D45" s="207"/>
      <c r="E45" s="207"/>
      <c r="F45" s="108">
        <f>'01 02 Pol'!AE96</f>
        <v>0</v>
      </c>
      <c r="G45" s="101">
        <f>'01 02 Pol'!AF96</f>
        <v>0</v>
      </c>
      <c r="H45" s="101">
        <f t="shared" si="1"/>
        <v>0</v>
      </c>
      <c r="I45" s="101">
        <f t="shared" si="2"/>
        <v>0</v>
      </c>
      <c r="J45" s="102" t="str" cm="1">
        <f t="array" ref="J45">IF(CenaCelkemVypocet=0,"",I45/CenaCelkemVypocet*100)</f>
        <v/>
      </c>
    </row>
    <row r="46" spans="1:10" ht="25.5" customHeight="1" x14ac:dyDescent="0.2">
      <c r="A46" s="88">
        <v>3</v>
      </c>
      <c r="B46" s="107" t="s">
        <v>54</v>
      </c>
      <c r="C46" s="207" t="s">
        <v>55</v>
      </c>
      <c r="D46" s="207"/>
      <c r="E46" s="207"/>
      <c r="F46" s="108">
        <f>'01 03 Pol'!AE47</f>
        <v>0</v>
      </c>
      <c r="G46" s="101">
        <f>'01 03 Pol'!AF47</f>
        <v>0</v>
      </c>
      <c r="H46" s="101">
        <f t="shared" si="1"/>
        <v>0</v>
      </c>
      <c r="I46" s="101">
        <f t="shared" si="2"/>
        <v>0</v>
      </c>
      <c r="J46" s="102" t="str" cm="1">
        <f t="array" ref="J46">IF(CenaCelkemVypocet=0,"",I46/CenaCelkemVypocet*100)</f>
        <v/>
      </c>
    </row>
    <row r="47" spans="1:10" ht="25.5" customHeight="1" x14ac:dyDescent="0.2">
      <c r="A47" s="88">
        <v>2</v>
      </c>
      <c r="B47" s="103" t="s">
        <v>52</v>
      </c>
      <c r="C47" s="208" t="s">
        <v>56</v>
      </c>
      <c r="D47" s="208"/>
      <c r="E47" s="208"/>
      <c r="F47" s="104">
        <f>'02 01 Pol'!AE195</f>
        <v>0</v>
      </c>
      <c r="G47" s="105">
        <f>'02 01 Pol'!AF195</f>
        <v>0</v>
      </c>
      <c r="H47" s="105">
        <f t="shared" si="1"/>
        <v>0</v>
      </c>
      <c r="I47" s="105">
        <f t="shared" si="2"/>
        <v>0</v>
      </c>
      <c r="J47" s="106" t="str" cm="1">
        <f t="array" ref="J47">IF(CenaCelkemVypocet=0,"",I47/CenaCelkemVypocet*100)</f>
        <v/>
      </c>
    </row>
    <row r="48" spans="1:10" ht="25.5" customHeight="1" x14ac:dyDescent="0.2">
      <c r="A48" s="88">
        <v>3</v>
      </c>
      <c r="B48" s="107" t="s">
        <v>47</v>
      </c>
      <c r="C48" s="207" t="s">
        <v>51</v>
      </c>
      <c r="D48" s="207"/>
      <c r="E48" s="207"/>
      <c r="F48" s="108">
        <f>'02 01 Pol'!AE195</f>
        <v>0</v>
      </c>
      <c r="G48" s="101">
        <f>'02 01 Pol'!AF195</f>
        <v>0</v>
      </c>
      <c r="H48" s="101">
        <f t="shared" si="1"/>
        <v>0</v>
      </c>
      <c r="I48" s="101">
        <f t="shared" si="2"/>
        <v>0</v>
      </c>
      <c r="J48" s="102" t="str" cm="1">
        <f t="array" ref="J48">IF(CenaCelkemVypocet=0,"",I48/CenaCelkemVypocet*100)</f>
        <v/>
      </c>
    </row>
    <row r="49" spans="1:10" ht="25.5" customHeight="1" x14ac:dyDescent="0.2">
      <c r="A49" s="88"/>
      <c r="B49" s="204" t="s">
        <v>57</v>
      </c>
      <c r="C49" s="205"/>
      <c r="D49" s="205"/>
      <c r="E49" s="206"/>
      <c r="F49" s="109">
        <f>SUMIF(A39:A48,"=1",F39:F48)</f>
        <v>0</v>
      </c>
      <c r="G49" s="110">
        <f>SUMIF(A39:A48,"=1",G39:G48)</f>
        <v>0</v>
      </c>
      <c r="H49" s="110">
        <f>SUMIF(A39:A48,"=1",H39:H48)</f>
        <v>0</v>
      </c>
      <c r="I49" s="110">
        <f>SUMIF(A39:A48,"=1",I39:I48)</f>
        <v>0</v>
      </c>
      <c r="J49" s="111">
        <f>SUMIF(A39:A48,"=1",J39:J48)</f>
        <v>0</v>
      </c>
    </row>
    <row r="53" spans="1:10" ht="15.75" x14ac:dyDescent="0.25">
      <c r="B53" s="120" t="s">
        <v>59</v>
      </c>
    </row>
    <row r="55" spans="1:10" ht="25.5" customHeight="1" x14ac:dyDescent="0.2">
      <c r="A55" s="122"/>
      <c r="B55" s="125" t="s">
        <v>17</v>
      </c>
      <c r="C55" s="125" t="s">
        <v>5</v>
      </c>
      <c r="D55" s="126"/>
      <c r="E55" s="126"/>
      <c r="F55" s="127" t="s">
        <v>60</v>
      </c>
      <c r="G55" s="127"/>
      <c r="H55" s="127"/>
      <c r="I55" s="127" t="s">
        <v>29</v>
      </c>
      <c r="J55" s="127" t="s">
        <v>0</v>
      </c>
    </row>
    <row r="56" spans="1:10" ht="36.75" customHeight="1" x14ac:dyDescent="0.2">
      <c r="A56" s="123"/>
      <c r="B56" s="128" t="s">
        <v>61</v>
      </c>
      <c r="C56" s="202" t="s">
        <v>62</v>
      </c>
      <c r="D56" s="203"/>
      <c r="E56" s="203"/>
      <c r="F56" s="134" t="s">
        <v>24</v>
      </c>
      <c r="G56" s="135"/>
      <c r="H56" s="135"/>
      <c r="I56" s="135">
        <f>'01 02 Pol'!G8</f>
        <v>0</v>
      </c>
      <c r="J56" s="132" t="str">
        <f>IF(I93=0,"",I56/I93*100)</f>
        <v/>
      </c>
    </row>
    <row r="57" spans="1:10" ht="36.75" customHeight="1" x14ac:dyDescent="0.2">
      <c r="A57" s="123"/>
      <c r="B57" s="128" t="s">
        <v>63</v>
      </c>
      <c r="C57" s="202" t="s">
        <v>64</v>
      </c>
      <c r="D57" s="203"/>
      <c r="E57" s="203"/>
      <c r="F57" s="134" t="s">
        <v>24</v>
      </c>
      <c r="G57" s="135"/>
      <c r="H57" s="135"/>
      <c r="I57" s="135">
        <f>'01 02 Pol'!G50</f>
        <v>0</v>
      </c>
      <c r="J57" s="132" t="str">
        <f>IF(I93=0,"",I57/I93*100)</f>
        <v/>
      </c>
    </row>
    <row r="58" spans="1:10" ht="36.75" customHeight="1" x14ac:dyDescent="0.2">
      <c r="A58" s="123"/>
      <c r="B58" s="128" t="s">
        <v>63</v>
      </c>
      <c r="C58" s="202" t="s">
        <v>65</v>
      </c>
      <c r="D58" s="203"/>
      <c r="E58" s="203"/>
      <c r="F58" s="134" t="s">
        <v>24</v>
      </c>
      <c r="G58" s="135"/>
      <c r="H58" s="135"/>
      <c r="I58" s="135">
        <f>'01 03 Pol'!G8</f>
        <v>0</v>
      </c>
      <c r="J58" s="132" t="str">
        <f>IF(I93=0,"",I58/I93*100)</f>
        <v/>
      </c>
    </row>
    <row r="59" spans="1:10" ht="36.75" customHeight="1" x14ac:dyDescent="0.2">
      <c r="A59" s="123"/>
      <c r="B59" s="128" t="s">
        <v>66</v>
      </c>
      <c r="C59" s="202" t="s">
        <v>67</v>
      </c>
      <c r="D59" s="203"/>
      <c r="E59" s="203"/>
      <c r="F59" s="134" t="s">
        <v>24</v>
      </c>
      <c r="G59" s="135"/>
      <c r="H59" s="135"/>
      <c r="I59" s="135">
        <f>'01 02 Pol'!G54</f>
        <v>0</v>
      </c>
      <c r="J59" s="132" t="str">
        <f>IF(I93=0,"",I59/I93*100)</f>
        <v/>
      </c>
    </row>
    <row r="60" spans="1:10" ht="36.75" customHeight="1" x14ac:dyDescent="0.2">
      <c r="A60" s="123"/>
      <c r="B60" s="128" t="s">
        <v>68</v>
      </c>
      <c r="C60" s="202" t="s">
        <v>69</v>
      </c>
      <c r="D60" s="203"/>
      <c r="E60" s="203"/>
      <c r="F60" s="134" t="s">
        <v>24</v>
      </c>
      <c r="G60" s="135"/>
      <c r="H60" s="135"/>
      <c r="I60" s="135">
        <f>'01 02 Pol'!G59</f>
        <v>0</v>
      </c>
      <c r="J60" s="132" t="str">
        <f>IF(I93=0,"",I60/I93*100)</f>
        <v/>
      </c>
    </row>
    <row r="61" spans="1:10" ht="36.75" customHeight="1" x14ac:dyDescent="0.2">
      <c r="A61" s="123"/>
      <c r="B61" s="128" t="s">
        <v>70</v>
      </c>
      <c r="C61" s="202" t="s">
        <v>71</v>
      </c>
      <c r="D61" s="203"/>
      <c r="E61" s="203"/>
      <c r="F61" s="134" t="s">
        <v>24</v>
      </c>
      <c r="G61" s="135"/>
      <c r="H61" s="135"/>
      <c r="I61" s="135">
        <f>'01 02 Pol'!G64</f>
        <v>0</v>
      </c>
      <c r="J61" s="132" t="str">
        <f>IF(I93=0,"",I61/I93*100)</f>
        <v/>
      </c>
    </row>
    <row r="62" spans="1:10" ht="36.75" customHeight="1" x14ac:dyDescent="0.2">
      <c r="A62" s="123"/>
      <c r="B62" s="128" t="s">
        <v>72</v>
      </c>
      <c r="C62" s="202" t="s">
        <v>73</v>
      </c>
      <c r="D62" s="203"/>
      <c r="E62" s="203"/>
      <c r="F62" s="134" t="s">
        <v>24</v>
      </c>
      <c r="G62" s="135"/>
      <c r="H62" s="135"/>
      <c r="I62" s="135">
        <f>'01 02 Pol'!G78</f>
        <v>0</v>
      </c>
      <c r="J62" s="132" t="str">
        <f>IF(I93=0,"",I62/I93*100)</f>
        <v/>
      </c>
    </row>
    <row r="63" spans="1:10" ht="36.75" customHeight="1" x14ac:dyDescent="0.2">
      <c r="A63" s="123"/>
      <c r="B63" s="128" t="s">
        <v>74</v>
      </c>
      <c r="C63" s="202" t="s">
        <v>75</v>
      </c>
      <c r="D63" s="203"/>
      <c r="E63" s="203"/>
      <c r="F63" s="134" t="s">
        <v>24</v>
      </c>
      <c r="G63" s="135"/>
      <c r="H63" s="135"/>
      <c r="I63" s="135">
        <f>'01 02 Pol'!G81</f>
        <v>0</v>
      </c>
      <c r="J63" s="132" t="str">
        <f>IF(I93=0,"",I63/I93*100)</f>
        <v/>
      </c>
    </row>
    <row r="64" spans="1:10" ht="36.75" customHeight="1" x14ac:dyDescent="0.2">
      <c r="A64" s="123"/>
      <c r="B64" s="128" t="s">
        <v>76</v>
      </c>
      <c r="C64" s="202" t="s">
        <v>77</v>
      </c>
      <c r="D64" s="203"/>
      <c r="E64" s="203"/>
      <c r="F64" s="134" t="s">
        <v>24</v>
      </c>
      <c r="G64" s="135"/>
      <c r="H64" s="135"/>
      <c r="I64" s="135">
        <f>'01 02 Pol'!G87</f>
        <v>0</v>
      </c>
      <c r="J64" s="132" t="str">
        <f>IF(I93=0,"",I64/I93*100)</f>
        <v/>
      </c>
    </row>
    <row r="65" spans="1:10" ht="36.75" customHeight="1" x14ac:dyDescent="0.2">
      <c r="A65" s="123"/>
      <c r="B65" s="128" t="s">
        <v>78</v>
      </c>
      <c r="C65" s="202" t="s">
        <v>79</v>
      </c>
      <c r="D65" s="203"/>
      <c r="E65" s="203"/>
      <c r="F65" s="134" t="s">
        <v>24</v>
      </c>
      <c r="G65" s="135"/>
      <c r="H65" s="135"/>
      <c r="I65" s="135">
        <f>'00 01 Naklady'!G8+'01 03 Pol'!G21</f>
        <v>0</v>
      </c>
      <c r="J65" s="132" t="str">
        <f>IF(I93=0,"",I65/I93*100)</f>
        <v/>
      </c>
    </row>
    <row r="66" spans="1:10" ht="36.75" customHeight="1" x14ac:dyDescent="0.2">
      <c r="A66" s="123"/>
      <c r="B66" s="128" t="s">
        <v>80</v>
      </c>
      <c r="C66" s="202" t="s">
        <v>81</v>
      </c>
      <c r="D66" s="203"/>
      <c r="E66" s="203"/>
      <c r="F66" s="134" t="s">
        <v>24</v>
      </c>
      <c r="G66" s="135"/>
      <c r="H66" s="135"/>
      <c r="I66" s="135">
        <f>'01 01 Pol'!G8+'01 02 Pol'!G89</f>
        <v>0</v>
      </c>
      <c r="J66" s="132" t="str">
        <f>IF(I93=0,"",I66/I93*100)</f>
        <v/>
      </c>
    </row>
    <row r="67" spans="1:10" ht="36.75" customHeight="1" x14ac:dyDescent="0.2">
      <c r="A67" s="123"/>
      <c r="B67" s="128" t="s">
        <v>82</v>
      </c>
      <c r="C67" s="202" t="s">
        <v>83</v>
      </c>
      <c r="D67" s="203"/>
      <c r="E67" s="203"/>
      <c r="F67" s="134" t="s">
        <v>24</v>
      </c>
      <c r="G67" s="135"/>
      <c r="H67" s="135"/>
      <c r="I67" s="135">
        <f>'01 01 Pol'!G44</f>
        <v>0</v>
      </c>
      <c r="J67" s="132" t="str">
        <f>IF(I93=0,"",I67/I93*100)</f>
        <v/>
      </c>
    </row>
    <row r="68" spans="1:10" ht="36.75" customHeight="1" x14ac:dyDescent="0.2">
      <c r="A68" s="123"/>
      <c r="B68" s="128" t="s">
        <v>84</v>
      </c>
      <c r="C68" s="202" t="s">
        <v>85</v>
      </c>
      <c r="D68" s="203"/>
      <c r="E68" s="203"/>
      <c r="F68" s="134" t="s">
        <v>24</v>
      </c>
      <c r="G68" s="135"/>
      <c r="H68" s="135"/>
      <c r="I68" s="135">
        <f>'01 01 Pol'!G65</f>
        <v>0</v>
      </c>
      <c r="J68" s="132" t="str">
        <f>IF(I93=0,"",I68/I93*100)</f>
        <v/>
      </c>
    </row>
    <row r="69" spans="1:10" ht="36.75" customHeight="1" x14ac:dyDescent="0.2">
      <c r="A69" s="123"/>
      <c r="B69" s="128" t="s">
        <v>86</v>
      </c>
      <c r="C69" s="202" t="s">
        <v>87</v>
      </c>
      <c r="D69" s="203"/>
      <c r="E69" s="203"/>
      <c r="F69" s="134" t="s">
        <v>24</v>
      </c>
      <c r="G69" s="135"/>
      <c r="H69" s="135"/>
      <c r="I69" s="135">
        <f>'01 01 Pol'!G67</f>
        <v>0</v>
      </c>
      <c r="J69" s="132" t="str">
        <f>IF(I93=0,"",I69/I93*100)</f>
        <v/>
      </c>
    </row>
    <row r="70" spans="1:10" ht="36.75" customHeight="1" x14ac:dyDescent="0.2">
      <c r="A70" s="123"/>
      <c r="B70" s="128" t="s">
        <v>88</v>
      </c>
      <c r="C70" s="202" t="s">
        <v>89</v>
      </c>
      <c r="D70" s="203"/>
      <c r="E70" s="203"/>
      <c r="F70" s="134" t="s">
        <v>24</v>
      </c>
      <c r="G70" s="135"/>
      <c r="H70" s="135"/>
      <c r="I70" s="135">
        <f>'01 01 Pol'!G77</f>
        <v>0</v>
      </c>
      <c r="J70" s="132" t="str">
        <f>IF(I93=0,"",I70/I93*100)</f>
        <v/>
      </c>
    </row>
    <row r="71" spans="1:10" ht="36.75" customHeight="1" x14ac:dyDescent="0.2">
      <c r="A71" s="123"/>
      <c r="B71" s="128" t="s">
        <v>90</v>
      </c>
      <c r="C71" s="202" t="s">
        <v>91</v>
      </c>
      <c r="D71" s="203"/>
      <c r="E71" s="203"/>
      <c r="F71" s="134" t="s">
        <v>24</v>
      </c>
      <c r="G71" s="135"/>
      <c r="H71" s="135"/>
      <c r="I71" s="135">
        <f>'02 01 Pol'!G8</f>
        <v>0</v>
      </c>
      <c r="J71" s="132" t="str">
        <f>IF(I93=0,"",I71/I93*100)</f>
        <v/>
      </c>
    </row>
    <row r="72" spans="1:10" ht="36.75" customHeight="1" x14ac:dyDescent="0.2">
      <c r="A72" s="123"/>
      <c r="B72" s="128" t="s">
        <v>92</v>
      </c>
      <c r="C72" s="202" t="s">
        <v>93</v>
      </c>
      <c r="D72" s="203"/>
      <c r="E72" s="203"/>
      <c r="F72" s="134" t="s">
        <v>24</v>
      </c>
      <c r="G72" s="135"/>
      <c r="H72" s="135"/>
      <c r="I72" s="135">
        <f>'02 01 Pol'!G27</f>
        <v>0</v>
      </c>
      <c r="J72" s="132" t="str">
        <f>IF(I93=0,"",I72/I93*100)</f>
        <v/>
      </c>
    </row>
    <row r="73" spans="1:10" ht="36.75" customHeight="1" x14ac:dyDescent="0.2">
      <c r="A73" s="123"/>
      <c r="B73" s="128" t="s">
        <v>94</v>
      </c>
      <c r="C73" s="202" t="s">
        <v>95</v>
      </c>
      <c r="D73" s="203"/>
      <c r="E73" s="203"/>
      <c r="F73" s="134" t="s">
        <v>24</v>
      </c>
      <c r="G73" s="135"/>
      <c r="H73" s="135"/>
      <c r="I73" s="135">
        <f>'01 01 Pol'!G83</f>
        <v>0</v>
      </c>
      <c r="J73" s="132" t="str">
        <f>IF(I93=0,"",I73/I93*100)</f>
        <v/>
      </c>
    </row>
    <row r="74" spans="1:10" ht="36.75" customHeight="1" x14ac:dyDescent="0.2">
      <c r="A74" s="123"/>
      <c r="B74" s="128" t="s">
        <v>96</v>
      </c>
      <c r="C74" s="202" t="s">
        <v>97</v>
      </c>
      <c r="D74" s="203"/>
      <c r="E74" s="203"/>
      <c r="F74" s="134" t="s">
        <v>24</v>
      </c>
      <c r="G74" s="135"/>
      <c r="H74" s="135"/>
      <c r="I74" s="135">
        <f>'01 01 Pol'!G102</f>
        <v>0</v>
      </c>
      <c r="J74" s="132" t="str">
        <f>IF(I93=0,"",I74/I93*100)</f>
        <v/>
      </c>
    </row>
    <row r="75" spans="1:10" ht="36.75" customHeight="1" x14ac:dyDescent="0.2">
      <c r="A75" s="123"/>
      <c r="B75" s="128" t="s">
        <v>98</v>
      </c>
      <c r="C75" s="202" t="s">
        <v>99</v>
      </c>
      <c r="D75" s="203"/>
      <c r="E75" s="203"/>
      <c r="F75" s="134" t="s">
        <v>24</v>
      </c>
      <c r="G75" s="135"/>
      <c r="H75" s="135"/>
      <c r="I75" s="135">
        <f>'01 01 Pol'!G105</f>
        <v>0</v>
      </c>
      <c r="J75" s="132" t="str">
        <f>IF(I93=0,"",I75/I93*100)</f>
        <v/>
      </c>
    </row>
    <row r="76" spans="1:10" ht="36.75" customHeight="1" x14ac:dyDescent="0.2">
      <c r="A76" s="123"/>
      <c r="B76" s="128" t="s">
        <v>100</v>
      </c>
      <c r="C76" s="202" t="s">
        <v>101</v>
      </c>
      <c r="D76" s="203"/>
      <c r="E76" s="203"/>
      <c r="F76" s="134" t="s">
        <v>24</v>
      </c>
      <c r="G76" s="135"/>
      <c r="H76" s="135"/>
      <c r="I76" s="135">
        <f>'02 01 Pol'!G49</f>
        <v>0</v>
      </c>
      <c r="J76" s="132" t="str">
        <f>IF(I93=0,"",I76/I93*100)</f>
        <v/>
      </c>
    </row>
    <row r="77" spans="1:10" ht="36.75" customHeight="1" x14ac:dyDescent="0.2">
      <c r="A77" s="123"/>
      <c r="B77" s="128" t="s">
        <v>102</v>
      </c>
      <c r="C77" s="202" t="s">
        <v>103</v>
      </c>
      <c r="D77" s="203"/>
      <c r="E77" s="203"/>
      <c r="F77" s="134" t="s">
        <v>24</v>
      </c>
      <c r="G77" s="135"/>
      <c r="H77" s="135"/>
      <c r="I77" s="135">
        <f>'01 01 Pol'!G108+'02 01 Pol'!G67</f>
        <v>0</v>
      </c>
      <c r="J77" s="132" t="str">
        <f>IF(I93=0,"",I77/I93*100)</f>
        <v/>
      </c>
    </row>
    <row r="78" spans="1:10" ht="36.75" customHeight="1" x14ac:dyDescent="0.2">
      <c r="A78" s="123"/>
      <c r="B78" s="128" t="s">
        <v>104</v>
      </c>
      <c r="C78" s="202" t="s">
        <v>105</v>
      </c>
      <c r="D78" s="203"/>
      <c r="E78" s="203"/>
      <c r="F78" s="134" t="s">
        <v>24</v>
      </c>
      <c r="G78" s="135"/>
      <c r="H78" s="135"/>
      <c r="I78" s="135">
        <f>'01 01 Pol'!G114+'02 01 Pol'!G77</f>
        <v>0</v>
      </c>
      <c r="J78" s="132" t="str">
        <f>IF(I93=0,"",I78/I93*100)</f>
        <v/>
      </c>
    </row>
    <row r="79" spans="1:10" ht="36.75" customHeight="1" x14ac:dyDescent="0.2">
      <c r="A79" s="123"/>
      <c r="B79" s="128" t="s">
        <v>106</v>
      </c>
      <c r="C79" s="202" t="s">
        <v>107</v>
      </c>
      <c r="D79" s="203"/>
      <c r="E79" s="203"/>
      <c r="F79" s="134" t="s">
        <v>25</v>
      </c>
      <c r="G79" s="135"/>
      <c r="H79" s="135"/>
      <c r="I79" s="135">
        <f>'01 01 Pol'!G120</f>
        <v>0</v>
      </c>
      <c r="J79" s="132" t="str">
        <f>IF(I93=0,"",I79/I93*100)</f>
        <v/>
      </c>
    </row>
    <row r="80" spans="1:10" ht="36.75" customHeight="1" x14ac:dyDescent="0.2">
      <c r="A80" s="123"/>
      <c r="B80" s="128" t="s">
        <v>108</v>
      </c>
      <c r="C80" s="202" t="s">
        <v>109</v>
      </c>
      <c r="D80" s="203"/>
      <c r="E80" s="203"/>
      <c r="F80" s="134" t="s">
        <v>25</v>
      </c>
      <c r="G80" s="135"/>
      <c r="H80" s="135"/>
      <c r="I80" s="135">
        <f>'01 01 Pol'!G129</f>
        <v>0</v>
      </c>
      <c r="J80" s="132" t="str">
        <f>IF(I93=0,"",I80/I93*100)</f>
        <v/>
      </c>
    </row>
    <row r="81" spans="1:10" ht="36.75" customHeight="1" x14ac:dyDescent="0.2">
      <c r="A81" s="123"/>
      <c r="B81" s="128" t="s">
        <v>110</v>
      </c>
      <c r="C81" s="202" t="s">
        <v>111</v>
      </c>
      <c r="D81" s="203"/>
      <c r="E81" s="203"/>
      <c r="F81" s="134" t="s">
        <v>25</v>
      </c>
      <c r="G81" s="135"/>
      <c r="H81" s="135"/>
      <c r="I81" s="135">
        <f>'01 01 Pol'!G132</f>
        <v>0</v>
      </c>
      <c r="J81" s="132" t="str">
        <f>IF(I93=0,"",I81/I93*100)</f>
        <v/>
      </c>
    </row>
    <row r="82" spans="1:10" ht="36.75" customHeight="1" x14ac:dyDescent="0.2">
      <c r="A82" s="123"/>
      <c r="B82" s="128" t="s">
        <v>112</v>
      </c>
      <c r="C82" s="202" t="s">
        <v>113</v>
      </c>
      <c r="D82" s="203"/>
      <c r="E82" s="203"/>
      <c r="F82" s="134" t="s">
        <v>25</v>
      </c>
      <c r="G82" s="135"/>
      <c r="H82" s="135"/>
      <c r="I82" s="135">
        <f>'01 01 Pol'!G163</f>
        <v>0</v>
      </c>
      <c r="J82" s="132" t="str">
        <f>IF(I93=0,"",I82/I93*100)</f>
        <v/>
      </c>
    </row>
    <row r="83" spans="1:10" ht="36.75" customHeight="1" x14ac:dyDescent="0.2">
      <c r="A83" s="123"/>
      <c r="B83" s="128" t="s">
        <v>114</v>
      </c>
      <c r="C83" s="202" t="s">
        <v>115</v>
      </c>
      <c r="D83" s="203"/>
      <c r="E83" s="203"/>
      <c r="F83" s="134" t="s">
        <v>25</v>
      </c>
      <c r="G83" s="135"/>
      <c r="H83" s="135"/>
      <c r="I83" s="135">
        <f>'01 01 Pol'!G168+'02 01 Pol'!G83</f>
        <v>0</v>
      </c>
      <c r="J83" s="132" t="str">
        <f>IF(I93=0,"",I83/I93*100)</f>
        <v/>
      </c>
    </row>
    <row r="84" spans="1:10" ht="36.75" customHeight="1" x14ac:dyDescent="0.2">
      <c r="A84" s="123"/>
      <c r="B84" s="128" t="s">
        <v>116</v>
      </c>
      <c r="C84" s="202" t="s">
        <v>117</v>
      </c>
      <c r="D84" s="203"/>
      <c r="E84" s="203"/>
      <c r="F84" s="134" t="s">
        <v>25</v>
      </c>
      <c r="G84" s="135"/>
      <c r="H84" s="135"/>
      <c r="I84" s="135">
        <f>'01 01 Pol'!G173+'02 01 Pol'!G117</f>
        <v>0</v>
      </c>
      <c r="J84" s="132" t="str">
        <f>IF(I93=0,"",I84/I93*100)</f>
        <v/>
      </c>
    </row>
    <row r="85" spans="1:10" ht="36.75" customHeight="1" x14ac:dyDescent="0.2">
      <c r="A85" s="123"/>
      <c r="B85" s="128" t="s">
        <v>118</v>
      </c>
      <c r="C85" s="202" t="s">
        <v>119</v>
      </c>
      <c r="D85" s="203"/>
      <c r="E85" s="203"/>
      <c r="F85" s="134" t="s">
        <v>25</v>
      </c>
      <c r="G85" s="135"/>
      <c r="H85" s="135"/>
      <c r="I85" s="135">
        <f>'01 01 Pol'!G182</f>
        <v>0</v>
      </c>
      <c r="J85" s="132" t="str">
        <f>IF(I93=0,"",I85/I93*100)</f>
        <v/>
      </c>
    </row>
    <row r="86" spans="1:10" ht="36.75" customHeight="1" x14ac:dyDescent="0.2">
      <c r="A86" s="123"/>
      <c r="B86" s="128" t="s">
        <v>120</v>
      </c>
      <c r="C86" s="202" t="s">
        <v>121</v>
      </c>
      <c r="D86" s="203"/>
      <c r="E86" s="203"/>
      <c r="F86" s="134" t="s">
        <v>25</v>
      </c>
      <c r="G86" s="135"/>
      <c r="H86" s="135"/>
      <c r="I86" s="135">
        <f>'01 01 Pol'!G189+'02 01 Pol'!G136</f>
        <v>0</v>
      </c>
      <c r="J86" s="132" t="str">
        <f>IF(I93=0,"",I86/I93*100)</f>
        <v/>
      </c>
    </row>
    <row r="87" spans="1:10" ht="36.75" customHeight="1" x14ac:dyDescent="0.2">
      <c r="A87" s="123"/>
      <c r="B87" s="128" t="s">
        <v>122</v>
      </c>
      <c r="C87" s="202" t="s">
        <v>123</v>
      </c>
      <c r="D87" s="203"/>
      <c r="E87" s="203"/>
      <c r="F87" s="134" t="s">
        <v>25</v>
      </c>
      <c r="G87" s="135"/>
      <c r="H87" s="135"/>
      <c r="I87" s="135">
        <f>'02 01 Pol'!G149</f>
        <v>0</v>
      </c>
      <c r="J87" s="132" t="str">
        <f>IF(I93=0,"",I87/I93*100)</f>
        <v/>
      </c>
    </row>
    <row r="88" spans="1:10" ht="36.75" customHeight="1" x14ac:dyDescent="0.2">
      <c r="A88" s="123"/>
      <c r="B88" s="128" t="s">
        <v>124</v>
      </c>
      <c r="C88" s="202" t="s">
        <v>125</v>
      </c>
      <c r="D88" s="203"/>
      <c r="E88" s="203"/>
      <c r="F88" s="134" t="s">
        <v>25</v>
      </c>
      <c r="G88" s="135"/>
      <c r="H88" s="135"/>
      <c r="I88" s="135">
        <f>'01 01 Pol'!G195</f>
        <v>0</v>
      </c>
      <c r="J88" s="132" t="str">
        <f>IF(I93=0,"",I88/I93*100)</f>
        <v/>
      </c>
    </row>
    <row r="89" spans="1:10" ht="36.75" customHeight="1" x14ac:dyDescent="0.2">
      <c r="A89" s="123"/>
      <c r="B89" s="128" t="s">
        <v>126</v>
      </c>
      <c r="C89" s="202" t="s">
        <v>127</v>
      </c>
      <c r="D89" s="203"/>
      <c r="E89" s="203"/>
      <c r="F89" s="134" t="s">
        <v>26</v>
      </c>
      <c r="G89" s="135"/>
      <c r="H89" s="135"/>
      <c r="I89" s="135">
        <f>'01 01 Pol'!G207</f>
        <v>0</v>
      </c>
      <c r="J89" s="132" t="str">
        <f>IF(I93=0,"",I89/I93*100)</f>
        <v/>
      </c>
    </row>
    <row r="90" spans="1:10" ht="36.75" customHeight="1" x14ac:dyDescent="0.2">
      <c r="A90" s="123"/>
      <c r="B90" s="128" t="s">
        <v>128</v>
      </c>
      <c r="C90" s="202" t="s">
        <v>129</v>
      </c>
      <c r="D90" s="203"/>
      <c r="E90" s="203"/>
      <c r="F90" s="134" t="s">
        <v>130</v>
      </c>
      <c r="G90" s="135"/>
      <c r="H90" s="135"/>
      <c r="I90" s="135">
        <f>'01 01 Pol'!G234+'02 01 Pol'!G162</f>
        <v>0</v>
      </c>
      <c r="J90" s="132" t="str">
        <f>IF(I93=0,"",I90/I93*100)</f>
        <v/>
      </c>
    </row>
    <row r="91" spans="1:10" ht="36.75" customHeight="1" x14ac:dyDescent="0.2">
      <c r="A91" s="123"/>
      <c r="B91" s="128" t="s">
        <v>131</v>
      </c>
      <c r="C91" s="202" t="s">
        <v>27</v>
      </c>
      <c r="D91" s="203"/>
      <c r="E91" s="203"/>
      <c r="F91" s="134" t="s">
        <v>131</v>
      </c>
      <c r="G91" s="135"/>
      <c r="H91" s="135"/>
      <c r="I91" s="135">
        <f>'00 01 Naklady'!G13</f>
        <v>0</v>
      </c>
      <c r="J91" s="132" t="str">
        <f>IF(I93=0,"",I91/I93*100)</f>
        <v/>
      </c>
    </row>
    <row r="92" spans="1:10" ht="36.75" customHeight="1" x14ac:dyDescent="0.2">
      <c r="A92" s="123"/>
      <c r="B92" s="128" t="s">
        <v>132</v>
      </c>
      <c r="C92" s="202" t="s">
        <v>28</v>
      </c>
      <c r="D92" s="203"/>
      <c r="E92" s="203"/>
      <c r="F92" s="134" t="s">
        <v>132</v>
      </c>
      <c r="G92" s="135"/>
      <c r="H92" s="135"/>
      <c r="I92" s="135">
        <f>'00 01 Naklady'!G20+'01 03 Pol'!G39</f>
        <v>0</v>
      </c>
      <c r="J92" s="132" t="str">
        <f>IF(I93=0,"",I92/I93*100)</f>
        <v/>
      </c>
    </row>
    <row r="93" spans="1:10" ht="25.5" customHeight="1" x14ac:dyDescent="0.2">
      <c r="A93" s="124"/>
      <c r="B93" s="129" t="s">
        <v>1</v>
      </c>
      <c r="C93" s="130"/>
      <c r="D93" s="131"/>
      <c r="E93" s="131"/>
      <c r="F93" s="136"/>
      <c r="G93" s="137"/>
      <c r="H93" s="137"/>
      <c r="I93" s="137">
        <f>SUM(I56:I92)</f>
        <v>0</v>
      </c>
      <c r="J93" s="133">
        <f>SUM(J56:J92)</f>
        <v>0</v>
      </c>
    </row>
    <row r="94" spans="1:10" x14ac:dyDescent="0.2">
      <c r="F94" s="86"/>
      <c r="G94" s="86"/>
      <c r="H94" s="86"/>
      <c r="I94" s="86"/>
      <c r="J94" s="87"/>
    </row>
    <row r="95" spans="1:10" x14ac:dyDescent="0.2">
      <c r="F95" s="86"/>
      <c r="G95" s="86"/>
      <c r="H95" s="86"/>
      <c r="I95" s="86"/>
      <c r="J95" s="87"/>
    </row>
    <row r="96" spans="1:10" x14ac:dyDescent="0.2">
      <c r="F96" s="86"/>
      <c r="G96" s="86"/>
      <c r="H96" s="86"/>
      <c r="I96" s="86"/>
      <c r="J96" s="87"/>
    </row>
  </sheetData>
  <sheetProtection algorithmName="SHA-512" hashValue="ovq63zjYSjQawsPbMKdyaTF4nErpVP5EXMv804QBIJGAkCnUFLlFmHesUoVAqWwEWYe/OqaLM5ZYdjsgqUELDA==" saltValue="TG08VkltOicojoOisH08p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90:E90"/>
    <mergeCell ref="C91:E91"/>
    <mergeCell ref="C92:E92"/>
    <mergeCell ref="C85:E85"/>
    <mergeCell ref="C86:E86"/>
    <mergeCell ref="C87:E87"/>
    <mergeCell ref="C88:E88"/>
    <mergeCell ref="C89:E8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50" t="s">
        <v>7</v>
      </c>
      <c r="B2" s="49"/>
      <c r="C2" s="255"/>
      <c r="D2" s="255"/>
      <c r="E2" s="255"/>
      <c r="F2" s="255"/>
      <c r="G2" s="256"/>
    </row>
    <row r="3" spans="1:7" ht="24.95" customHeight="1" x14ac:dyDescent="0.2">
      <c r="A3" s="50" t="s">
        <v>8</v>
      </c>
      <c r="B3" s="49"/>
      <c r="C3" s="255"/>
      <c r="D3" s="255"/>
      <c r="E3" s="255"/>
      <c r="F3" s="255"/>
      <c r="G3" s="256"/>
    </row>
    <row r="4" spans="1:7" ht="24.95" customHeight="1" x14ac:dyDescent="0.2">
      <c r="A4" s="50" t="s">
        <v>9</v>
      </c>
      <c r="B4" s="49"/>
      <c r="C4" s="255"/>
      <c r="D4" s="255"/>
      <c r="E4" s="255"/>
      <c r="F4" s="255"/>
      <c r="G4" s="256"/>
    </row>
    <row r="5" spans="1:7" x14ac:dyDescent="0.2">
      <c r="B5" s="4"/>
      <c r="C5" s="5"/>
      <c r="D5" s="6"/>
    </row>
  </sheetData>
  <sheetProtection algorithmName="SHA-512" hashValue="p/ZTelagn866xRQQKPHwjoRqkhPXXq565jZRUP+vcIeCqVKl4d3k6nF0dFr19VaUiDyMHPjkqdjXuSf5KSUyQw==" saltValue="kDgO766fITis7Fk8U0zxP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133</v>
      </c>
      <c r="B1" s="257"/>
      <c r="C1" s="257"/>
      <c r="D1" s="257"/>
      <c r="E1" s="257"/>
      <c r="F1" s="257"/>
      <c r="G1" s="257"/>
      <c r="AG1" t="s">
        <v>134</v>
      </c>
    </row>
    <row r="2" spans="1:60" ht="24.95" customHeight="1" x14ac:dyDescent="0.2">
      <c r="A2" s="139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135</v>
      </c>
    </row>
    <row r="3" spans="1:60" ht="24.95" customHeight="1" x14ac:dyDescent="0.2">
      <c r="A3" s="139" t="s">
        <v>8</v>
      </c>
      <c r="B3" s="49" t="s">
        <v>136</v>
      </c>
      <c r="C3" s="258" t="s">
        <v>137</v>
      </c>
      <c r="D3" s="259"/>
      <c r="E3" s="259"/>
      <c r="F3" s="259"/>
      <c r="G3" s="260"/>
      <c r="AC3" s="121" t="s">
        <v>138</v>
      </c>
      <c r="AG3" t="s">
        <v>139</v>
      </c>
    </row>
    <row r="4" spans="1:60" ht="24.95" customHeight="1" x14ac:dyDescent="0.2">
      <c r="A4" s="140" t="s">
        <v>9</v>
      </c>
      <c r="B4" s="141" t="s">
        <v>47</v>
      </c>
      <c r="C4" s="261" t="s">
        <v>48</v>
      </c>
      <c r="D4" s="262"/>
      <c r="E4" s="262"/>
      <c r="F4" s="262"/>
      <c r="G4" s="263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29</v>
      </c>
      <c r="H6" s="146" t="s">
        <v>30</v>
      </c>
      <c r="I6" s="146" t="s">
        <v>147</v>
      </c>
      <c r="J6" s="146" t="s">
        <v>31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162</v>
      </c>
      <c r="B8" s="161" t="s">
        <v>78</v>
      </c>
      <c r="C8" s="185" t="s">
        <v>79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4"/>
      <c r="S8" s="164"/>
      <c r="T8" s="165"/>
      <c r="U8" s="159"/>
      <c r="V8" s="159">
        <f>SUM(V9:V12)</f>
        <v>0</v>
      </c>
      <c r="W8" s="159"/>
      <c r="X8" s="159"/>
      <c r="AG8" t="s">
        <v>163</v>
      </c>
    </row>
    <row r="9" spans="1:60" outlineLevel="1" x14ac:dyDescent="0.2">
      <c r="A9" s="177">
        <v>1</v>
      </c>
      <c r="B9" s="178" t="s">
        <v>164</v>
      </c>
      <c r="C9" s="186" t="s">
        <v>165</v>
      </c>
      <c r="D9" s="179" t="s">
        <v>166</v>
      </c>
      <c r="E9" s="180">
        <v>1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2">
        <v>0</v>
      </c>
      <c r="O9" s="182">
        <f>ROUND(E9*N9,2)</f>
        <v>0</v>
      </c>
      <c r="P9" s="182">
        <v>0</v>
      </c>
      <c r="Q9" s="182">
        <f>ROUND(E9*P9,2)</f>
        <v>0</v>
      </c>
      <c r="R9" s="182"/>
      <c r="S9" s="182" t="s">
        <v>167</v>
      </c>
      <c r="T9" s="183" t="s">
        <v>168</v>
      </c>
      <c r="U9" s="157">
        <v>0</v>
      </c>
      <c r="V9" s="157">
        <f>ROUND(E9*U9,2)</f>
        <v>0</v>
      </c>
      <c r="W9" s="157"/>
      <c r="X9" s="157" t="s">
        <v>48</v>
      </c>
      <c r="Y9" s="147"/>
      <c r="Z9" s="147"/>
      <c r="AA9" s="147"/>
      <c r="AB9" s="147"/>
      <c r="AC9" s="147"/>
      <c r="AD9" s="147"/>
      <c r="AE9" s="147"/>
      <c r="AF9" s="147"/>
      <c r="AG9" s="147" t="s">
        <v>169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7">
        <v>2</v>
      </c>
      <c r="B10" s="178" t="s">
        <v>170</v>
      </c>
      <c r="C10" s="186" t="s">
        <v>171</v>
      </c>
      <c r="D10" s="179" t="s">
        <v>166</v>
      </c>
      <c r="E10" s="180">
        <v>1</v>
      </c>
      <c r="F10" s="181"/>
      <c r="G10" s="182">
        <f>ROUND(E10*F10,2)</f>
        <v>0</v>
      </c>
      <c r="H10" s="181"/>
      <c r="I10" s="182">
        <f>ROUND(E10*H10,2)</f>
        <v>0</v>
      </c>
      <c r="J10" s="181"/>
      <c r="K10" s="182">
        <f>ROUND(E10*J10,2)</f>
        <v>0</v>
      </c>
      <c r="L10" s="182">
        <v>21</v>
      </c>
      <c r="M10" s="182">
        <f>G10*(1+L10/100)</f>
        <v>0</v>
      </c>
      <c r="N10" s="182">
        <v>0</v>
      </c>
      <c r="O10" s="182">
        <f>ROUND(E10*N10,2)</f>
        <v>0</v>
      </c>
      <c r="P10" s="182">
        <v>0</v>
      </c>
      <c r="Q10" s="182">
        <f>ROUND(E10*P10,2)</f>
        <v>0</v>
      </c>
      <c r="R10" s="182"/>
      <c r="S10" s="182" t="s">
        <v>167</v>
      </c>
      <c r="T10" s="183" t="s">
        <v>168</v>
      </c>
      <c r="U10" s="157">
        <v>0</v>
      </c>
      <c r="V10" s="157">
        <f>ROUND(E10*U10,2)</f>
        <v>0</v>
      </c>
      <c r="W10" s="157"/>
      <c r="X10" s="157" t="s">
        <v>48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169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7">
        <v>3</v>
      </c>
      <c r="B11" s="178" t="s">
        <v>172</v>
      </c>
      <c r="C11" s="186" t="s">
        <v>173</v>
      </c>
      <c r="D11" s="179" t="s">
        <v>166</v>
      </c>
      <c r="E11" s="180">
        <v>1</v>
      </c>
      <c r="F11" s="181"/>
      <c r="G11" s="182">
        <f>ROUND(E11*F11,2)</f>
        <v>0</v>
      </c>
      <c r="H11" s="181"/>
      <c r="I11" s="182">
        <f>ROUND(E11*H11,2)</f>
        <v>0</v>
      </c>
      <c r="J11" s="181"/>
      <c r="K11" s="182">
        <f>ROUND(E11*J11,2)</f>
        <v>0</v>
      </c>
      <c r="L11" s="182">
        <v>21</v>
      </c>
      <c r="M11" s="182">
        <f>G11*(1+L11/100)</f>
        <v>0</v>
      </c>
      <c r="N11" s="182">
        <v>0</v>
      </c>
      <c r="O11" s="182">
        <f>ROUND(E11*N11,2)</f>
        <v>0</v>
      </c>
      <c r="P11" s="182">
        <v>0</v>
      </c>
      <c r="Q11" s="182">
        <f>ROUND(E11*P11,2)</f>
        <v>0</v>
      </c>
      <c r="R11" s="182"/>
      <c r="S11" s="182" t="s">
        <v>167</v>
      </c>
      <c r="T11" s="183" t="s">
        <v>168</v>
      </c>
      <c r="U11" s="157">
        <v>0</v>
      </c>
      <c r="V11" s="157">
        <f>ROUND(E11*U11,2)</f>
        <v>0</v>
      </c>
      <c r="W11" s="157"/>
      <c r="X11" s="157" t="s">
        <v>48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169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7">
        <v>4</v>
      </c>
      <c r="B12" s="178" t="s">
        <v>174</v>
      </c>
      <c r="C12" s="186" t="s">
        <v>175</v>
      </c>
      <c r="D12" s="179" t="s">
        <v>166</v>
      </c>
      <c r="E12" s="180">
        <v>1</v>
      </c>
      <c r="F12" s="181"/>
      <c r="G12" s="182">
        <f>ROUND(E12*F12,2)</f>
        <v>0</v>
      </c>
      <c r="H12" s="181"/>
      <c r="I12" s="182">
        <f>ROUND(E12*H12,2)</f>
        <v>0</v>
      </c>
      <c r="J12" s="181"/>
      <c r="K12" s="182">
        <f>ROUND(E12*J12,2)</f>
        <v>0</v>
      </c>
      <c r="L12" s="182">
        <v>21</v>
      </c>
      <c r="M12" s="182">
        <f>G12*(1+L12/100)</f>
        <v>0</v>
      </c>
      <c r="N12" s="182">
        <v>0</v>
      </c>
      <c r="O12" s="182">
        <f>ROUND(E12*N12,2)</f>
        <v>0</v>
      </c>
      <c r="P12" s="182">
        <v>0</v>
      </c>
      <c r="Q12" s="182">
        <f>ROUND(E12*P12,2)</f>
        <v>0</v>
      </c>
      <c r="R12" s="182"/>
      <c r="S12" s="182" t="s">
        <v>167</v>
      </c>
      <c r="T12" s="183" t="s">
        <v>168</v>
      </c>
      <c r="U12" s="157">
        <v>0</v>
      </c>
      <c r="V12" s="157">
        <f>ROUND(E12*U12,2)</f>
        <v>0</v>
      </c>
      <c r="W12" s="157"/>
      <c r="X12" s="157" t="s">
        <v>48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169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0" t="s">
        <v>162</v>
      </c>
      <c r="B13" s="161" t="s">
        <v>131</v>
      </c>
      <c r="C13" s="185" t="s">
        <v>27</v>
      </c>
      <c r="D13" s="162"/>
      <c r="E13" s="163"/>
      <c r="F13" s="164"/>
      <c r="G13" s="164">
        <f>SUMIF(AG14:AG19,"&lt;&gt;NOR",G14:G19)</f>
        <v>0</v>
      </c>
      <c r="H13" s="164"/>
      <c r="I13" s="164">
        <f>SUM(I14:I19)</f>
        <v>0</v>
      </c>
      <c r="J13" s="164"/>
      <c r="K13" s="164">
        <f>SUM(K14:K19)</f>
        <v>0</v>
      </c>
      <c r="L13" s="164"/>
      <c r="M13" s="164">
        <f>SUM(M14:M19)</f>
        <v>0</v>
      </c>
      <c r="N13" s="164"/>
      <c r="O13" s="164">
        <f>SUM(O14:O19)</f>
        <v>0</v>
      </c>
      <c r="P13" s="164"/>
      <c r="Q13" s="164">
        <f>SUM(Q14:Q19)</f>
        <v>0</v>
      </c>
      <c r="R13" s="164"/>
      <c r="S13" s="164"/>
      <c r="T13" s="165"/>
      <c r="U13" s="159"/>
      <c r="V13" s="159">
        <f>SUM(V14:V19)</f>
        <v>0</v>
      </c>
      <c r="W13" s="159"/>
      <c r="X13" s="159"/>
      <c r="AG13" t="s">
        <v>163</v>
      </c>
    </row>
    <row r="14" spans="1:60" outlineLevel="1" x14ac:dyDescent="0.2">
      <c r="A14" s="177">
        <v>5</v>
      </c>
      <c r="B14" s="178" t="s">
        <v>176</v>
      </c>
      <c r="C14" s="186" t="s">
        <v>177</v>
      </c>
      <c r="D14" s="179" t="s">
        <v>166</v>
      </c>
      <c r="E14" s="180">
        <v>1</v>
      </c>
      <c r="F14" s="181"/>
      <c r="G14" s="182">
        <f t="shared" ref="G14:G19" si="0">ROUND(E14*F14,2)</f>
        <v>0</v>
      </c>
      <c r="H14" s="181"/>
      <c r="I14" s="182">
        <f t="shared" ref="I14:I19" si="1">ROUND(E14*H14,2)</f>
        <v>0</v>
      </c>
      <c r="J14" s="181"/>
      <c r="K14" s="182">
        <f t="shared" ref="K14:K19" si="2">ROUND(E14*J14,2)</f>
        <v>0</v>
      </c>
      <c r="L14" s="182">
        <v>21</v>
      </c>
      <c r="M14" s="182">
        <f t="shared" ref="M14:M19" si="3">G14*(1+L14/100)</f>
        <v>0</v>
      </c>
      <c r="N14" s="182">
        <v>0</v>
      </c>
      <c r="O14" s="182">
        <f t="shared" ref="O14:O19" si="4">ROUND(E14*N14,2)</f>
        <v>0</v>
      </c>
      <c r="P14" s="182">
        <v>0</v>
      </c>
      <c r="Q14" s="182">
        <f t="shared" ref="Q14:Q19" si="5">ROUND(E14*P14,2)</f>
        <v>0</v>
      </c>
      <c r="R14" s="182"/>
      <c r="S14" s="182" t="s">
        <v>167</v>
      </c>
      <c r="T14" s="183" t="s">
        <v>168</v>
      </c>
      <c r="U14" s="157">
        <v>0</v>
      </c>
      <c r="V14" s="157">
        <f t="shared" ref="V14:V19" si="6">ROUND(E14*U14,2)</f>
        <v>0</v>
      </c>
      <c r="W14" s="157"/>
      <c r="X14" s="157" t="s">
        <v>48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169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7">
        <v>6</v>
      </c>
      <c r="B15" s="178" t="s">
        <v>178</v>
      </c>
      <c r="C15" s="186" t="s">
        <v>179</v>
      </c>
      <c r="D15" s="179" t="s">
        <v>166</v>
      </c>
      <c r="E15" s="180">
        <v>1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2"/>
      <c r="S15" s="182" t="s">
        <v>167</v>
      </c>
      <c r="T15" s="183" t="s">
        <v>168</v>
      </c>
      <c r="U15" s="157">
        <v>0</v>
      </c>
      <c r="V15" s="157">
        <f t="shared" si="6"/>
        <v>0</v>
      </c>
      <c r="W15" s="157"/>
      <c r="X15" s="157" t="s">
        <v>48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169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7">
        <v>7</v>
      </c>
      <c r="B16" s="178" t="s">
        <v>180</v>
      </c>
      <c r="C16" s="186" t="s">
        <v>181</v>
      </c>
      <c r="D16" s="179" t="s">
        <v>166</v>
      </c>
      <c r="E16" s="180">
        <v>1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2"/>
      <c r="S16" s="182" t="s">
        <v>167</v>
      </c>
      <c r="T16" s="183" t="s">
        <v>168</v>
      </c>
      <c r="U16" s="157">
        <v>0</v>
      </c>
      <c r="V16" s="157">
        <f t="shared" si="6"/>
        <v>0</v>
      </c>
      <c r="W16" s="157"/>
      <c r="X16" s="157" t="s">
        <v>48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169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7">
        <v>8</v>
      </c>
      <c r="B17" s="178" t="s">
        <v>182</v>
      </c>
      <c r="C17" s="186" t="s">
        <v>183</v>
      </c>
      <c r="D17" s="179" t="s">
        <v>166</v>
      </c>
      <c r="E17" s="180">
        <v>1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2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2"/>
      <c r="S17" s="182" t="s">
        <v>167</v>
      </c>
      <c r="T17" s="183" t="s">
        <v>168</v>
      </c>
      <c r="U17" s="157">
        <v>0</v>
      </c>
      <c r="V17" s="157">
        <f t="shared" si="6"/>
        <v>0</v>
      </c>
      <c r="W17" s="157"/>
      <c r="X17" s="157" t="s">
        <v>48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169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7">
        <v>9</v>
      </c>
      <c r="B18" s="178" t="s">
        <v>184</v>
      </c>
      <c r="C18" s="186" t="s">
        <v>185</v>
      </c>
      <c r="D18" s="179" t="s">
        <v>166</v>
      </c>
      <c r="E18" s="180">
        <v>1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21</v>
      </c>
      <c r="M18" s="182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2"/>
      <c r="S18" s="182" t="s">
        <v>167</v>
      </c>
      <c r="T18" s="183" t="s">
        <v>168</v>
      </c>
      <c r="U18" s="157">
        <v>0</v>
      </c>
      <c r="V18" s="157">
        <f t="shared" si="6"/>
        <v>0</v>
      </c>
      <c r="W18" s="157"/>
      <c r="X18" s="157" t="s">
        <v>48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169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7">
        <v>10</v>
      </c>
      <c r="B19" s="178" t="s">
        <v>186</v>
      </c>
      <c r="C19" s="186" t="s">
        <v>187</v>
      </c>
      <c r="D19" s="179" t="s">
        <v>166</v>
      </c>
      <c r="E19" s="180">
        <v>1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21</v>
      </c>
      <c r="M19" s="182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2"/>
      <c r="S19" s="182" t="s">
        <v>167</v>
      </c>
      <c r="T19" s="183" t="s">
        <v>168</v>
      </c>
      <c r="U19" s="157">
        <v>0</v>
      </c>
      <c r="V19" s="157">
        <f t="shared" si="6"/>
        <v>0</v>
      </c>
      <c r="W19" s="157"/>
      <c r="X19" s="157" t="s">
        <v>48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169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0" t="s">
        <v>162</v>
      </c>
      <c r="B20" s="161" t="s">
        <v>132</v>
      </c>
      <c r="C20" s="185" t="s">
        <v>28</v>
      </c>
      <c r="D20" s="162"/>
      <c r="E20" s="163"/>
      <c r="F20" s="164"/>
      <c r="G20" s="164">
        <f>SUMIF(AG21:AG36,"&lt;&gt;NOR",G21:G36)</f>
        <v>0</v>
      </c>
      <c r="H20" s="164"/>
      <c r="I20" s="164">
        <f>SUM(I21:I36)</f>
        <v>0</v>
      </c>
      <c r="J20" s="164"/>
      <c r="K20" s="164">
        <f>SUM(K21:K36)</f>
        <v>0</v>
      </c>
      <c r="L20" s="164"/>
      <c r="M20" s="164">
        <f>SUM(M21:M36)</f>
        <v>0</v>
      </c>
      <c r="N20" s="164"/>
      <c r="O20" s="164">
        <f>SUM(O21:O36)</f>
        <v>0</v>
      </c>
      <c r="P20" s="164"/>
      <c r="Q20" s="164">
        <f>SUM(Q21:Q36)</f>
        <v>0</v>
      </c>
      <c r="R20" s="164"/>
      <c r="S20" s="164"/>
      <c r="T20" s="165"/>
      <c r="U20" s="159"/>
      <c r="V20" s="159">
        <f>SUM(V21:V36)</f>
        <v>0</v>
      </c>
      <c r="W20" s="159"/>
      <c r="X20" s="159"/>
      <c r="AG20" t="s">
        <v>163</v>
      </c>
    </row>
    <row r="21" spans="1:60" outlineLevel="1" x14ac:dyDescent="0.2">
      <c r="A21" s="177">
        <v>11</v>
      </c>
      <c r="B21" s="178" t="s">
        <v>188</v>
      </c>
      <c r="C21" s="186" t="s">
        <v>189</v>
      </c>
      <c r="D21" s="179" t="s">
        <v>190</v>
      </c>
      <c r="E21" s="180">
        <v>1</v>
      </c>
      <c r="F21" s="181"/>
      <c r="G21" s="182">
        <f t="shared" ref="G21:G28" si="7">ROUND(E21*F21,2)</f>
        <v>0</v>
      </c>
      <c r="H21" s="181"/>
      <c r="I21" s="182">
        <f t="shared" ref="I21:I28" si="8">ROUND(E21*H21,2)</f>
        <v>0</v>
      </c>
      <c r="J21" s="181"/>
      <c r="K21" s="182">
        <f t="shared" ref="K21:K28" si="9">ROUND(E21*J21,2)</f>
        <v>0</v>
      </c>
      <c r="L21" s="182">
        <v>21</v>
      </c>
      <c r="M21" s="182">
        <f t="shared" ref="M21:M28" si="10">G21*(1+L21/100)</f>
        <v>0</v>
      </c>
      <c r="N21" s="182">
        <v>0</v>
      </c>
      <c r="O21" s="182">
        <f t="shared" ref="O21:O28" si="11">ROUND(E21*N21,2)</f>
        <v>0</v>
      </c>
      <c r="P21" s="182">
        <v>0</v>
      </c>
      <c r="Q21" s="182">
        <f t="shared" ref="Q21:Q28" si="12">ROUND(E21*P21,2)</f>
        <v>0</v>
      </c>
      <c r="R21" s="182"/>
      <c r="S21" s="182" t="s">
        <v>167</v>
      </c>
      <c r="T21" s="183" t="s">
        <v>191</v>
      </c>
      <c r="U21" s="157">
        <v>0</v>
      </c>
      <c r="V21" s="157">
        <f t="shared" ref="V21:V28" si="13">ROUND(E21*U21,2)</f>
        <v>0</v>
      </c>
      <c r="W21" s="157"/>
      <c r="X21" s="157" t="s">
        <v>192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193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7">
        <v>12</v>
      </c>
      <c r="B22" s="178" t="s">
        <v>194</v>
      </c>
      <c r="C22" s="186" t="s">
        <v>195</v>
      </c>
      <c r="D22" s="179" t="s">
        <v>190</v>
      </c>
      <c r="E22" s="180">
        <v>1</v>
      </c>
      <c r="F22" s="181"/>
      <c r="G22" s="182">
        <f t="shared" si="7"/>
        <v>0</v>
      </c>
      <c r="H22" s="181"/>
      <c r="I22" s="182">
        <f t="shared" si="8"/>
        <v>0</v>
      </c>
      <c r="J22" s="181"/>
      <c r="K22" s="182">
        <f t="shared" si="9"/>
        <v>0</v>
      </c>
      <c r="L22" s="182">
        <v>21</v>
      </c>
      <c r="M22" s="182">
        <f t="shared" si="10"/>
        <v>0</v>
      </c>
      <c r="N22" s="182">
        <v>0</v>
      </c>
      <c r="O22" s="182">
        <f t="shared" si="11"/>
        <v>0</v>
      </c>
      <c r="P22" s="182">
        <v>0</v>
      </c>
      <c r="Q22" s="182">
        <f t="shared" si="12"/>
        <v>0</v>
      </c>
      <c r="R22" s="182"/>
      <c r="S22" s="182" t="s">
        <v>167</v>
      </c>
      <c r="T22" s="183" t="s">
        <v>191</v>
      </c>
      <c r="U22" s="157">
        <v>0</v>
      </c>
      <c r="V22" s="157">
        <f t="shared" si="13"/>
        <v>0</v>
      </c>
      <c r="W22" s="157"/>
      <c r="X22" s="157" t="s">
        <v>192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193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7">
        <v>13</v>
      </c>
      <c r="B23" s="178" t="s">
        <v>196</v>
      </c>
      <c r="C23" s="186" t="s">
        <v>197</v>
      </c>
      <c r="D23" s="179" t="s">
        <v>190</v>
      </c>
      <c r="E23" s="180">
        <v>1</v>
      </c>
      <c r="F23" s="181"/>
      <c r="G23" s="182">
        <f t="shared" si="7"/>
        <v>0</v>
      </c>
      <c r="H23" s="181"/>
      <c r="I23" s="182">
        <f t="shared" si="8"/>
        <v>0</v>
      </c>
      <c r="J23" s="181"/>
      <c r="K23" s="182">
        <f t="shared" si="9"/>
        <v>0</v>
      </c>
      <c r="L23" s="182">
        <v>21</v>
      </c>
      <c r="M23" s="182">
        <f t="shared" si="10"/>
        <v>0</v>
      </c>
      <c r="N23" s="182">
        <v>0</v>
      </c>
      <c r="O23" s="182">
        <f t="shared" si="11"/>
        <v>0</v>
      </c>
      <c r="P23" s="182">
        <v>0</v>
      </c>
      <c r="Q23" s="182">
        <f t="shared" si="12"/>
        <v>0</v>
      </c>
      <c r="R23" s="182"/>
      <c r="S23" s="182" t="s">
        <v>167</v>
      </c>
      <c r="T23" s="183" t="s">
        <v>191</v>
      </c>
      <c r="U23" s="157">
        <v>0</v>
      </c>
      <c r="V23" s="157">
        <f t="shared" si="13"/>
        <v>0</v>
      </c>
      <c r="W23" s="157"/>
      <c r="X23" s="157" t="s">
        <v>192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193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7">
        <v>14</v>
      </c>
      <c r="B24" s="178" t="s">
        <v>198</v>
      </c>
      <c r="C24" s="186" t="s">
        <v>199</v>
      </c>
      <c r="D24" s="179" t="s">
        <v>190</v>
      </c>
      <c r="E24" s="180">
        <v>1</v>
      </c>
      <c r="F24" s="181"/>
      <c r="G24" s="182">
        <f t="shared" si="7"/>
        <v>0</v>
      </c>
      <c r="H24" s="181"/>
      <c r="I24" s="182">
        <f t="shared" si="8"/>
        <v>0</v>
      </c>
      <c r="J24" s="181"/>
      <c r="K24" s="182">
        <f t="shared" si="9"/>
        <v>0</v>
      </c>
      <c r="L24" s="182">
        <v>21</v>
      </c>
      <c r="M24" s="182">
        <f t="shared" si="10"/>
        <v>0</v>
      </c>
      <c r="N24" s="182">
        <v>0</v>
      </c>
      <c r="O24" s="182">
        <f t="shared" si="11"/>
        <v>0</v>
      </c>
      <c r="P24" s="182">
        <v>0</v>
      </c>
      <c r="Q24" s="182">
        <f t="shared" si="12"/>
        <v>0</v>
      </c>
      <c r="R24" s="182"/>
      <c r="S24" s="182" t="s">
        <v>167</v>
      </c>
      <c r="T24" s="183" t="s">
        <v>191</v>
      </c>
      <c r="U24" s="157">
        <v>0</v>
      </c>
      <c r="V24" s="157">
        <f t="shared" si="13"/>
        <v>0</v>
      </c>
      <c r="W24" s="157"/>
      <c r="X24" s="157" t="s">
        <v>192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193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7">
        <v>15</v>
      </c>
      <c r="B25" s="178" t="s">
        <v>200</v>
      </c>
      <c r="C25" s="186" t="s">
        <v>201</v>
      </c>
      <c r="D25" s="179" t="s">
        <v>190</v>
      </c>
      <c r="E25" s="180">
        <v>1</v>
      </c>
      <c r="F25" s="181"/>
      <c r="G25" s="182">
        <f t="shared" si="7"/>
        <v>0</v>
      </c>
      <c r="H25" s="181"/>
      <c r="I25" s="182">
        <f t="shared" si="8"/>
        <v>0</v>
      </c>
      <c r="J25" s="181"/>
      <c r="K25" s="182">
        <f t="shared" si="9"/>
        <v>0</v>
      </c>
      <c r="L25" s="182">
        <v>21</v>
      </c>
      <c r="M25" s="182">
        <f t="shared" si="10"/>
        <v>0</v>
      </c>
      <c r="N25" s="182">
        <v>0</v>
      </c>
      <c r="O25" s="182">
        <f t="shared" si="11"/>
        <v>0</v>
      </c>
      <c r="P25" s="182">
        <v>0</v>
      </c>
      <c r="Q25" s="182">
        <f t="shared" si="12"/>
        <v>0</v>
      </c>
      <c r="R25" s="182"/>
      <c r="S25" s="182" t="s">
        <v>167</v>
      </c>
      <c r="T25" s="183" t="s">
        <v>191</v>
      </c>
      <c r="U25" s="157">
        <v>0</v>
      </c>
      <c r="V25" s="157">
        <f t="shared" si="13"/>
        <v>0</v>
      </c>
      <c r="W25" s="157"/>
      <c r="X25" s="157" t="s">
        <v>192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193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7">
        <v>16</v>
      </c>
      <c r="B26" s="178" t="s">
        <v>202</v>
      </c>
      <c r="C26" s="186" t="s">
        <v>203</v>
      </c>
      <c r="D26" s="179" t="s">
        <v>190</v>
      </c>
      <c r="E26" s="180">
        <v>1</v>
      </c>
      <c r="F26" s="181"/>
      <c r="G26" s="182">
        <f t="shared" si="7"/>
        <v>0</v>
      </c>
      <c r="H26" s="181"/>
      <c r="I26" s="182">
        <f t="shared" si="8"/>
        <v>0</v>
      </c>
      <c r="J26" s="181"/>
      <c r="K26" s="182">
        <f t="shared" si="9"/>
        <v>0</v>
      </c>
      <c r="L26" s="182">
        <v>21</v>
      </c>
      <c r="M26" s="182">
        <f t="shared" si="10"/>
        <v>0</v>
      </c>
      <c r="N26" s="182">
        <v>0</v>
      </c>
      <c r="O26" s="182">
        <f t="shared" si="11"/>
        <v>0</v>
      </c>
      <c r="P26" s="182">
        <v>0</v>
      </c>
      <c r="Q26" s="182">
        <f t="shared" si="12"/>
        <v>0</v>
      </c>
      <c r="R26" s="182"/>
      <c r="S26" s="182" t="s">
        <v>167</v>
      </c>
      <c r="T26" s="183" t="s">
        <v>191</v>
      </c>
      <c r="U26" s="157">
        <v>0</v>
      </c>
      <c r="V26" s="157">
        <f t="shared" si="13"/>
        <v>0</v>
      </c>
      <c r="W26" s="157"/>
      <c r="X26" s="157" t="s">
        <v>192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193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7">
        <v>17</v>
      </c>
      <c r="B27" s="178" t="s">
        <v>204</v>
      </c>
      <c r="C27" s="186" t="s">
        <v>205</v>
      </c>
      <c r="D27" s="179" t="s">
        <v>190</v>
      </c>
      <c r="E27" s="180">
        <v>1</v>
      </c>
      <c r="F27" s="181"/>
      <c r="G27" s="182">
        <f t="shared" si="7"/>
        <v>0</v>
      </c>
      <c r="H27" s="181"/>
      <c r="I27" s="182">
        <f t="shared" si="8"/>
        <v>0</v>
      </c>
      <c r="J27" s="181"/>
      <c r="K27" s="182">
        <f t="shared" si="9"/>
        <v>0</v>
      </c>
      <c r="L27" s="182">
        <v>21</v>
      </c>
      <c r="M27" s="182">
        <f t="shared" si="10"/>
        <v>0</v>
      </c>
      <c r="N27" s="182">
        <v>0</v>
      </c>
      <c r="O27" s="182">
        <f t="shared" si="11"/>
        <v>0</v>
      </c>
      <c r="P27" s="182">
        <v>0</v>
      </c>
      <c r="Q27" s="182">
        <f t="shared" si="12"/>
        <v>0</v>
      </c>
      <c r="R27" s="182"/>
      <c r="S27" s="182" t="s">
        <v>167</v>
      </c>
      <c r="T27" s="183" t="s">
        <v>191</v>
      </c>
      <c r="U27" s="157">
        <v>0</v>
      </c>
      <c r="V27" s="157">
        <f t="shared" si="13"/>
        <v>0</v>
      </c>
      <c r="W27" s="157"/>
      <c r="X27" s="157" t="s">
        <v>192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193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0">
        <v>18</v>
      </c>
      <c r="B28" s="171" t="s">
        <v>206</v>
      </c>
      <c r="C28" s="187" t="s">
        <v>207</v>
      </c>
      <c r="D28" s="172" t="s">
        <v>166</v>
      </c>
      <c r="E28" s="173">
        <v>1</v>
      </c>
      <c r="F28" s="174"/>
      <c r="G28" s="175">
        <f t="shared" si="7"/>
        <v>0</v>
      </c>
      <c r="H28" s="174"/>
      <c r="I28" s="175">
        <f t="shared" si="8"/>
        <v>0</v>
      </c>
      <c r="J28" s="174"/>
      <c r="K28" s="175">
        <f t="shared" si="9"/>
        <v>0</v>
      </c>
      <c r="L28" s="175">
        <v>21</v>
      </c>
      <c r="M28" s="175">
        <f t="shared" si="10"/>
        <v>0</v>
      </c>
      <c r="N28" s="175">
        <v>0</v>
      </c>
      <c r="O28" s="175">
        <f t="shared" si="11"/>
        <v>0</v>
      </c>
      <c r="P28" s="175">
        <v>0</v>
      </c>
      <c r="Q28" s="175">
        <f t="shared" si="12"/>
        <v>0</v>
      </c>
      <c r="R28" s="175"/>
      <c r="S28" s="175" t="s">
        <v>167</v>
      </c>
      <c r="T28" s="176" t="s">
        <v>168</v>
      </c>
      <c r="U28" s="157">
        <v>0</v>
      </c>
      <c r="V28" s="157">
        <f t="shared" si="13"/>
        <v>0</v>
      </c>
      <c r="W28" s="157"/>
      <c r="X28" s="157" t="s">
        <v>48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169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64" t="s">
        <v>208</v>
      </c>
      <c r="D29" s="265"/>
      <c r="E29" s="265"/>
      <c r="F29" s="265"/>
      <c r="G29" s="265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209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7">
        <v>19</v>
      </c>
      <c r="B30" s="178" t="s">
        <v>210</v>
      </c>
      <c r="C30" s="186" t="s">
        <v>211</v>
      </c>
      <c r="D30" s="179" t="s">
        <v>166</v>
      </c>
      <c r="E30" s="180">
        <v>1</v>
      </c>
      <c r="F30" s="181"/>
      <c r="G30" s="182">
        <f t="shared" ref="G30:G36" si="14">ROUND(E30*F30,2)</f>
        <v>0</v>
      </c>
      <c r="H30" s="181"/>
      <c r="I30" s="182">
        <f t="shared" ref="I30:I36" si="15">ROUND(E30*H30,2)</f>
        <v>0</v>
      </c>
      <c r="J30" s="181"/>
      <c r="K30" s="182">
        <f t="shared" ref="K30:K36" si="16">ROUND(E30*J30,2)</f>
        <v>0</v>
      </c>
      <c r="L30" s="182">
        <v>21</v>
      </c>
      <c r="M30" s="182">
        <f t="shared" ref="M30:M36" si="17">G30*(1+L30/100)</f>
        <v>0</v>
      </c>
      <c r="N30" s="182">
        <v>0</v>
      </c>
      <c r="O30" s="182">
        <f t="shared" ref="O30:O36" si="18">ROUND(E30*N30,2)</f>
        <v>0</v>
      </c>
      <c r="P30" s="182">
        <v>0</v>
      </c>
      <c r="Q30" s="182">
        <f t="shared" ref="Q30:Q36" si="19">ROUND(E30*P30,2)</f>
        <v>0</v>
      </c>
      <c r="R30" s="182"/>
      <c r="S30" s="182" t="s">
        <v>167</v>
      </c>
      <c r="T30" s="183" t="s">
        <v>168</v>
      </c>
      <c r="U30" s="157">
        <v>0</v>
      </c>
      <c r="V30" s="157">
        <f t="shared" ref="V30:V36" si="20">ROUND(E30*U30,2)</f>
        <v>0</v>
      </c>
      <c r="W30" s="157"/>
      <c r="X30" s="157" t="s">
        <v>48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169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7">
        <v>20</v>
      </c>
      <c r="B31" s="178" t="s">
        <v>212</v>
      </c>
      <c r="C31" s="186" t="s">
        <v>213</v>
      </c>
      <c r="D31" s="179" t="s">
        <v>166</v>
      </c>
      <c r="E31" s="180">
        <v>1</v>
      </c>
      <c r="F31" s="181"/>
      <c r="G31" s="182">
        <f t="shared" si="14"/>
        <v>0</v>
      </c>
      <c r="H31" s="181"/>
      <c r="I31" s="182">
        <f t="shared" si="15"/>
        <v>0</v>
      </c>
      <c r="J31" s="181"/>
      <c r="K31" s="182">
        <f t="shared" si="16"/>
        <v>0</v>
      </c>
      <c r="L31" s="182">
        <v>21</v>
      </c>
      <c r="M31" s="182">
        <f t="shared" si="17"/>
        <v>0</v>
      </c>
      <c r="N31" s="182">
        <v>0</v>
      </c>
      <c r="O31" s="182">
        <f t="shared" si="18"/>
        <v>0</v>
      </c>
      <c r="P31" s="182">
        <v>0</v>
      </c>
      <c r="Q31" s="182">
        <f t="shared" si="19"/>
        <v>0</v>
      </c>
      <c r="R31" s="182"/>
      <c r="S31" s="182" t="s">
        <v>167</v>
      </c>
      <c r="T31" s="183" t="s">
        <v>168</v>
      </c>
      <c r="U31" s="157">
        <v>0</v>
      </c>
      <c r="V31" s="157">
        <f t="shared" si="20"/>
        <v>0</v>
      </c>
      <c r="W31" s="157"/>
      <c r="X31" s="157" t="s">
        <v>48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169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7">
        <v>21</v>
      </c>
      <c r="B32" s="178" t="s">
        <v>214</v>
      </c>
      <c r="C32" s="186" t="s">
        <v>215</v>
      </c>
      <c r="D32" s="179" t="s">
        <v>166</v>
      </c>
      <c r="E32" s="180">
        <v>1</v>
      </c>
      <c r="F32" s="181"/>
      <c r="G32" s="182">
        <f t="shared" si="14"/>
        <v>0</v>
      </c>
      <c r="H32" s="181"/>
      <c r="I32" s="182">
        <f t="shared" si="15"/>
        <v>0</v>
      </c>
      <c r="J32" s="181"/>
      <c r="K32" s="182">
        <f t="shared" si="16"/>
        <v>0</v>
      </c>
      <c r="L32" s="182">
        <v>21</v>
      </c>
      <c r="M32" s="182">
        <f t="shared" si="17"/>
        <v>0</v>
      </c>
      <c r="N32" s="182">
        <v>0</v>
      </c>
      <c r="O32" s="182">
        <f t="shared" si="18"/>
        <v>0</v>
      </c>
      <c r="P32" s="182">
        <v>0</v>
      </c>
      <c r="Q32" s="182">
        <f t="shared" si="19"/>
        <v>0</v>
      </c>
      <c r="R32" s="182"/>
      <c r="S32" s="182" t="s">
        <v>167</v>
      </c>
      <c r="T32" s="183" t="s">
        <v>168</v>
      </c>
      <c r="U32" s="157">
        <v>0</v>
      </c>
      <c r="V32" s="157">
        <f t="shared" si="20"/>
        <v>0</v>
      </c>
      <c r="W32" s="157"/>
      <c r="X32" s="157" t="s">
        <v>48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169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7">
        <v>22</v>
      </c>
      <c r="B33" s="178" t="s">
        <v>216</v>
      </c>
      <c r="C33" s="186" t="s">
        <v>217</v>
      </c>
      <c r="D33" s="179" t="s">
        <v>166</v>
      </c>
      <c r="E33" s="180">
        <v>1</v>
      </c>
      <c r="F33" s="181"/>
      <c r="G33" s="182">
        <f t="shared" si="14"/>
        <v>0</v>
      </c>
      <c r="H33" s="181"/>
      <c r="I33" s="182">
        <f t="shared" si="15"/>
        <v>0</v>
      </c>
      <c r="J33" s="181"/>
      <c r="K33" s="182">
        <f t="shared" si="16"/>
        <v>0</v>
      </c>
      <c r="L33" s="182">
        <v>21</v>
      </c>
      <c r="M33" s="182">
        <f t="shared" si="17"/>
        <v>0</v>
      </c>
      <c r="N33" s="182">
        <v>0</v>
      </c>
      <c r="O33" s="182">
        <f t="shared" si="18"/>
        <v>0</v>
      </c>
      <c r="P33" s="182">
        <v>0</v>
      </c>
      <c r="Q33" s="182">
        <f t="shared" si="19"/>
        <v>0</v>
      </c>
      <c r="R33" s="182"/>
      <c r="S33" s="182" t="s">
        <v>167</v>
      </c>
      <c r="T33" s="183" t="s">
        <v>168</v>
      </c>
      <c r="U33" s="157">
        <v>0</v>
      </c>
      <c r="V33" s="157">
        <f t="shared" si="20"/>
        <v>0</v>
      </c>
      <c r="W33" s="157"/>
      <c r="X33" s="157" t="s">
        <v>48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169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7">
        <v>23</v>
      </c>
      <c r="B34" s="178" t="s">
        <v>218</v>
      </c>
      <c r="C34" s="186" t="s">
        <v>219</v>
      </c>
      <c r="D34" s="179" t="s">
        <v>166</v>
      </c>
      <c r="E34" s="180">
        <v>1</v>
      </c>
      <c r="F34" s="181"/>
      <c r="G34" s="182">
        <f t="shared" si="14"/>
        <v>0</v>
      </c>
      <c r="H34" s="181"/>
      <c r="I34" s="182">
        <f t="shared" si="15"/>
        <v>0</v>
      </c>
      <c r="J34" s="181"/>
      <c r="K34" s="182">
        <f t="shared" si="16"/>
        <v>0</v>
      </c>
      <c r="L34" s="182">
        <v>21</v>
      </c>
      <c r="M34" s="182">
        <f t="shared" si="17"/>
        <v>0</v>
      </c>
      <c r="N34" s="182">
        <v>0</v>
      </c>
      <c r="O34" s="182">
        <f t="shared" si="18"/>
        <v>0</v>
      </c>
      <c r="P34" s="182">
        <v>0</v>
      </c>
      <c r="Q34" s="182">
        <f t="shared" si="19"/>
        <v>0</v>
      </c>
      <c r="R34" s="182"/>
      <c r="S34" s="182" t="s">
        <v>167</v>
      </c>
      <c r="T34" s="183" t="s">
        <v>168</v>
      </c>
      <c r="U34" s="157">
        <v>0</v>
      </c>
      <c r="V34" s="157">
        <f t="shared" si="20"/>
        <v>0</v>
      </c>
      <c r="W34" s="157"/>
      <c r="X34" s="157" t="s">
        <v>48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169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7">
        <v>24</v>
      </c>
      <c r="B35" s="178" t="s">
        <v>220</v>
      </c>
      <c r="C35" s="186" t="s">
        <v>221</v>
      </c>
      <c r="D35" s="179" t="s">
        <v>166</v>
      </c>
      <c r="E35" s="180">
        <v>1</v>
      </c>
      <c r="F35" s="181"/>
      <c r="G35" s="182">
        <f t="shared" si="14"/>
        <v>0</v>
      </c>
      <c r="H35" s="181"/>
      <c r="I35" s="182">
        <f t="shared" si="15"/>
        <v>0</v>
      </c>
      <c r="J35" s="181"/>
      <c r="K35" s="182">
        <f t="shared" si="16"/>
        <v>0</v>
      </c>
      <c r="L35" s="182">
        <v>21</v>
      </c>
      <c r="M35" s="182">
        <f t="shared" si="17"/>
        <v>0</v>
      </c>
      <c r="N35" s="182">
        <v>0</v>
      </c>
      <c r="O35" s="182">
        <f t="shared" si="18"/>
        <v>0</v>
      </c>
      <c r="P35" s="182">
        <v>0</v>
      </c>
      <c r="Q35" s="182">
        <f t="shared" si="19"/>
        <v>0</v>
      </c>
      <c r="R35" s="182"/>
      <c r="S35" s="182" t="s">
        <v>167</v>
      </c>
      <c r="T35" s="183" t="s">
        <v>168</v>
      </c>
      <c r="U35" s="157">
        <v>0</v>
      </c>
      <c r="V35" s="157">
        <f t="shared" si="20"/>
        <v>0</v>
      </c>
      <c r="W35" s="157"/>
      <c r="X35" s="157" t="s">
        <v>48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169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0">
        <v>25</v>
      </c>
      <c r="B36" s="171" t="s">
        <v>222</v>
      </c>
      <c r="C36" s="187" t="s">
        <v>223</v>
      </c>
      <c r="D36" s="172" t="s">
        <v>166</v>
      </c>
      <c r="E36" s="173">
        <v>1</v>
      </c>
      <c r="F36" s="174"/>
      <c r="G36" s="175">
        <f t="shared" si="14"/>
        <v>0</v>
      </c>
      <c r="H36" s="174"/>
      <c r="I36" s="175">
        <f t="shared" si="15"/>
        <v>0</v>
      </c>
      <c r="J36" s="174"/>
      <c r="K36" s="175">
        <f t="shared" si="16"/>
        <v>0</v>
      </c>
      <c r="L36" s="175">
        <v>21</v>
      </c>
      <c r="M36" s="175">
        <f t="shared" si="17"/>
        <v>0</v>
      </c>
      <c r="N36" s="175">
        <v>0</v>
      </c>
      <c r="O36" s="175">
        <f t="shared" si="18"/>
        <v>0</v>
      </c>
      <c r="P36" s="175">
        <v>0</v>
      </c>
      <c r="Q36" s="175">
        <f t="shared" si="19"/>
        <v>0</v>
      </c>
      <c r="R36" s="175"/>
      <c r="S36" s="175" t="s">
        <v>167</v>
      </c>
      <c r="T36" s="176" t="s">
        <v>168</v>
      </c>
      <c r="U36" s="157">
        <v>0</v>
      </c>
      <c r="V36" s="157">
        <f t="shared" si="20"/>
        <v>0</v>
      </c>
      <c r="W36" s="157"/>
      <c r="X36" s="157" t="s">
        <v>48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169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3"/>
      <c r="B37" s="4"/>
      <c r="C37" s="188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149</v>
      </c>
    </row>
    <row r="38" spans="1:60" x14ac:dyDescent="0.2">
      <c r="A38" s="150"/>
      <c r="B38" s="151" t="s">
        <v>29</v>
      </c>
      <c r="C38" s="189"/>
      <c r="D38" s="152"/>
      <c r="E38" s="153"/>
      <c r="F38" s="153"/>
      <c r="G38" s="184">
        <f>G8+G13+G20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224</v>
      </c>
    </row>
    <row r="39" spans="1:60" x14ac:dyDescent="0.2">
      <c r="C39" s="190"/>
      <c r="D39" s="10"/>
      <c r="AG39" t="s">
        <v>225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C1bilxe81b8Kpur15oG+7nVu8ts+5KvqzB2GltMBEXv0N01OcsjSiJAFBOnIY/Gwb9tuoTl4TOVFarKYa8Tkg==" saltValue="LnjgphsnKSr9YmkRL+pa1g==" spinCount="100000" sheet="1"/>
  <mergeCells count="5">
    <mergeCell ref="A1:G1"/>
    <mergeCell ref="C2:G2"/>
    <mergeCell ref="C3:G3"/>
    <mergeCell ref="C4:G4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226</v>
      </c>
      <c r="B1" s="257"/>
      <c r="C1" s="257"/>
      <c r="D1" s="257"/>
      <c r="E1" s="257"/>
      <c r="F1" s="257"/>
      <c r="G1" s="257"/>
      <c r="AG1" t="s">
        <v>134</v>
      </c>
    </row>
    <row r="2" spans="1:60" ht="24.95" customHeight="1" x14ac:dyDescent="0.2">
      <c r="A2" s="139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135</v>
      </c>
    </row>
    <row r="3" spans="1:60" ht="24.95" customHeight="1" x14ac:dyDescent="0.2">
      <c r="A3" s="139" t="s">
        <v>8</v>
      </c>
      <c r="B3" s="49" t="s">
        <v>47</v>
      </c>
      <c r="C3" s="258" t="s">
        <v>50</v>
      </c>
      <c r="D3" s="259"/>
      <c r="E3" s="259"/>
      <c r="F3" s="259"/>
      <c r="G3" s="260"/>
      <c r="AC3" s="121" t="s">
        <v>135</v>
      </c>
      <c r="AG3" t="s">
        <v>139</v>
      </c>
    </row>
    <row r="4" spans="1:60" ht="24.95" customHeight="1" x14ac:dyDescent="0.2">
      <c r="A4" s="140" t="s">
        <v>9</v>
      </c>
      <c r="B4" s="141" t="s">
        <v>47</v>
      </c>
      <c r="C4" s="261" t="s">
        <v>51</v>
      </c>
      <c r="D4" s="262"/>
      <c r="E4" s="262"/>
      <c r="F4" s="262"/>
      <c r="G4" s="263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29</v>
      </c>
      <c r="H6" s="146" t="s">
        <v>30</v>
      </c>
      <c r="I6" s="146" t="s">
        <v>147</v>
      </c>
      <c r="J6" s="146" t="s">
        <v>31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162</v>
      </c>
      <c r="B8" s="161" t="s">
        <v>80</v>
      </c>
      <c r="C8" s="185" t="s">
        <v>227</v>
      </c>
      <c r="D8" s="162"/>
      <c r="E8" s="163"/>
      <c r="F8" s="164"/>
      <c r="G8" s="164">
        <f>SUMIF(AG9:AG43,"&lt;&gt;NOR",G9:G43)</f>
        <v>0</v>
      </c>
      <c r="H8" s="164"/>
      <c r="I8" s="164">
        <f>SUM(I9:I43)</f>
        <v>0</v>
      </c>
      <c r="J8" s="164"/>
      <c r="K8" s="164">
        <f>SUM(K9:K43)</f>
        <v>0</v>
      </c>
      <c r="L8" s="164"/>
      <c r="M8" s="164">
        <f>SUM(M9:M43)</f>
        <v>0</v>
      </c>
      <c r="N8" s="164"/>
      <c r="O8" s="164">
        <f>SUM(O9:O43)</f>
        <v>0</v>
      </c>
      <c r="P8" s="164"/>
      <c r="Q8" s="164">
        <f>SUM(Q9:Q43)</f>
        <v>0</v>
      </c>
      <c r="R8" s="164"/>
      <c r="S8" s="164"/>
      <c r="T8" s="165"/>
      <c r="U8" s="159"/>
      <c r="V8" s="159">
        <f>SUM(V9:V43)</f>
        <v>76.819999999999993</v>
      </c>
      <c r="W8" s="159"/>
      <c r="X8" s="159"/>
      <c r="AG8" t="s">
        <v>163</v>
      </c>
    </row>
    <row r="9" spans="1:60" outlineLevel="1" x14ac:dyDescent="0.2">
      <c r="A9" s="170">
        <v>1</v>
      </c>
      <c r="B9" s="171" t="s">
        <v>228</v>
      </c>
      <c r="C9" s="187" t="s">
        <v>229</v>
      </c>
      <c r="D9" s="172" t="s">
        <v>230</v>
      </c>
      <c r="E9" s="173">
        <v>19.707999999999998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231</v>
      </c>
      <c r="S9" s="175" t="s">
        <v>232</v>
      </c>
      <c r="T9" s="176" t="s">
        <v>233</v>
      </c>
      <c r="U9" s="157">
        <v>0.04</v>
      </c>
      <c r="V9" s="157">
        <f>ROUND(E9*U9,2)</f>
        <v>0.79</v>
      </c>
      <c r="W9" s="157"/>
      <c r="X9" s="157" t="s">
        <v>192</v>
      </c>
      <c r="Y9" s="147"/>
      <c r="Z9" s="147"/>
      <c r="AA9" s="147"/>
      <c r="AB9" s="147"/>
      <c r="AC9" s="147"/>
      <c r="AD9" s="147"/>
      <c r="AE9" s="147"/>
      <c r="AF9" s="147"/>
      <c r="AG9" s="147" t="s">
        <v>193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54"/>
      <c r="B10" s="155"/>
      <c r="C10" s="266" t="s">
        <v>234</v>
      </c>
      <c r="D10" s="267"/>
      <c r="E10" s="267"/>
      <c r="F10" s="267"/>
      <c r="G10" s="26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235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93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95" t="s">
        <v>236</v>
      </c>
      <c r="D11" s="191"/>
      <c r="E11" s="192">
        <v>14.098000000000001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237</v>
      </c>
      <c r="AH11" s="147">
        <v>5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95" t="s">
        <v>238</v>
      </c>
      <c r="D12" s="191"/>
      <c r="E12" s="192">
        <v>4.1100000000000003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237</v>
      </c>
      <c r="AH12" s="147">
        <v>5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95" t="s">
        <v>239</v>
      </c>
      <c r="D13" s="191"/>
      <c r="E13" s="192">
        <v>1.5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237</v>
      </c>
      <c r="AH13" s="147">
        <v>5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0">
        <v>2</v>
      </c>
      <c r="B14" s="171" t="s">
        <v>240</v>
      </c>
      <c r="C14" s="187" t="s">
        <v>241</v>
      </c>
      <c r="D14" s="172" t="s">
        <v>230</v>
      </c>
      <c r="E14" s="173">
        <v>14.098000000000001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5" t="s">
        <v>231</v>
      </c>
      <c r="S14" s="175" t="s">
        <v>232</v>
      </c>
      <c r="T14" s="176" t="s">
        <v>233</v>
      </c>
      <c r="U14" s="157">
        <v>0.36499999999999999</v>
      </c>
      <c r="V14" s="157">
        <f>ROUND(E14*U14,2)</f>
        <v>5.15</v>
      </c>
      <c r="W14" s="157"/>
      <c r="X14" s="157" t="s">
        <v>192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193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54"/>
      <c r="B15" s="155"/>
      <c r="C15" s="266" t="s">
        <v>242</v>
      </c>
      <c r="D15" s="267"/>
      <c r="E15" s="267"/>
      <c r="F15" s="267"/>
      <c r="G15" s="26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235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93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95" t="s">
        <v>243</v>
      </c>
      <c r="D16" s="191"/>
      <c r="E16" s="192">
        <v>6.7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237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95" t="s">
        <v>244</v>
      </c>
      <c r="D17" s="191"/>
      <c r="E17" s="192">
        <v>7.3979999999999997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237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0">
        <v>3</v>
      </c>
      <c r="B18" s="171" t="s">
        <v>245</v>
      </c>
      <c r="C18" s="187" t="s">
        <v>246</v>
      </c>
      <c r="D18" s="172" t="s">
        <v>230</v>
      </c>
      <c r="E18" s="173">
        <v>1.5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5" t="s">
        <v>231</v>
      </c>
      <c r="S18" s="175" t="s">
        <v>232</v>
      </c>
      <c r="T18" s="176" t="s">
        <v>233</v>
      </c>
      <c r="U18" s="157">
        <v>0.36499999999999999</v>
      </c>
      <c r="V18" s="157">
        <f>ROUND(E18*U18,2)</f>
        <v>0.55000000000000004</v>
      </c>
      <c r="W18" s="157"/>
      <c r="X18" s="157" t="s">
        <v>192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193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54"/>
      <c r="B19" s="155"/>
      <c r="C19" s="266" t="s">
        <v>247</v>
      </c>
      <c r="D19" s="267"/>
      <c r="E19" s="267"/>
      <c r="F19" s="267"/>
      <c r="G19" s="26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235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93" t="str">
        <f>C19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5" t="s">
        <v>248</v>
      </c>
      <c r="D20" s="191"/>
      <c r="E20" s="192">
        <v>1.5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237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0">
        <v>4</v>
      </c>
      <c r="B21" s="171" t="s">
        <v>249</v>
      </c>
      <c r="C21" s="187" t="s">
        <v>250</v>
      </c>
      <c r="D21" s="172" t="s">
        <v>230</v>
      </c>
      <c r="E21" s="173">
        <v>4.1100000000000003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 t="s">
        <v>231</v>
      </c>
      <c r="S21" s="175" t="s">
        <v>232</v>
      </c>
      <c r="T21" s="176" t="s">
        <v>233</v>
      </c>
      <c r="U21" s="157">
        <v>6.298</v>
      </c>
      <c r="V21" s="157">
        <f>ROUND(E21*U21,2)</f>
        <v>25.88</v>
      </c>
      <c r="W21" s="157"/>
      <c r="X21" s="157" t="s">
        <v>192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193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66" t="s">
        <v>251</v>
      </c>
      <c r="D22" s="267"/>
      <c r="E22" s="267"/>
      <c r="F22" s="267"/>
      <c r="G22" s="26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235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95" t="s">
        <v>252</v>
      </c>
      <c r="D23" s="191"/>
      <c r="E23" s="192">
        <v>4.1100000000000003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237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0">
        <v>5</v>
      </c>
      <c r="B24" s="171" t="s">
        <v>253</v>
      </c>
      <c r="C24" s="187" t="s">
        <v>254</v>
      </c>
      <c r="D24" s="172" t="s">
        <v>230</v>
      </c>
      <c r="E24" s="173">
        <v>19.707999999999998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5" t="s">
        <v>231</v>
      </c>
      <c r="S24" s="175" t="s">
        <v>232</v>
      </c>
      <c r="T24" s="176" t="s">
        <v>233</v>
      </c>
      <c r="U24" s="157">
        <v>0.65200000000000002</v>
      </c>
      <c r="V24" s="157">
        <f>ROUND(E24*U24,2)</f>
        <v>12.85</v>
      </c>
      <c r="W24" s="157"/>
      <c r="X24" s="157" t="s">
        <v>192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193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95" t="s">
        <v>238</v>
      </c>
      <c r="D25" s="191"/>
      <c r="E25" s="192">
        <v>4.1100000000000003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237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5" t="s">
        <v>239</v>
      </c>
      <c r="D26" s="191"/>
      <c r="E26" s="192">
        <v>1.5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237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95" t="s">
        <v>236</v>
      </c>
      <c r="D27" s="191"/>
      <c r="E27" s="192">
        <v>14.098000000000001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237</v>
      </c>
      <c r="AH27" s="147">
        <v>5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0">
        <v>6</v>
      </c>
      <c r="B28" s="171" t="s">
        <v>255</v>
      </c>
      <c r="C28" s="187" t="s">
        <v>256</v>
      </c>
      <c r="D28" s="172" t="s">
        <v>257</v>
      </c>
      <c r="E28" s="173">
        <v>6.8179999999999996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5" t="s">
        <v>258</v>
      </c>
      <c r="S28" s="175" t="s">
        <v>232</v>
      </c>
      <c r="T28" s="176" t="s">
        <v>233</v>
      </c>
      <c r="U28" s="157">
        <v>1.2E-2</v>
      </c>
      <c r="V28" s="157">
        <f>ROUND(E28*U28,2)</f>
        <v>0.08</v>
      </c>
      <c r="W28" s="157"/>
      <c r="X28" s="157" t="s">
        <v>192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193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66" t="s">
        <v>259</v>
      </c>
      <c r="D29" s="267"/>
      <c r="E29" s="267"/>
      <c r="F29" s="267"/>
      <c r="G29" s="26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235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68" t="s">
        <v>260</v>
      </c>
      <c r="D30" s="269"/>
      <c r="E30" s="269"/>
      <c r="F30" s="269"/>
      <c r="G30" s="269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235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95" t="s">
        <v>261</v>
      </c>
      <c r="D31" s="191"/>
      <c r="E31" s="192">
        <v>4.4000000000000004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237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95" t="s">
        <v>262</v>
      </c>
      <c r="D32" s="191"/>
      <c r="E32" s="192">
        <v>0.5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237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5" t="s">
        <v>263</v>
      </c>
      <c r="D33" s="191"/>
      <c r="E33" s="192">
        <v>1.9179999999999999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237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0">
        <v>7</v>
      </c>
      <c r="B34" s="171" t="s">
        <v>264</v>
      </c>
      <c r="C34" s="187" t="s">
        <v>265</v>
      </c>
      <c r="D34" s="172" t="s">
        <v>257</v>
      </c>
      <c r="E34" s="173">
        <v>205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5" t="s">
        <v>266</v>
      </c>
      <c r="S34" s="175" t="s">
        <v>232</v>
      </c>
      <c r="T34" s="176" t="s">
        <v>233</v>
      </c>
      <c r="U34" s="157">
        <v>0.09</v>
      </c>
      <c r="V34" s="157">
        <f>ROUND(E34*U34,2)</f>
        <v>18.45</v>
      </c>
      <c r="W34" s="157"/>
      <c r="X34" s="157" t="s">
        <v>192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193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66" t="s">
        <v>267</v>
      </c>
      <c r="D35" s="267"/>
      <c r="E35" s="267"/>
      <c r="F35" s="267"/>
      <c r="G35" s="26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235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95" t="s">
        <v>268</v>
      </c>
      <c r="D36" s="191"/>
      <c r="E36" s="192">
        <v>205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237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0">
        <v>8</v>
      </c>
      <c r="B37" s="171" t="s">
        <v>269</v>
      </c>
      <c r="C37" s="187" t="s">
        <v>270</v>
      </c>
      <c r="D37" s="172" t="s">
        <v>230</v>
      </c>
      <c r="E37" s="173">
        <v>19.707999999999998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 t="s">
        <v>231</v>
      </c>
      <c r="S37" s="175" t="s">
        <v>232</v>
      </c>
      <c r="T37" s="176" t="s">
        <v>233</v>
      </c>
      <c r="U37" s="157">
        <v>0</v>
      </c>
      <c r="V37" s="157">
        <f>ROUND(E37*U37,2)</f>
        <v>0</v>
      </c>
      <c r="W37" s="157"/>
      <c r="X37" s="157" t="s">
        <v>192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193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95" t="s">
        <v>271</v>
      </c>
      <c r="D38" s="191"/>
      <c r="E38" s="192">
        <v>19.707999999999998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237</v>
      </c>
      <c r="AH38" s="147">
        <v>5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0">
        <v>9</v>
      </c>
      <c r="B39" s="171" t="s">
        <v>272</v>
      </c>
      <c r="C39" s="187" t="s">
        <v>273</v>
      </c>
      <c r="D39" s="172" t="s">
        <v>230</v>
      </c>
      <c r="E39" s="173">
        <v>19.707999999999998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5"/>
      <c r="S39" s="175" t="s">
        <v>232</v>
      </c>
      <c r="T39" s="176" t="s">
        <v>233</v>
      </c>
      <c r="U39" s="157">
        <v>0.66300000000000003</v>
      </c>
      <c r="V39" s="157">
        <f>ROUND(E39*U39,2)</f>
        <v>13.07</v>
      </c>
      <c r="W39" s="157"/>
      <c r="X39" s="157" t="s">
        <v>192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193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95" t="s">
        <v>271</v>
      </c>
      <c r="D40" s="191"/>
      <c r="E40" s="192">
        <v>19.707999999999998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237</v>
      </c>
      <c r="AH40" s="147">
        <v>5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0">
        <v>10</v>
      </c>
      <c r="B41" s="171" t="s">
        <v>274</v>
      </c>
      <c r="C41" s="187" t="s">
        <v>275</v>
      </c>
      <c r="D41" s="172" t="s">
        <v>230</v>
      </c>
      <c r="E41" s="173">
        <v>295.62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5"/>
      <c r="S41" s="175" t="s">
        <v>232</v>
      </c>
      <c r="T41" s="176" t="s">
        <v>233</v>
      </c>
      <c r="U41" s="157">
        <v>0</v>
      </c>
      <c r="V41" s="157">
        <f>ROUND(E41*U41,2)</f>
        <v>0</v>
      </c>
      <c r="W41" s="157"/>
      <c r="X41" s="157" t="s">
        <v>192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193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95" t="s">
        <v>276</v>
      </c>
      <c r="D42" s="191"/>
      <c r="E42" s="192">
        <v>295.62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237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7">
        <v>11</v>
      </c>
      <c r="B43" s="178" t="s">
        <v>277</v>
      </c>
      <c r="C43" s="186" t="s">
        <v>278</v>
      </c>
      <c r="D43" s="179" t="s">
        <v>230</v>
      </c>
      <c r="E43" s="180">
        <v>4.4000000000000004</v>
      </c>
      <c r="F43" s="181"/>
      <c r="G43" s="182">
        <f>ROUND(E43*F43,2)</f>
        <v>0</v>
      </c>
      <c r="H43" s="181"/>
      <c r="I43" s="182">
        <f>ROUND(E43*H43,2)</f>
        <v>0</v>
      </c>
      <c r="J43" s="181"/>
      <c r="K43" s="182">
        <f>ROUND(E43*J43,2)</f>
        <v>0</v>
      </c>
      <c r="L43" s="182">
        <v>21</v>
      </c>
      <c r="M43" s="182">
        <f>G43*(1+L43/100)</f>
        <v>0</v>
      </c>
      <c r="N43" s="182">
        <v>0</v>
      </c>
      <c r="O43" s="182">
        <f>ROUND(E43*N43,2)</f>
        <v>0</v>
      </c>
      <c r="P43" s="182">
        <v>0</v>
      </c>
      <c r="Q43" s="182">
        <f>ROUND(E43*P43,2)</f>
        <v>0</v>
      </c>
      <c r="R43" s="182"/>
      <c r="S43" s="182" t="s">
        <v>167</v>
      </c>
      <c r="T43" s="183" t="s">
        <v>191</v>
      </c>
      <c r="U43" s="157">
        <v>0</v>
      </c>
      <c r="V43" s="157">
        <f>ROUND(E43*U43,2)</f>
        <v>0</v>
      </c>
      <c r="W43" s="157"/>
      <c r="X43" s="157" t="s">
        <v>192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193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0" t="s">
        <v>162</v>
      </c>
      <c r="B44" s="161" t="s">
        <v>82</v>
      </c>
      <c r="C44" s="185" t="s">
        <v>83</v>
      </c>
      <c r="D44" s="162"/>
      <c r="E44" s="163"/>
      <c r="F44" s="164"/>
      <c r="G44" s="164">
        <f>SUMIF(AG45:AG64,"&lt;&gt;NOR",G45:G64)</f>
        <v>0</v>
      </c>
      <c r="H44" s="164"/>
      <c r="I44" s="164">
        <f>SUM(I45:I64)</f>
        <v>0</v>
      </c>
      <c r="J44" s="164"/>
      <c r="K44" s="164">
        <f>SUM(K45:K64)</f>
        <v>0</v>
      </c>
      <c r="L44" s="164"/>
      <c r="M44" s="164">
        <f>SUM(M45:M64)</f>
        <v>0</v>
      </c>
      <c r="N44" s="164"/>
      <c r="O44" s="164">
        <f>SUM(O45:O64)</f>
        <v>2.7799999999999994</v>
      </c>
      <c r="P44" s="164"/>
      <c r="Q44" s="164">
        <f>SUM(Q45:Q64)</f>
        <v>0</v>
      </c>
      <c r="R44" s="164"/>
      <c r="S44" s="164"/>
      <c r="T44" s="165"/>
      <c r="U44" s="159"/>
      <c r="V44" s="159">
        <f>SUM(V45:V64)</f>
        <v>5.17</v>
      </c>
      <c r="W44" s="159"/>
      <c r="X44" s="159"/>
      <c r="AG44" t="s">
        <v>163</v>
      </c>
    </row>
    <row r="45" spans="1:60" ht="22.5" outlineLevel="1" x14ac:dyDescent="0.2">
      <c r="A45" s="170">
        <v>12</v>
      </c>
      <c r="B45" s="171" t="s">
        <v>279</v>
      </c>
      <c r="C45" s="187" t="s">
        <v>280</v>
      </c>
      <c r="D45" s="172" t="s">
        <v>281</v>
      </c>
      <c r="E45" s="173">
        <v>16.440000000000001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5" t="s">
        <v>282</v>
      </c>
      <c r="S45" s="175" t="s">
        <v>232</v>
      </c>
      <c r="T45" s="176" t="s">
        <v>233</v>
      </c>
      <c r="U45" s="157">
        <v>3.5000000000000003E-2</v>
      </c>
      <c r="V45" s="157">
        <f>ROUND(E45*U45,2)</f>
        <v>0.57999999999999996</v>
      </c>
      <c r="W45" s="157"/>
      <c r="X45" s="157" t="s">
        <v>192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193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95" t="s">
        <v>283</v>
      </c>
      <c r="D46" s="191"/>
      <c r="E46" s="192">
        <v>16.440000000000001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237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0">
        <v>13</v>
      </c>
      <c r="B47" s="171" t="s">
        <v>284</v>
      </c>
      <c r="C47" s="187" t="s">
        <v>285</v>
      </c>
      <c r="D47" s="172" t="s">
        <v>230</v>
      </c>
      <c r="E47" s="173">
        <v>0.37569999999999998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5">
        <v>2.5249999999999999</v>
      </c>
      <c r="O47" s="175">
        <f>ROUND(E47*N47,2)</f>
        <v>0.95</v>
      </c>
      <c r="P47" s="175">
        <v>0</v>
      </c>
      <c r="Q47" s="175">
        <f>ROUND(E47*P47,2)</f>
        <v>0</v>
      </c>
      <c r="R47" s="175" t="s">
        <v>286</v>
      </c>
      <c r="S47" s="175" t="s">
        <v>232</v>
      </c>
      <c r="T47" s="176" t="s">
        <v>233</v>
      </c>
      <c r="U47" s="157">
        <v>0.48</v>
      </c>
      <c r="V47" s="157">
        <f>ROUND(E47*U47,2)</f>
        <v>0.18</v>
      </c>
      <c r="W47" s="157"/>
      <c r="X47" s="157" t="s">
        <v>192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193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66" t="s">
        <v>287</v>
      </c>
      <c r="D48" s="267"/>
      <c r="E48" s="267"/>
      <c r="F48" s="267"/>
      <c r="G48" s="26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235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95" t="s">
        <v>288</v>
      </c>
      <c r="D49" s="191"/>
      <c r="E49" s="192">
        <v>0.37569999999999998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237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0">
        <v>14</v>
      </c>
      <c r="B50" s="171" t="s">
        <v>289</v>
      </c>
      <c r="C50" s="187" t="s">
        <v>290</v>
      </c>
      <c r="D50" s="172" t="s">
        <v>291</v>
      </c>
      <c r="E50" s="173">
        <v>2.009E-2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1.0554399999999999</v>
      </c>
      <c r="O50" s="175">
        <f>ROUND(E50*N50,2)</f>
        <v>0.02</v>
      </c>
      <c r="P50" s="175">
        <v>0</v>
      </c>
      <c r="Q50" s="175">
        <f>ROUND(E50*P50,2)</f>
        <v>0</v>
      </c>
      <c r="R50" s="175" t="s">
        <v>286</v>
      </c>
      <c r="S50" s="175" t="s">
        <v>232</v>
      </c>
      <c r="T50" s="176" t="s">
        <v>233</v>
      </c>
      <c r="U50" s="157">
        <v>15.231</v>
      </c>
      <c r="V50" s="157">
        <f>ROUND(E50*U50,2)</f>
        <v>0.31</v>
      </c>
      <c r="W50" s="157"/>
      <c r="X50" s="157" t="s">
        <v>192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193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66" t="s">
        <v>292</v>
      </c>
      <c r="D51" s="267"/>
      <c r="E51" s="267"/>
      <c r="F51" s="267"/>
      <c r="G51" s="26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235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95" t="s">
        <v>293</v>
      </c>
      <c r="D52" s="191"/>
      <c r="E52" s="192">
        <v>2.009E-2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237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0">
        <v>15</v>
      </c>
      <c r="B53" s="171" t="s">
        <v>294</v>
      </c>
      <c r="C53" s="187" t="s">
        <v>295</v>
      </c>
      <c r="D53" s="172" t="s">
        <v>230</v>
      </c>
      <c r="E53" s="173">
        <v>0.67500000000000004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2.5855999999999999</v>
      </c>
      <c r="O53" s="175">
        <f>ROUND(E53*N53,2)</f>
        <v>1.75</v>
      </c>
      <c r="P53" s="175">
        <v>0</v>
      </c>
      <c r="Q53" s="175">
        <f>ROUND(E53*P53,2)</f>
        <v>0</v>
      </c>
      <c r="R53" s="175" t="s">
        <v>296</v>
      </c>
      <c r="S53" s="175" t="s">
        <v>232</v>
      </c>
      <c r="T53" s="176" t="s">
        <v>233</v>
      </c>
      <c r="U53" s="157">
        <v>0.52900000000000003</v>
      </c>
      <c r="V53" s="157">
        <f>ROUND(E53*U53,2)</f>
        <v>0.36</v>
      </c>
      <c r="W53" s="157"/>
      <c r="X53" s="157" t="s">
        <v>192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193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54"/>
      <c r="B54" s="155"/>
      <c r="C54" s="266" t="s">
        <v>297</v>
      </c>
      <c r="D54" s="267"/>
      <c r="E54" s="267"/>
      <c r="F54" s="267"/>
      <c r="G54" s="26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235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93" t="str">
        <f>C54</f>
        <v>ve výkopu zapaženém nebo nezapaženém, popř. nad terénem z betonu prostého, z cementů portladských a struskoportladských, z cementů síranovzdorných,</v>
      </c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95" t="s">
        <v>298</v>
      </c>
      <c r="D55" s="191"/>
      <c r="E55" s="192">
        <v>0.67500000000000004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237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0">
        <v>16</v>
      </c>
      <c r="B56" s="171" t="s">
        <v>299</v>
      </c>
      <c r="C56" s="187" t="s">
        <v>300</v>
      </c>
      <c r="D56" s="172" t="s">
        <v>257</v>
      </c>
      <c r="E56" s="173">
        <v>27.4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5">
        <v>5.0000000000000001E-4</v>
      </c>
      <c r="O56" s="175">
        <f>ROUND(E56*N56,2)</f>
        <v>0.01</v>
      </c>
      <c r="P56" s="175">
        <v>0</v>
      </c>
      <c r="Q56" s="175">
        <f>ROUND(E56*P56,2)</f>
        <v>0</v>
      </c>
      <c r="R56" s="175" t="s">
        <v>301</v>
      </c>
      <c r="S56" s="175" t="s">
        <v>232</v>
      </c>
      <c r="T56" s="176" t="s">
        <v>233</v>
      </c>
      <c r="U56" s="157">
        <v>0.09</v>
      </c>
      <c r="V56" s="157">
        <f>ROUND(E56*U56,2)</f>
        <v>2.4700000000000002</v>
      </c>
      <c r="W56" s="157"/>
      <c r="X56" s="157" t="s">
        <v>192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193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95" t="s">
        <v>302</v>
      </c>
      <c r="D57" s="191"/>
      <c r="E57" s="192">
        <v>27.4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237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0">
        <v>17</v>
      </c>
      <c r="B58" s="171" t="s">
        <v>303</v>
      </c>
      <c r="C58" s="187" t="s">
        <v>304</v>
      </c>
      <c r="D58" s="172" t="s">
        <v>257</v>
      </c>
      <c r="E58" s="173">
        <v>41.1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3.0000000000000001E-5</v>
      </c>
      <c r="O58" s="175">
        <f>ROUND(E58*N58,2)</f>
        <v>0</v>
      </c>
      <c r="P58" s="175">
        <v>0</v>
      </c>
      <c r="Q58" s="175">
        <f>ROUND(E58*P58,2)</f>
        <v>0</v>
      </c>
      <c r="R58" s="175" t="s">
        <v>301</v>
      </c>
      <c r="S58" s="175" t="s">
        <v>232</v>
      </c>
      <c r="T58" s="176" t="s">
        <v>233</v>
      </c>
      <c r="U58" s="157">
        <v>3.1E-2</v>
      </c>
      <c r="V58" s="157">
        <f>ROUND(E58*U58,2)</f>
        <v>1.27</v>
      </c>
      <c r="W58" s="157"/>
      <c r="X58" s="157" t="s">
        <v>192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193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95" t="s">
        <v>302</v>
      </c>
      <c r="D59" s="191"/>
      <c r="E59" s="192">
        <v>27.4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237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95" t="s">
        <v>305</v>
      </c>
      <c r="D60" s="191"/>
      <c r="E60" s="192">
        <v>13.7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237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7">
        <v>18</v>
      </c>
      <c r="B61" s="178" t="s">
        <v>306</v>
      </c>
      <c r="C61" s="186" t="s">
        <v>307</v>
      </c>
      <c r="D61" s="179" t="s">
        <v>308</v>
      </c>
      <c r="E61" s="180">
        <v>17</v>
      </c>
      <c r="F61" s="181"/>
      <c r="G61" s="182">
        <f>ROUND(E61*F61,2)</f>
        <v>0</v>
      </c>
      <c r="H61" s="181"/>
      <c r="I61" s="182">
        <f>ROUND(E61*H61,2)</f>
        <v>0</v>
      </c>
      <c r="J61" s="181"/>
      <c r="K61" s="182">
        <f>ROUND(E61*J61,2)</f>
        <v>0</v>
      </c>
      <c r="L61" s="182">
        <v>21</v>
      </c>
      <c r="M61" s="182">
        <f>G61*(1+L61/100)</f>
        <v>0</v>
      </c>
      <c r="N61" s="182">
        <v>1.5E-3</v>
      </c>
      <c r="O61" s="182">
        <f>ROUND(E61*N61,2)</f>
        <v>0.03</v>
      </c>
      <c r="P61" s="182">
        <v>0</v>
      </c>
      <c r="Q61" s="182">
        <f>ROUND(E61*P61,2)</f>
        <v>0</v>
      </c>
      <c r="R61" s="182" t="s">
        <v>309</v>
      </c>
      <c r="S61" s="182" t="s">
        <v>232</v>
      </c>
      <c r="T61" s="183" t="s">
        <v>233</v>
      </c>
      <c r="U61" s="157">
        <v>0</v>
      </c>
      <c r="V61" s="157">
        <f>ROUND(E61*U61,2)</f>
        <v>0</v>
      </c>
      <c r="W61" s="157"/>
      <c r="X61" s="157" t="s">
        <v>310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0">
        <v>19</v>
      </c>
      <c r="B62" s="171" t="s">
        <v>312</v>
      </c>
      <c r="C62" s="187" t="s">
        <v>313</v>
      </c>
      <c r="D62" s="172" t="s">
        <v>257</v>
      </c>
      <c r="E62" s="173">
        <v>45.21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5">
        <v>5.0000000000000001E-4</v>
      </c>
      <c r="O62" s="175">
        <f>ROUND(E62*N62,2)</f>
        <v>0.02</v>
      </c>
      <c r="P62" s="175">
        <v>0</v>
      </c>
      <c r="Q62" s="175">
        <f>ROUND(E62*P62,2)</f>
        <v>0</v>
      </c>
      <c r="R62" s="175" t="s">
        <v>309</v>
      </c>
      <c r="S62" s="175" t="s">
        <v>232</v>
      </c>
      <c r="T62" s="176" t="s">
        <v>233</v>
      </c>
      <c r="U62" s="157">
        <v>0</v>
      </c>
      <c r="V62" s="157">
        <f>ROUND(E62*U62,2)</f>
        <v>0</v>
      </c>
      <c r="W62" s="157"/>
      <c r="X62" s="157" t="s">
        <v>310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95" t="s">
        <v>314</v>
      </c>
      <c r="D63" s="191"/>
      <c r="E63" s="192">
        <v>30.14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237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95" t="s">
        <v>315</v>
      </c>
      <c r="D64" s="191"/>
      <c r="E64" s="192">
        <v>15.07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237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0" t="s">
        <v>162</v>
      </c>
      <c r="B65" s="161" t="s">
        <v>84</v>
      </c>
      <c r="C65" s="185" t="s">
        <v>85</v>
      </c>
      <c r="D65" s="162"/>
      <c r="E65" s="163"/>
      <c r="F65" s="164"/>
      <c r="G65" s="164">
        <f>SUMIF(AG66:AG66,"&lt;&gt;NOR",G66:G66)</f>
        <v>0</v>
      </c>
      <c r="H65" s="164"/>
      <c r="I65" s="164">
        <f>SUM(I66:I66)</f>
        <v>0</v>
      </c>
      <c r="J65" s="164"/>
      <c r="K65" s="164">
        <f>SUM(K66:K66)</f>
        <v>0</v>
      </c>
      <c r="L65" s="164"/>
      <c r="M65" s="164">
        <f>SUM(M66:M66)</f>
        <v>0</v>
      </c>
      <c r="N65" s="164"/>
      <c r="O65" s="164">
        <f>SUM(O66:O66)</f>
        <v>0.12</v>
      </c>
      <c r="P65" s="164"/>
      <c r="Q65" s="164">
        <f>SUM(Q66:Q66)</f>
        <v>0</v>
      </c>
      <c r="R65" s="164"/>
      <c r="S65" s="164"/>
      <c r="T65" s="165"/>
      <c r="U65" s="159"/>
      <c r="V65" s="159">
        <f>SUM(V66:V66)</f>
        <v>8.09</v>
      </c>
      <c r="W65" s="159"/>
      <c r="X65" s="159"/>
      <c r="AG65" t="s">
        <v>163</v>
      </c>
    </row>
    <row r="66" spans="1:60" outlineLevel="1" x14ac:dyDescent="0.2">
      <c r="A66" s="177">
        <v>20</v>
      </c>
      <c r="B66" s="178" t="s">
        <v>316</v>
      </c>
      <c r="C66" s="186" t="s">
        <v>317</v>
      </c>
      <c r="D66" s="179" t="s">
        <v>318</v>
      </c>
      <c r="E66" s="180">
        <v>4.26</v>
      </c>
      <c r="F66" s="181"/>
      <c r="G66" s="182">
        <f>ROUND(E66*F66,2)</f>
        <v>0</v>
      </c>
      <c r="H66" s="181"/>
      <c r="I66" s="182">
        <f>ROUND(E66*H66,2)</f>
        <v>0</v>
      </c>
      <c r="J66" s="181"/>
      <c r="K66" s="182">
        <f>ROUND(E66*J66,2)</f>
        <v>0</v>
      </c>
      <c r="L66" s="182">
        <v>21</v>
      </c>
      <c r="M66" s="182">
        <f>G66*(1+L66/100)</f>
        <v>0</v>
      </c>
      <c r="N66" s="182">
        <v>2.7320000000000001E-2</v>
      </c>
      <c r="O66" s="182">
        <f>ROUND(E66*N66,2)</f>
        <v>0.12</v>
      </c>
      <c r="P66" s="182">
        <v>0</v>
      </c>
      <c r="Q66" s="182">
        <f>ROUND(E66*P66,2)</f>
        <v>0</v>
      </c>
      <c r="R66" s="182"/>
      <c r="S66" s="182" t="s">
        <v>167</v>
      </c>
      <c r="T66" s="183" t="s">
        <v>191</v>
      </c>
      <c r="U66" s="157">
        <v>1.9</v>
      </c>
      <c r="V66" s="157">
        <f>ROUND(E66*U66,2)</f>
        <v>8.09</v>
      </c>
      <c r="W66" s="157"/>
      <c r="X66" s="157" t="s">
        <v>192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193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0" t="s">
        <v>162</v>
      </c>
      <c r="B67" s="161" t="s">
        <v>86</v>
      </c>
      <c r="C67" s="185" t="s">
        <v>87</v>
      </c>
      <c r="D67" s="162"/>
      <c r="E67" s="163"/>
      <c r="F67" s="164"/>
      <c r="G67" s="164">
        <f>SUMIF(AG68:AG76,"&lt;&gt;NOR",G68:G76)</f>
        <v>0</v>
      </c>
      <c r="H67" s="164"/>
      <c r="I67" s="164">
        <f>SUM(I68:I76)</f>
        <v>0</v>
      </c>
      <c r="J67" s="164"/>
      <c r="K67" s="164">
        <f>SUM(K68:K76)</f>
        <v>0</v>
      </c>
      <c r="L67" s="164"/>
      <c r="M67" s="164">
        <f>SUM(M68:M76)</f>
        <v>0</v>
      </c>
      <c r="N67" s="164"/>
      <c r="O67" s="164">
        <f>SUM(O68:O76)</f>
        <v>2.9</v>
      </c>
      <c r="P67" s="164"/>
      <c r="Q67" s="164">
        <f>SUM(Q68:Q76)</f>
        <v>0</v>
      </c>
      <c r="R67" s="164"/>
      <c r="S67" s="164"/>
      <c r="T67" s="165"/>
      <c r="U67" s="159"/>
      <c r="V67" s="159">
        <f>SUM(V68:V76)</f>
        <v>48.52</v>
      </c>
      <c r="W67" s="159"/>
      <c r="X67" s="159"/>
      <c r="AG67" t="s">
        <v>163</v>
      </c>
    </row>
    <row r="68" spans="1:60" outlineLevel="1" x14ac:dyDescent="0.2">
      <c r="A68" s="170">
        <v>21</v>
      </c>
      <c r="B68" s="171" t="s">
        <v>319</v>
      </c>
      <c r="C68" s="187" t="s">
        <v>320</v>
      </c>
      <c r="D68" s="172" t="s">
        <v>257</v>
      </c>
      <c r="E68" s="173">
        <v>49.4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7.5399999999999998E-3</v>
      </c>
      <c r="O68" s="175">
        <f>ROUND(E68*N68,2)</f>
        <v>0.37</v>
      </c>
      <c r="P68" s="175">
        <v>0</v>
      </c>
      <c r="Q68" s="175">
        <f>ROUND(E68*P68,2)</f>
        <v>0</v>
      </c>
      <c r="R68" s="175" t="s">
        <v>286</v>
      </c>
      <c r="S68" s="175" t="s">
        <v>232</v>
      </c>
      <c r="T68" s="176" t="s">
        <v>233</v>
      </c>
      <c r="U68" s="157">
        <v>0.67600000000000005</v>
      </c>
      <c r="V68" s="157">
        <f>ROUND(E68*U68,2)</f>
        <v>33.39</v>
      </c>
      <c r="W68" s="157"/>
      <c r="X68" s="157" t="s">
        <v>192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193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66" t="s">
        <v>321</v>
      </c>
      <c r="D69" s="267"/>
      <c r="E69" s="267"/>
      <c r="F69" s="267"/>
      <c r="G69" s="26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235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93" t="str">
        <f>C69</f>
        <v>výšky do 4 m se zesílením dna bednění podle hodnoty zatížení betonovou směsí a výztuží. Bez pomocného lešení.</v>
      </c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95" t="s">
        <v>322</v>
      </c>
      <c r="D70" s="191"/>
      <c r="E70" s="192">
        <v>25.3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237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95" t="s">
        <v>323</v>
      </c>
      <c r="D71" s="191"/>
      <c r="E71" s="192">
        <v>24.1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237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0">
        <v>22</v>
      </c>
      <c r="B72" s="171" t="s">
        <v>324</v>
      </c>
      <c r="C72" s="187" t="s">
        <v>325</v>
      </c>
      <c r="D72" s="172" t="s">
        <v>257</v>
      </c>
      <c r="E72" s="173">
        <v>49.4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5" t="s">
        <v>286</v>
      </c>
      <c r="S72" s="175" t="s">
        <v>232</v>
      </c>
      <c r="T72" s="176" t="s">
        <v>233</v>
      </c>
      <c r="U72" s="157">
        <v>0.23</v>
      </c>
      <c r="V72" s="157">
        <f>ROUND(E72*U72,2)</f>
        <v>11.36</v>
      </c>
      <c r="W72" s="157"/>
      <c r="X72" s="157" t="s">
        <v>192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193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66" t="s">
        <v>321</v>
      </c>
      <c r="D73" s="267"/>
      <c r="E73" s="267"/>
      <c r="F73" s="267"/>
      <c r="G73" s="26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235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93" t="str">
        <f>C73</f>
        <v>výšky do 4 m se zesílením dna bednění podle hodnoty zatížení betonovou směsí a výztuží. Bez pomocného lešení.</v>
      </c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95" t="s">
        <v>326</v>
      </c>
      <c r="D74" s="191"/>
      <c r="E74" s="192">
        <v>25.3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237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95" t="s">
        <v>327</v>
      </c>
      <c r="D75" s="191"/>
      <c r="E75" s="192">
        <v>24.1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237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7">
        <v>23</v>
      </c>
      <c r="B76" s="178" t="s">
        <v>328</v>
      </c>
      <c r="C76" s="186" t="s">
        <v>329</v>
      </c>
      <c r="D76" s="179" t="s">
        <v>190</v>
      </c>
      <c r="E76" s="180">
        <v>1</v>
      </c>
      <c r="F76" s="181"/>
      <c r="G76" s="182">
        <f>ROUND(E76*F76,2)</f>
        <v>0</v>
      </c>
      <c r="H76" s="181"/>
      <c r="I76" s="182">
        <f>ROUND(E76*H76,2)</f>
        <v>0</v>
      </c>
      <c r="J76" s="181"/>
      <c r="K76" s="182">
        <f>ROUND(E76*J76,2)</f>
        <v>0</v>
      </c>
      <c r="L76" s="182">
        <v>21</v>
      </c>
      <c r="M76" s="182">
        <f>G76*(1+L76/100)</f>
        <v>0</v>
      </c>
      <c r="N76" s="182">
        <v>2.52508</v>
      </c>
      <c r="O76" s="182">
        <f>ROUND(E76*N76,2)</f>
        <v>2.5299999999999998</v>
      </c>
      <c r="P76" s="182">
        <v>0</v>
      </c>
      <c r="Q76" s="182">
        <f>ROUND(E76*P76,2)</f>
        <v>0</v>
      </c>
      <c r="R76" s="182"/>
      <c r="S76" s="182" t="s">
        <v>167</v>
      </c>
      <c r="T76" s="183" t="s">
        <v>191</v>
      </c>
      <c r="U76" s="157">
        <v>3.77</v>
      </c>
      <c r="V76" s="157">
        <f>ROUND(E76*U76,2)</f>
        <v>3.77</v>
      </c>
      <c r="W76" s="157"/>
      <c r="X76" s="157" t="s">
        <v>192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193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">
      <c r="A77" s="160" t="s">
        <v>162</v>
      </c>
      <c r="B77" s="161" t="s">
        <v>88</v>
      </c>
      <c r="C77" s="185" t="s">
        <v>89</v>
      </c>
      <c r="D77" s="162"/>
      <c r="E77" s="163"/>
      <c r="F77" s="164"/>
      <c r="G77" s="164">
        <f>SUMIF(AG78:AG82,"&lt;&gt;NOR",G78:G82)</f>
        <v>0</v>
      </c>
      <c r="H77" s="164"/>
      <c r="I77" s="164">
        <f>SUM(I78:I82)</f>
        <v>0</v>
      </c>
      <c r="J77" s="164"/>
      <c r="K77" s="164">
        <f>SUM(K78:K82)</f>
        <v>0</v>
      </c>
      <c r="L77" s="164"/>
      <c r="M77" s="164">
        <f>SUM(M78:M82)</f>
        <v>0</v>
      </c>
      <c r="N77" s="164"/>
      <c r="O77" s="164">
        <f>SUM(O78:O82)</f>
        <v>9.19</v>
      </c>
      <c r="P77" s="164"/>
      <c r="Q77" s="164">
        <f>SUM(Q78:Q82)</f>
        <v>0</v>
      </c>
      <c r="R77" s="164"/>
      <c r="S77" s="164"/>
      <c r="T77" s="165"/>
      <c r="U77" s="159"/>
      <c r="V77" s="159">
        <f>SUM(V78:V82)</f>
        <v>1.39</v>
      </c>
      <c r="W77" s="159"/>
      <c r="X77" s="159"/>
      <c r="AG77" t="s">
        <v>163</v>
      </c>
    </row>
    <row r="78" spans="1:60" outlineLevel="1" x14ac:dyDescent="0.2">
      <c r="A78" s="170">
        <v>24</v>
      </c>
      <c r="B78" s="171" t="s">
        <v>330</v>
      </c>
      <c r="C78" s="187" t="s">
        <v>331</v>
      </c>
      <c r="D78" s="172" t="s">
        <v>257</v>
      </c>
      <c r="E78" s="173">
        <v>27.4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0.30360999999999999</v>
      </c>
      <c r="O78" s="175">
        <f>ROUND(E78*N78,2)</f>
        <v>8.32</v>
      </c>
      <c r="P78" s="175">
        <v>0</v>
      </c>
      <c r="Q78" s="175">
        <f>ROUND(E78*P78,2)</f>
        <v>0</v>
      </c>
      <c r="R78" s="175" t="s">
        <v>332</v>
      </c>
      <c r="S78" s="175" t="s">
        <v>232</v>
      </c>
      <c r="T78" s="176" t="s">
        <v>233</v>
      </c>
      <c r="U78" s="157">
        <v>1.6E-2</v>
      </c>
      <c r="V78" s="157">
        <f>ROUND(E78*U78,2)</f>
        <v>0.44</v>
      </c>
      <c r="W78" s="157"/>
      <c r="X78" s="157" t="s">
        <v>192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193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66" t="s">
        <v>333</v>
      </c>
      <c r="D79" s="267"/>
      <c r="E79" s="267"/>
      <c r="F79" s="267"/>
      <c r="G79" s="26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235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95" t="s">
        <v>334</v>
      </c>
      <c r="D80" s="191"/>
      <c r="E80" s="192">
        <v>27.4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237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0">
        <v>25</v>
      </c>
      <c r="B81" s="171" t="s">
        <v>335</v>
      </c>
      <c r="C81" s="187" t="s">
        <v>336</v>
      </c>
      <c r="D81" s="172" t="s">
        <v>257</v>
      </c>
      <c r="E81" s="173">
        <v>6.85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5">
        <v>0.12711</v>
      </c>
      <c r="O81" s="175">
        <f>ROUND(E81*N81,2)</f>
        <v>0.87</v>
      </c>
      <c r="P81" s="175">
        <v>0</v>
      </c>
      <c r="Q81" s="175">
        <f>ROUND(E81*P81,2)</f>
        <v>0</v>
      </c>
      <c r="R81" s="175" t="s">
        <v>332</v>
      </c>
      <c r="S81" s="175" t="s">
        <v>232</v>
      </c>
      <c r="T81" s="176" t="s">
        <v>233</v>
      </c>
      <c r="U81" s="157">
        <v>0.13800000000000001</v>
      </c>
      <c r="V81" s="157">
        <f>ROUND(E81*U81,2)</f>
        <v>0.95</v>
      </c>
      <c r="W81" s="157"/>
      <c r="X81" s="157" t="s">
        <v>192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193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95" t="s">
        <v>337</v>
      </c>
      <c r="D82" s="191"/>
      <c r="E82" s="192">
        <v>6.85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237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x14ac:dyDescent="0.2">
      <c r="A83" s="160" t="s">
        <v>162</v>
      </c>
      <c r="B83" s="161" t="s">
        <v>94</v>
      </c>
      <c r="C83" s="185" t="s">
        <v>95</v>
      </c>
      <c r="D83" s="162"/>
      <c r="E83" s="163"/>
      <c r="F83" s="164"/>
      <c r="G83" s="164">
        <f>SUMIF(AG84:AG101,"&lt;&gt;NOR",G84:G101)</f>
        <v>0</v>
      </c>
      <c r="H83" s="164"/>
      <c r="I83" s="164">
        <f>SUM(I84:I101)</f>
        <v>0</v>
      </c>
      <c r="J83" s="164"/>
      <c r="K83" s="164">
        <f>SUM(K84:K101)</f>
        <v>0</v>
      </c>
      <c r="L83" s="164"/>
      <c r="M83" s="164">
        <f>SUM(M84:M101)</f>
        <v>0</v>
      </c>
      <c r="N83" s="164"/>
      <c r="O83" s="164">
        <f>SUM(O84:O101)</f>
        <v>17.079999999999998</v>
      </c>
      <c r="P83" s="164"/>
      <c r="Q83" s="164">
        <f>SUM(Q84:Q101)</f>
        <v>0</v>
      </c>
      <c r="R83" s="164"/>
      <c r="S83" s="164"/>
      <c r="T83" s="165"/>
      <c r="U83" s="159"/>
      <c r="V83" s="159">
        <f>SUM(V84:V101)</f>
        <v>26.130000000000003</v>
      </c>
      <c r="W83" s="159"/>
      <c r="X83" s="159"/>
      <c r="AG83" t="s">
        <v>163</v>
      </c>
    </row>
    <row r="84" spans="1:60" outlineLevel="1" x14ac:dyDescent="0.2">
      <c r="A84" s="170">
        <v>26</v>
      </c>
      <c r="B84" s="171" t="s">
        <v>338</v>
      </c>
      <c r="C84" s="187" t="s">
        <v>339</v>
      </c>
      <c r="D84" s="172" t="s">
        <v>230</v>
      </c>
      <c r="E84" s="173">
        <v>0.1547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5">
        <v>2.5249999999999999</v>
      </c>
      <c r="O84" s="175">
        <f>ROUND(E84*N84,2)</f>
        <v>0.39</v>
      </c>
      <c r="P84" s="175">
        <v>0</v>
      </c>
      <c r="Q84" s="175">
        <f>ROUND(E84*P84,2)</f>
        <v>0</v>
      </c>
      <c r="R84" s="175" t="s">
        <v>286</v>
      </c>
      <c r="S84" s="175" t="s">
        <v>232</v>
      </c>
      <c r="T84" s="176" t="s">
        <v>233</v>
      </c>
      <c r="U84" s="157">
        <v>3.2130000000000001</v>
      </c>
      <c r="V84" s="157">
        <f>ROUND(E84*U84,2)</f>
        <v>0.5</v>
      </c>
      <c r="W84" s="157"/>
      <c r="X84" s="157" t="s">
        <v>192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193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66" t="s">
        <v>340</v>
      </c>
      <c r="D85" s="267"/>
      <c r="E85" s="267"/>
      <c r="F85" s="267"/>
      <c r="G85" s="26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235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70" t="s">
        <v>341</v>
      </c>
      <c r="D86" s="271"/>
      <c r="E86" s="271"/>
      <c r="F86" s="271"/>
      <c r="G86" s="271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209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95" t="s">
        <v>342</v>
      </c>
      <c r="D87" s="191"/>
      <c r="E87" s="192">
        <v>0.1547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237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0">
        <v>27</v>
      </c>
      <c r="B88" s="171" t="s">
        <v>343</v>
      </c>
      <c r="C88" s="187" t="s">
        <v>344</v>
      </c>
      <c r="D88" s="172" t="s">
        <v>230</v>
      </c>
      <c r="E88" s="173">
        <v>3.4249999999999998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5">
        <v>1.837</v>
      </c>
      <c r="O88" s="175">
        <f>ROUND(E88*N88,2)</f>
        <v>6.29</v>
      </c>
      <c r="P88" s="175">
        <v>0</v>
      </c>
      <c r="Q88" s="175">
        <f>ROUND(E88*P88,2)</f>
        <v>0</v>
      </c>
      <c r="R88" s="175" t="s">
        <v>286</v>
      </c>
      <c r="S88" s="175" t="s">
        <v>232</v>
      </c>
      <c r="T88" s="176" t="s">
        <v>233</v>
      </c>
      <c r="U88" s="157">
        <v>1.8360000000000001</v>
      </c>
      <c r="V88" s="157">
        <f>ROUND(E88*U88,2)</f>
        <v>6.29</v>
      </c>
      <c r="W88" s="157"/>
      <c r="X88" s="157" t="s">
        <v>192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193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66" t="s">
        <v>345</v>
      </c>
      <c r="D89" s="267"/>
      <c r="E89" s="267"/>
      <c r="F89" s="267"/>
      <c r="G89" s="26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235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93" t="str">
        <f>C89</f>
        <v>pod mazaniny a dlažby, popř. na plochých střechách, vodorovný nebo ve spádu, s udusáním a urovnáním povrchu,</v>
      </c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95" t="s">
        <v>346</v>
      </c>
      <c r="D90" s="191"/>
      <c r="E90" s="192">
        <v>3.4249999999999998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237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0">
        <v>28</v>
      </c>
      <c r="B91" s="171" t="s">
        <v>347</v>
      </c>
      <c r="C91" s="187" t="s">
        <v>348</v>
      </c>
      <c r="D91" s="172" t="s">
        <v>230</v>
      </c>
      <c r="E91" s="173">
        <v>1.5569999999999999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5">
        <v>1.837</v>
      </c>
      <c r="O91" s="175">
        <f>ROUND(E91*N91,2)</f>
        <v>2.86</v>
      </c>
      <c r="P91" s="175">
        <v>0</v>
      </c>
      <c r="Q91" s="175">
        <f>ROUND(E91*P91,2)</f>
        <v>0</v>
      </c>
      <c r="R91" s="175" t="s">
        <v>286</v>
      </c>
      <c r="S91" s="175" t="s">
        <v>232</v>
      </c>
      <c r="T91" s="176" t="s">
        <v>233</v>
      </c>
      <c r="U91" s="157">
        <v>1.84</v>
      </c>
      <c r="V91" s="157">
        <f>ROUND(E91*U91,2)</f>
        <v>2.86</v>
      </c>
      <c r="W91" s="157"/>
      <c r="X91" s="157" t="s">
        <v>192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193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66" t="s">
        <v>345</v>
      </c>
      <c r="D92" s="267"/>
      <c r="E92" s="267"/>
      <c r="F92" s="267"/>
      <c r="G92" s="26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235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93" t="str">
        <f>C92</f>
        <v>pod mazaniny a dlažby, popř. na plochých střechách, vodorovný nebo ve spádu, s udusáním a urovnáním povrchu,</v>
      </c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95" t="s">
        <v>349</v>
      </c>
      <c r="D93" s="191"/>
      <c r="E93" s="192">
        <v>1.5569999999999999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237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0">
        <v>29</v>
      </c>
      <c r="B94" s="171" t="s">
        <v>350</v>
      </c>
      <c r="C94" s="187" t="s">
        <v>351</v>
      </c>
      <c r="D94" s="172" t="s">
        <v>257</v>
      </c>
      <c r="E94" s="173">
        <v>2.21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5">
        <v>3.5699999999999998E-3</v>
      </c>
      <c r="O94" s="175">
        <f>ROUND(E94*N94,2)</f>
        <v>0.01</v>
      </c>
      <c r="P94" s="175">
        <v>0</v>
      </c>
      <c r="Q94" s="175">
        <f>ROUND(E94*P94,2)</f>
        <v>0</v>
      </c>
      <c r="R94" s="175" t="s">
        <v>286</v>
      </c>
      <c r="S94" s="175" t="s">
        <v>232</v>
      </c>
      <c r="T94" s="176" t="s">
        <v>233</v>
      </c>
      <c r="U94" s="157">
        <v>0.252</v>
      </c>
      <c r="V94" s="157">
        <f>ROUND(E94*U94,2)</f>
        <v>0.56000000000000005</v>
      </c>
      <c r="W94" s="157"/>
      <c r="X94" s="157" t="s">
        <v>192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193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66" t="s">
        <v>352</v>
      </c>
      <c r="D95" s="267"/>
      <c r="E95" s="267"/>
      <c r="F95" s="267"/>
      <c r="G95" s="26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235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54"/>
      <c r="B96" s="155"/>
      <c r="C96" s="270" t="s">
        <v>353</v>
      </c>
      <c r="D96" s="271"/>
      <c r="E96" s="271"/>
      <c r="F96" s="271"/>
      <c r="G96" s="271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209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93" t="str">
        <f>C96</f>
        <v>Speciální cementová samonivelační podlahová stěrka pro tloušťky 1-15 mm. Pouze pro vnitřní použití, vhodná pro podlahová vytápění, pro jemné vyrovnání nerovných podlah.</v>
      </c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95" t="s">
        <v>354</v>
      </c>
      <c r="D97" s="191"/>
      <c r="E97" s="192">
        <v>2.21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237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0">
        <v>30</v>
      </c>
      <c r="B98" s="171" t="s">
        <v>355</v>
      </c>
      <c r="C98" s="187" t="s">
        <v>356</v>
      </c>
      <c r="D98" s="172" t="s">
        <v>257</v>
      </c>
      <c r="E98" s="173">
        <v>27.4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5">
        <v>3.6740000000000002E-2</v>
      </c>
      <c r="O98" s="175">
        <f>ROUND(E98*N98,2)</f>
        <v>1.01</v>
      </c>
      <c r="P98" s="175">
        <v>0</v>
      </c>
      <c r="Q98" s="175">
        <f>ROUND(E98*P98,2)</f>
        <v>0</v>
      </c>
      <c r="R98" s="175"/>
      <c r="S98" s="175" t="s">
        <v>167</v>
      </c>
      <c r="T98" s="176" t="s">
        <v>191</v>
      </c>
      <c r="U98" s="157">
        <v>7.0999999999999994E-2</v>
      </c>
      <c r="V98" s="157">
        <f>ROUND(E98*U98,2)</f>
        <v>1.95</v>
      </c>
      <c r="W98" s="157"/>
      <c r="X98" s="157" t="s">
        <v>192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193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95" t="s">
        <v>357</v>
      </c>
      <c r="D99" s="191"/>
      <c r="E99" s="192">
        <v>27.4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237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0">
        <v>31</v>
      </c>
      <c r="B100" s="171" t="s">
        <v>358</v>
      </c>
      <c r="C100" s="187" t="s">
        <v>359</v>
      </c>
      <c r="D100" s="172" t="s">
        <v>257</v>
      </c>
      <c r="E100" s="173">
        <v>27.4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5">
        <v>0.23793</v>
      </c>
      <c r="O100" s="175">
        <f>ROUND(E100*N100,2)</f>
        <v>6.52</v>
      </c>
      <c r="P100" s="175">
        <v>0</v>
      </c>
      <c r="Q100" s="175">
        <f>ROUND(E100*P100,2)</f>
        <v>0</v>
      </c>
      <c r="R100" s="175"/>
      <c r="S100" s="175" t="s">
        <v>167</v>
      </c>
      <c r="T100" s="176" t="s">
        <v>191</v>
      </c>
      <c r="U100" s="157">
        <v>0.51</v>
      </c>
      <c r="V100" s="157">
        <f>ROUND(E100*U100,2)</f>
        <v>13.97</v>
      </c>
      <c r="W100" s="157"/>
      <c r="X100" s="157" t="s">
        <v>192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193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95" t="s">
        <v>357</v>
      </c>
      <c r="D101" s="191"/>
      <c r="E101" s="192">
        <v>27.4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237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x14ac:dyDescent="0.2">
      <c r="A102" s="160" t="s">
        <v>162</v>
      </c>
      <c r="B102" s="161" t="s">
        <v>96</v>
      </c>
      <c r="C102" s="185" t="s">
        <v>97</v>
      </c>
      <c r="D102" s="162"/>
      <c r="E102" s="163"/>
      <c r="F102" s="164"/>
      <c r="G102" s="164">
        <f>SUMIF(AG103:AG104,"&lt;&gt;NOR",G103:G104)</f>
        <v>0</v>
      </c>
      <c r="H102" s="164"/>
      <c r="I102" s="164">
        <f>SUM(I103:I104)</f>
        <v>0</v>
      </c>
      <c r="J102" s="164"/>
      <c r="K102" s="164">
        <f>SUM(K103:K104)</f>
        <v>0</v>
      </c>
      <c r="L102" s="164"/>
      <c r="M102" s="164">
        <f>SUM(M103:M104)</f>
        <v>0</v>
      </c>
      <c r="N102" s="164"/>
      <c r="O102" s="164">
        <f>SUM(O103:O104)</f>
        <v>0.01</v>
      </c>
      <c r="P102" s="164"/>
      <c r="Q102" s="164">
        <f>SUM(Q103:Q104)</f>
        <v>0</v>
      </c>
      <c r="R102" s="164"/>
      <c r="S102" s="164"/>
      <c r="T102" s="165"/>
      <c r="U102" s="159"/>
      <c r="V102" s="159">
        <f>SUM(V103:V104)</f>
        <v>1.04</v>
      </c>
      <c r="W102" s="159"/>
      <c r="X102" s="159"/>
      <c r="AG102" t="s">
        <v>163</v>
      </c>
    </row>
    <row r="103" spans="1:60" outlineLevel="1" x14ac:dyDescent="0.2">
      <c r="A103" s="177">
        <v>32</v>
      </c>
      <c r="B103" s="178" t="s">
        <v>360</v>
      </c>
      <c r="C103" s="186" t="s">
        <v>361</v>
      </c>
      <c r="D103" s="179" t="s">
        <v>308</v>
      </c>
      <c r="E103" s="180">
        <v>2</v>
      </c>
      <c r="F103" s="181"/>
      <c r="G103" s="182">
        <f>ROUND(E103*F103,2)</f>
        <v>0</v>
      </c>
      <c r="H103" s="181"/>
      <c r="I103" s="182">
        <f>ROUND(E103*H103,2)</f>
        <v>0</v>
      </c>
      <c r="J103" s="181"/>
      <c r="K103" s="182">
        <f>ROUND(E103*J103,2)</f>
        <v>0</v>
      </c>
      <c r="L103" s="182">
        <v>21</v>
      </c>
      <c r="M103" s="182">
        <f>G103*(1+L103/100)</f>
        <v>0</v>
      </c>
      <c r="N103" s="182">
        <v>0</v>
      </c>
      <c r="O103" s="182">
        <f>ROUND(E103*N103,2)</f>
        <v>0</v>
      </c>
      <c r="P103" s="182">
        <v>0</v>
      </c>
      <c r="Q103" s="182">
        <f>ROUND(E103*P103,2)</f>
        <v>0</v>
      </c>
      <c r="R103" s="182" t="s">
        <v>282</v>
      </c>
      <c r="S103" s="182" t="s">
        <v>232</v>
      </c>
      <c r="T103" s="183" t="s">
        <v>233</v>
      </c>
      <c r="U103" s="157">
        <v>0.52</v>
      </c>
      <c r="V103" s="157">
        <f>ROUND(E103*U103,2)</f>
        <v>1.04</v>
      </c>
      <c r="W103" s="157"/>
      <c r="X103" s="157" t="s">
        <v>192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193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7">
        <v>33</v>
      </c>
      <c r="B104" s="178" t="s">
        <v>362</v>
      </c>
      <c r="C104" s="186" t="s">
        <v>363</v>
      </c>
      <c r="D104" s="179" t="s">
        <v>308</v>
      </c>
      <c r="E104" s="180">
        <v>2</v>
      </c>
      <c r="F104" s="181"/>
      <c r="G104" s="182">
        <f>ROUND(E104*F104,2)</f>
        <v>0</v>
      </c>
      <c r="H104" s="181"/>
      <c r="I104" s="182">
        <f>ROUND(E104*H104,2)</f>
        <v>0</v>
      </c>
      <c r="J104" s="181"/>
      <c r="K104" s="182">
        <f>ROUND(E104*J104,2)</f>
        <v>0</v>
      </c>
      <c r="L104" s="182">
        <v>21</v>
      </c>
      <c r="M104" s="182">
        <f>G104*(1+L104/100)</f>
        <v>0</v>
      </c>
      <c r="N104" s="182">
        <v>3.0000000000000001E-3</v>
      </c>
      <c r="O104" s="182">
        <f>ROUND(E104*N104,2)</f>
        <v>0.01</v>
      </c>
      <c r="P104" s="182">
        <v>0</v>
      </c>
      <c r="Q104" s="182">
        <f>ROUND(E104*P104,2)</f>
        <v>0</v>
      </c>
      <c r="R104" s="182" t="s">
        <v>309</v>
      </c>
      <c r="S104" s="182" t="s">
        <v>232</v>
      </c>
      <c r="T104" s="183" t="s">
        <v>233</v>
      </c>
      <c r="U104" s="157">
        <v>0</v>
      </c>
      <c r="V104" s="157">
        <f>ROUND(E104*U104,2)</f>
        <v>0</v>
      </c>
      <c r="W104" s="157"/>
      <c r="X104" s="157" t="s">
        <v>310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311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x14ac:dyDescent="0.2">
      <c r="A105" s="160" t="s">
        <v>162</v>
      </c>
      <c r="B105" s="161" t="s">
        <v>98</v>
      </c>
      <c r="C105" s="185" t="s">
        <v>99</v>
      </c>
      <c r="D105" s="162"/>
      <c r="E105" s="163"/>
      <c r="F105" s="164"/>
      <c r="G105" s="164">
        <f>SUMIF(AG106:AG107,"&lt;&gt;NOR",G106:G107)</f>
        <v>0</v>
      </c>
      <c r="H105" s="164"/>
      <c r="I105" s="164">
        <f>SUM(I106:I107)</f>
        <v>0</v>
      </c>
      <c r="J105" s="164"/>
      <c r="K105" s="164">
        <f>SUM(K106:K107)</f>
        <v>0</v>
      </c>
      <c r="L105" s="164"/>
      <c r="M105" s="164">
        <f>SUM(M106:M107)</f>
        <v>0</v>
      </c>
      <c r="N105" s="164"/>
      <c r="O105" s="164">
        <f>SUM(O106:O107)</f>
        <v>0</v>
      </c>
      <c r="P105" s="164"/>
      <c r="Q105" s="164">
        <f>SUM(Q106:Q107)</f>
        <v>0</v>
      </c>
      <c r="R105" s="164"/>
      <c r="S105" s="164"/>
      <c r="T105" s="165"/>
      <c r="U105" s="159"/>
      <c r="V105" s="159">
        <f>SUM(V106:V107)</f>
        <v>14.41</v>
      </c>
      <c r="W105" s="159"/>
      <c r="X105" s="159"/>
      <c r="AG105" t="s">
        <v>163</v>
      </c>
    </row>
    <row r="106" spans="1:60" outlineLevel="1" x14ac:dyDescent="0.2">
      <c r="A106" s="170">
        <v>34</v>
      </c>
      <c r="B106" s="171" t="s">
        <v>364</v>
      </c>
      <c r="C106" s="187" t="s">
        <v>365</v>
      </c>
      <c r="D106" s="172" t="s">
        <v>257</v>
      </c>
      <c r="E106" s="173">
        <v>18.5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5" t="s">
        <v>366</v>
      </c>
      <c r="S106" s="175" t="s">
        <v>232</v>
      </c>
      <c r="T106" s="176" t="s">
        <v>233</v>
      </c>
      <c r="U106" s="157">
        <v>0.77900000000000003</v>
      </c>
      <c r="V106" s="157">
        <f>ROUND(E106*U106,2)</f>
        <v>14.41</v>
      </c>
      <c r="W106" s="157"/>
      <c r="X106" s="157" t="s">
        <v>192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193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95" t="s">
        <v>367</v>
      </c>
      <c r="D107" s="191"/>
      <c r="E107" s="192">
        <v>18.5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237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x14ac:dyDescent="0.2">
      <c r="A108" s="160" t="s">
        <v>162</v>
      </c>
      <c r="B108" s="161" t="s">
        <v>102</v>
      </c>
      <c r="C108" s="185" t="s">
        <v>103</v>
      </c>
      <c r="D108" s="162"/>
      <c r="E108" s="163"/>
      <c r="F108" s="164"/>
      <c r="G108" s="164">
        <f>SUMIF(AG109:AG113,"&lt;&gt;NOR",G109:G113)</f>
        <v>0</v>
      </c>
      <c r="H108" s="164"/>
      <c r="I108" s="164">
        <f>SUM(I109:I113)</f>
        <v>0</v>
      </c>
      <c r="J108" s="164"/>
      <c r="K108" s="164">
        <f>SUM(K109:K113)</f>
        <v>0</v>
      </c>
      <c r="L108" s="164"/>
      <c r="M108" s="164">
        <f>SUM(M109:M113)</f>
        <v>0</v>
      </c>
      <c r="N108" s="164"/>
      <c r="O108" s="164">
        <f>SUM(O109:O113)</f>
        <v>0.06</v>
      </c>
      <c r="P108" s="164"/>
      <c r="Q108" s="164">
        <f>SUM(Q109:Q113)</f>
        <v>13.15</v>
      </c>
      <c r="R108" s="164"/>
      <c r="S108" s="164"/>
      <c r="T108" s="165"/>
      <c r="U108" s="159"/>
      <c r="V108" s="159">
        <f>SUM(V109:V113)</f>
        <v>117.69</v>
      </c>
      <c r="W108" s="159"/>
      <c r="X108" s="159"/>
      <c r="AG108" t="s">
        <v>163</v>
      </c>
    </row>
    <row r="109" spans="1:60" ht="22.5" outlineLevel="1" x14ac:dyDescent="0.2">
      <c r="A109" s="170">
        <v>35</v>
      </c>
      <c r="B109" s="171" t="s">
        <v>368</v>
      </c>
      <c r="C109" s="187" t="s">
        <v>369</v>
      </c>
      <c r="D109" s="172" t="s">
        <v>230</v>
      </c>
      <c r="E109" s="173">
        <v>2.74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5">
        <v>0</v>
      </c>
      <c r="O109" s="175">
        <f>ROUND(E109*N109,2)</f>
        <v>0</v>
      </c>
      <c r="P109" s="175">
        <v>2.2000000000000002</v>
      </c>
      <c r="Q109" s="175">
        <f>ROUND(E109*P109,2)</f>
        <v>6.03</v>
      </c>
      <c r="R109" s="175" t="s">
        <v>370</v>
      </c>
      <c r="S109" s="175" t="s">
        <v>232</v>
      </c>
      <c r="T109" s="176" t="s">
        <v>233</v>
      </c>
      <c r="U109" s="157">
        <v>10.67</v>
      </c>
      <c r="V109" s="157">
        <f>ROUND(E109*U109,2)</f>
        <v>29.24</v>
      </c>
      <c r="W109" s="157"/>
      <c r="X109" s="157" t="s">
        <v>192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193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95" t="s">
        <v>371</v>
      </c>
      <c r="D110" s="191"/>
      <c r="E110" s="192">
        <v>2.74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237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0">
        <v>36</v>
      </c>
      <c r="B111" s="171" t="s">
        <v>372</v>
      </c>
      <c r="C111" s="187" t="s">
        <v>373</v>
      </c>
      <c r="D111" s="172" t="s">
        <v>230</v>
      </c>
      <c r="E111" s="173">
        <v>2.2200000000000002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0</v>
      </c>
      <c r="O111" s="175">
        <f>ROUND(E111*N111,2)</f>
        <v>0</v>
      </c>
      <c r="P111" s="175">
        <v>2.2000000000000002</v>
      </c>
      <c r="Q111" s="175">
        <f>ROUND(E111*P111,2)</f>
        <v>4.88</v>
      </c>
      <c r="R111" s="175" t="s">
        <v>370</v>
      </c>
      <c r="S111" s="175" t="s">
        <v>232</v>
      </c>
      <c r="T111" s="176" t="s">
        <v>233</v>
      </c>
      <c r="U111" s="157">
        <v>9.2100000000000009</v>
      </c>
      <c r="V111" s="157">
        <f>ROUND(E111*U111,2)</f>
        <v>20.45</v>
      </c>
      <c r="W111" s="157"/>
      <c r="X111" s="157" t="s">
        <v>192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193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95" t="s">
        <v>374</v>
      </c>
      <c r="D112" s="191"/>
      <c r="E112" s="192">
        <v>2.2200000000000002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237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7">
        <v>37</v>
      </c>
      <c r="B113" s="178" t="s">
        <v>375</v>
      </c>
      <c r="C113" s="186" t="s">
        <v>376</v>
      </c>
      <c r="D113" s="179" t="s">
        <v>308</v>
      </c>
      <c r="E113" s="180">
        <v>34</v>
      </c>
      <c r="F113" s="181"/>
      <c r="G113" s="182">
        <f>ROUND(E113*F113,2)</f>
        <v>0</v>
      </c>
      <c r="H113" s="181"/>
      <c r="I113" s="182">
        <f>ROUND(E113*H113,2)</f>
        <v>0</v>
      </c>
      <c r="J113" s="181"/>
      <c r="K113" s="182">
        <f>ROUND(E113*J113,2)</f>
        <v>0</v>
      </c>
      <c r="L113" s="182">
        <v>21</v>
      </c>
      <c r="M113" s="182">
        <f>G113*(1+L113/100)</f>
        <v>0</v>
      </c>
      <c r="N113" s="182">
        <v>1.6199999999999999E-3</v>
      </c>
      <c r="O113" s="182">
        <f>ROUND(E113*N113,2)</f>
        <v>0.06</v>
      </c>
      <c r="P113" s="182">
        <v>6.6000000000000003E-2</v>
      </c>
      <c r="Q113" s="182">
        <f>ROUND(E113*P113,2)</f>
        <v>2.2400000000000002</v>
      </c>
      <c r="R113" s="182"/>
      <c r="S113" s="182" t="s">
        <v>167</v>
      </c>
      <c r="T113" s="183" t="s">
        <v>191</v>
      </c>
      <c r="U113" s="157">
        <v>2</v>
      </c>
      <c r="V113" s="157">
        <f>ROUND(E113*U113,2)</f>
        <v>68</v>
      </c>
      <c r="W113" s="157"/>
      <c r="X113" s="157" t="s">
        <v>192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193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">
      <c r="A114" s="160" t="s">
        <v>162</v>
      </c>
      <c r="B114" s="161" t="s">
        <v>104</v>
      </c>
      <c r="C114" s="185" t="s">
        <v>105</v>
      </c>
      <c r="D114" s="162"/>
      <c r="E114" s="163"/>
      <c r="F114" s="164"/>
      <c r="G114" s="164">
        <f>SUMIF(AG115:AG119,"&lt;&gt;NOR",G115:G119)</f>
        <v>0</v>
      </c>
      <c r="H114" s="164"/>
      <c r="I114" s="164">
        <f>SUM(I115:I119)</f>
        <v>0</v>
      </c>
      <c r="J114" s="164"/>
      <c r="K114" s="164">
        <f>SUM(K115:K119)</f>
        <v>0</v>
      </c>
      <c r="L114" s="164"/>
      <c r="M114" s="164">
        <f>SUM(M115:M119)</f>
        <v>0</v>
      </c>
      <c r="N114" s="164"/>
      <c r="O114" s="164">
        <f>SUM(O115:O119)</f>
        <v>0</v>
      </c>
      <c r="P114" s="164"/>
      <c r="Q114" s="164">
        <f>SUM(Q115:Q119)</f>
        <v>0</v>
      </c>
      <c r="R114" s="164"/>
      <c r="S114" s="164"/>
      <c r="T114" s="165"/>
      <c r="U114" s="159"/>
      <c r="V114" s="159">
        <f>SUM(V115:V119)</f>
        <v>82.77</v>
      </c>
      <c r="W114" s="159"/>
      <c r="X114" s="159"/>
      <c r="AG114" t="s">
        <v>163</v>
      </c>
    </row>
    <row r="115" spans="1:60" ht="33.75" outlineLevel="1" x14ac:dyDescent="0.2">
      <c r="A115" s="170">
        <v>38</v>
      </c>
      <c r="B115" s="171" t="s">
        <v>377</v>
      </c>
      <c r="C115" s="187" t="s">
        <v>378</v>
      </c>
      <c r="D115" s="172" t="s">
        <v>291</v>
      </c>
      <c r="E115" s="173">
        <v>32.119199999999999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5">
        <v>0</v>
      </c>
      <c r="O115" s="175">
        <f>ROUND(E115*N115,2)</f>
        <v>0</v>
      </c>
      <c r="P115" s="175">
        <v>0</v>
      </c>
      <c r="Q115" s="175">
        <f>ROUND(E115*P115,2)</f>
        <v>0</v>
      </c>
      <c r="R115" s="175" t="s">
        <v>379</v>
      </c>
      <c r="S115" s="175" t="s">
        <v>232</v>
      </c>
      <c r="T115" s="176" t="s">
        <v>233</v>
      </c>
      <c r="U115" s="157">
        <v>2.577</v>
      </c>
      <c r="V115" s="157">
        <f>ROUND(E115*U115,2)</f>
        <v>82.77</v>
      </c>
      <c r="W115" s="157"/>
      <c r="X115" s="157" t="s">
        <v>380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381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66" t="s">
        <v>382</v>
      </c>
      <c r="D116" s="267"/>
      <c r="E116" s="267"/>
      <c r="F116" s="267"/>
      <c r="G116" s="26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235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95" t="s">
        <v>383</v>
      </c>
      <c r="D117" s="191"/>
      <c r="E117" s="192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237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95" t="s">
        <v>384</v>
      </c>
      <c r="D118" s="191"/>
      <c r="E118" s="192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237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95" t="s">
        <v>385</v>
      </c>
      <c r="D119" s="191"/>
      <c r="E119" s="192">
        <v>32.119199999999999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237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0" t="s">
        <v>162</v>
      </c>
      <c r="B120" s="161" t="s">
        <v>106</v>
      </c>
      <c r="C120" s="185" t="s">
        <v>107</v>
      </c>
      <c r="D120" s="162"/>
      <c r="E120" s="163"/>
      <c r="F120" s="164"/>
      <c r="G120" s="164">
        <f>SUMIF(AG121:AG128,"&lt;&gt;NOR",G121:G128)</f>
        <v>0</v>
      </c>
      <c r="H120" s="164"/>
      <c r="I120" s="164">
        <f>SUM(I121:I128)</f>
        <v>0</v>
      </c>
      <c r="J120" s="164"/>
      <c r="K120" s="164">
        <f>SUM(K121:K128)</f>
        <v>0</v>
      </c>
      <c r="L120" s="164"/>
      <c r="M120" s="164">
        <f>SUM(M121:M128)</f>
        <v>0</v>
      </c>
      <c r="N120" s="164"/>
      <c r="O120" s="164">
        <f>SUM(O121:O128)</f>
        <v>0.02</v>
      </c>
      <c r="P120" s="164"/>
      <c r="Q120" s="164">
        <f>SUM(Q121:Q128)</f>
        <v>0</v>
      </c>
      <c r="R120" s="164"/>
      <c r="S120" s="164"/>
      <c r="T120" s="165"/>
      <c r="U120" s="159"/>
      <c r="V120" s="159">
        <f>SUM(V121:V128)</f>
        <v>0.15</v>
      </c>
      <c r="W120" s="159"/>
      <c r="X120" s="159"/>
      <c r="AG120" t="s">
        <v>163</v>
      </c>
    </row>
    <row r="121" spans="1:60" ht="22.5" outlineLevel="1" x14ac:dyDescent="0.2">
      <c r="A121" s="170">
        <v>39</v>
      </c>
      <c r="B121" s="171" t="s">
        <v>386</v>
      </c>
      <c r="C121" s="187" t="s">
        <v>387</v>
      </c>
      <c r="D121" s="172" t="s">
        <v>257</v>
      </c>
      <c r="E121" s="173">
        <v>2.21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5">
        <v>4.4000000000000002E-4</v>
      </c>
      <c r="O121" s="175">
        <f>ROUND(E121*N121,2)</f>
        <v>0</v>
      </c>
      <c r="P121" s="175">
        <v>0</v>
      </c>
      <c r="Q121" s="175">
        <f>ROUND(E121*P121,2)</f>
        <v>0</v>
      </c>
      <c r="R121" s="175" t="s">
        <v>388</v>
      </c>
      <c r="S121" s="175" t="s">
        <v>232</v>
      </c>
      <c r="T121" s="176" t="s">
        <v>233</v>
      </c>
      <c r="U121" s="157">
        <v>2.75E-2</v>
      </c>
      <c r="V121" s="157">
        <f>ROUND(E121*U121,2)</f>
        <v>0.06</v>
      </c>
      <c r="W121" s="157"/>
      <c r="X121" s="157" t="s">
        <v>192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193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95" t="s">
        <v>354</v>
      </c>
      <c r="D122" s="191"/>
      <c r="E122" s="192">
        <v>2.21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237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70">
        <v>40</v>
      </c>
      <c r="B123" s="171" t="s">
        <v>389</v>
      </c>
      <c r="C123" s="187" t="s">
        <v>390</v>
      </c>
      <c r="D123" s="172" t="s">
        <v>257</v>
      </c>
      <c r="E123" s="173">
        <v>2.21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5" t="s">
        <v>388</v>
      </c>
      <c r="S123" s="175" t="s">
        <v>232</v>
      </c>
      <c r="T123" s="176" t="s">
        <v>233</v>
      </c>
      <c r="U123" s="157">
        <v>4.2000000000000003E-2</v>
      </c>
      <c r="V123" s="157">
        <f>ROUND(E123*U123,2)</f>
        <v>0.09</v>
      </c>
      <c r="W123" s="157"/>
      <c r="X123" s="157" t="s">
        <v>192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193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95" t="s">
        <v>354</v>
      </c>
      <c r="D124" s="191"/>
      <c r="E124" s="192">
        <v>2.21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237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0">
        <v>41</v>
      </c>
      <c r="B125" s="171" t="s">
        <v>391</v>
      </c>
      <c r="C125" s="187" t="s">
        <v>392</v>
      </c>
      <c r="D125" s="172" t="s">
        <v>257</v>
      </c>
      <c r="E125" s="173">
        <v>2.21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5">
        <v>4.3E-3</v>
      </c>
      <c r="O125" s="175">
        <f>ROUND(E125*N125,2)</f>
        <v>0.01</v>
      </c>
      <c r="P125" s="175">
        <v>0</v>
      </c>
      <c r="Q125" s="175">
        <f>ROUND(E125*P125,2)</f>
        <v>0</v>
      </c>
      <c r="R125" s="175" t="s">
        <v>309</v>
      </c>
      <c r="S125" s="175" t="s">
        <v>232</v>
      </c>
      <c r="T125" s="176" t="s">
        <v>233</v>
      </c>
      <c r="U125" s="157">
        <v>0</v>
      </c>
      <c r="V125" s="157">
        <f>ROUND(E125*U125,2)</f>
        <v>0</v>
      </c>
      <c r="W125" s="157"/>
      <c r="X125" s="157" t="s">
        <v>310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311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95" t="s">
        <v>354</v>
      </c>
      <c r="D126" s="191"/>
      <c r="E126" s="192">
        <v>2.21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237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70">
        <v>42</v>
      </c>
      <c r="B127" s="171" t="s">
        <v>393</v>
      </c>
      <c r="C127" s="187" t="s">
        <v>394</v>
      </c>
      <c r="D127" s="172" t="s">
        <v>257</v>
      </c>
      <c r="E127" s="173">
        <v>2.21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5">
        <v>4.4000000000000003E-3</v>
      </c>
      <c r="O127" s="175">
        <f>ROUND(E127*N127,2)</f>
        <v>0.01</v>
      </c>
      <c r="P127" s="175">
        <v>0</v>
      </c>
      <c r="Q127" s="175">
        <f>ROUND(E127*P127,2)</f>
        <v>0</v>
      </c>
      <c r="R127" s="175" t="s">
        <v>309</v>
      </c>
      <c r="S127" s="175" t="s">
        <v>232</v>
      </c>
      <c r="T127" s="176" t="s">
        <v>233</v>
      </c>
      <c r="U127" s="157">
        <v>0</v>
      </c>
      <c r="V127" s="157">
        <f>ROUND(E127*U127,2)</f>
        <v>0</v>
      </c>
      <c r="W127" s="157"/>
      <c r="X127" s="157" t="s">
        <v>310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311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95" t="s">
        <v>354</v>
      </c>
      <c r="D128" s="191"/>
      <c r="E128" s="192">
        <v>2.21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237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x14ac:dyDescent="0.2">
      <c r="A129" s="160" t="s">
        <v>162</v>
      </c>
      <c r="B129" s="161" t="s">
        <v>108</v>
      </c>
      <c r="C129" s="185" t="s">
        <v>109</v>
      </c>
      <c r="D129" s="162"/>
      <c r="E129" s="163"/>
      <c r="F129" s="164"/>
      <c r="G129" s="164">
        <f>SUMIF(AG130:AG131,"&lt;&gt;NOR",G130:G131)</f>
        <v>0</v>
      </c>
      <c r="H129" s="164"/>
      <c r="I129" s="164">
        <f>SUM(I130:I131)</f>
        <v>0</v>
      </c>
      <c r="J129" s="164"/>
      <c r="K129" s="164">
        <f>SUM(K130:K131)</f>
        <v>0</v>
      </c>
      <c r="L129" s="164"/>
      <c r="M129" s="164">
        <f>SUM(M130:M131)</f>
        <v>0</v>
      </c>
      <c r="N129" s="164"/>
      <c r="O129" s="164">
        <f>SUM(O130:O131)</f>
        <v>0.01</v>
      </c>
      <c r="P129" s="164"/>
      <c r="Q129" s="164">
        <f>SUM(Q130:Q131)</f>
        <v>0</v>
      </c>
      <c r="R129" s="164"/>
      <c r="S129" s="164"/>
      <c r="T129" s="165"/>
      <c r="U129" s="159"/>
      <c r="V129" s="159">
        <f>SUM(V130:V131)</f>
        <v>18.89</v>
      </c>
      <c r="W129" s="159"/>
      <c r="X129" s="159"/>
      <c r="AG129" t="s">
        <v>163</v>
      </c>
    </row>
    <row r="130" spans="1:60" outlineLevel="1" x14ac:dyDescent="0.2">
      <c r="A130" s="170">
        <v>43</v>
      </c>
      <c r="B130" s="171" t="s">
        <v>395</v>
      </c>
      <c r="C130" s="187" t="s">
        <v>396</v>
      </c>
      <c r="D130" s="172" t="s">
        <v>257</v>
      </c>
      <c r="E130" s="173">
        <v>18.5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5">
        <v>7.6000000000000004E-4</v>
      </c>
      <c r="O130" s="175">
        <f>ROUND(E130*N130,2)</f>
        <v>0.01</v>
      </c>
      <c r="P130" s="175">
        <v>0</v>
      </c>
      <c r="Q130" s="175">
        <f>ROUND(E130*P130,2)</f>
        <v>0</v>
      </c>
      <c r="R130" s="175" t="s">
        <v>397</v>
      </c>
      <c r="S130" s="175" t="s">
        <v>232</v>
      </c>
      <c r="T130" s="176" t="s">
        <v>233</v>
      </c>
      <c r="U130" s="157">
        <v>1.0209999999999999</v>
      </c>
      <c r="V130" s="157">
        <f>ROUND(E130*U130,2)</f>
        <v>18.89</v>
      </c>
      <c r="W130" s="157"/>
      <c r="X130" s="157" t="s">
        <v>192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193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95" t="s">
        <v>398</v>
      </c>
      <c r="D131" s="191"/>
      <c r="E131" s="192">
        <v>18.5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237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x14ac:dyDescent="0.2">
      <c r="A132" s="160" t="s">
        <v>162</v>
      </c>
      <c r="B132" s="161" t="s">
        <v>110</v>
      </c>
      <c r="C132" s="185" t="s">
        <v>111</v>
      </c>
      <c r="D132" s="162"/>
      <c r="E132" s="163"/>
      <c r="F132" s="164"/>
      <c r="G132" s="164">
        <f>SUMIF(AG133:AG162,"&lt;&gt;NOR",G133:G162)</f>
        <v>0</v>
      </c>
      <c r="H132" s="164"/>
      <c r="I132" s="164">
        <f>SUM(I133:I162)</f>
        <v>0</v>
      </c>
      <c r="J132" s="164"/>
      <c r="K132" s="164">
        <f>SUM(K133:K162)</f>
        <v>0</v>
      </c>
      <c r="L132" s="164"/>
      <c r="M132" s="164">
        <f>SUM(M133:M162)</f>
        <v>0</v>
      </c>
      <c r="N132" s="164"/>
      <c r="O132" s="164">
        <f>SUM(O133:O162)</f>
        <v>0.01</v>
      </c>
      <c r="P132" s="164"/>
      <c r="Q132" s="164">
        <f>SUM(Q133:Q162)</f>
        <v>0.22000000000000003</v>
      </c>
      <c r="R132" s="164"/>
      <c r="S132" s="164"/>
      <c r="T132" s="165"/>
      <c r="U132" s="159"/>
      <c r="V132" s="159">
        <f>SUM(V133:V162)</f>
        <v>83.179999999999993</v>
      </c>
      <c r="W132" s="159"/>
      <c r="X132" s="159"/>
      <c r="AG132" t="s">
        <v>163</v>
      </c>
    </row>
    <row r="133" spans="1:60" ht="22.5" outlineLevel="1" x14ac:dyDescent="0.2">
      <c r="A133" s="170">
        <v>44</v>
      </c>
      <c r="B133" s="171" t="s">
        <v>399</v>
      </c>
      <c r="C133" s="187" t="s">
        <v>400</v>
      </c>
      <c r="D133" s="172" t="s">
        <v>281</v>
      </c>
      <c r="E133" s="173">
        <v>4.92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5">
        <v>1.6000000000000001E-4</v>
      </c>
      <c r="O133" s="175">
        <f>ROUND(E133*N133,2)</f>
        <v>0</v>
      </c>
      <c r="P133" s="175">
        <v>1.584E-2</v>
      </c>
      <c r="Q133" s="175">
        <f>ROUND(E133*P133,2)</f>
        <v>0.08</v>
      </c>
      <c r="R133" s="175" t="s">
        <v>401</v>
      </c>
      <c r="S133" s="175" t="s">
        <v>232</v>
      </c>
      <c r="T133" s="176" t="s">
        <v>233</v>
      </c>
      <c r="U133" s="157">
        <v>0.41909999999999997</v>
      </c>
      <c r="V133" s="157">
        <f>ROUND(E133*U133,2)</f>
        <v>2.06</v>
      </c>
      <c r="W133" s="157"/>
      <c r="X133" s="157" t="s">
        <v>192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193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95" t="s">
        <v>402</v>
      </c>
      <c r="D134" s="191"/>
      <c r="E134" s="192">
        <v>2.23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237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95" t="s">
        <v>403</v>
      </c>
      <c r="D135" s="191"/>
      <c r="E135" s="192">
        <v>2.69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237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7">
        <v>45</v>
      </c>
      <c r="B136" s="178" t="s">
        <v>404</v>
      </c>
      <c r="C136" s="186" t="s">
        <v>405</v>
      </c>
      <c r="D136" s="179" t="s">
        <v>281</v>
      </c>
      <c r="E136" s="180">
        <v>5.8</v>
      </c>
      <c r="F136" s="181"/>
      <c r="G136" s="182">
        <f>ROUND(E136*F136,2)</f>
        <v>0</v>
      </c>
      <c r="H136" s="181"/>
      <c r="I136" s="182">
        <f>ROUND(E136*H136,2)</f>
        <v>0</v>
      </c>
      <c r="J136" s="181"/>
      <c r="K136" s="182">
        <f>ROUND(E136*J136,2)</f>
        <v>0</v>
      </c>
      <c r="L136" s="182">
        <v>21</v>
      </c>
      <c r="M136" s="182">
        <f>G136*(1+L136/100)</f>
        <v>0</v>
      </c>
      <c r="N136" s="182">
        <v>1.6000000000000001E-4</v>
      </c>
      <c r="O136" s="182">
        <f>ROUND(E136*N136,2)</f>
        <v>0</v>
      </c>
      <c r="P136" s="182">
        <v>2.4750000000000001E-2</v>
      </c>
      <c r="Q136" s="182">
        <f>ROUND(E136*P136,2)</f>
        <v>0.14000000000000001</v>
      </c>
      <c r="R136" s="182" t="s">
        <v>401</v>
      </c>
      <c r="S136" s="182" t="s">
        <v>232</v>
      </c>
      <c r="T136" s="183" t="s">
        <v>233</v>
      </c>
      <c r="U136" s="157">
        <v>0.38279999999999997</v>
      </c>
      <c r="V136" s="157">
        <f>ROUND(E136*U136,2)</f>
        <v>2.2200000000000002</v>
      </c>
      <c r="W136" s="157"/>
      <c r="X136" s="157" t="s">
        <v>192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193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77">
        <v>46</v>
      </c>
      <c r="B137" s="178" t="s">
        <v>406</v>
      </c>
      <c r="C137" s="186" t="s">
        <v>407</v>
      </c>
      <c r="D137" s="179" t="s">
        <v>308</v>
      </c>
      <c r="E137" s="180">
        <v>8</v>
      </c>
      <c r="F137" s="181"/>
      <c r="G137" s="182">
        <f>ROUND(E137*F137,2)</f>
        <v>0</v>
      </c>
      <c r="H137" s="181"/>
      <c r="I137" s="182">
        <f>ROUND(E137*H137,2)</f>
        <v>0</v>
      </c>
      <c r="J137" s="181"/>
      <c r="K137" s="182">
        <f>ROUND(E137*J137,2)</f>
        <v>0</v>
      </c>
      <c r="L137" s="182">
        <v>21</v>
      </c>
      <c r="M137" s="182">
        <f>G137*(1+L137/100)</f>
        <v>0</v>
      </c>
      <c r="N137" s="182">
        <v>1.34E-3</v>
      </c>
      <c r="O137" s="182">
        <f>ROUND(E137*N137,2)</f>
        <v>0.01</v>
      </c>
      <c r="P137" s="182">
        <v>0</v>
      </c>
      <c r="Q137" s="182">
        <f>ROUND(E137*P137,2)</f>
        <v>0</v>
      </c>
      <c r="R137" s="182" t="s">
        <v>401</v>
      </c>
      <c r="S137" s="182" t="s">
        <v>232</v>
      </c>
      <c r="T137" s="183" t="s">
        <v>233</v>
      </c>
      <c r="U137" s="157">
        <v>9.86</v>
      </c>
      <c r="V137" s="157">
        <f>ROUND(E137*U137,2)</f>
        <v>78.88</v>
      </c>
      <c r="W137" s="157"/>
      <c r="X137" s="157" t="s">
        <v>192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193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7">
        <v>47</v>
      </c>
      <c r="B138" s="178" t="s">
        <v>408</v>
      </c>
      <c r="C138" s="186" t="s">
        <v>409</v>
      </c>
      <c r="D138" s="179" t="s">
        <v>410</v>
      </c>
      <c r="E138" s="180">
        <v>1</v>
      </c>
      <c r="F138" s="181"/>
      <c r="G138" s="182">
        <f>ROUND(E138*F138,2)</f>
        <v>0</v>
      </c>
      <c r="H138" s="181"/>
      <c r="I138" s="182">
        <f>ROUND(E138*H138,2)</f>
        <v>0</v>
      </c>
      <c r="J138" s="181"/>
      <c r="K138" s="182">
        <f>ROUND(E138*J138,2)</f>
        <v>0</v>
      </c>
      <c r="L138" s="182">
        <v>21</v>
      </c>
      <c r="M138" s="182">
        <f>G138*(1+L138/100)</f>
        <v>0</v>
      </c>
      <c r="N138" s="182">
        <v>0</v>
      </c>
      <c r="O138" s="182">
        <f>ROUND(E138*N138,2)</f>
        <v>0</v>
      </c>
      <c r="P138" s="182">
        <v>0</v>
      </c>
      <c r="Q138" s="182">
        <f>ROUND(E138*P138,2)</f>
        <v>0</v>
      </c>
      <c r="R138" s="182"/>
      <c r="S138" s="182" t="s">
        <v>167</v>
      </c>
      <c r="T138" s="183" t="s">
        <v>168</v>
      </c>
      <c r="U138" s="157">
        <v>0</v>
      </c>
      <c r="V138" s="157">
        <f>ROUND(E138*U138,2)</f>
        <v>0</v>
      </c>
      <c r="W138" s="157"/>
      <c r="X138" s="157" t="s">
        <v>192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193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7">
        <v>48</v>
      </c>
      <c r="B139" s="178" t="s">
        <v>411</v>
      </c>
      <c r="C139" s="186" t="s">
        <v>412</v>
      </c>
      <c r="D139" s="179" t="s">
        <v>190</v>
      </c>
      <c r="E139" s="180">
        <v>1</v>
      </c>
      <c r="F139" s="181"/>
      <c r="G139" s="182">
        <f>ROUND(E139*F139,2)</f>
        <v>0</v>
      </c>
      <c r="H139" s="181"/>
      <c r="I139" s="182">
        <f>ROUND(E139*H139,2)</f>
        <v>0</v>
      </c>
      <c r="J139" s="181"/>
      <c r="K139" s="182">
        <f>ROUND(E139*J139,2)</f>
        <v>0</v>
      </c>
      <c r="L139" s="182">
        <v>21</v>
      </c>
      <c r="M139" s="182">
        <f>G139*(1+L139/100)</f>
        <v>0</v>
      </c>
      <c r="N139" s="182">
        <v>0</v>
      </c>
      <c r="O139" s="182">
        <f>ROUND(E139*N139,2)</f>
        <v>0</v>
      </c>
      <c r="P139" s="182">
        <v>0</v>
      </c>
      <c r="Q139" s="182">
        <f>ROUND(E139*P139,2)</f>
        <v>0</v>
      </c>
      <c r="R139" s="182"/>
      <c r="S139" s="182" t="s">
        <v>167</v>
      </c>
      <c r="T139" s="183" t="s">
        <v>191</v>
      </c>
      <c r="U139" s="157">
        <v>0</v>
      </c>
      <c r="V139" s="157">
        <f>ROUND(E139*U139,2)</f>
        <v>0</v>
      </c>
      <c r="W139" s="157"/>
      <c r="X139" s="157" t="s">
        <v>192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193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0">
        <v>49</v>
      </c>
      <c r="B140" s="171" t="s">
        <v>413</v>
      </c>
      <c r="C140" s="187" t="s">
        <v>414</v>
      </c>
      <c r="D140" s="172" t="s">
        <v>415</v>
      </c>
      <c r="E140" s="173">
        <v>2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5">
        <v>0</v>
      </c>
      <c r="O140" s="175">
        <f>ROUND(E140*N140,2)</f>
        <v>0</v>
      </c>
      <c r="P140" s="175">
        <v>0</v>
      </c>
      <c r="Q140" s="175">
        <f>ROUND(E140*P140,2)</f>
        <v>0</v>
      </c>
      <c r="R140" s="175"/>
      <c r="S140" s="175" t="s">
        <v>167</v>
      </c>
      <c r="T140" s="176" t="s">
        <v>191</v>
      </c>
      <c r="U140" s="157">
        <v>0</v>
      </c>
      <c r="V140" s="157">
        <f>ROUND(E140*U140,2)</f>
        <v>0</v>
      </c>
      <c r="W140" s="157"/>
      <c r="X140" s="157" t="s">
        <v>192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193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95" t="s">
        <v>416</v>
      </c>
      <c r="D141" s="191"/>
      <c r="E141" s="192">
        <v>2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237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7">
        <v>50</v>
      </c>
      <c r="B142" s="178" t="s">
        <v>417</v>
      </c>
      <c r="C142" s="186" t="s">
        <v>418</v>
      </c>
      <c r="D142" s="179" t="s">
        <v>190</v>
      </c>
      <c r="E142" s="180">
        <v>1</v>
      </c>
      <c r="F142" s="181"/>
      <c r="G142" s="182">
        <f t="shared" ref="G142:G158" si="0">ROUND(E142*F142,2)</f>
        <v>0</v>
      </c>
      <c r="H142" s="181"/>
      <c r="I142" s="182">
        <f t="shared" ref="I142:I158" si="1">ROUND(E142*H142,2)</f>
        <v>0</v>
      </c>
      <c r="J142" s="181"/>
      <c r="K142" s="182">
        <f t="shared" ref="K142:K158" si="2">ROUND(E142*J142,2)</f>
        <v>0</v>
      </c>
      <c r="L142" s="182">
        <v>21</v>
      </c>
      <c r="M142" s="182">
        <f t="shared" ref="M142:M158" si="3">G142*(1+L142/100)</f>
        <v>0</v>
      </c>
      <c r="N142" s="182">
        <v>0</v>
      </c>
      <c r="O142" s="182">
        <f t="shared" ref="O142:O158" si="4">ROUND(E142*N142,2)</f>
        <v>0</v>
      </c>
      <c r="P142" s="182">
        <v>0</v>
      </c>
      <c r="Q142" s="182">
        <f t="shared" ref="Q142:Q158" si="5">ROUND(E142*P142,2)</f>
        <v>0</v>
      </c>
      <c r="R142" s="182"/>
      <c r="S142" s="182" t="s">
        <v>167</v>
      </c>
      <c r="T142" s="183" t="s">
        <v>191</v>
      </c>
      <c r="U142" s="157">
        <v>0</v>
      </c>
      <c r="V142" s="157">
        <f t="shared" ref="V142:V158" si="6">ROUND(E142*U142,2)</f>
        <v>0</v>
      </c>
      <c r="W142" s="157"/>
      <c r="X142" s="157" t="s">
        <v>192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193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7">
        <v>51</v>
      </c>
      <c r="B143" s="178" t="s">
        <v>419</v>
      </c>
      <c r="C143" s="186" t="s">
        <v>420</v>
      </c>
      <c r="D143" s="179" t="s">
        <v>190</v>
      </c>
      <c r="E143" s="180">
        <v>1</v>
      </c>
      <c r="F143" s="181"/>
      <c r="G143" s="182">
        <f t="shared" si="0"/>
        <v>0</v>
      </c>
      <c r="H143" s="181"/>
      <c r="I143" s="182">
        <f t="shared" si="1"/>
        <v>0</v>
      </c>
      <c r="J143" s="181"/>
      <c r="K143" s="182">
        <f t="shared" si="2"/>
        <v>0</v>
      </c>
      <c r="L143" s="182">
        <v>21</v>
      </c>
      <c r="M143" s="182">
        <f t="shared" si="3"/>
        <v>0</v>
      </c>
      <c r="N143" s="182">
        <v>0</v>
      </c>
      <c r="O143" s="182">
        <f t="shared" si="4"/>
        <v>0</v>
      </c>
      <c r="P143" s="182">
        <v>0</v>
      </c>
      <c r="Q143" s="182">
        <f t="shared" si="5"/>
        <v>0</v>
      </c>
      <c r="R143" s="182"/>
      <c r="S143" s="182" t="s">
        <v>167</v>
      </c>
      <c r="T143" s="183" t="s">
        <v>191</v>
      </c>
      <c r="U143" s="157">
        <v>0</v>
      </c>
      <c r="V143" s="157">
        <f t="shared" si="6"/>
        <v>0</v>
      </c>
      <c r="W143" s="157"/>
      <c r="X143" s="157" t="s">
        <v>192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193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7">
        <v>52</v>
      </c>
      <c r="B144" s="178" t="s">
        <v>421</v>
      </c>
      <c r="C144" s="186" t="s">
        <v>422</v>
      </c>
      <c r="D144" s="179" t="s">
        <v>190</v>
      </c>
      <c r="E144" s="180">
        <v>1</v>
      </c>
      <c r="F144" s="181"/>
      <c r="G144" s="182">
        <f t="shared" si="0"/>
        <v>0</v>
      </c>
      <c r="H144" s="181"/>
      <c r="I144" s="182">
        <f t="shared" si="1"/>
        <v>0</v>
      </c>
      <c r="J144" s="181"/>
      <c r="K144" s="182">
        <f t="shared" si="2"/>
        <v>0</v>
      </c>
      <c r="L144" s="182">
        <v>21</v>
      </c>
      <c r="M144" s="182">
        <f t="shared" si="3"/>
        <v>0</v>
      </c>
      <c r="N144" s="182">
        <v>0</v>
      </c>
      <c r="O144" s="182">
        <f t="shared" si="4"/>
        <v>0</v>
      </c>
      <c r="P144" s="182">
        <v>0</v>
      </c>
      <c r="Q144" s="182">
        <f t="shared" si="5"/>
        <v>0</v>
      </c>
      <c r="R144" s="182"/>
      <c r="S144" s="182" t="s">
        <v>167</v>
      </c>
      <c r="T144" s="183" t="s">
        <v>191</v>
      </c>
      <c r="U144" s="157">
        <v>0</v>
      </c>
      <c r="V144" s="157">
        <f t="shared" si="6"/>
        <v>0</v>
      </c>
      <c r="W144" s="157"/>
      <c r="X144" s="157" t="s">
        <v>192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193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7">
        <v>53</v>
      </c>
      <c r="B145" s="178" t="s">
        <v>423</v>
      </c>
      <c r="C145" s="186" t="s">
        <v>424</v>
      </c>
      <c r="D145" s="179" t="s">
        <v>190</v>
      </c>
      <c r="E145" s="180">
        <v>1</v>
      </c>
      <c r="F145" s="181"/>
      <c r="G145" s="182">
        <f t="shared" si="0"/>
        <v>0</v>
      </c>
      <c r="H145" s="181"/>
      <c r="I145" s="182">
        <f t="shared" si="1"/>
        <v>0</v>
      </c>
      <c r="J145" s="181"/>
      <c r="K145" s="182">
        <f t="shared" si="2"/>
        <v>0</v>
      </c>
      <c r="L145" s="182">
        <v>21</v>
      </c>
      <c r="M145" s="182">
        <f t="shared" si="3"/>
        <v>0</v>
      </c>
      <c r="N145" s="182">
        <v>0</v>
      </c>
      <c r="O145" s="182">
        <f t="shared" si="4"/>
        <v>0</v>
      </c>
      <c r="P145" s="182">
        <v>0</v>
      </c>
      <c r="Q145" s="182">
        <f t="shared" si="5"/>
        <v>0</v>
      </c>
      <c r="R145" s="182"/>
      <c r="S145" s="182" t="s">
        <v>167</v>
      </c>
      <c r="T145" s="183" t="s">
        <v>191</v>
      </c>
      <c r="U145" s="157">
        <v>0</v>
      </c>
      <c r="V145" s="157">
        <f t="shared" si="6"/>
        <v>0</v>
      </c>
      <c r="W145" s="157"/>
      <c r="X145" s="157" t="s">
        <v>192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193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7">
        <v>54</v>
      </c>
      <c r="B146" s="178" t="s">
        <v>425</v>
      </c>
      <c r="C146" s="186" t="s">
        <v>426</v>
      </c>
      <c r="D146" s="179" t="s">
        <v>190</v>
      </c>
      <c r="E146" s="180">
        <v>1</v>
      </c>
      <c r="F146" s="181"/>
      <c r="G146" s="182">
        <f t="shared" si="0"/>
        <v>0</v>
      </c>
      <c r="H146" s="181"/>
      <c r="I146" s="182">
        <f t="shared" si="1"/>
        <v>0</v>
      </c>
      <c r="J146" s="181"/>
      <c r="K146" s="182">
        <f t="shared" si="2"/>
        <v>0</v>
      </c>
      <c r="L146" s="182">
        <v>21</v>
      </c>
      <c r="M146" s="182">
        <f t="shared" si="3"/>
        <v>0</v>
      </c>
      <c r="N146" s="182">
        <v>0</v>
      </c>
      <c r="O146" s="182">
        <f t="shared" si="4"/>
        <v>0</v>
      </c>
      <c r="P146" s="182">
        <v>0</v>
      </c>
      <c r="Q146" s="182">
        <f t="shared" si="5"/>
        <v>0</v>
      </c>
      <c r="R146" s="182"/>
      <c r="S146" s="182" t="s">
        <v>167</v>
      </c>
      <c r="T146" s="183" t="s">
        <v>191</v>
      </c>
      <c r="U146" s="157">
        <v>0</v>
      </c>
      <c r="V146" s="157">
        <f t="shared" si="6"/>
        <v>0</v>
      </c>
      <c r="W146" s="157"/>
      <c r="X146" s="157" t="s">
        <v>192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193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7">
        <v>55</v>
      </c>
      <c r="B147" s="178" t="s">
        <v>427</v>
      </c>
      <c r="C147" s="186" t="s">
        <v>428</v>
      </c>
      <c r="D147" s="179" t="s">
        <v>190</v>
      </c>
      <c r="E147" s="180">
        <v>1</v>
      </c>
      <c r="F147" s="181"/>
      <c r="G147" s="182">
        <f t="shared" si="0"/>
        <v>0</v>
      </c>
      <c r="H147" s="181"/>
      <c r="I147" s="182">
        <f t="shared" si="1"/>
        <v>0</v>
      </c>
      <c r="J147" s="181"/>
      <c r="K147" s="182">
        <f t="shared" si="2"/>
        <v>0</v>
      </c>
      <c r="L147" s="182">
        <v>21</v>
      </c>
      <c r="M147" s="182">
        <f t="shared" si="3"/>
        <v>0</v>
      </c>
      <c r="N147" s="182">
        <v>0</v>
      </c>
      <c r="O147" s="182">
        <f t="shared" si="4"/>
        <v>0</v>
      </c>
      <c r="P147" s="182">
        <v>0</v>
      </c>
      <c r="Q147" s="182">
        <f t="shared" si="5"/>
        <v>0</v>
      </c>
      <c r="R147" s="182"/>
      <c r="S147" s="182" t="s">
        <v>167</v>
      </c>
      <c r="T147" s="183" t="s">
        <v>191</v>
      </c>
      <c r="U147" s="157">
        <v>0</v>
      </c>
      <c r="V147" s="157">
        <f t="shared" si="6"/>
        <v>0</v>
      </c>
      <c r="W147" s="157"/>
      <c r="X147" s="157" t="s">
        <v>192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193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7">
        <v>56</v>
      </c>
      <c r="B148" s="178" t="s">
        <v>429</v>
      </c>
      <c r="C148" s="186" t="s">
        <v>430</v>
      </c>
      <c r="D148" s="179" t="s">
        <v>190</v>
      </c>
      <c r="E148" s="180">
        <v>1</v>
      </c>
      <c r="F148" s="181"/>
      <c r="G148" s="182">
        <f t="shared" si="0"/>
        <v>0</v>
      </c>
      <c r="H148" s="181"/>
      <c r="I148" s="182">
        <f t="shared" si="1"/>
        <v>0</v>
      </c>
      <c r="J148" s="181"/>
      <c r="K148" s="182">
        <f t="shared" si="2"/>
        <v>0</v>
      </c>
      <c r="L148" s="182">
        <v>21</v>
      </c>
      <c r="M148" s="182">
        <f t="shared" si="3"/>
        <v>0</v>
      </c>
      <c r="N148" s="182">
        <v>0</v>
      </c>
      <c r="O148" s="182">
        <f t="shared" si="4"/>
        <v>0</v>
      </c>
      <c r="P148" s="182">
        <v>0</v>
      </c>
      <c r="Q148" s="182">
        <f t="shared" si="5"/>
        <v>0</v>
      </c>
      <c r="R148" s="182"/>
      <c r="S148" s="182" t="s">
        <v>167</v>
      </c>
      <c r="T148" s="183" t="s">
        <v>191</v>
      </c>
      <c r="U148" s="157">
        <v>0</v>
      </c>
      <c r="V148" s="157">
        <f t="shared" si="6"/>
        <v>0</v>
      </c>
      <c r="W148" s="157"/>
      <c r="X148" s="157" t="s">
        <v>192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193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7">
        <v>57</v>
      </c>
      <c r="B149" s="178" t="s">
        <v>431</v>
      </c>
      <c r="C149" s="186" t="s">
        <v>432</v>
      </c>
      <c r="D149" s="179" t="s">
        <v>410</v>
      </c>
      <c r="E149" s="180">
        <v>1</v>
      </c>
      <c r="F149" s="181"/>
      <c r="G149" s="182">
        <f t="shared" si="0"/>
        <v>0</v>
      </c>
      <c r="H149" s="181"/>
      <c r="I149" s="182">
        <f t="shared" si="1"/>
        <v>0</v>
      </c>
      <c r="J149" s="181"/>
      <c r="K149" s="182">
        <f t="shared" si="2"/>
        <v>0</v>
      </c>
      <c r="L149" s="182">
        <v>21</v>
      </c>
      <c r="M149" s="182">
        <f t="shared" si="3"/>
        <v>0</v>
      </c>
      <c r="N149" s="182">
        <v>0</v>
      </c>
      <c r="O149" s="182">
        <f t="shared" si="4"/>
        <v>0</v>
      </c>
      <c r="P149" s="182">
        <v>0</v>
      </c>
      <c r="Q149" s="182">
        <f t="shared" si="5"/>
        <v>0</v>
      </c>
      <c r="R149" s="182"/>
      <c r="S149" s="182" t="s">
        <v>167</v>
      </c>
      <c r="T149" s="183" t="s">
        <v>191</v>
      </c>
      <c r="U149" s="157">
        <v>0</v>
      </c>
      <c r="V149" s="157">
        <f t="shared" si="6"/>
        <v>0</v>
      </c>
      <c r="W149" s="157"/>
      <c r="X149" s="157" t="s">
        <v>192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193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7">
        <v>58</v>
      </c>
      <c r="B150" s="178" t="s">
        <v>433</v>
      </c>
      <c r="C150" s="186" t="s">
        <v>434</v>
      </c>
      <c r="D150" s="179" t="s">
        <v>230</v>
      </c>
      <c r="E150" s="180">
        <v>2.5</v>
      </c>
      <c r="F150" s="181"/>
      <c r="G150" s="182">
        <f t="shared" si="0"/>
        <v>0</v>
      </c>
      <c r="H150" s="181"/>
      <c r="I150" s="182">
        <f t="shared" si="1"/>
        <v>0</v>
      </c>
      <c r="J150" s="181"/>
      <c r="K150" s="182">
        <f t="shared" si="2"/>
        <v>0</v>
      </c>
      <c r="L150" s="182">
        <v>21</v>
      </c>
      <c r="M150" s="182">
        <f t="shared" si="3"/>
        <v>0</v>
      </c>
      <c r="N150" s="182">
        <v>0</v>
      </c>
      <c r="O150" s="182">
        <f t="shared" si="4"/>
        <v>0</v>
      </c>
      <c r="P150" s="182">
        <v>0</v>
      </c>
      <c r="Q150" s="182">
        <f t="shared" si="5"/>
        <v>0</v>
      </c>
      <c r="R150" s="182"/>
      <c r="S150" s="182" t="s">
        <v>167</v>
      </c>
      <c r="T150" s="183" t="s">
        <v>191</v>
      </c>
      <c r="U150" s="157">
        <v>0</v>
      </c>
      <c r="V150" s="157">
        <f t="shared" si="6"/>
        <v>0</v>
      </c>
      <c r="W150" s="157"/>
      <c r="X150" s="157" t="s">
        <v>192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193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77">
        <v>59</v>
      </c>
      <c r="B151" s="178" t="s">
        <v>435</v>
      </c>
      <c r="C151" s="186" t="s">
        <v>436</v>
      </c>
      <c r="D151" s="179" t="s">
        <v>190</v>
      </c>
      <c r="E151" s="180">
        <v>1</v>
      </c>
      <c r="F151" s="181"/>
      <c r="G151" s="182">
        <f t="shared" si="0"/>
        <v>0</v>
      </c>
      <c r="H151" s="181"/>
      <c r="I151" s="182">
        <f t="shared" si="1"/>
        <v>0</v>
      </c>
      <c r="J151" s="181"/>
      <c r="K151" s="182">
        <f t="shared" si="2"/>
        <v>0</v>
      </c>
      <c r="L151" s="182">
        <v>21</v>
      </c>
      <c r="M151" s="182">
        <f t="shared" si="3"/>
        <v>0</v>
      </c>
      <c r="N151" s="182">
        <v>0</v>
      </c>
      <c r="O151" s="182">
        <f t="shared" si="4"/>
        <v>0</v>
      </c>
      <c r="P151" s="182">
        <v>0</v>
      </c>
      <c r="Q151" s="182">
        <f t="shared" si="5"/>
        <v>0</v>
      </c>
      <c r="R151" s="182"/>
      <c r="S151" s="182" t="s">
        <v>167</v>
      </c>
      <c r="T151" s="183" t="s">
        <v>191</v>
      </c>
      <c r="U151" s="157">
        <v>0</v>
      </c>
      <c r="V151" s="157">
        <f t="shared" si="6"/>
        <v>0</v>
      </c>
      <c r="W151" s="157"/>
      <c r="X151" s="157" t="s">
        <v>192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193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77">
        <v>60</v>
      </c>
      <c r="B152" s="178" t="s">
        <v>437</v>
      </c>
      <c r="C152" s="186" t="s">
        <v>438</v>
      </c>
      <c r="D152" s="179" t="s">
        <v>190</v>
      </c>
      <c r="E152" s="180">
        <v>1</v>
      </c>
      <c r="F152" s="181"/>
      <c r="G152" s="182">
        <f t="shared" si="0"/>
        <v>0</v>
      </c>
      <c r="H152" s="181"/>
      <c r="I152" s="182">
        <f t="shared" si="1"/>
        <v>0</v>
      </c>
      <c r="J152" s="181"/>
      <c r="K152" s="182">
        <f t="shared" si="2"/>
        <v>0</v>
      </c>
      <c r="L152" s="182">
        <v>21</v>
      </c>
      <c r="M152" s="182">
        <f t="shared" si="3"/>
        <v>0</v>
      </c>
      <c r="N152" s="182">
        <v>0</v>
      </c>
      <c r="O152" s="182">
        <f t="shared" si="4"/>
        <v>0</v>
      </c>
      <c r="P152" s="182">
        <v>0</v>
      </c>
      <c r="Q152" s="182">
        <f t="shared" si="5"/>
        <v>0</v>
      </c>
      <c r="R152" s="182"/>
      <c r="S152" s="182" t="s">
        <v>167</v>
      </c>
      <c r="T152" s="183" t="s">
        <v>191</v>
      </c>
      <c r="U152" s="157">
        <v>0</v>
      </c>
      <c r="V152" s="157">
        <f t="shared" si="6"/>
        <v>0</v>
      </c>
      <c r="W152" s="157"/>
      <c r="X152" s="157" t="s">
        <v>192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193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7">
        <v>61</v>
      </c>
      <c r="B153" s="178" t="s">
        <v>439</v>
      </c>
      <c r="C153" s="186" t="s">
        <v>440</v>
      </c>
      <c r="D153" s="179" t="s">
        <v>190</v>
      </c>
      <c r="E153" s="180">
        <v>1</v>
      </c>
      <c r="F153" s="181"/>
      <c r="G153" s="182">
        <f t="shared" si="0"/>
        <v>0</v>
      </c>
      <c r="H153" s="181"/>
      <c r="I153" s="182">
        <f t="shared" si="1"/>
        <v>0</v>
      </c>
      <c r="J153" s="181"/>
      <c r="K153" s="182">
        <f t="shared" si="2"/>
        <v>0</v>
      </c>
      <c r="L153" s="182">
        <v>21</v>
      </c>
      <c r="M153" s="182">
        <f t="shared" si="3"/>
        <v>0</v>
      </c>
      <c r="N153" s="182">
        <v>0</v>
      </c>
      <c r="O153" s="182">
        <f t="shared" si="4"/>
        <v>0</v>
      </c>
      <c r="P153" s="182">
        <v>0</v>
      </c>
      <c r="Q153" s="182">
        <f t="shared" si="5"/>
        <v>0</v>
      </c>
      <c r="R153" s="182"/>
      <c r="S153" s="182" t="s">
        <v>167</v>
      </c>
      <c r="T153" s="183" t="s">
        <v>191</v>
      </c>
      <c r="U153" s="157">
        <v>0</v>
      </c>
      <c r="V153" s="157">
        <f t="shared" si="6"/>
        <v>0</v>
      </c>
      <c r="W153" s="157"/>
      <c r="X153" s="157" t="s">
        <v>192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193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7">
        <v>62</v>
      </c>
      <c r="B154" s="178" t="s">
        <v>441</v>
      </c>
      <c r="C154" s="186" t="s">
        <v>442</v>
      </c>
      <c r="D154" s="179" t="s">
        <v>190</v>
      </c>
      <c r="E154" s="180">
        <v>1</v>
      </c>
      <c r="F154" s="181"/>
      <c r="G154" s="182">
        <f t="shared" si="0"/>
        <v>0</v>
      </c>
      <c r="H154" s="181"/>
      <c r="I154" s="182">
        <f t="shared" si="1"/>
        <v>0</v>
      </c>
      <c r="J154" s="181"/>
      <c r="K154" s="182">
        <f t="shared" si="2"/>
        <v>0</v>
      </c>
      <c r="L154" s="182">
        <v>21</v>
      </c>
      <c r="M154" s="182">
        <f t="shared" si="3"/>
        <v>0</v>
      </c>
      <c r="N154" s="182">
        <v>0</v>
      </c>
      <c r="O154" s="182">
        <f t="shared" si="4"/>
        <v>0</v>
      </c>
      <c r="P154" s="182">
        <v>0</v>
      </c>
      <c r="Q154" s="182">
        <f t="shared" si="5"/>
        <v>0</v>
      </c>
      <c r="R154" s="182"/>
      <c r="S154" s="182" t="s">
        <v>167</v>
      </c>
      <c r="T154" s="183" t="s">
        <v>191</v>
      </c>
      <c r="U154" s="157">
        <v>0</v>
      </c>
      <c r="V154" s="157">
        <f t="shared" si="6"/>
        <v>0</v>
      </c>
      <c r="W154" s="157"/>
      <c r="X154" s="157" t="s">
        <v>192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193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7">
        <v>63</v>
      </c>
      <c r="B155" s="178" t="s">
        <v>443</v>
      </c>
      <c r="C155" s="186" t="s">
        <v>444</v>
      </c>
      <c r="D155" s="179" t="s">
        <v>190</v>
      </c>
      <c r="E155" s="180">
        <v>1</v>
      </c>
      <c r="F155" s="181"/>
      <c r="G155" s="182">
        <f t="shared" si="0"/>
        <v>0</v>
      </c>
      <c r="H155" s="181"/>
      <c r="I155" s="182">
        <f t="shared" si="1"/>
        <v>0</v>
      </c>
      <c r="J155" s="181"/>
      <c r="K155" s="182">
        <f t="shared" si="2"/>
        <v>0</v>
      </c>
      <c r="L155" s="182">
        <v>21</v>
      </c>
      <c r="M155" s="182">
        <f t="shared" si="3"/>
        <v>0</v>
      </c>
      <c r="N155" s="182">
        <v>0</v>
      </c>
      <c r="O155" s="182">
        <f t="shared" si="4"/>
        <v>0</v>
      </c>
      <c r="P155" s="182">
        <v>0</v>
      </c>
      <c r="Q155" s="182">
        <f t="shared" si="5"/>
        <v>0</v>
      </c>
      <c r="R155" s="182"/>
      <c r="S155" s="182" t="s">
        <v>167</v>
      </c>
      <c r="T155" s="183" t="s">
        <v>191</v>
      </c>
      <c r="U155" s="157">
        <v>0</v>
      </c>
      <c r="V155" s="157">
        <f t="shared" si="6"/>
        <v>0</v>
      </c>
      <c r="W155" s="157"/>
      <c r="X155" s="157" t="s">
        <v>192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193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7">
        <v>64</v>
      </c>
      <c r="B156" s="178" t="s">
        <v>445</v>
      </c>
      <c r="C156" s="186" t="s">
        <v>446</v>
      </c>
      <c r="D156" s="179" t="s">
        <v>190</v>
      </c>
      <c r="E156" s="180">
        <v>1</v>
      </c>
      <c r="F156" s="181"/>
      <c r="G156" s="182">
        <f t="shared" si="0"/>
        <v>0</v>
      </c>
      <c r="H156" s="181"/>
      <c r="I156" s="182">
        <f t="shared" si="1"/>
        <v>0</v>
      </c>
      <c r="J156" s="181"/>
      <c r="K156" s="182">
        <f t="shared" si="2"/>
        <v>0</v>
      </c>
      <c r="L156" s="182">
        <v>21</v>
      </c>
      <c r="M156" s="182">
        <f t="shared" si="3"/>
        <v>0</v>
      </c>
      <c r="N156" s="182">
        <v>0</v>
      </c>
      <c r="O156" s="182">
        <f t="shared" si="4"/>
        <v>0</v>
      </c>
      <c r="P156" s="182">
        <v>0</v>
      </c>
      <c r="Q156" s="182">
        <f t="shared" si="5"/>
        <v>0</v>
      </c>
      <c r="R156" s="182"/>
      <c r="S156" s="182" t="s">
        <v>167</v>
      </c>
      <c r="T156" s="183" t="s">
        <v>191</v>
      </c>
      <c r="U156" s="157">
        <v>0</v>
      </c>
      <c r="V156" s="157">
        <f t="shared" si="6"/>
        <v>0</v>
      </c>
      <c r="W156" s="157"/>
      <c r="X156" s="157" t="s">
        <v>192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193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7">
        <v>65</v>
      </c>
      <c r="B157" s="178" t="s">
        <v>447</v>
      </c>
      <c r="C157" s="186" t="s">
        <v>448</v>
      </c>
      <c r="D157" s="179" t="s">
        <v>190</v>
      </c>
      <c r="E157" s="180">
        <v>1</v>
      </c>
      <c r="F157" s="181"/>
      <c r="G157" s="182">
        <f t="shared" si="0"/>
        <v>0</v>
      </c>
      <c r="H157" s="181"/>
      <c r="I157" s="182">
        <f t="shared" si="1"/>
        <v>0</v>
      </c>
      <c r="J157" s="181"/>
      <c r="K157" s="182">
        <f t="shared" si="2"/>
        <v>0</v>
      </c>
      <c r="L157" s="182">
        <v>21</v>
      </c>
      <c r="M157" s="182">
        <f t="shared" si="3"/>
        <v>0</v>
      </c>
      <c r="N157" s="182">
        <v>0</v>
      </c>
      <c r="O157" s="182">
        <f t="shared" si="4"/>
        <v>0</v>
      </c>
      <c r="P157" s="182">
        <v>0</v>
      </c>
      <c r="Q157" s="182">
        <f t="shared" si="5"/>
        <v>0</v>
      </c>
      <c r="R157" s="182"/>
      <c r="S157" s="182" t="s">
        <v>167</v>
      </c>
      <c r="T157" s="183" t="s">
        <v>191</v>
      </c>
      <c r="U157" s="157">
        <v>0</v>
      </c>
      <c r="V157" s="157">
        <f t="shared" si="6"/>
        <v>0</v>
      </c>
      <c r="W157" s="157"/>
      <c r="X157" s="157" t="s">
        <v>192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193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0">
        <v>66</v>
      </c>
      <c r="B158" s="171" t="s">
        <v>449</v>
      </c>
      <c r="C158" s="187" t="s">
        <v>450</v>
      </c>
      <c r="D158" s="172" t="s">
        <v>291</v>
      </c>
      <c r="E158" s="173">
        <v>1.244E-2</v>
      </c>
      <c r="F158" s="174"/>
      <c r="G158" s="175">
        <f t="shared" si="0"/>
        <v>0</v>
      </c>
      <c r="H158" s="174"/>
      <c r="I158" s="175">
        <f t="shared" si="1"/>
        <v>0</v>
      </c>
      <c r="J158" s="174"/>
      <c r="K158" s="175">
        <f t="shared" si="2"/>
        <v>0</v>
      </c>
      <c r="L158" s="175">
        <v>21</v>
      </c>
      <c r="M158" s="175">
        <f t="shared" si="3"/>
        <v>0</v>
      </c>
      <c r="N158" s="175">
        <v>0</v>
      </c>
      <c r="O158" s="175">
        <f t="shared" si="4"/>
        <v>0</v>
      </c>
      <c r="P158" s="175">
        <v>0</v>
      </c>
      <c r="Q158" s="175">
        <f t="shared" si="5"/>
        <v>0</v>
      </c>
      <c r="R158" s="175" t="s">
        <v>401</v>
      </c>
      <c r="S158" s="175" t="s">
        <v>232</v>
      </c>
      <c r="T158" s="176" t="s">
        <v>233</v>
      </c>
      <c r="U158" s="157">
        <v>1.863</v>
      </c>
      <c r="V158" s="157">
        <f t="shared" si="6"/>
        <v>0.02</v>
      </c>
      <c r="W158" s="157"/>
      <c r="X158" s="157" t="s">
        <v>380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381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66" t="s">
        <v>451</v>
      </c>
      <c r="D159" s="267"/>
      <c r="E159" s="267"/>
      <c r="F159" s="267"/>
      <c r="G159" s="26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235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95" t="s">
        <v>383</v>
      </c>
      <c r="D160" s="191"/>
      <c r="E160" s="192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237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95" t="s">
        <v>452</v>
      </c>
      <c r="D161" s="191"/>
      <c r="E161" s="192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237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95" t="s">
        <v>453</v>
      </c>
      <c r="D162" s="191"/>
      <c r="E162" s="192">
        <v>1.244E-2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237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x14ac:dyDescent="0.2">
      <c r="A163" s="160" t="s">
        <v>162</v>
      </c>
      <c r="B163" s="161" t="s">
        <v>112</v>
      </c>
      <c r="C163" s="185" t="s">
        <v>113</v>
      </c>
      <c r="D163" s="162"/>
      <c r="E163" s="163"/>
      <c r="F163" s="164"/>
      <c r="G163" s="164">
        <f>SUMIF(AG164:AG167,"&lt;&gt;NOR",G164:G167)</f>
        <v>0</v>
      </c>
      <c r="H163" s="164"/>
      <c r="I163" s="164">
        <f>SUM(I164:I167)</f>
        <v>0</v>
      </c>
      <c r="J163" s="164"/>
      <c r="K163" s="164">
        <f>SUM(K164:K167)</f>
        <v>0</v>
      </c>
      <c r="L163" s="164"/>
      <c r="M163" s="164">
        <f>SUM(M164:M167)</f>
        <v>0</v>
      </c>
      <c r="N163" s="164"/>
      <c r="O163" s="164">
        <f>SUM(O164:O167)</f>
        <v>0.19</v>
      </c>
      <c r="P163" s="164"/>
      <c r="Q163" s="164">
        <f>SUM(Q164:Q167)</f>
        <v>0</v>
      </c>
      <c r="R163" s="164"/>
      <c r="S163" s="164"/>
      <c r="T163" s="165"/>
      <c r="U163" s="159"/>
      <c r="V163" s="159">
        <f>SUM(V164:V167)</f>
        <v>5.95</v>
      </c>
      <c r="W163" s="159"/>
      <c r="X163" s="159"/>
      <c r="AG163" t="s">
        <v>163</v>
      </c>
    </row>
    <row r="164" spans="1:60" ht="22.5" outlineLevel="1" x14ac:dyDescent="0.2">
      <c r="A164" s="170">
        <v>67</v>
      </c>
      <c r="B164" s="171" t="s">
        <v>454</v>
      </c>
      <c r="C164" s="187" t="s">
        <v>455</v>
      </c>
      <c r="D164" s="172" t="s">
        <v>257</v>
      </c>
      <c r="E164" s="173">
        <v>6.4</v>
      </c>
      <c r="F164" s="174"/>
      <c r="G164" s="175">
        <f>ROUND(E164*F164,2)</f>
        <v>0</v>
      </c>
      <c r="H164" s="174"/>
      <c r="I164" s="175">
        <f>ROUND(E164*H164,2)</f>
        <v>0</v>
      </c>
      <c r="J164" s="174"/>
      <c r="K164" s="175">
        <f>ROUND(E164*J164,2)</f>
        <v>0</v>
      </c>
      <c r="L164" s="175">
        <v>21</v>
      </c>
      <c r="M164" s="175">
        <f>G164*(1+L164/100)</f>
        <v>0</v>
      </c>
      <c r="N164" s="175">
        <v>1E-4</v>
      </c>
      <c r="O164" s="175">
        <f>ROUND(E164*N164,2)</f>
        <v>0</v>
      </c>
      <c r="P164" s="175">
        <v>0</v>
      </c>
      <c r="Q164" s="175">
        <f>ROUND(E164*P164,2)</f>
        <v>0</v>
      </c>
      <c r="R164" s="175" t="s">
        <v>456</v>
      </c>
      <c r="S164" s="175" t="s">
        <v>232</v>
      </c>
      <c r="T164" s="176" t="s">
        <v>233</v>
      </c>
      <c r="U164" s="157">
        <v>0.93</v>
      </c>
      <c r="V164" s="157">
        <f>ROUND(E164*U164,2)</f>
        <v>5.95</v>
      </c>
      <c r="W164" s="157"/>
      <c r="X164" s="157" t="s">
        <v>192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193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95" t="s">
        <v>457</v>
      </c>
      <c r="D165" s="191"/>
      <c r="E165" s="192">
        <v>6.4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237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1" x14ac:dyDescent="0.2">
      <c r="A166" s="170">
        <v>68</v>
      </c>
      <c r="B166" s="171" t="s">
        <v>458</v>
      </c>
      <c r="C166" s="187" t="s">
        <v>459</v>
      </c>
      <c r="D166" s="172" t="s">
        <v>257</v>
      </c>
      <c r="E166" s="173">
        <v>7.68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5">
        <v>2.5000000000000001E-2</v>
      </c>
      <c r="O166" s="175">
        <f>ROUND(E166*N166,2)</f>
        <v>0.19</v>
      </c>
      <c r="P166" s="175">
        <v>0</v>
      </c>
      <c r="Q166" s="175">
        <f>ROUND(E166*P166,2)</f>
        <v>0</v>
      </c>
      <c r="R166" s="175" t="s">
        <v>309</v>
      </c>
      <c r="S166" s="175" t="s">
        <v>232</v>
      </c>
      <c r="T166" s="176" t="s">
        <v>233</v>
      </c>
      <c r="U166" s="157">
        <v>0</v>
      </c>
      <c r="V166" s="157">
        <f>ROUND(E166*U166,2)</f>
        <v>0</v>
      </c>
      <c r="W166" s="157"/>
      <c r="X166" s="157" t="s">
        <v>310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311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95" t="s">
        <v>460</v>
      </c>
      <c r="D167" s="191"/>
      <c r="E167" s="192">
        <v>7.68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237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x14ac:dyDescent="0.2">
      <c r="A168" s="160" t="s">
        <v>162</v>
      </c>
      <c r="B168" s="161" t="s">
        <v>114</v>
      </c>
      <c r="C168" s="185" t="s">
        <v>115</v>
      </c>
      <c r="D168" s="162"/>
      <c r="E168" s="163"/>
      <c r="F168" s="164"/>
      <c r="G168" s="164">
        <f>SUMIF(AG169:AG172,"&lt;&gt;NOR",G169:G172)</f>
        <v>0</v>
      </c>
      <c r="H168" s="164"/>
      <c r="I168" s="164">
        <f>SUM(I169:I172)</f>
        <v>0</v>
      </c>
      <c r="J168" s="164"/>
      <c r="K168" s="164">
        <f>SUM(K169:K172)</f>
        <v>0</v>
      </c>
      <c r="L168" s="164"/>
      <c r="M168" s="164">
        <f>SUM(M169:M172)</f>
        <v>0</v>
      </c>
      <c r="N168" s="164"/>
      <c r="O168" s="164">
        <f>SUM(O169:O172)</f>
        <v>0</v>
      </c>
      <c r="P168" s="164"/>
      <c r="Q168" s="164">
        <f>SUM(Q169:Q172)</f>
        <v>0</v>
      </c>
      <c r="R168" s="164"/>
      <c r="S168" s="164"/>
      <c r="T168" s="165"/>
      <c r="U168" s="159"/>
      <c r="V168" s="159">
        <f>SUM(V169:V172)</f>
        <v>0</v>
      </c>
      <c r="W168" s="159"/>
      <c r="X168" s="159"/>
      <c r="AG168" t="s">
        <v>163</v>
      </c>
    </row>
    <row r="169" spans="1:60" outlineLevel="1" x14ac:dyDescent="0.2">
      <c r="A169" s="177">
        <v>69</v>
      </c>
      <c r="B169" s="178" t="s">
        <v>461</v>
      </c>
      <c r="C169" s="186" t="s">
        <v>462</v>
      </c>
      <c r="D169" s="179" t="s">
        <v>415</v>
      </c>
      <c r="E169" s="180">
        <v>1</v>
      </c>
      <c r="F169" s="181"/>
      <c r="G169" s="182">
        <f>ROUND(E169*F169,2)</f>
        <v>0</v>
      </c>
      <c r="H169" s="181"/>
      <c r="I169" s="182">
        <f>ROUND(E169*H169,2)</f>
        <v>0</v>
      </c>
      <c r="J169" s="181"/>
      <c r="K169" s="182">
        <f>ROUND(E169*J169,2)</f>
        <v>0</v>
      </c>
      <c r="L169" s="182">
        <v>21</v>
      </c>
      <c r="M169" s="182">
        <f>G169*(1+L169/100)</f>
        <v>0</v>
      </c>
      <c r="N169" s="182">
        <v>0</v>
      </c>
      <c r="O169" s="182">
        <f>ROUND(E169*N169,2)</f>
        <v>0</v>
      </c>
      <c r="P169" s="182">
        <v>0</v>
      </c>
      <c r="Q169" s="182">
        <f>ROUND(E169*P169,2)</f>
        <v>0</v>
      </c>
      <c r="R169" s="182"/>
      <c r="S169" s="182" t="s">
        <v>167</v>
      </c>
      <c r="T169" s="183" t="s">
        <v>168</v>
      </c>
      <c r="U169" s="157">
        <v>0</v>
      </c>
      <c r="V169" s="157">
        <f>ROUND(E169*U169,2)</f>
        <v>0</v>
      </c>
      <c r="W169" s="157"/>
      <c r="X169" s="157" t="s">
        <v>192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193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0">
        <v>70</v>
      </c>
      <c r="B170" s="171" t="s">
        <v>463</v>
      </c>
      <c r="C170" s="187" t="s">
        <v>464</v>
      </c>
      <c r="D170" s="172" t="s">
        <v>415</v>
      </c>
      <c r="E170" s="173">
        <v>1</v>
      </c>
      <c r="F170" s="174"/>
      <c r="G170" s="175">
        <f>ROUND(E170*F170,2)</f>
        <v>0</v>
      </c>
      <c r="H170" s="174"/>
      <c r="I170" s="175">
        <f>ROUND(E170*H170,2)</f>
        <v>0</v>
      </c>
      <c r="J170" s="174"/>
      <c r="K170" s="175">
        <f>ROUND(E170*J170,2)</f>
        <v>0</v>
      </c>
      <c r="L170" s="175">
        <v>21</v>
      </c>
      <c r="M170" s="175">
        <f>G170*(1+L170/100)</f>
        <v>0</v>
      </c>
      <c r="N170" s="175">
        <v>0</v>
      </c>
      <c r="O170" s="175">
        <f>ROUND(E170*N170,2)</f>
        <v>0</v>
      </c>
      <c r="P170" s="175">
        <v>0</v>
      </c>
      <c r="Q170" s="175">
        <f>ROUND(E170*P170,2)</f>
        <v>0</v>
      </c>
      <c r="R170" s="175"/>
      <c r="S170" s="175" t="s">
        <v>167</v>
      </c>
      <c r="T170" s="176" t="s">
        <v>168</v>
      </c>
      <c r="U170" s="157">
        <v>0</v>
      </c>
      <c r="V170" s="157">
        <f>ROUND(E170*U170,2)</f>
        <v>0</v>
      </c>
      <c r="W170" s="157"/>
      <c r="X170" s="157" t="s">
        <v>192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193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>
        <v>71</v>
      </c>
      <c r="B171" s="155" t="s">
        <v>465</v>
      </c>
      <c r="C171" s="196" t="s">
        <v>466</v>
      </c>
      <c r="D171" s="156" t="s">
        <v>0</v>
      </c>
      <c r="E171" s="194"/>
      <c r="F171" s="158"/>
      <c r="G171" s="157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7">
        <v>0</v>
      </c>
      <c r="O171" s="157">
        <f>ROUND(E171*N171,2)</f>
        <v>0</v>
      </c>
      <c r="P171" s="157">
        <v>0</v>
      </c>
      <c r="Q171" s="157">
        <f>ROUND(E171*P171,2)</f>
        <v>0</v>
      </c>
      <c r="R171" s="157" t="s">
        <v>467</v>
      </c>
      <c r="S171" s="157" t="s">
        <v>232</v>
      </c>
      <c r="T171" s="157" t="s">
        <v>233</v>
      </c>
      <c r="U171" s="157">
        <v>0</v>
      </c>
      <c r="V171" s="157">
        <f>ROUND(E171*U171,2)</f>
        <v>0</v>
      </c>
      <c r="W171" s="157"/>
      <c r="X171" s="157" t="s">
        <v>380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381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268" t="s">
        <v>451</v>
      </c>
      <c r="D172" s="269"/>
      <c r="E172" s="269"/>
      <c r="F172" s="269"/>
      <c r="G172" s="269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235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x14ac:dyDescent="0.2">
      <c r="A173" s="160" t="s">
        <v>162</v>
      </c>
      <c r="B173" s="161" t="s">
        <v>116</v>
      </c>
      <c r="C173" s="185" t="s">
        <v>117</v>
      </c>
      <c r="D173" s="162"/>
      <c r="E173" s="163"/>
      <c r="F173" s="164"/>
      <c r="G173" s="164">
        <f>SUMIF(AG174:AG181,"&lt;&gt;NOR",G174:G181)</f>
        <v>0</v>
      </c>
      <c r="H173" s="164"/>
      <c r="I173" s="164">
        <f>SUM(I174:I181)</f>
        <v>0</v>
      </c>
      <c r="J173" s="164"/>
      <c r="K173" s="164">
        <f>SUM(K174:K181)</f>
        <v>0</v>
      </c>
      <c r="L173" s="164"/>
      <c r="M173" s="164">
        <f>SUM(M174:M181)</f>
        <v>0</v>
      </c>
      <c r="N173" s="164"/>
      <c r="O173" s="164">
        <f>SUM(O174:O181)</f>
        <v>0</v>
      </c>
      <c r="P173" s="164"/>
      <c r="Q173" s="164">
        <f>SUM(Q174:Q181)</f>
        <v>0</v>
      </c>
      <c r="R173" s="164"/>
      <c r="S173" s="164"/>
      <c r="T173" s="165"/>
      <c r="U173" s="159"/>
      <c r="V173" s="159">
        <f>SUM(V174:V181)</f>
        <v>0</v>
      </c>
      <c r="W173" s="159"/>
      <c r="X173" s="159"/>
      <c r="AG173" t="s">
        <v>163</v>
      </c>
    </row>
    <row r="174" spans="1:60" outlineLevel="1" x14ac:dyDescent="0.2">
      <c r="A174" s="177">
        <v>72</v>
      </c>
      <c r="B174" s="178" t="s">
        <v>468</v>
      </c>
      <c r="C174" s="186" t="s">
        <v>469</v>
      </c>
      <c r="D174" s="179" t="s">
        <v>415</v>
      </c>
      <c r="E174" s="180">
        <v>1</v>
      </c>
      <c r="F174" s="181"/>
      <c r="G174" s="182">
        <f t="shared" ref="G174:G180" si="7">ROUND(E174*F174,2)</f>
        <v>0</v>
      </c>
      <c r="H174" s="181"/>
      <c r="I174" s="182">
        <f t="shared" ref="I174:I180" si="8">ROUND(E174*H174,2)</f>
        <v>0</v>
      </c>
      <c r="J174" s="181"/>
      <c r="K174" s="182">
        <f t="shared" ref="K174:K180" si="9">ROUND(E174*J174,2)</f>
        <v>0</v>
      </c>
      <c r="L174" s="182">
        <v>21</v>
      </c>
      <c r="M174" s="182">
        <f t="shared" ref="M174:M180" si="10">G174*(1+L174/100)</f>
        <v>0</v>
      </c>
      <c r="N174" s="182">
        <v>0</v>
      </c>
      <c r="O174" s="182">
        <f t="shared" ref="O174:O180" si="11">ROUND(E174*N174,2)</f>
        <v>0</v>
      </c>
      <c r="P174" s="182">
        <v>0</v>
      </c>
      <c r="Q174" s="182">
        <f t="shared" ref="Q174:Q180" si="12">ROUND(E174*P174,2)</f>
        <v>0</v>
      </c>
      <c r="R174" s="182"/>
      <c r="S174" s="182" t="s">
        <v>167</v>
      </c>
      <c r="T174" s="183" t="s">
        <v>191</v>
      </c>
      <c r="U174" s="157">
        <v>0</v>
      </c>
      <c r="V174" s="157">
        <f t="shared" ref="V174:V180" si="13">ROUND(E174*U174,2)</f>
        <v>0</v>
      </c>
      <c r="W174" s="157"/>
      <c r="X174" s="157" t="s">
        <v>192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193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7">
        <v>73</v>
      </c>
      <c r="B175" s="178" t="s">
        <v>470</v>
      </c>
      <c r="C175" s="186" t="s">
        <v>471</v>
      </c>
      <c r="D175" s="179" t="s">
        <v>415</v>
      </c>
      <c r="E175" s="180">
        <v>1</v>
      </c>
      <c r="F175" s="181"/>
      <c r="G175" s="182">
        <f t="shared" si="7"/>
        <v>0</v>
      </c>
      <c r="H175" s="181"/>
      <c r="I175" s="182">
        <f t="shared" si="8"/>
        <v>0</v>
      </c>
      <c r="J175" s="181"/>
      <c r="K175" s="182">
        <f t="shared" si="9"/>
        <v>0</v>
      </c>
      <c r="L175" s="182">
        <v>21</v>
      </c>
      <c r="M175" s="182">
        <f t="shared" si="10"/>
        <v>0</v>
      </c>
      <c r="N175" s="182">
        <v>0</v>
      </c>
      <c r="O175" s="182">
        <f t="shared" si="11"/>
        <v>0</v>
      </c>
      <c r="P175" s="182">
        <v>0</v>
      </c>
      <c r="Q175" s="182">
        <f t="shared" si="12"/>
        <v>0</v>
      </c>
      <c r="R175" s="182"/>
      <c r="S175" s="182" t="s">
        <v>167</v>
      </c>
      <c r="T175" s="183" t="s">
        <v>191</v>
      </c>
      <c r="U175" s="157">
        <v>0</v>
      </c>
      <c r="V175" s="157">
        <f t="shared" si="13"/>
        <v>0</v>
      </c>
      <c r="W175" s="157"/>
      <c r="X175" s="157" t="s">
        <v>192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193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7">
        <v>74</v>
      </c>
      <c r="B176" s="178" t="s">
        <v>472</v>
      </c>
      <c r="C176" s="186" t="s">
        <v>473</v>
      </c>
      <c r="D176" s="179" t="s">
        <v>415</v>
      </c>
      <c r="E176" s="180">
        <v>1</v>
      </c>
      <c r="F176" s="181"/>
      <c r="G176" s="182">
        <f t="shared" si="7"/>
        <v>0</v>
      </c>
      <c r="H176" s="181"/>
      <c r="I176" s="182">
        <f t="shared" si="8"/>
        <v>0</v>
      </c>
      <c r="J176" s="181"/>
      <c r="K176" s="182">
        <f t="shared" si="9"/>
        <v>0</v>
      </c>
      <c r="L176" s="182">
        <v>21</v>
      </c>
      <c r="M176" s="182">
        <f t="shared" si="10"/>
        <v>0</v>
      </c>
      <c r="N176" s="182">
        <v>0</v>
      </c>
      <c r="O176" s="182">
        <f t="shared" si="11"/>
        <v>0</v>
      </c>
      <c r="P176" s="182">
        <v>0</v>
      </c>
      <c r="Q176" s="182">
        <f t="shared" si="12"/>
        <v>0</v>
      </c>
      <c r="R176" s="182"/>
      <c r="S176" s="182" t="s">
        <v>167</v>
      </c>
      <c r="T176" s="183" t="s">
        <v>191</v>
      </c>
      <c r="U176" s="157">
        <v>0</v>
      </c>
      <c r="V176" s="157">
        <f t="shared" si="13"/>
        <v>0</v>
      </c>
      <c r="W176" s="157"/>
      <c r="X176" s="157" t="s">
        <v>192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193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7">
        <v>75</v>
      </c>
      <c r="B177" s="178" t="s">
        <v>474</v>
      </c>
      <c r="C177" s="186" t="s">
        <v>475</v>
      </c>
      <c r="D177" s="179" t="s">
        <v>415</v>
      </c>
      <c r="E177" s="180">
        <v>1</v>
      </c>
      <c r="F177" s="181"/>
      <c r="G177" s="182">
        <f t="shared" si="7"/>
        <v>0</v>
      </c>
      <c r="H177" s="181"/>
      <c r="I177" s="182">
        <f t="shared" si="8"/>
        <v>0</v>
      </c>
      <c r="J177" s="181"/>
      <c r="K177" s="182">
        <f t="shared" si="9"/>
        <v>0</v>
      </c>
      <c r="L177" s="182">
        <v>21</v>
      </c>
      <c r="M177" s="182">
        <f t="shared" si="10"/>
        <v>0</v>
      </c>
      <c r="N177" s="182">
        <v>0</v>
      </c>
      <c r="O177" s="182">
        <f t="shared" si="11"/>
        <v>0</v>
      </c>
      <c r="P177" s="182">
        <v>0</v>
      </c>
      <c r="Q177" s="182">
        <f t="shared" si="12"/>
        <v>0</v>
      </c>
      <c r="R177" s="182"/>
      <c r="S177" s="182" t="s">
        <v>167</v>
      </c>
      <c r="T177" s="183" t="s">
        <v>191</v>
      </c>
      <c r="U177" s="157">
        <v>0</v>
      </c>
      <c r="V177" s="157">
        <f t="shared" si="13"/>
        <v>0</v>
      </c>
      <c r="W177" s="157"/>
      <c r="X177" s="157" t="s">
        <v>192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193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7">
        <v>76</v>
      </c>
      <c r="B178" s="178" t="s">
        <v>476</v>
      </c>
      <c r="C178" s="186" t="s">
        <v>477</v>
      </c>
      <c r="D178" s="179" t="s">
        <v>410</v>
      </c>
      <c r="E178" s="180">
        <v>1</v>
      </c>
      <c r="F178" s="181"/>
      <c r="G178" s="182">
        <f t="shared" si="7"/>
        <v>0</v>
      </c>
      <c r="H178" s="181"/>
      <c r="I178" s="182">
        <f t="shared" si="8"/>
        <v>0</v>
      </c>
      <c r="J178" s="181"/>
      <c r="K178" s="182">
        <f t="shared" si="9"/>
        <v>0</v>
      </c>
      <c r="L178" s="182">
        <v>21</v>
      </c>
      <c r="M178" s="182">
        <f t="shared" si="10"/>
        <v>0</v>
      </c>
      <c r="N178" s="182">
        <v>0</v>
      </c>
      <c r="O178" s="182">
        <f t="shared" si="11"/>
        <v>0</v>
      </c>
      <c r="P178" s="182">
        <v>0</v>
      </c>
      <c r="Q178" s="182">
        <f t="shared" si="12"/>
        <v>0</v>
      </c>
      <c r="R178" s="182"/>
      <c r="S178" s="182" t="s">
        <v>167</v>
      </c>
      <c r="T178" s="183" t="s">
        <v>191</v>
      </c>
      <c r="U178" s="157">
        <v>0</v>
      </c>
      <c r="V178" s="157">
        <f t="shared" si="13"/>
        <v>0</v>
      </c>
      <c r="W178" s="157"/>
      <c r="X178" s="157" t="s">
        <v>192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193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0">
        <v>77</v>
      </c>
      <c r="B179" s="171" t="s">
        <v>478</v>
      </c>
      <c r="C179" s="187" t="s">
        <v>479</v>
      </c>
      <c r="D179" s="172" t="s">
        <v>415</v>
      </c>
      <c r="E179" s="173">
        <v>1</v>
      </c>
      <c r="F179" s="174"/>
      <c r="G179" s="175">
        <f t="shared" si="7"/>
        <v>0</v>
      </c>
      <c r="H179" s="174"/>
      <c r="I179" s="175">
        <f t="shared" si="8"/>
        <v>0</v>
      </c>
      <c r="J179" s="174"/>
      <c r="K179" s="175">
        <f t="shared" si="9"/>
        <v>0</v>
      </c>
      <c r="L179" s="175">
        <v>21</v>
      </c>
      <c r="M179" s="175">
        <f t="shared" si="10"/>
        <v>0</v>
      </c>
      <c r="N179" s="175">
        <v>0</v>
      </c>
      <c r="O179" s="175">
        <f t="shared" si="11"/>
        <v>0</v>
      </c>
      <c r="P179" s="175">
        <v>0</v>
      </c>
      <c r="Q179" s="175">
        <f t="shared" si="12"/>
        <v>0</v>
      </c>
      <c r="R179" s="175"/>
      <c r="S179" s="175" t="s">
        <v>167</v>
      </c>
      <c r="T179" s="176" t="s">
        <v>191</v>
      </c>
      <c r="U179" s="157">
        <v>0</v>
      </c>
      <c r="V179" s="157">
        <f t="shared" si="13"/>
        <v>0</v>
      </c>
      <c r="W179" s="157"/>
      <c r="X179" s="157" t="s">
        <v>192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193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>
        <v>78</v>
      </c>
      <c r="B180" s="155" t="s">
        <v>480</v>
      </c>
      <c r="C180" s="196" t="s">
        <v>481</v>
      </c>
      <c r="D180" s="156" t="s">
        <v>0</v>
      </c>
      <c r="E180" s="194"/>
      <c r="F180" s="158"/>
      <c r="G180" s="157">
        <f t="shared" si="7"/>
        <v>0</v>
      </c>
      <c r="H180" s="158"/>
      <c r="I180" s="157">
        <f t="shared" si="8"/>
        <v>0</v>
      </c>
      <c r="J180" s="158"/>
      <c r="K180" s="157">
        <f t="shared" si="9"/>
        <v>0</v>
      </c>
      <c r="L180" s="157">
        <v>21</v>
      </c>
      <c r="M180" s="157">
        <f t="shared" si="10"/>
        <v>0</v>
      </c>
      <c r="N180" s="157">
        <v>0</v>
      </c>
      <c r="O180" s="157">
        <f t="shared" si="11"/>
        <v>0</v>
      </c>
      <c r="P180" s="157">
        <v>0</v>
      </c>
      <c r="Q180" s="157">
        <f t="shared" si="12"/>
        <v>0</v>
      </c>
      <c r="R180" s="157" t="s">
        <v>482</v>
      </c>
      <c r="S180" s="157" t="s">
        <v>232</v>
      </c>
      <c r="T180" s="157" t="s">
        <v>233</v>
      </c>
      <c r="U180" s="157">
        <v>0</v>
      </c>
      <c r="V180" s="157">
        <f t="shared" si="13"/>
        <v>0</v>
      </c>
      <c r="W180" s="157"/>
      <c r="X180" s="157" t="s">
        <v>380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381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68" t="s">
        <v>451</v>
      </c>
      <c r="D181" s="269"/>
      <c r="E181" s="269"/>
      <c r="F181" s="269"/>
      <c r="G181" s="269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235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x14ac:dyDescent="0.2">
      <c r="A182" s="160" t="s">
        <v>162</v>
      </c>
      <c r="B182" s="161" t="s">
        <v>118</v>
      </c>
      <c r="C182" s="185" t="s">
        <v>119</v>
      </c>
      <c r="D182" s="162"/>
      <c r="E182" s="163"/>
      <c r="F182" s="164"/>
      <c r="G182" s="164">
        <f>SUMIF(AG183:AG188,"&lt;&gt;NOR",G183:G188)</f>
        <v>0</v>
      </c>
      <c r="H182" s="164"/>
      <c r="I182" s="164">
        <f>SUM(I183:I188)</f>
        <v>0</v>
      </c>
      <c r="J182" s="164"/>
      <c r="K182" s="164">
        <f>SUM(K183:K188)</f>
        <v>0</v>
      </c>
      <c r="L182" s="164"/>
      <c r="M182" s="164">
        <f>SUM(M183:M188)</f>
        <v>0</v>
      </c>
      <c r="N182" s="164"/>
      <c r="O182" s="164">
        <f>SUM(O183:O188)</f>
        <v>1.93</v>
      </c>
      <c r="P182" s="164"/>
      <c r="Q182" s="164">
        <f>SUM(Q183:Q188)</f>
        <v>0</v>
      </c>
      <c r="R182" s="164"/>
      <c r="S182" s="164"/>
      <c r="T182" s="165"/>
      <c r="U182" s="159"/>
      <c r="V182" s="159">
        <f>SUM(V183:V188)</f>
        <v>19.93</v>
      </c>
      <c r="W182" s="159"/>
      <c r="X182" s="159"/>
      <c r="AG182" t="s">
        <v>163</v>
      </c>
    </row>
    <row r="183" spans="1:60" outlineLevel="1" x14ac:dyDescent="0.2">
      <c r="A183" s="170">
        <v>79</v>
      </c>
      <c r="B183" s="171" t="s">
        <v>483</v>
      </c>
      <c r="C183" s="187" t="s">
        <v>484</v>
      </c>
      <c r="D183" s="172" t="s">
        <v>257</v>
      </c>
      <c r="E183" s="173">
        <v>15.57</v>
      </c>
      <c r="F183" s="174"/>
      <c r="G183" s="175">
        <f>ROUND(E183*F183,2)</f>
        <v>0</v>
      </c>
      <c r="H183" s="174"/>
      <c r="I183" s="175">
        <f>ROUND(E183*H183,2)</f>
        <v>0</v>
      </c>
      <c r="J183" s="174"/>
      <c r="K183" s="175">
        <f>ROUND(E183*J183,2)</f>
        <v>0</v>
      </c>
      <c r="L183" s="175">
        <v>21</v>
      </c>
      <c r="M183" s="175">
        <f>G183*(1+L183/100)</f>
        <v>0</v>
      </c>
      <c r="N183" s="175">
        <v>0.1241</v>
      </c>
      <c r="O183" s="175">
        <f>ROUND(E183*N183,2)</f>
        <v>1.93</v>
      </c>
      <c r="P183" s="175">
        <v>0</v>
      </c>
      <c r="Q183" s="175">
        <f>ROUND(E183*P183,2)</f>
        <v>0</v>
      </c>
      <c r="R183" s="175"/>
      <c r="S183" s="175" t="s">
        <v>167</v>
      </c>
      <c r="T183" s="176" t="s">
        <v>191</v>
      </c>
      <c r="U183" s="157">
        <v>1.28</v>
      </c>
      <c r="V183" s="157">
        <f>ROUND(E183*U183,2)</f>
        <v>19.93</v>
      </c>
      <c r="W183" s="157"/>
      <c r="X183" s="157" t="s">
        <v>192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193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95" t="s">
        <v>485</v>
      </c>
      <c r="D184" s="191"/>
      <c r="E184" s="192">
        <v>15.57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237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0">
        <v>80</v>
      </c>
      <c r="B185" s="171" t="s">
        <v>486</v>
      </c>
      <c r="C185" s="187" t="s">
        <v>487</v>
      </c>
      <c r="D185" s="172" t="s">
        <v>257</v>
      </c>
      <c r="E185" s="173">
        <v>15.57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21</v>
      </c>
      <c r="M185" s="175">
        <f>G185*(1+L185/100)</f>
        <v>0</v>
      </c>
      <c r="N185" s="175">
        <v>0</v>
      </c>
      <c r="O185" s="175">
        <f>ROUND(E185*N185,2)</f>
        <v>0</v>
      </c>
      <c r="P185" s="175">
        <v>0</v>
      </c>
      <c r="Q185" s="175">
        <f>ROUND(E185*P185,2)</f>
        <v>0</v>
      </c>
      <c r="R185" s="175"/>
      <c r="S185" s="175" t="s">
        <v>167</v>
      </c>
      <c r="T185" s="176" t="s">
        <v>191</v>
      </c>
      <c r="U185" s="157">
        <v>0</v>
      </c>
      <c r="V185" s="157">
        <f>ROUND(E185*U185,2)</f>
        <v>0</v>
      </c>
      <c r="W185" s="157"/>
      <c r="X185" s="157" t="s">
        <v>192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193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95" t="s">
        <v>488</v>
      </c>
      <c r="D186" s="191"/>
      <c r="E186" s="192">
        <v>15.57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237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54">
        <v>81</v>
      </c>
      <c r="B187" s="155" t="s">
        <v>489</v>
      </c>
      <c r="C187" s="196" t="s">
        <v>490</v>
      </c>
      <c r="D187" s="156" t="s">
        <v>0</v>
      </c>
      <c r="E187" s="194"/>
      <c r="F187" s="158"/>
      <c r="G187" s="157">
        <f>ROUND(E187*F187,2)</f>
        <v>0</v>
      </c>
      <c r="H187" s="158"/>
      <c r="I187" s="157">
        <f>ROUND(E187*H187,2)</f>
        <v>0</v>
      </c>
      <c r="J187" s="158"/>
      <c r="K187" s="157">
        <f>ROUND(E187*J187,2)</f>
        <v>0</v>
      </c>
      <c r="L187" s="157">
        <v>21</v>
      </c>
      <c r="M187" s="157">
        <f>G187*(1+L187/100)</f>
        <v>0</v>
      </c>
      <c r="N187" s="157">
        <v>0</v>
      </c>
      <c r="O187" s="157">
        <f>ROUND(E187*N187,2)</f>
        <v>0</v>
      </c>
      <c r="P187" s="157">
        <v>0</v>
      </c>
      <c r="Q187" s="157">
        <f>ROUND(E187*P187,2)</f>
        <v>0</v>
      </c>
      <c r="R187" s="157" t="s">
        <v>491</v>
      </c>
      <c r="S187" s="157" t="s">
        <v>232</v>
      </c>
      <c r="T187" s="157" t="s">
        <v>233</v>
      </c>
      <c r="U187" s="157">
        <v>0</v>
      </c>
      <c r="V187" s="157">
        <f>ROUND(E187*U187,2)</f>
        <v>0</v>
      </c>
      <c r="W187" s="157"/>
      <c r="X187" s="157" t="s">
        <v>380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381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268" t="s">
        <v>451</v>
      </c>
      <c r="D188" s="269"/>
      <c r="E188" s="269"/>
      <c r="F188" s="269"/>
      <c r="G188" s="269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235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x14ac:dyDescent="0.2">
      <c r="A189" s="160" t="s">
        <v>162</v>
      </c>
      <c r="B189" s="161" t="s">
        <v>120</v>
      </c>
      <c r="C189" s="185" t="s">
        <v>121</v>
      </c>
      <c r="D189" s="162"/>
      <c r="E189" s="163"/>
      <c r="F189" s="164"/>
      <c r="G189" s="164">
        <f>SUMIF(AG190:AG194,"&lt;&gt;NOR",G190:G194)</f>
        <v>0</v>
      </c>
      <c r="H189" s="164"/>
      <c r="I189" s="164">
        <f>SUM(I190:I194)</f>
        <v>0</v>
      </c>
      <c r="J189" s="164"/>
      <c r="K189" s="164">
        <f>SUM(K190:K194)</f>
        <v>0</v>
      </c>
      <c r="L189" s="164"/>
      <c r="M189" s="164">
        <f>SUM(M190:M194)</f>
        <v>0</v>
      </c>
      <c r="N189" s="164"/>
      <c r="O189" s="164">
        <f>SUM(O190:O194)</f>
        <v>0.06</v>
      </c>
      <c r="P189" s="164"/>
      <c r="Q189" s="164">
        <f>SUM(Q190:Q194)</f>
        <v>0</v>
      </c>
      <c r="R189" s="164"/>
      <c r="S189" s="164"/>
      <c r="T189" s="165"/>
      <c r="U189" s="159"/>
      <c r="V189" s="159">
        <f>SUM(V190:V194)</f>
        <v>54.36</v>
      </c>
      <c r="W189" s="159"/>
      <c r="X189" s="159"/>
      <c r="AG189" t="s">
        <v>163</v>
      </c>
    </row>
    <row r="190" spans="1:60" outlineLevel="1" x14ac:dyDescent="0.2">
      <c r="A190" s="170">
        <v>82</v>
      </c>
      <c r="B190" s="171" t="s">
        <v>492</v>
      </c>
      <c r="C190" s="187" t="s">
        <v>493</v>
      </c>
      <c r="D190" s="172" t="s">
        <v>257</v>
      </c>
      <c r="E190" s="173">
        <v>360</v>
      </c>
      <c r="F190" s="174"/>
      <c r="G190" s="175">
        <f>ROUND(E190*F190,2)</f>
        <v>0</v>
      </c>
      <c r="H190" s="174"/>
      <c r="I190" s="175">
        <f>ROUND(E190*H190,2)</f>
        <v>0</v>
      </c>
      <c r="J190" s="174"/>
      <c r="K190" s="175">
        <f>ROUND(E190*J190,2)</f>
        <v>0</v>
      </c>
      <c r="L190" s="175">
        <v>21</v>
      </c>
      <c r="M190" s="175">
        <f>G190*(1+L190/100)</f>
        <v>0</v>
      </c>
      <c r="N190" s="175">
        <v>1.6000000000000001E-4</v>
      </c>
      <c r="O190" s="175">
        <f>ROUND(E190*N190,2)</f>
        <v>0.06</v>
      </c>
      <c r="P190" s="175">
        <v>0</v>
      </c>
      <c r="Q190" s="175">
        <f>ROUND(E190*P190,2)</f>
        <v>0</v>
      </c>
      <c r="R190" s="175" t="s">
        <v>494</v>
      </c>
      <c r="S190" s="175" t="s">
        <v>232</v>
      </c>
      <c r="T190" s="176" t="s">
        <v>233</v>
      </c>
      <c r="U190" s="157">
        <v>0.151</v>
      </c>
      <c r="V190" s="157">
        <f>ROUND(E190*U190,2)</f>
        <v>54.36</v>
      </c>
      <c r="W190" s="157"/>
      <c r="X190" s="157" t="s">
        <v>192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193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266" t="s">
        <v>495</v>
      </c>
      <c r="D191" s="267"/>
      <c r="E191" s="267"/>
      <c r="F191" s="267"/>
      <c r="G191" s="26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235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270" t="s">
        <v>496</v>
      </c>
      <c r="D192" s="271"/>
      <c r="E192" s="271"/>
      <c r="F192" s="271"/>
      <c r="G192" s="271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209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95" t="s">
        <v>497</v>
      </c>
      <c r="D193" s="191"/>
      <c r="E193" s="192">
        <v>360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237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7">
        <v>83</v>
      </c>
      <c r="B194" s="178" t="s">
        <v>498</v>
      </c>
      <c r="C194" s="186" t="s">
        <v>499</v>
      </c>
      <c r="D194" s="179" t="s">
        <v>257</v>
      </c>
      <c r="E194" s="180">
        <v>27.4</v>
      </c>
      <c r="F194" s="181"/>
      <c r="G194" s="182">
        <f>ROUND(E194*F194,2)</f>
        <v>0</v>
      </c>
      <c r="H194" s="181"/>
      <c r="I194" s="182">
        <f>ROUND(E194*H194,2)</f>
        <v>0</v>
      </c>
      <c r="J194" s="181"/>
      <c r="K194" s="182">
        <f>ROUND(E194*J194,2)</f>
        <v>0</v>
      </c>
      <c r="L194" s="182">
        <v>21</v>
      </c>
      <c r="M194" s="182">
        <f>G194*(1+L194/100)</f>
        <v>0</v>
      </c>
      <c r="N194" s="182">
        <v>0</v>
      </c>
      <c r="O194" s="182">
        <f>ROUND(E194*N194,2)</f>
        <v>0</v>
      </c>
      <c r="P194" s="182">
        <v>0</v>
      </c>
      <c r="Q194" s="182">
        <f>ROUND(E194*P194,2)</f>
        <v>0</v>
      </c>
      <c r="R194" s="182"/>
      <c r="S194" s="182" t="s">
        <v>167</v>
      </c>
      <c r="T194" s="183" t="s">
        <v>191</v>
      </c>
      <c r="U194" s="157">
        <v>0</v>
      </c>
      <c r="V194" s="157">
        <f>ROUND(E194*U194,2)</f>
        <v>0</v>
      </c>
      <c r="W194" s="157"/>
      <c r="X194" s="157" t="s">
        <v>192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193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x14ac:dyDescent="0.2">
      <c r="A195" s="160" t="s">
        <v>162</v>
      </c>
      <c r="B195" s="161" t="s">
        <v>124</v>
      </c>
      <c r="C195" s="185" t="s">
        <v>125</v>
      </c>
      <c r="D195" s="162"/>
      <c r="E195" s="163"/>
      <c r="F195" s="164"/>
      <c r="G195" s="164">
        <f>SUMIF(AG196:AG206,"&lt;&gt;NOR",G196:G206)</f>
        <v>0</v>
      </c>
      <c r="H195" s="164"/>
      <c r="I195" s="164">
        <f>SUM(I196:I206)</f>
        <v>0</v>
      </c>
      <c r="J195" s="164"/>
      <c r="K195" s="164">
        <f>SUM(K196:K206)</f>
        <v>0</v>
      </c>
      <c r="L195" s="164"/>
      <c r="M195" s="164">
        <f>SUM(M196:M206)</f>
        <v>0</v>
      </c>
      <c r="N195" s="164"/>
      <c r="O195" s="164">
        <f>SUM(O196:O206)</f>
        <v>0</v>
      </c>
      <c r="P195" s="164"/>
      <c r="Q195" s="164">
        <f>SUM(Q196:Q206)</f>
        <v>0</v>
      </c>
      <c r="R195" s="164"/>
      <c r="S195" s="164"/>
      <c r="T195" s="165"/>
      <c r="U195" s="159"/>
      <c r="V195" s="159">
        <f>SUM(V196:V206)</f>
        <v>0</v>
      </c>
      <c r="W195" s="159"/>
      <c r="X195" s="159"/>
      <c r="AG195" t="s">
        <v>163</v>
      </c>
    </row>
    <row r="196" spans="1:60" outlineLevel="1" x14ac:dyDescent="0.2">
      <c r="A196" s="177">
        <v>84</v>
      </c>
      <c r="B196" s="178" t="s">
        <v>500</v>
      </c>
      <c r="C196" s="186" t="s">
        <v>501</v>
      </c>
      <c r="D196" s="179" t="s">
        <v>415</v>
      </c>
      <c r="E196" s="180">
        <v>7</v>
      </c>
      <c r="F196" s="181"/>
      <c r="G196" s="182">
        <f t="shared" ref="G196:G206" si="14">ROUND(E196*F196,2)</f>
        <v>0</v>
      </c>
      <c r="H196" s="181"/>
      <c r="I196" s="182">
        <f t="shared" ref="I196:I206" si="15">ROUND(E196*H196,2)</f>
        <v>0</v>
      </c>
      <c r="J196" s="181"/>
      <c r="K196" s="182">
        <f t="shared" ref="K196:K206" si="16">ROUND(E196*J196,2)</f>
        <v>0</v>
      </c>
      <c r="L196" s="182">
        <v>21</v>
      </c>
      <c r="M196" s="182">
        <f t="shared" ref="M196:M206" si="17">G196*(1+L196/100)</f>
        <v>0</v>
      </c>
      <c r="N196" s="182">
        <v>0</v>
      </c>
      <c r="O196" s="182">
        <f t="shared" ref="O196:O206" si="18">ROUND(E196*N196,2)</f>
        <v>0</v>
      </c>
      <c r="P196" s="182">
        <v>0</v>
      </c>
      <c r="Q196" s="182">
        <f t="shared" ref="Q196:Q206" si="19">ROUND(E196*P196,2)</f>
        <v>0</v>
      </c>
      <c r="R196" s="182"/>
      <c r="S196" s="182" t="s">
        <v>167</v>
      </c>
      <c r="T196" s="183" t="s">
        <v>191</v>
      </c>
      <c r="U196" s="157">
        <v>0</v>
      </c>
      <c r="V196" s="157">
        <f t="shared" ref="V196:V206" si="20">ROUND(E196*U196,2)</f>
        <v>0</v>
      </c>
      <c r="W196" s="157"/>
      <c r="X196" s="157" t="s">
        <v>192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193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7">
        <v>85</v>
      </c>
      <c r="B197" s="178" t="s">
        <v>502</v>
      </c>
      <c r="C197" s="186" t="s">
        <v>503</v>
      </c>
      <c r="D197" s="179" t="s">
        <v>410</v>
      </c>
      <c r="E197" s="180">
        <v>1</v>
      </c>
      <c r="F197" s="181"/>
      <c r="G197" s="182">
        <f t="shared" si="14"/>
        <v>0</v>
      </c>
      <c r="H197" s="181"/>
      <c r="I197" s="182">
        <f t="shared" si="15"/>
        <v>0</v>
      </c>
      <c r="J197" s="181"/>
      <c r="K197" s="182">
        <f t="shared" si="16"/>
        <v>0</v>
      </c>
      <c r="L197" s="182">
        <v>21</v>
      </c>
      <c r="M197" s="182">
        <f t="shared" si="17"/>
        <v>0</v>
      </c>
      <c r="N197" s="182">
        <v>0</v>
      </c>
      <c r="O197" s="182">
        <f t="shared" si="18"/>
        <v>0</v>
      </c>
      <c r="P197" s="182">
        <v>0</v>
      </c>
      <c r="Q197" s="182">
        <f t="shared" si="19"/>
        <v>0</v>
      </c>
      <c r="R197" s="182"/>
      <c r="S197" s="182" t="s">
        <v>167</v>
      </c>
      <c r="T197" s="183" t="s">
        <v>191</v>
      </c>
      <c r="U197" s="157">
        <v>0</v>
      </c>
      <c r="V197" s="157">
        <f t="shared" si="20"/>
        <v>0</v>
      </c>
      <c r="W197" s="157"/>
      <c r="X197" s="157" t="s">
        <v>192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193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77">
        <v>86</v>
      </c>
      <c r="B198" s="178" t="s">
        <v>504</v>
      </c>
      <c r="C198" s="186" t="s">
        <v>505</v>
      </c>
      <c r="D198" s="179" t="s">
        <v>415</v>
      </c>
      <c r="E198" s="180">
        <v>1</v>
      </c>
      <c r="F198" s="181"/>
      <c r="G198" s="182">
        <f t="shared" si="14"/>
        <v>0</v>
      </c>
      <c r="H198" s="181"/>
      <c r="I198" s="182">
        <f t="shared" si="15"/>
        <v>0</v>
      </c>
      <c r="J198" s="181"/>
      <c r="K198" s="182">
        <f t="shared" si="16"/>
        <v>0</v>
      </c>
      <c r="L198" s="182">
        <v>21</v>
      </c>
      <c r="M198" s="182">
        <f t="shared" si="17"/>
        <v>0</v>
      </c>
      <c r="N198" s="182">
        <v>0</v>
      </c>
      <c r="O198" s="182">
        <f t="shared" si="18"/>
        <v>0</v>
      </c>
      <c r="P198" s="182">
        <v>0</v>
      </c>
      <c r="Q198" s="182">
        <f t="shared" si="19"/>
        <v>0</v>
      </c>
      <c r="R198" s="182"/>
      <c r="S198" s="182" t="s">
        <v>167</v>
      </c>
      <c r="T198" s="183" t="s">
        <v>191</v>
      </c>
      <c r="U198" s="157">
        <v>0</v>
      </c>
      <c r="V198" s="157">
        <f t="shared" si="20"/>
        <v>0</v>
      </c>
      <c r="W198" s="157"/>
      <c r="X198" s="157" t="s">
        <v>192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193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77">
        <v>87</v>
      </c>
      <c r="B199" s="178" t="s">
        <v>506</v>
      </c>
      <c r="C199" s="186" t="s">
        <v>507</v>
      </c>
      <c r="D199" s="179" t="s">
        <v>415</v>
      </c>
      <c r="E199" s="180">
        <v>1</v>
      </c>
      <c r="F199" s="181"/>
      <c r="G199" s="182">
        <f t="shared" si="14"/>
        <v>0</v>
      </c>
      <c r="H199" s="181"/>
      <c r="I199" s="182">
        <f t="shared" si="15"/>
        <v>0</v>
      </c>
      <c r="J199" s="181"/>
      <c r="K199" s="182">
        <f t="shared" si="16"/>
        <v>0</v>
      </c>
      <c r="L199" s="182">
        <v>21</v>
      </c>
      <c r="M199" s="182">
        <f t="shared" si="17"/>
        <v>0</v>
      </c>
      <c r="N199" s="182">
        <v>0</v>
      </c>
      <c r="O199" s="182">
        <f t="shared" si="18"/>
        <v>0</v>
      </c>
      <c r="P199" s="182">
        <v>0</v>
      </c>
      <c r="Q199" s="182">
        <f t="shared" si="19"/>
        <v>0</v>
      </c>
      <c r="R199" s="182"/>
      <c r="S199" s="182" t="s">
        <v>167</v>
      </c>
      <c r="T199" s="183" t="s">
        <v>191</v>
      </c>
      <c r="U199" s="157">
        <v>0</v>
      </c>
      <c r="V199" s="157">
        <f t="shared" si="20"/>
        <v>0</v>
      </c>
      <c r="W199" s="157"/>
      <c r="X199" s="157" t="s">
        <v>192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193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7">
        <v>88</v>
      </c>
      <c r="B200" s="178" t="s">
        <v>508</v>
      </c>
      <c r="C200" s="186" t="s">
        <v>509</v>
      </c>
      <c r="D200" s="179" t="s">
        <v>415</v>
      </c>
      <c r="E200" s="180">
        <v>1</v>
      </c>
      <c r="F200" s="181"/>
      <c r="G200" s="182">
        <f t="shared" si="14"/>
        <v>0</v>
      </c>
      <c r="H200" s="181"/>
      <c r="I200" s="182">
        <f t="shared" si="15"/>
        <v>0</v>
      </c>
      <c r="J200" s="181"/>
      <c r="K200" s="182">
        <f t="shared" si="16"/>
        <v>0</v>
      </c>
      <c r="L200" s="182">
        <v>21</v>
      </c>
      <c r="M200" s="182">
        <f t="shared" si="17"/>
        <v>0</v>
      </c>
      <c r="N200" s="182">
        <v>0</v>
      </c>
      <c r="O200" s="182">
        <f t="shared" si="18"/>
        <v>0</v>
      </c>
      <c r="P200" s="182">
        <v>0</v>
      </c>
      <c r="Q200" s="182">
        <f t="shared" si="19"/>
        <v>0</v>
      </c>
      <c r="R200" s="182"/>
      <c r="S200" s="182" t="s">
        <v>167</v>
      </c>
      <c r="T200" s="183" t="s">
        <v>191</v>
      </c>
      <c r="U200" s="157">
        <v>0</v>
      </c>
      <c r="V200" s="157">
        <f t="shared" si="20"/>
        <v>0</v>
      </c>
      <c r="W200" s="157"/>
      <c r="X200" s="157" t="s">
        <v>192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193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7">
        <v>89</v>
      </c>
      <c r="B201" s="178" t="s">
        <v>510</v>
      </c>
      <c r="C201" s="186" t="s">
        <v>511</v>
      </c>
      <c r="D201" s="179" t="s">
        <v>415</v>
      </c>
      <c r="E201" s="180">
        <v>1</v>
      </c>
      <c r="F201" s="181"/>
      <c r="G201" s="182">
        <f t="shared" si="14"/>
        <v>0</v>
      </c>
      <c r="H201" s="181"/>
      <c r="I201" s="182">
        <f t="shared" si="15"/>
        <v>0</v>
      </c>
      <c r="J201" s="181"/>
      <c r="K201" s="182">
        <f t="shared" si="16"/>
        <v>0</v>
      </c>
      <c r="L201" s="182">
        <v>21</v>
      </c>
      <c r="M201" s="182">
        <f t="shared" si="17"/>
        <v>0</v>
      </c>
      <c r="N201" s="182">
        <v>0</v>
      </c>
      <c r="O201" s="182">
        <f t="shared" si="18"/>
        <v>0</v>
      </c>
      <c r="P201" s="182">
        <v>0</v>
      </c>
      <c r="Q201" s="182">
        <f t="shared" si="19"/>
        <v>0</v>
      </c>
      <c r="R201" s="182"/>
      <c r="S201" s="182" t="s">
        <v>167</v>
      </c>
      <c r="T201" s="183" t="s">
        <v>191</v>
      </c>
      <c r="U201" s="157">
        <v>0</v>
      </c>
      <c r="V201" s="157">
        <f t="shared" si="20"/>
        <v>0</v>
      </c>
      <c r="W201" s="157"/>
      <c r="X201" s="157" t="s">
        <v>192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193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7">
        <v>90</v>
      </c>
      <c r="B202" s="178" t="s">
        <v>512</v>
      </c>
      <c r="C202" s="186" t="s">
        <v>513</v>
      </c>
      <c r="D202" s="179" t="s">
        <v>190</v>
      </c>
      <c r="E202" s="180">
        <v>1</v>
      </c>
      <c r="F202" s="181"/>
      <c r="G202" s="182">
        <f t="shared" si="14"/>
        <v>0</v>
      </c>
      <c r="H202" s="181"/>
      <c r="I202" s="182">
        <f t="shared" si="15"/>
        <v>0</v>
      </c>
      <c r="J202" s="181"/>
      <c r="K202" s="182">
        <f t="shared" si="16"/>
        <v>0</v>
      </c>
      <c r="L202" s="182">
        <v>21</v>
      </c>
      <c r="M202" s="182">
        <f t="shared" si="17"/>
        <v>0</v>
      </c>
      <c r="N202" s="182">
        <v>0</v>
      </c>
      <c r="O202" s="182">
        <f t="shared" si="18"/>
        <v>0</v>
      </c>
      <c r="P202" s="182">
        <v>0</v>
      </c>
      <c r="Q202" s="182">
        <f t="shared" si="19"/>
        <v>0</v>
      </c>
      <c r="R202" s="182"/>
      <c r="S202" s="182" t="s">
        <v>167</v>
      </c>
      <c r="T202" s="183" t="s">
        <v>191</v>
      </c>
      <c r="U202" s="157">
        <v>0</v>
      </c>
      <c r="V202" s="157">
        <f t="shared" si="20"/>
        <v>0</v>
      </c>
      <c r="W202" s="157"/>
      <c r="X202" s="157" t="s">
        <v>192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193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7">
        <v>91</v>
      </c>
      <c r="B203" s="178" t="s">
        <v>514</v>
      </c>
      <c r="C203" s="186" t="s">
        <v>515</v>
      </c>
      <c r="D203" s="179" t="s">
        <v>415</v>
      </c>
      <c r="E203" s="180">
        <v>2</v>
      </c>
      <c r="F203" s="181"/>
      <c r="G203" s="182">
        <f t="shared" si="14"/>
        <v>0</v>
      </c>
      <c r="H203" s="181"/>
      <c r="I203" s="182">
        <f t="shared" si="15"/>
        <v>0</v>
      </c>
      <c r="J203" s="181"/>
      <c r="K203" s="182">
        <f t="shared" si="16"/>
        <v>0</v>
      </c>
      <c r="L203" s="182">
        <v>21</v>
      </c>
      <c r="M203" s="182">
        <f t="shared" si="17"/>
        <v>0</v>
      </c>
      <c r="N203" s="182">
        <v>0</v>
      </c>
      <c r="O203" s="182">
        <f t="shared" si="18"/>
        <v>0</v>
      </c>
      <c r="P203" s="182">
        <v>0</v>
      </c>
      <c r="Q203" s="182">
        <f t="shared" si="19"/>
        <v>0</v>
      </c>
      <c r="R203" s="182"/>
      <c r="S203" s="182" t="s">
        <v>167</v>
      </c>
      <c r="T203" s="183" t="s">
        <v>191</v>
      </c>
      <c r="U203" s="157">
        <v>0</v>
      </c>
      <c r="V203" s="157">
        <f t="shared" si="20"/>
        <v>0</v>
      </c>
      <c r="W203" s="157"/>
      <c r="X203" s="157" t="s">
        <v>192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193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77">
        <v>92</v>
      </c>
      <c r="B204" s="178" t="s">
        <v>516</v>
      </c>
      <c r="C204" s="186" t="s">
        <v>517</v>
      </c>
      <c r="D204" s="179" t="s">
        <v>415</v>
      </c>
      <c r="E204" s="180">
        <v>1</v>
      </c>
      <c r="F204" s="181"/>
      <c r="G204" s="182">
        <f t="shared" si="14"/>
        <v>0</v>
      </c>
      <c r="H204" s="181"/>
      <c r="I204" s="182">
        <f t="shared" si="15"/>
        <v>0</v>
      </c>
      <c r="J204" s="181"/>
      <c r="K204" s="182">
        <f t="shared" si="16"/>
        <v>0</v>
      </c>
      <c r="L204" s="182">
        <v>21</v>
      </c>
      <c r="M204" s="182">
        <f t="shared" si="17"/>
        <v>0</v>
      </c>
      <c r="N204" s="182">
        <v>0</v>
      </c>
      <c r="O204" s="182">
        <f t="shared" si="18"/>
        <v>0</v>
      </c>
      <c r="P204" s="182">
        <v>0</v>
      </c>
      <c r="Q204" s="182">
        <f t="shared" si="19"/>
        <v>0</v>
      </c>
      <c r="R204" s="182"/>
      <c r="S204" s="182" t="s">
        <v>167</v>
      </c>
      <c r="T204" s="183" t="s">
        <v>191</v>
      </c>
      <c r="U204" s="157">
        <v>0</v>
      </c>
      <c r="V204" s="157">
        <f t="shared" si="20"/>
        <v>0</v>
      </c>
      <c r="W204" s="157"/>
      <c r="X204" s="157" t="s">
        <v>192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193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77">
        <v>93</v>
      </c>
      <c r="B205" s="178" t="s">
        <v>518</v>
      </c>
      <c r="C205" s="186" t="s">
        <v>519</v>
      </c>
      <c r="D205" s="179" t="s">
        <v>415</v>
      </c>
      <c r="E205" s="180">
        <v>1</v>
      </c>
      <c r="F205" s="181"/>
      <c r="G205" s="182">
        <f t="shared" si="14"/>
        <v>0</v>
      </c>
      <c r="H205" s="181"/>
      <c r="I205" s="182">
        <f t="shared" si="15"/>
        <v>0</v>
      </c>
      <c r="J205" s="181"/>
      <c r="K205" s="182">
        <f t="shared" si="16"/>
        <v>0</v>
      </c>
      <c r="L205" s="182">
        <v>21</v>
      </c>
      <c r="M205" s="182">
        <f t="shared" si="17"/>
        <v>0</v>
      </c>
      <c r="N205" s="182">
        <v>0</v>
      </c>
      <c r="O205" s="182">
        <f t="shared" si="18"/>
        <v>0</v>
      </c>
      <c r="P205" s="182">
        <v>0</v>
      </c>
      <c r="Q205" s="182">
        <f t="shared" si="19"/>
        <v>0</v>
      </c>
      <c r="R205" s="182"/>
      <c r="S205" s="182" t="s">
        <v>167</v>
      </c>
      <c r="T205" s="183" t="s">
        <v>191</v>
      </c>
      <c r="U205" s="157">
        <v>0</v>
      </c>
      <c r="V205" s="157">
        <f t="shared" si="20"/>
        <v>0</v>
      </c>
      <c r="W205" s="157"/>
      <c r="X205" s="157" t="s">
        <v>192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193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77">
        <v>94</v>
      </c>
      <c r="B206" s="178" t="s">
        <v>520</v>
      </c>
      <c r="C206" s="186" t="s">
        <v>521</v>
      </c>
      <c r="D206" s="179" t="s">
        <v>415</v>
      </c>
      <c r="E206" s="180">
        <v>2</v>
      </c>
      <c r="F206" s="181"/>
      <c r="G206" s="182">
        <f t="shared" si="14"/>
        <v>0</v>
      </c>
      <c r="H206" s="181"/>
      <c r="I206" s="182">
        <f t="shared" si="15"/>
        <v>0</v>
      </c>
      <c r="J206" s="181"/>
      <c r="K206" s="182">
        <f t="shared" si="16"/>
        <v>0</v>
      </c>
      <c r="L206" s="182">
        <v>21</v>
      </c>
      <c r="M206" s="182">
        <f t="shared" si="17"/>
        <v>0</v>
      </c>
      <c r="N206" s="182">
        <v>0</v>
      </c>
      <c r="O206" s="182">
        <f t="shared" si="18"/>
        <v>0</v>
      </c>
      <c r="P206" s="182">
        <v>0</v>
      </c>
      <c r="Q206" s="182">
        <f t="shared" si="19"/>
        <v>0</v>
      </c>
      <c r="R206" s="182"/>
      <c r="S206" s="182" t="s">
        <v>167</v>
      </c>
      <c r="T206" s="183" t="s">
        <v>191</v>
      </c>
      <c r="U206" s="157">
        <v>0</v>
      </c>
      <c r="V206" s="157">
        <f t="shared" si="20"/>
        <v>0</v>
      </c>
      <c r="W206" s="157"/>
      <c r="X206" s="157" t="s">
        <v>192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193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x14ac:dyDescent="0.2">
      <c r="A207" s="160" t="s">
        <v>162</v>
      </c>
      <c r="B207" s="161" t="s">
        <v>126</v>
      </c>
      <c r="C207" s="185" t="s">
        <v>127</v>
      </c>
      <c r="D207" s="162"/>
      <c r="E207" s="163"/>
      <c r="F207" s="164"/>
      <c r="G207" s="164">
        <f>SUMIF(AG208:AG233,"&lt;&gt;NOR",G208:G233)</f>
        <v>0</v>
      </c>
      <c r="H207" s="164"/>
      <c r="I207" s="164">
        <f>SUM(I208:I233)</f>
        <v>0</v>
      </c>
      <c r="J207" s="164"/>
      <c r="K207" s="164">
        <f>SUM(K208:K233)</f>
        <v>0</v>
      </c>
      <c r="L207" s="164"/>
      <c r="M207" s="164">
        <f>SUM(M208:M233)</f>
        <v>0</v>
      </c>
      <c r="N207" s="164"/>
      <c r="O207" s="164">
        <f>SUM(O208:O233)</f>
        <v>0</v>
      </c>
      <c r="P207" s="164"/>
      <c r="Q207" s="164">
        <f>SUM(Q208:Q233)</f>
        <v>0</v>
      </c>
      <c r="R207" s="164"/>
      <c r="S207" s="164"/>
      <c r="T207" s="165"/>
      <c r="U207" s="159"/>
      <c r="V207" s="159">
        <f>SUM(V208:V233)</f>
        <v>0</v>
      </c>
      <c r="W207" s="159"/>
      <c r="X207" s="159"/>
      <c r="AG207" t="s">
        <v>163</v>
      </c>
    </row>
    <row r="208" spans="1:60" outlineLevel="1" x14ac:dyDescent="0.2">
      <c r="A208" s="170">
        <v>95</v>
      </c>
      <c r="B208" s="171" t="s">
        <v>522</v>
      </c>
      <c r="C208" s="187" t="s">
        <v>523</v>
      </c>
      <c r="D208" s="172" t="s">
        <v>410</v>
      </c>
      <c r="E208" s="173">
        <v>1</v>
      </c>
      <c r="F208" s="174"/>
      <c r="G208" s="175">
        <f>ROUND(E208*F208,2)</f>
        <v>0</v>
      </c>
      <c r="H208" s="174"/>
      <c r="I208" s="175">
        <f>ROUND(E208*H208,2)</f>
        <v>0</v>
      </c>
      <c r="J208" s="174"/>
      <c r="K208" s="175">
        <f>ROUND(E208*J208,2)</f>
        <v>0</v>
      </c>
      <c r="L208" s="175">
        <v>21</v>
      </c>
      <c r="M208" s="175">
        <f>G208*(1+L208/100)</f>
        <v>0</v>
      </c>
      <c r="N208" s="175">
        <v>0</v>
      </c>
      <c r="O208" s="175">
        <f>ROUND(E208*N208,2)</f>
        <v>0</v>
      </c>
      <c r="P208" s="175">
        <v>0</v>
      </c>
      <c r="Q208" s="175">
        <f>ROUND(E208*P208,2)</f>
        <v>0</v>
      </c>
      <c r="R208" s="175"/>
      <c r="S208" s="175" t="s">
        <v>167</v>
      </c>
      <c r="T208" s="176" t="s">
        <v>191</v>
      </c>
      <c r="U208" s="157">
        <v>0</v>
      </c>
      <c r="V208" s="157">
        <f>ROUND(E208*U208,2)</f>
        <v>0</v>
      </c>
      <c r="W208" s="157"/>
      <c r="X208" s="157" t="s">
        <v>192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193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64" t="s">
        <v>524</v>
      </c>
      <c r="D209" s="265"/>
      <c r="E209" s="265"/>
      <c r="F209" s="265"/>
      <c r="G209" s="265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209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0">
        <v>96</v>
      </c>
      <c r="B210" s="171" t="s">
        <v>525</v>
      </c>
      <c r="C210" s="187" t="s">
        <v>526</v>
      </c>
      <c r="D210" s="172" t="s">
        <v>410</v>
      </c>
      <c r="E210" s="173">
        <v>1</v>
      </c>
      <c r="F210" s="174"/>
      <c r="G210" s="175">
        <f>ROUND(E210*F210,2)</f>
        <v>0</v>
      </c>
      <c r="H210" s="174"/>
      <c r="I210" s="175">
        <f>ROUND(E210*H210,2)</f>
        <v>0</v>
      </c>
      <c r="J210" s="174"/>
      <c r="K210" s="175">
        <f>ROUND(E210*J210,2)</f>
        <v>0</v>
      </c>
      <c r="L210" s="175">
        <v>21</v>
      </c>
      <c r="M210" s="175">
        <f>G210*(1+L210/100)</f>
        <v>0</v>
      </c>
      <c r="N210" s="175">
        <v>0</v>
      </c>
      <c r="O210" s="175">
        <f>ROUND(E210*N210,2)</f>
        <v>0</v>
      </c>
      <c r="P210" s="175">
        <v>0</v>
      </c>
      <c r="Q210" s="175">
        <f>ROUND(E210*P210,2)</f>
        <v>0</v>
      </c>
      <c r="R210" s="175"/>
      <c r="S210" s="175" t="s">
        <v>167</v>
      </c>
      <c r="T210" s="176" t="s">
        <v>191</v>
      </c>
      <c r="U210" s="157">
        <v>0</v>
      </c>
      <c r="V210" s="157">
        <f>ROUND(E210*U210,2)</f>
        <v>0</v>
      </c>
      <c r="W210" s="157"/>
      <c r="X210" s="157" t="s">
        <v>192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193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64" t="s">
        <v>524</v>
      </c>
      <c r="D211" s="265"/>
      <c r="E211" s="265"/>
      <c r="F211" s="265"/>
      <c r="G211" s="265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209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70">
        <v>97</v>
      </c>
      <c r="B212" s="171" t="s">
        <v>527</v>
      </c>
      <c r="C212" s="187" t="s">
        <v>528</v>
      </c>
      <c r="D212" s="172" t="s">
        <v>410</v>
      </c>
      <c r="E212" s="173">
        <v>1</v>
      </c>
      <c r="F212" s="174"/>
      <c r="G212" s="175">
        <f>ROUND(E212*F212,2)</f>
        <v>0</v>
      </c>
      <c r="H212" s="174"/>
      <c r="I212" s="175">
        <f>ROUND(E212*H212,2)</f>
        <v>0</v>
      </c>
      <c r="J212" s="174"/>
      <c r="K212" s="175">
        <f>ROUND(E212*J212,2)</f>
        <v>0</v>
      </c>
      <c r="L212" s="175">
        <v>21</v>
      </c>
      <c r="M212" s="175">
        <f>G212*(1+L212/100)</f>
        <v>0</v>
      </c>
      <c r="N212" s="175">
        <v>0</v>
      </c>
      <c r="O212" s="175">
        <f>ROUND(E212*N212,2)</f>
        <v>0</v>
      </c>
      <c r="P212" s="175">
        <v>0</v>
      </c>
      <c r="Q212" s="175">
        <f>ROUND(E212*P212,2)</f>
        <v>0</v>
      </c>
      <c r="R212" s="175"/>
      <c r="S212" s="175" t="s">
        <v>167</v>
      </c>
      <c r="T212" s="176" t="s">
        <v>191</v>
      </c>
      <c r="U212" s="157">
        <v>0</v>
      </c>
      <c r="V212" s="157">
        <f>ROUND(E212*U212,2)</f>
        <v>0</v>
      </c>
      <c r="W212" s="157"/>
      <c r="X212" s="157" t="s">
        <v>192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193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264" t="s">
        <v>524</v>
      </c>
      <c r="D213" s="265"/>
      <c r="E213" s="265"/>
      <c r="F213" s="265"/>
      <c r="G213" s="265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209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0">
        <v>98</v>
      </c>
      <c r="B214" s="171" t="s">
        <v>529</v>
      </c>
      <c r="C214" s="187" t="s">
        <v>530</v>
      </c>
      <c r="D214" s="172" t="s">
        <v>410</v>
      </c>
      <c r="E214" s="173">
        <v>1</v>
      </c>
      <c r="F214" s="174"/>
      <c r="G214" s="175">
        <f>ROUND(E214*F214,2)</f>
        <v>0</v>
      </c>
      <c r="H214" s="174"/>
      <c r="I214" s="175">
        <f>ROUND(E214*H214,2)</f>
        <v>0</v>
      </c>
      <c r="J214" s="174"/>
      <c r="K214" s="175">
        <f>ROUND(E214*J214,2)</f>
        <v>0</v>
      </c>
      <c r="L214" s="175">
        <v>21</v>
      </c>
      <c r="M214" s="175">
        <f>G214*(1+L214/100)</f>
        <v>0</v>
      </c>
      <c r="N214" s="175">
        <v>0</v>
      </c>
      <c r="O214" s="175">
        <f>ROUND(E214*N214,2)</f>
        <v>0</v>
      </c>
      <c r="P214" s="175">
        <v>0</v>
      </c>
      <c r="Q214" s="175">
        <f>ROUND(E214*P214,2)</f>
        <v>0</v>
      </c>
      <c r="R214" s="175"/>
      <c r="S214" s="175" t="s">
        <v>167</v>
      </c>
      <c r="T214" s="176" t="s">
        <v>191</v>
      </c>
      <c r="U214" s="157">
        <v>0</v>
      </c>
      <c r="V214" s="157">
        <f>ROUND(E214*U214,2)</f>
        <v>0</v>
      </c>
      <c r="W214" s="157"/>
      <c r="X214" s="157" t="s">
        <v>192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193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264" t="s">
        <v>524</v>
      </c>
      <c r="D215" s="265"/>
      <c r="E215" s="265"/>
      <c r="F215" s="265"/>
      <c r="G215" s="265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209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70">
        <v>99</v>
      </c>
      <c r="B216" s="171" t="s">
        <v>531</v>
      </c>
      <c r="C216" s="187" t="s">
        <v>532</v>
      </c>
      <c r="D216" s="172" t="s">
        <v>410</v>
      </c>
      <c r="E216" s="173">
        <v>1</v>
      </c>
      <c r="F216" s="174"/>
      <c r="G216" s="175">
        <f>ROUND(E216*F216,2)</f>
        <v>0</v>
      </c>
      <c r="H216" s="174"/>
      <c r="I216" s="175">
        <f>ROUND(E216*H216,2)</f>
        <v>0</v>
      </c>
      <c r="J216" s="174"/>
      <c r="K216" s="175">
        <f>ROUND(E216*J216,2)</f>
        <v>0</v>
      </c>
      <c r="L216" s="175">
        <v>21</v>
      </c>
      <c r="M216" s="175">
        <f>G216*(1+L216/100)</f>
        <v>0</v>
      </c>
      <c r="N216" s="175">
        <v>0</v>
      </c>
      <c r="O216" s="175">
        <f>ROUND(E216*N216,2)</f>
        <v>0</v>
      </c>
      <c r="P216" s="175">
        <v>0</v>
      </c>
      <c r="Q216" s="175">
        <f>ROUND(E216*P216,2)</f>
        <v>0</v>
      </c>
      <c r="R216" s="175"/>
      <c r="S216" s="175" t="s">
        <v>167</v>
      </c>
      <c r="T216" s="176" t="s">
        <v>191</v>
      </c>
      <c r="U216" s="157">
        <v>0</v>
      </c>
      <c r="V216" s="157">
        <f>ROUND(E216*U216,2)</f>
        <v>0</v>
      </c>
      <c r="W216" s="157"/>
      <c r="X216" s="157" t="s">
        <v>192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193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264" t="s">
        <v>524</v>
      </c>
      <c r="D217" s="265"/>
      <c r="E217" s="265"/>
      <c r="F217" s="265"/>
      <c r="G217" s="265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209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70">
        <v>100</v>
      </c>
      <c r="B218" s="171" t="s">
        <v>533</v>
      </c>
      <c r="C218" s="187" t="s">
        <v>534</v>
      </c>
      <c r="D218" s="172" t="s">
        <v>410</v>
      </c>
      <c r="E218" s="173">
        <v>1</v>
      </c>
      <c r="F218" s="174"/>
      <c r="G218" s="175">
        <f>ROUND(E218*F218,2)</f>
        <v>0</v>
      </c>
      <c r="H218" s="174"/>
      <c r="I218" s="175">
        <f>ROUND(E218*H218,2)</f>
        <v>0</v>
      </c>
      <c r="J218" s="174"/>
      <c r="K218" s="175">
        <f>ROUND(E218*J218,2)</f>
        <v>0</v>
      </c>
      <c r="L218" s="175">
        <v>21</v>
      </c>
      <c r="M218" s="175">
        <f>G218*(1+L218/100)</f>
        <v>0</v>
      </c>
      <c r="N218" s="175">
        <v>0</v>
      </c>
      <c r="O218" s="175">
        <f>ROUND(E218*N218,2)</f>
        <v>0</v>
      </c>
      <c r="P218" s="175">
        <v>0</v>
      </c>
      <c r="Q218" s="175">
        <f>ROUND(E218*P218,2)</f>
        <v>0</v>
      </c>
      <c r="R218" s="175"/>
      <c r="S218" s="175" t="s">
        <v>167</v>
      </c>
      <c r="T218" s="176" t="s">
        <v>191</v>
      </c>
      <c r="U218" s="157">
        <v>0</v>
      </c>
      <c r="V218" s="157">
        <f>ROUND(E218*U218,2)</f>
        <v>0</v>
      </c>
      <c r="W218" s="157"/>
      <c r="X218" s="157" t="s">
        <v>192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193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264" t="s">
        <v>524</v>
      </c>
      <c r="D219" s="265"/>
      <c r="E219" s="265"/>
      <c r="F219" s="265"/>
      <c r="G219" s="265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209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70">
        <v>101</v>
      </c>
      <c r="B220" s="171" t="s">
        <v>535</v>
      </c>
      <c r="C220" s="187" t="s">
        <v>536</v>
      </c>
      <c r="D220" s="172" t="s">
        <v>410</v>
      </c>
      <c r="E220" s="173">
        <v>1</v>
      </c>
      <c r="F220" s="174"/>
      <c r="G220" s="175">
        <f>ROUND(E220*F220,2)</f>
        <v>0</v>
      </c>
      <c r="H220" s="174"/>
      <c r="I220" s="175">
        <f>ROUND(E220*H220,2)</f>
        <v>0</v>
      </c>
      <c r="J220" s="174"/>
      <c r="K220" s="175">
        <f>ROUND(E220*J220,2)</f>
        <v>0</v>
      </c>
      <c r="L220" s="175">
        <v>21</v>
      </c>
      <c r="M220" s="175">
        <f>G220*(1+L220/100)</f>
        <v>0</v>
      </c>
      <c r="N220" s="175">
        <v>0</v>
      </c>
      <c r="O220" s="175">
        <f>ROUND(E220*N220,2)</f>
        <v>0</v>
      </c>
      <c r="P220" s="175">
        <v>0</v>
      </c>
      <c r="Q220" s="175">
        <f>ROUND(E220*P220,2)</f>
        <v>0</v>
      </c>
      <c r="R220" s="175"/>
      <c r="S220" s="175" t="s">
        <v>167</v>
      </c>
      <c r="T220" s="176" t="s">
        <v>191</v>
      </c>
      <c r="U220" s="157">
        <v>0</v>
      </c>
      <c r="V220" s="157">
        <f>ROUND(E220*U220,2)</f>
        <v>0</v>
      </c>
      <c r="W220" s="157"/>
      <c r="X220" s="157" t="s">
        <v>192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193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264" t="s">
        <v>524</v>
      </c>
      <c r="D221" s="265"/>
      <c r="E221" s="265"/>
      <c r="F221" s="265"/>
      <c r="G221" s="265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209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0">
        <v>102</v>
      </c>
      <c r="B222" s="171" t="s">
        <v>537</v>
      </c>
      <c r="C222" s="187" t="s">
        <v>538</v>
      </c>
      <c r="D222" s="172" t="s">
        <v>410</v>
      </c>
      <c r="E222" s="173">
        <v>1</v>
      </c>
      <c r="F222" s="174"/>
      <c r="G222" s="175">
        <f>ROUND(E222*F222,2)</f>
        <v>0</v>
      </c>
      <c r="H222" s="174"/>
      <c r="I222" s="175">
        <f>ROUND(E222*H222,2)</f>
        <v>0</v>
      </c>
      <c r="J222" s="174"/>
      <c r="K222" s="175">
        <f>ROUND(E222*J222,2)</f>
        <v>0</v>
      </c>
      <c r="L222" s="175">
        <v>21</v>
      </c>
      <c r="M222" s="175">
        <f>G222*(1+L222/100)</f>
        <v>0</v>
      </c>
      <c r="N222" s="175">
        <v>0</v>
      </c>
      <c r="O222" s="175">
        <f>ROUND(E222*N222,2)</f>
        <v>0</v>
      </c>
      <c r="P222" s="175">
        <v>0</v>
      </c>
      <c r="Q222" s="175">
        <f>ROUND(E222*P222,2)</f>
        <v>0</v>
      </c>
      <c r="R222" s="175"/>
      <c r="S222" s="175" t="s">
        <v>167</v>
      </c>
      <c r="T222" s="176" t="s">
        <v>191</v>
      </c>
      <c r="U222" s="157">
        <v>0</v>
      </c>
      <c r="V222" s="157">
        <f>ROUND(E222*U222,2)</f>
        <v>0</v>
      </c>
      <c r="W222" s="157"/>
      <c r="X222" s="157" t="s">
        <v>192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193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264" t="s">
        <v>524</v>
      </c>
      <c r="D223" s="265"/>
      <c r="E223" s="265"/>
      <c r="F223" s="265"/>
      <c r="G223" s="265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209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0">
        <v>103</v>
      </c>
      <c r="B224" s="171" t="s">
        <v>539</v>
      </c>
      <c r="C224" s="187" t="s">
        <v>540</v>
      </c>
      <c r="D224" s="172" t="s">
        <v>410</v>
      </c>
      <c r="E224" s="173">
        <v>1</v>
      </c>
      <c r="F224" s="174"/>
      <c r="G224" s="175">
        <f>ROUND(E224*F224,2)</f>
        <v>0</v>
      </c>
      <c r="H224" s="174"/>
      <c r="I224" s="175">
        <f>ROUND(E224*H224,2)</f>
        <v>0</v>
      </c>
      <c r="J224" s="174"/>
      <c r="K224" s="175">
        <f>ROUND(E224*J224,2)</f>
        <v>0</v>
      </c>
      <c r="L224" s="175">
        <v>21</v>
      </c>
      <c r="M224" s="175">
        <f>G224*(1+L224/100)</f>
        <v>0</v>
      </c>
      <c r="N224" s="175">
        <v>0</v>
      </c>
      <c r="O224" s="175">
        <f>ROUND(E224*N224,2)</f>
        <v>0</v>
      </c>
      <c r="P224" s="175">
        <v>0</v>
      </c>
      <c r="Q224" s="175">
        <f>ROUND(E224*P224,2)</f>
        <v>0</v>
      </c>
      <c r="R224" s="175"/>
      <c r="S224" s="175" t="s">
        <v>167</v>
      </c>
      <c r="T224" s="176" t="s">
        <v>191</v>
      </c>
      <c r="U224" s="157">
        <v>0</v>
      </c>
      <c r="V224" s="157">
        <f>ROUND(E224*U224,2)</f>
        <v>0</v>
      </c>
      <c r="W224" s="157"/>
      <c r="X224" s="157" t="s">
        <v>192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193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64" t="s">
        <v>524</v>
      </c>
      <c r="D225" s="265"/>
      <c r="E225" s="265"/>
      <c r="F225" s="265"/>
      <c r="G225" s="265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209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70">
        <v>104</v>
      </c>
      <c r="B226" s="171" t="s">
        <v>541</v>
      </c>
      <c r="C226" s="187" t="s">
        <v>542</v>
      </c>
      <c r="D226" s="172" t="s">
        <v>410</v>
      </c>
      <c r="E226" s="173">
        <v>1</v>
      </c>
      <c r="F226" s="174"/>
      <c r="G226" s="175">
        <f>ROUND(E226*F226,2)</f>
        <v>0</v>
      </c>
      <c r="H226" s="174"/>
      <c r="I226" s="175">
        <f>ROUND(E226*H226,2)</f>
        <v>0</v>
      </c>
      <c r="J226" s="174"/>
      <c r="K226" s="175">
        <f>ROUND(E226*J226,2)</f>
        <v>0</v>
      </c>
      <c r="L226" s="175">
        <v>21</v>
      </c>
      <c r="M226" s="175">
        <f>G226*(1+L226/100)</f>
        <v>0</v>
      </c>
      <c r="N226" s="175">
        <v>0</v>
      </c>
      <c r="O226" s="175">
        <f>ROUND(E226*N226,2)</f>
        <v>0</v>
      </c>
      <c r="P226" s="175">
        <v>0</v>
      </c>
      <c r="Q226" s="175">
        <f>ROUND(E226*P226,2)</f>
        <v>0</v>
      </c>
      <c r="R226" s="175"/>
      <c r="S226" s="175" t="s">
        <v>167</v>
      </c>
      <c r="T226" s="176" t="s">
        <v>191</v>
      </c>
      <c r="U226" s="157">
        <v>0</v>
      </c>
      <c r="V226" s="157">
        <f>ROUND(E226*U226,2)</f>
        <v>0</v>
      </c>
      <c r="W226" s="157"/>
      <c r="X226" s="157" t="s">
        <v>192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193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264" t="s">
        <v>524</v>
      </c>
      <c r="D227" s="265"/>
      <c r="E227" s="265"/>
      <c r="F227" s="265"/>
      <c r="G227" s="265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209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0">
        <v>105</v>
      </c>
      <c r="B228" s="171" t="s">
        <v>543</v>
      </c>
      <c r="C228" s="187" t="s">
        <v>544</v>
      </c>
      <c r="D228" s="172" t="s">
        <v>410</v>
      </c>
      <c r="E228" s="173">
        <v>1</v>
      </c>
      <c r="F228" s="174"/>
      <c r="G228" s="175">
        <f>ROUND(E228*F228,2)</f>
        <v>0</v>
      </c>
      <c r="H228" s="174"/>
      <c r="I228" s="175">
        <f>ROUND(E228*H228,2)</f>
        <v>0</v>
      </c>
      <c r="J228" s="174"/>
      <c r="K228" s="175">
        <f>ROUND(E228*J228,2)</f>
        <v>0</v>
      </c>
      <c r="L228" s="175">
        <v>21</v>
      </c>
      <c r="M228" s="175">
        <f>G228*(1+L228/100)</f>
        <v>0</v>
      </c>
      <c r="N228" s="175">
        <v>0</v>
      </c>
      <c r="O228" s="175">
        <f>ROUND(E228*N228,2)</f>
        <v>0</v>
      </c>
      <c r="P228" s="175">
        <v>0</v>
      </c>
      <c r="Q228" s="175">
        <f>ROUND(E228*P228,2)</f>
        <v>0</v>
      </c>
      <c r="R228" s="175"/>
      <c r="S228" s="175" t="s">
        <v>167</v>
      </c>
      <c r="T228" s="176" t="s">
        <v>191</v>
      </c>
      <c r="U228" s="157">
        <v>0</v>
      </c>
      <c r="V228" s="157">
        <f>ROUND(E228*U228,2)</f>
        <v>0</v>
      </c>
      <c r="W228" s="157"/>
      <c r="X228" s="157" t="s">
        <v>192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193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64" t="s">
        <v>524</v>
      </c>
      <c r="D229" s="265"/>
      <c r="E229" s="265"/>
      <c r="F229" s="265"/>
      <c r="G229" s="265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209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0">
        <v>106</v>
      </c>
      <c r="B230" s="171" t="s">
        <v>545</v>
      </c>
      <c r="C230" s="187" t="s">
        <v>546</v>
      </c>
      <c r="D230" s="172" t="s">
        <v>410</v>
      </c>
      <c r="E230" s="173">
        <v>1</v>
      </c>
      <c r="F230" s="174"/>
      <c r="G230" s="175">
        <f>ROUND(E230*F230,2)</f>
        <v>0</v>
      </c>
      <c r="H230" s="174"/>
      <c r="I230" s="175">
        <f>ROUND(E230*H230,2)</f>
        <v>0</v>
      </c>
      <c r="J230" s="174"/>
      <c r="K230" s="175">
        <f>ROUND(E230*J230,2)</f>
        <v>0</v>
      </c>
      <c r="L230" s="175">
        <v>21</v>
      </c>
      <c r="M230" s="175">
        <f>G230*(1+L230/100)</f>
        <v>0</v>
      </c>
      <c r="N230" s="175">
        <v>0</v>
      </c>
      <c r="O230" s="175">
        <f>ROUND(E230*N230,2)</f>
        <v>0</v>
      </c>
      <c r="P230" s="175">
        <v>0</v>
      </c>
      <c r="Q230" s="175">
        <f>ROUND(E230*P230,2)</f>
        <v>0</v>
      </c>
      <c r="R230" s="175"/>
      <c r="S230" s="175" t="s">
        <v>167</v>
      </c>
      <c r="T230" s="176" t="s">
        <v>191</v>
      </c>
      <c r="U230" s="157">
        <v>0</v>
      </c>
      <c r="V230" s="157">
        <f>ROUND(E230*U230,2)</f>
        <v>0</v>
      </c>
      <c r="W230" s="157"/>
      <c r="X230" s="157" t="s">
        <v>192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193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264" t="s">
        <v>524</v>
      </c>
      <c r="D231" s="265"/>
      <c r="E231" s="265"/>
      <c r="F231" s="265"/>
      <c r="G231" s="265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209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70">
        <v>107</v>
      </c>
      <c r="B232" s="171" t="s">
        <v>547</v>
      </c>
      <c r="C232" s="187" t="s">
        <v>548</v>
      </c>
      <c r="D232" s="172" t="s">
        <v>410</v>
      </c>
      <c r="E232" s="173">
        <v>1</v>
      </c>
      <c r="F232" s="174"/>
      <c r="G232" s="175">
        <f>ROUND(E232*F232,2)</f>
        <v>0</v>
      </c>
      <c r="H232" s="174"/>
      <c r="I232" s="175">
        <f>ROUND(E232*H232,2)</f>
        <v>0</v>
      </c>
      <c r="J232" s="174"/>
      <c r="K232" s="175">
        <f>ROUND(E232*J232,2)</f>
        <v>0</v>
      </c>
      <c r="L232" s="175">
        <v>21</v>
      </c>
      <c r="M232" s="175">
        <f>G232*(1+L232/100)</f>
        <v>0</v>
      </c>
      <c r="N232" s="175">
        <v>0</v>
      </c>
      <c r="O232" s="175">
        <f>ROUND(E232*N232,2)</f>
        <v>0</v>
      </c>
      <c r="P232" s="175">
        <v>0</v>
      </c>
      <c r="Q232" s="175">
        <f>ROUND(E232*P232,2)</f>
        <v>0</v>
      </c>
      <c r="R232" s="175"/>
      <c r="S232" s="175" t="s">
        <v>167</v>
      </c>
      <c r="T232" s="176" t="s">
        <v>191</v>
      </c>
      <c r="U232" s="157">
        <v>0</v>
      </c>
      <c r="V232" s="157">
        <f>ROUND(E232*U232,2)</f>
        <v>0</v>
      </c>
      <c r="W232" s="157"/>
      <c r="X232" s="157" t="s">
        <v>192</v>
      </c>
      <c r="Y232" s="147"/>
      <c r="Z232" s="147"/>
      <c r="AA232" s="147"/>
      <c r="AB232" s="147"/>
      <c r="AC232" s="147"/>
      <c r="AD232" s="147"/>
      <c r="AE232" s="147"/>
      <c r="AF232" s="147"/>
      <c r="AG232" s="147" t="s">
        <v>193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264" t="s">
        <v>524</v>
      </c>
      <c r="D233" s="265"/>
      <c r="E233" s="265"/>
      <c r="F233" s="265"/>
      <c r="G233" s="265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209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x14ac:dyDescent="0.2">
      <c r="A234" s="160" t="s">
        <v>162</v>
      </c>
      <c r="B234" s="161" t="s">
        <v>128</v>
      </c>
      <c r="C234" s="185" t="s">
        <v>129</v>
      </c>
      <c r="D234" s="162"/>
      <c r="E234" s="163"/>
      <c r="F234" s="164"/>
      <c r="G234" s="164">
        <f>SUMIF(AG235:AG265,"&lt;&gt;NOR",G235:G265)</f>
        <v>0</v>
      </c>
      <c r="H234" s="164"/>
      <c r="I234" s="164">
        <f>SUM(I235:I265)</f>
        <v>0</v>
      </c>
      <c r="J234" s="164"/>
      <c r="K234" s="164">
        <f>SUM(K235:K265)</f>
        <v>0</v>
      </c>
      <c r="L234" s="164"/>
      <c r="M234" s="164">
        <f>SUM(M235:M265)</f>
        <v>0</v>
      </c>
      <c r="N234" s="164"/>
      <c r="O234" s="164">
        <f>SUM(O235:O265)</f>
        <v>0</v>
      </c>
      <c r="P234" s="164"/>
      <c r="Q234" s="164">
        <f>SUM(Q235:Q265)</f>
        <v>0</v>
      </c>
      <c r="R234" s="164"/>
      <c r="S234" s="164"/>
      <c r="T234" s="165"/>
      <c r="U234" s="159"/>
      <c r="V234" s="159">
        <f>SUM(V235:V265)</f>
        <v>47.349999999999994</v>
      </c>
      <c r="W234" s="159"/>
      <c r="X234" s="159"/>
      <c r="AG234" t="s">
        <v>163</v>
      </c>
    </row>
    <row r="235" spans="1:60" ht="22.5" outlineLevel="1" x14ac:dyDescent="0.2">
      <c r="A235" s="170">
        <v>108</v>
      </c>
      <c r="B235" s="171" t="s">
        <v>549</v>
      </c>
      <c r="C235" s="187" t="s">
        <v>550</v>
      </c>
      <c r="D235" s="172" t="s">
        <v>291</v>
      </c>
      <c r="E235" s="173">
        <v>13.37748</v>
      </c>
      <c r="F235" s="174"/>
      <c r="G235" s="175">
        <f>ROUND(E235*F235,2)</f>
        <v>0</v>
      </c>
      <c r="H235" s="174"/>
      <c r="I235" s="175">
        <f>ROUND(E235*H235,2)</f>
        <v>0</v>
      </c>
      <c r="J235" s="174"/>
      <c r="K235" s="175">
        <f>ROUND(E235*J235,2)</f>
        <v>0</v>
      </c>
      <c r="L235" s="175">
        <v>21</v>
      </c>
      <c r="M235" s="175">
        <f>G235*(1+L235/100)</f>
        <v>0</v>
      </c>
      <c r="N235" s="175">
        <v>0</v>
      </c>
      <c r="O235" s="175">
        <f>ROUND(E235*N235,2)</f>
        <v>0</v>
      </c>
      <c r="P235" s="175">
        <v>0</v>
      </c>
      <c r="Q235" s="175">
        <f>ROUND(E235*P235,2)</f>
        <v>0</v>
      </c>
      <c r="R235" s="175" t="s">
        <v>296</v>
      </c>
      <c r="S235" s="175" t="s">
        <v>232</v>
      </c>
      <c r="T235" s="176" t="s">
        <v>233</v>
      </c>
      <c r="U235" s="157">
        <v>0.73</v>
      </c>
      <c r="V235" s="157">
        <f>ROUND(E235*U235,2)</f>
        <v>9.77</v>
      </c>
      <c r="W235" s="157"/>
      <c r="X235" s="157" t="s">
        <v>192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193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2.5" outlineLevel="1" x14ac:dyDescent="0.2">
      <c r="A236" s="154"/>
      <c r="B236" s="155"/>
      <c r="C236" s="266" t="s">
        <v>551</v>
      </c>
      <c r="D236" s="267"/>
      <c r="E236" s="267"/>
      <c r="F236" s="267"/>
      <c r="G236" s="26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235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93" t="str">
        <f>C236</f>
        <v>s popřípadným nutným naložením do dopravního zařízení, s vyprázdněním dopravního zařízení na hromadu nebo do dopravního prostředku, vč. příplatku za každých dalších i započatých 3,5 m výšky nad 3,5 m,</v>
      </c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95" t="s">
        <v>552</v>
      </c>
      <c r="D237" s="191"/>
      <c r="E237" s="192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237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95" t="s">
        <v>553</v>
      </c>
      <c r="D238" s="191"/>
      <c r="E238" s="192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237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95" t="s">
        <v>554</v>
      </c>
      <c r="D239" s="191"/>
      <c r="E239" s="192">
        <v>13.37748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237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2.5" outlineLevel="1" x14ac:dyDescent="0.2">
      <c r="A240" s="170">
        <v>109</v>
      </c>
      <c r="B240" s="171" t="s">
        <v>555</v>
      </c>
      <c r="C240" s="187" t="s">
        <v>556</v>
      </c>
      <c r="D240" s="172" t="s">
        <v>291</v>
      </c>
      <c r="E240" s="173">
        <v>13.37748</v>
      </c>
      <c r="F240" s="174"/>
      <c r="G240" s="175">
        <f>ROUND(E240*F240,2)</f>
        <v>0</v>
      </c>
      <c r="H240" s="174"/>
      <c r="I240" s="175">
        <f>ROUND(E240*H240,2)</f>
        <v>0</v>
      </c>
      <c r="J240" s="174"/>
      <c r="K240" s="175">
        <f>ROUND(E240*J240,2)</f>
        <v>0</v>
      </c>
      <c r="L240" s="175">
        <v>21</v>
      </c>
      <c r="M240" s="175">
        <f>G240*(1+L240/100)</f>
        <v>0</v>
      </c>
      <c r="N240" s="175">
        <v>0</v>
      </c>
      <c r="O240" s="175">
        <f>ROUND(E240*N240,2)</f>
        <v>0</v>
      </c>
      <c r="P240" s="175">
        <v>0</v>
      </c>
      <c r="Q240" s="175">
        <f>ROUND(E240*P240,2)</f>
        <v>0</v>
      </c>
      <c r="R240" s="175" t="s">
        <v>301</v>
      </c>
      <c r="S240" s="175" t="s">
        <v>232</v>
      </c>
      <c r="T240" s="176" t="s">
        <v>233</v>
      </c>
      <c r="U240" s="157">
        <v>0.72</v>
      </c>
      <c r="V240" s="157">
        <f>ROUND(E240*U240,2)</f>
        <v>9.6300000000000008</v>
      </c>
      <c r="W240" s="157"/>
      <c r="X240" s="157" t="s">
        <v>192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193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66" t="s">
        <v>557</v>
      </c>
      <c r="D241" s="267"/>
      <c r="E241" s="267"/>
      <c r="F241" s="267"/>
      <c r="G241" s="26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235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93" t="str">
        <f>C241</f>
        <v>nebo vybouraných hmot nošením nebo přehazováním k místu nakládky přístupnému normálním dopravním prostředkům,</v>
      </c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95" t="s">
        <v>552</v>
      </c>
      <c r="D242" s="191"/>
      <c r="E242" s="192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237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95" t="s">
        <v>553</v>
      </c>
      <c r="D243" s="191"/>
      <c r="E243" s="192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237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95" t="s">
        <v>554</v>
      </c>
      <c r="D244" s="191"/>
      <c r="E244" s="192">
        <v>13.37748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237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70">
        <v>110</v>
      </c>
      <c r="B245" s="171" t="s">
        <v>558</v>
      </c>
      <c r="C245" s="187" t="s">
        <v>559</v>
      </c>
      <c r="D245" s="172" t="s">
        <v>291</v>
      </c>
      <c r="E245" s="173">
        <v>13.37748</v>
      </c>
      <c r="F245" s="174"/>
      <c r="G245" s="175">
        <f>ROUND(E245*F245,2)</f>
        <v>0</v>
      </c>
      <c r="H245" s="174"/>
      <c r="I245" s="175">
        <f>ROUND(E245*H245,2)</f>
        <v>0</v>
      </c>
      <c r="J245" s="174"/>
      <c r="K245" s="175">
        <f>ROUND(E245*J245,2)</f>
        <v>0</v>
      </c>
      <c r="L245" s="175">
        <v>21</v>
      </c>
      <c r="M245" s="175">
        <f>G245*(1+L245/100)</f>
        <v>0</v>
      </c>
      <c r="N245" s="175">
        <v>0</v>
      </c>
      <c r="O245" s="175">
        <f>ROUND(E245*N245,2)</f>
        <v>0</v>
      </c>
      <c r="P245" s="175">
        <v>0</v>
      </c>
      <c r="Q245" s="175">
        <f>ROUND(E245*P245,2)</f>
        <v>0</v>
      </c>
      <c r="R245" s="175" t="s">
        <v>370</v>
      </c>
      <c r="S245" s="175" t="s">
        <v>232</v>
      </c>
      <c r="T245" s="176" t="s">
        <v>233</v>
      </c>
      <c r="U245" s="157">
        <v>0.49</v>
      </c>
      <c r="V245" s="157">
        <f>ROUND(E245*U245,2)</f>
        <v>6.55</v>
      </c>
      <c r="W245" s="157"/>
      <c r="X245" s="157" t="s">
        <v>192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193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264" t="s">
        <v>560</v>
      </c>
      <c r="D246" s="265"/>
      <c r="E246" s="265"/>
      <c r="F246" s="265"/>
      <c r="G246" s="265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209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95" t="s">
        <v>552</v>
      </c>
      <c r="D247" s="191"/>
      <c r="E247" s="192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237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95" t="s">
        <v>553</v>
      </c>
      <c r="D248" s="191"/>
      <c r="E248" s="192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237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95" t="s">
        <v>554</v>
      </c>
      <c r="D249" s="191"/>
      <c r="E249" s="192">
        <v>13.37748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237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70">
        <v>111</v>
      </c>
      <c r="B250" s="171" t="s">
        <v>561</v>
      </c>
      <c r="C250" s="187" t="s">
        <v>562</v>
      </c>
      <c r="D250" s="172" t="s">
        <v>291</v>
      </c>
      <c r="E250" s="173">
        <v>200.66224</v>
      </c>
      <c r="F250" s="174"/>
      <c r="G250" s="175">
        <f>ROUND(E250*F250,2)</f>
        <v>0</v>
      </c>
      <c r="H250" s="174"/>
      <c r="I250" s="175">
        <f>ROUND(E250*H250,2)</f>
        <v>0</v>
      </c>
      <c r="J250" s="174"/>
      <c r="K250" s="175">
        <f>ROUND(E250*J250,2)</f>
        <v>0</v>
      </c>
      <c r="L250" s="175">
        <v>21</v>
      </c>
      <c r="M250" s="175">
        <f>G250*(1+L250/100)</f>
        <v>0</v>
      </c>
      <c r="N250" s="175">
        <v>0</v>
      </c>
      <c r="O250" s="175">
        <f>ROUND(E250*N250,2)</f>
        <v>0</v>
      </c>
      <c r="P250" s="175">
        <v>0</v>
      </c>
      <c r="Q250" s="175">
        <f>ROUND(E250*P250,2)</f>
        <v>0</v>
      </c>
      <c r="R250" s="175" t="s">
        <v>370</v>
      </c>
      <c r="S250" s="175" t="s">
        <v>232</v>
      </c>
      <c r="T250" s="176" t="s">
        <v>233</v>
      </c>
      <c r="U250" s="157">
        <v>0</v>
      </c>
      <c r="V250" s="157">
        <f>ROUND(E250*U250,2)</f>
        <v>0</v>
      </c>
      <c r="W250" s="157"/>
      <c r="X250" s="157" t="s">
        <v>192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193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95" t="s">
        <v>552</v>
      </c>
      <c r="D251" s="191"/>
      <c r="E251" s="192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237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95" t="s">
        <v>553</v>
      </c>
      <c r="D252" s="191"/>
      <c r="E252" s="192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237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95" t="s">
        <v>563</v>
      </c>
      <c r="D253" s="191"/>
      <c r="E253" s="192">
        <v>200.66224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237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0">
        <v>112</v>
      </c>
      <c r="B254" s="171" t="s">
        <v>564</v>
      </c>
      <c r="C254" s="187" t="s">
        <v>565</v>
      </c>
      <c r="D254" s="172" t="s">
        <v>291</v>
      </c>
      <c r="E254" s="173">
        <v>13.37748</v>
      </c>
      <c r="F254" s="174"/>
      <c r="G254" s="175">
        <f>ROUND(E254*F254,2)</f>
        <v>0</v>
      </c>
      <c r="H254" s="174"/>
      <c r="I254" s="175">
        <f>ROUND(E254*H254,2)</f>
        <v>0</v>
      </c>
      <c r="J254" s="174"/>
      <c r="K254" s="175">
        <f>ROUND(E254*J254,2)</f>
        <v>0</v>
      </c>
      <c r="L254" s="175">
        <v>21</v>
      </c>
      <c r="M254" s="175">
        <f>G254*(1+L254/100)</f>
        <v>0</v>
      </c>
      <c r="N254" s="175">
        <v>0</v>
      </c>
      <c r="O254" s="175">
        <f>ROUND(E254*N254,2)</f>
        <v>0</v>
      </c>
      <c r="P254" s="175">
        <v>0</v>
      </c>
      <c r="Q254" s="175">
        <f>ROUND(E254*P254,2)</f>
        <v>0</v>
      </c>
      <c r="R254" s="175" t="s">
        <v>370</v>
      </c>
      <c r="S254" s="175" t="s">
        <v>232</v>
      </c>
      <c r="T254" s="176" t="s">
        <v>233</v>
      </c>
      <c r="U254" s="157">
        <v>0.94</v>
      </c>
      <c r="V254" s="157">
        <f>ROUND(E254*U254,2)</f>
        <v>12.57</v>
      </c>
      <c r="W254" s="157"/>
      <c r="X254" s="157" t="s">
        <v>192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193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95" t="s">
        <v>552</v>
      </c>
      <c r="D255" s="191"/>
      <c r="E255" s="192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237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95" t="s">
        <v>553</v>
      </c>
      <c r="D256" s="191"/>
      <c r="E256" s="192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237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95" t="s">
        <v>554</v>
      </c>
      <c r="D257" s="191"/>
      <c r="E257" s="192">
        <v>13.37748</v>
      </c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237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ht="22.5" outlineLevel="1" x14ac:dyDescent="0.2">
      <c r="A258" s="170">
        <v>113</v>
      </c>
      <c r="B258" s="171" t="s">
        <v>566</v>
      </c>
      <c r="C258" s="187" t="s">
        <v>567</v>
      </c>
      <c r="D258" s="172" t="s">
        <v>291</v>
      </c>
      <c r="E258" s="173">
        <v>80.264899999999997</v>
      </c>
      <c r="F258" s="174"/>
      <c r="G258" s="175">
        <f>ROUND(E258*F258,2)</f>
        <v>0</v>
      </c>
      <c r="H258" s="174"/>
      <c r="I258" s="175">
        <f>ROUND(E258*H258,2)</f>
        <v>0</v>
      </c>
      <c r="J258" s="174"/>
      <c r="K258" s="175">
        <f>ROUND(E258*J258,2)</f>
        <v>0</v>
      </c>
      <c r="L258" s="175">
        <v>21</v>
      </c>
      <c r="M258" s="175">
        <f>G258*(1+L258/100)</f>
        <v>0</v>
      </c>
      <c r="N258" s="175">
        <v>0</v>
      </c>
      <c r="O258" s="175">
        <f>ROUND(E258*N258,2)</f>
        <v>0</v>
      </c>
      <c r="P258" s="175">
        <v>0</v>
      </c>
      <c r="Q258" s="175">
        <f>ROUND(E258*P258,2)</f>
        <v>0</v>
      </c>
      <c r="R258" s="175" t="s">
        <v>370</v>
      </c>
      <c r="S258" s="175" t="s">
        <v>232</v>
      </c>
      <c r="T258" s="176" t="s">
        <v>233</v>
      </c>
      <c r="U258" s="157">
        <v>0.11</v>
      </c>
      <c r="V258" s="157">
        <f>ROUND(E258*U258,2)</f>
        <v>8.83</v>
      </c>
      <c r="W258" s="157"/>
      <c r="X258" s="157" t="s">
        <v>192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193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95" t="s">
        <v>552</v>
      </c>
      <c r="D259" s="191"/>
      <c r="E259" s="192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237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95" t="s">
        <v>553</v>
      </c>
      <c r="D260" s="191"/>
      <c r="E260" s="192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237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95" t="s">
        <v>568</v>
      </c>
      <c r="D261" s="191"/>
      <c r="E261" s="192">
        <v>80.264899999999997</v>
      </c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237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70">
        <v>114</v>
      </c>
      <c r="B262" s="171" t="s">
        <v>569</v>
      </c>
      <c r="C262" s="187" t="s">
        <v>570</v>
      </c>
      <c r="D262" s="172" t="s">
        <v>291</v>
      </c>
      <c r="E262" s="173">
        <v>13.37748</v>
      </c>
      <c r="F262" s="174"/>
      <c r="G262" s="175">
        <f>ROUND(E262*F262,2)</f>
        <v>0</v>
      </c>
      <c r="H262" s="174"/>
      <c r="I262" s="175">
        <f>ROUND(E262*H262,2)</f>
        <v>0</v>
      </c>
      <c r="J262" s="174"/>
      <c r="K262" s="175">
        <f>ROUND(E262*J262,2)</f>
        <v>0</v>
      </c>
      <c r="L262" s="175">
        <v>21</v>
      </c>
      <c r="M262" s="175">
        <f>G262*(1+L262/100)</f>
        <v>0</v>
      </c>
      <c r="N262" s="175">
        <v>0</v>
      </c>
      <c r="O262" s="175">
        <f>ROUND(E262*N262,2)</f>
        <v>0</v>
      </c>
      <c r="P262" s="175">
        <v>0</v>
      </c>
      <c r="Q262" s="175">
        <f>ROUND(E262*P262,2)</f>
        <v>0</v>
      </c>
      <c r="R262" s="175" t="s">
        <v>370</v>
      </c>
      <c r="S262" s="175" t="s">
        <v>232</v>
      </c>
      <c r="T262" s="176" t="s">
        <v>233</v>
      </c>
      <c r="U262" s="157">
        <v>0</v>
      </c>
      <c r="V262" s="157">
        <f>ROUND(E262*U262,2)</f>
        <v>0</v>
      </c>
      <c r="W262" s="157"/>
      <c r="X262" s="157" t="s">
        <v>192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193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95" t="s">
        <v>552</v>
      </c>
      <c r="D263" s="191"/>
      <c r="E263" s="192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237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95" t="s">
        <v>553</v>
      </c>
      <c r="D264" s="191"/>
      <c r="E264" s="192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237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95" t="s">
        <v>554</v>
      </c>
      <c r="D265" s="191"/>
      <c r="E265" s="192">
        <v>13.37748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237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x14ac:dyDescent="0.2">
      <c r="A266" s="3"/>
      <c r="B266" s="4"/>
      <c r="C266" s="188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AE266">
        <v>15</v>
      </c>
      <c r="AF266">
        <v>21</v>
      </c>
      <c r="AG266" t="s">
        <v>149</v>
      </c>
    </row>
    <row r="267" spans="1:60" x14ac:dyDescent="0.2">
      <c r="A267" s="150"/>
      <c r="B267" s="151" t="s">
        <v>29</v>
      </c>
      <c r="C267" s="189"/>
      <c r="D267" s="152"/>
      <c r="E267" s="153"/>
      <c r="F267" s="153"/>
      <c r="G267" s="184">
        <f>G8+G44+G65+G67+G77+G83+G102+G105+G108+G114+G120+G129+G132+G163+G168+G173+G182+G189+G195+G207+G234</f>
        <v>0</v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AE267">
        <f>SUMIF(L7:L265,AE266,G7:G265)</f>
        <v>0</v>
      </c>
      <c r="AF267">
        <f>SUMIF(L7:L265,AF266,G7:G265)</f>
        <v>0</v>
      </c>
      <c r="AG267" t="s">
        <v>224</v>
      </c>
    </row>
    <row r="268" spans="1:60" x14ac:dyDescent="0.2">
      <c r="C268" s="190"/>
      <c r="D268" s="10"/>
      <c r="AG268" t="s">
        <v>225</v>
      </c>
    </row>
    <row r="269" spans="1:60" x14ac:dyDescent="0.2">
      <c r="D269" s="10"/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IVAkkUwI07SKRnHBhkoihwU/boLMMjdOO1upsYhrxuKf6G7ftw8AgQXKRX2vDOD5//k1iLNARta4o7Hr8PuNw==" saltValue="pUNKO5SeAaVQCmLtlMiCJw==" spinCount="100000" sheet="1"/>
  <mergeCells count="46">
    <mergeCell ref="C48:G48"/>
    <mergeCell ref="A1:G1"/>
    <mergeCell ref="C2:G2"/>
    <mergeCell ref="C3:G3"/>
    <mergeCell ref="C4:G4"/>
    <mergeCell ref="C10:G10"/>
    <mergeCell ref="C15:G15"/>
    <mergeCell ref="C19:G19"/>
    <mergeCell ref="C22:G22"/>
    <mergeCell ref="C29:G29"/>
    <mergeCell ref="C30:G30"/>
    <mergeCell ref="C35:G35"/>
    <mergeCell ref="C116:G116"/>
    <mergeCell ref="C51:G51"/>
    <mergeCell ref="C54:G54"/>
    <mergeCell ref="C69:G69"/>
    <mergeCell ref="C73:G73"/>
    <mergeCell ref="C79:G79"/>
    <mergeCell ref="C85:G85"/>
    <mergeCell ref="C86:G86"/>
    <mergeCell ref="C89:G89"/>
    <mergeCell ref="C92:G92"/>
    <mergeCell ref="C95:G95"/>
    <mergeCell ref="C96:G96"/>
    <mergeCell ref="C219:G219"/>
    <mergeCell ref="C159:G159"/>
    <mergeCell ref="C172:G172"/>
    <mergeCell ref="C181:G181"/>
    <mergeCell ref="C188:G188"/>
    <mergeCell ref="C191:G191"/>
    <mergeCell ref="C192:G192"/>
    <mergeCell ref="C209:G209"/>
    <mergeCell ref="C211:G211"/>
    <mergeCell ref="C213:G213"/>
    <mergeCell ref="C215:G215"/>
    <mergeCell ref="C217:G217"/>
    <mergeCell ref="C233:G233"/>
    <mergeCell ref="C236:G236"/>
    <mergeCell ref="C241:G241"/>
    <mergeCell ref="C246:G246"/>
    <mergeCell ref="C221:G221"/>
    <mergeCell ref="C223:G223"/>
    <mergeCell ref="C225:G225"/>
    <mergeCell ref="C227:G227"/>
    <mergeCell ref="C229:G229"/>
    <mergeCell ref="C231:G2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226</v>
      </c>
      <c r="B1" s="257"/>
      <c r="C1" s="257"/>
      <c r="D1" s="257"/>
      <c r="E1" s="257"/>
      <c r="F1" s="257"/>
      <c r="G1" s="257"/>
      <c r="AG1" t="s">
        <v>134</v>
      </c>
    </row>
    <row r="2" spans="1:60" ht="24.95" customHeight="1" x14ac:dyDescent="0.2">
      <c r="A2" s="139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135</v>
      </c>
    </row>
    <row r="3" spans="1:60" ht="24.95" customHeight="1" x14ac:dyDescent="0.2">
      <c r="A3" s="139" t="s">
        <v>8</v>
      </c>
      <c r="B3" s="49" t="s">
        <v>47</v>
      </c>
      <c r="C3" s="258" t="s">
        <v>50</v>
      </c>
      <c r="D3" s="259"/>
      <c r="E3" s="259"/>
      <c r="F3" s="259"/>
      <c r="G3" s="260"/>
      <c r="AC3" s="121" t="s">
        <v>135</v>
      </c>
      <c r="AG3" t="s">
        <v>139</v>
      </c>
    </row>
    <row r="4" spans="1:60" ht="24.95" customHeight="1" x14ac:dyDescent="0.2">
      <c r="A4" s="140" t="s">
        <v>9</v>
      </c>
      <c r="B4" s="141" t="s">
        <v>52</v>
      </c>
      <c r="C4" s="261" t="s">
        <v>53</v>
      </c>
      <c r="D4" s="262"/>
      <c r="E4" s="262"/>
      <c r="F4" s="262"/>
      <c r="G4" s="263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29</v>
      </c>
      <c r="H6" s="146" t="s">
        <v>30</v>
      </c>
      <c r="I6" s="146" t="s">
        <v>147</v>
      </c>
      <c r="J6" s="146" t="s">
        <v>31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162</v>
      </c>
      <c r="B8" s="161" t="s">
        <v>61</v>
      </c>
      <c r="C8" s="185" t="s">
        <v>62</v>
      </c>
      <c r="D8" s="162"/>
      <c r="E8" s="163"/>
      <c r="F8" s="164"/>
      <c r="G8" s="164">
        <f>SUMIF(AG9:AG49,"&lt;&gt;NOR",G9:G49)</f>
        <v>0</v>
      </c>
      <c r="H8" s="164"/>
      <c r="I8" s="164">
        <f>SUM(I9:I49)</f>
        <v>0</v>
      </c>
      <c r="J8" s="164"/>
      <c r="K8" s="164">
        <f>SUM(K9:K49)</f>
        <v>0</v>
      </c>
      <c r="L8" s="164"/>
      <c r="M8" s="164">
        <f>SUM(M9:M49)</f>
        <v>0</v>
      </c>
      <c r="N8" s="164"/>
      <c r="O8" s="164">
        <f>SUM(O9:O49)</f>
        <v>0</v>
      </c>
      <c r="P8" s="164"/>
      <c r="Q8" s="164">
        <f>SUM(Q9:Q49)</f>
        <v>0</v>
      </c>
      <c r="R8" s="164"/>
      <c r="S8" s="164"/>
      <c r="T8" s="165"/>
      <c r="U8" s="159"/>
      <c r="V8" s="159">
        <f>SUM(V9:V49)</f>
        <v>0</v>
      </c>
      <c r="W8" s="159"/>
      <c r="X8" s="159"/>
      <c r="AG8" t="s">
        <v>163</v>
      </c>
    </row>
    <row r="9" spans="1:60" outlineLevel="1" x14ac:dyDescent="0.2">
      <c r="A9" s="177">
        <v>1</v>
      </c>
      <c r="B9" s="178" t="s">
        <v>571</v>
      </c>
      <c r="C9" s="186" t="s">
        <v>572</v>
      </c>
      <c r="D9" s="179" t="s">
        <v>573</v>
      </c>
      <c r="E9" s="180">
        <v>22</v>
      </c>
      <c r="F9" s="181"/>
      <c r="G9" s="182">
        <f t="shared" ref="G9:G49" si="0">ROUND(E9*F9,2)</f>
        <v>0</v>
      </c>
      <c r="H9" s="181"/>
      <c r="I9" s="182">
        <f t="shared" ref="I9:I49" si="1">ROUND(E9*H9,2)</f>
        <v>0</v>
      </c>
      <c r="J9" s="181"/>
      <c r="K9" s="182">
        <f t="shared" ref="K9:K49" si="2">ROUND(E9*J9,2)</f>
        <v>0</v>
      </c>
      <c r="L9" s="182">
        <v>21</v>
      </c>
      <c r="M9" s="182">
        <f t="shared" ref="M9:M49" si="3">G9*(1+L9/100)</f>
        <v>0</v>
      </c>
      <c r="N9" s="182">
        <v>0</v>
      </c>
      <c r="O9" s="182">
        <f t="shared" ref="O9:O49" si="4">ROUND(E9*N9,2)</f>
        <v>0</v>
      </c>
      <c r="P9" s="182">
        <v>0</v>
      </c>
      <c r="Q9" s="182">
        <f t="shared" ref="Q9:Q49" si="5">ROUND(E9*P9,2)</f>
        <v>0</v>
      </c>
      <c r="R9" s="182"/>
      <c r="S9" s="182" t="s">
        <v>167</v>
      </c>
      <c r="T9" s="183" t="s">
        <v>168</v>
      </c>
      <c r="U9" s="157">
        <v>0</v>
      </c>
      <c r="V9" s="157">
        <f t="shared" ref="V9:V49" si="6">ROUND(E9*U9,2)</f>
        <v>0</v>
      </c>
      <c r="W9" s="157"/>
      <c r="X9" s="157" t="s">
        <v>192</v>
      </c>
      <c r="Y9" s="147"/>
      <c r="Z9" s="147"/>
      <c r="AA9" s="147"/>
      <c r="AB9" s="147"/>
      <c r="AC9" s="147"/>
      <c r="AD9" s="147"/>
      <c r="AE9" s="147"/>
      <c r="AF9" s="147"/>
      <c r="AG9" s="147" t="s">
        <v>574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7">
        <v>2</v>
      </c>
      <c r="B10" s="178" t="s">
        <v>575</v>
      </c>
      <c r="C10" s="186" t="s">
        <v>576</v>
      </c>
      <c r="D10" s="179" t="s">
        <v>577</v>
      </c>
      <c r="E10" s="180">
        <v>50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21</v>
      </c>
      <c r="M10" s="182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2"/>
      <c r="S10" s="182" t="s">
        <v>167</v>
      </c>
      <c r="T10" s="183" t="s">
        <v>168</v>
      </c>
      <c r="U10" s="157">
        <v>0</v>
      </c>
      <c r="V10" s="157">
        <f t="shared" si="6"/>
        <v>0</v>
      </c>
      <c r="W10" s="157"/>
      <c r="X10" s="157" t="s">
        <v>192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574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7">
        <v>3</v>
      </c>
      <c r="B11" s="178" t="s">
        <v>578</v>
      </c>
      <c r="C11" s="186" t="s">
        <v>579</v>
      </c>
      <c r="D11" s="179" t="s">
        <v>577</v>
      </c>
      <c r="E11" s="180">
        <v>10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21</v>
      </c>
      <c r="M11" s="182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2"/>
      <c r="S11" s="182" t="s">
        <v>167</v>
      </c>
      <c r="T11" s="183" t="s">
        <v>168</v>
      </c>
      <c r="U11" s="157">
        <v>0</v>
      </c>
      <c r="V11" s="157">
        <f t="shared" si="6"/>
        <v>0</v>
      </c>
      <c r="W11" s="157"/>
      <c r="X11" s="157" t="s">
        <v>192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574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7">
        <v>4</v>
      </c>
      <c r="B12" s="178" t="s">
        <v>580</v>
      </c>
      <c r="C12" s="186" t="s">
        <v>581</v>
      </c>
      <c r="D12" s="179" t="s">
        <v>573</v>
      </c>
      <c r="E12" s="180">
        <v>20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21</v>
      </c>
      <c r="M12" s="182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2"/>
      <c r="S12" s="182" t="s">
        <v>167</v>
      </c>
      <c r="T12" s="183" t="s">
        <v>168</v>
      </c>
      <c r="U12" s="157">
        <v>0</v>
      </c>
      <c r="V12" s="157">
        <f t="shared" si="6"/>
        <v>0</v>
      </c>
      <c r="W12" s="157"/>
      <c r="X12" s="157" t="s">
        <v>192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574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7">
        <v>5</v>
      </c>
      <c r="B13" s="178" t="s">
        <v>582</v>
      </c>
      <c r="C13" s="186" t="s">
        <v>583</v>
      </c>
      <c r="D13" s="179" t="s">
        <v>573</v>
      </c>
      <c r="E13" s="180">
        <v>65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2"/>
      <c r="S13" s="182" t="s">
        <v>167</v>
      </c>
      <c r="T13" s="183" t="s">
        <v>168</v>
      </c>
      <c r="U13" s="157">
        <v>0</v>
      </c>
      <c r="V13" s="157">
        <f t="shared" si="6"/>
        <v>0</v>
      </c>
      <c r="W13" s="157"/>
      <c r="X13" s="157" t="s">
        <v>192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574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7">
        <v>6</v>
      </c>
      <c r="B14" s="178" t="s">
        <v>584</v>
      </c>
      <c r="C14" s="186" t="s">
        <v>585</v>
      </c>
      <c r="D14" s="179" t="s">
        <v>577</v>
      </c>
      <c r="E14" s="180">
        <v>10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2"/>
      <c r="S14" s="182" t="s">
        <v>167</v>
      </c>
      <c r="T14" s="183" t="s">
        <v>168</v>
      </c>
      <c r="U14" s="157">
        <v>0</v>
      </c>
      <c r="V14" s="157">
        <f t="shared" si="6"/>
        <v>0</v>
      </c>
      <c r="W14" s="157"/>
      <c r="X14" s="157" t="s">
        <v>192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574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7">
        <v>7</v>
      </c>
      <c r="B15" s="178" t="s">
        <v>96</v>
      </c>
      <c r="C15" s="186" t="s">
        <v>586</v>
      </c>
      <c r="D15" s="179" t="s">
        <v>577</v>
      </c>
      <c r="E15" s="180">
        <v>10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2"/>
      <c r="S15" s="182" t="s">
        <v>167</v>
      </c>
      <c r="T15" s="183" t="s">
        <v>168</v>
      </c>
      <c r="U15" s="157">
        <v>0</v>
      </c>
      <c r="V15" s="157">
        <f t="shared" si="6"/>
        <v>0</v>
      </c>
      <c r="W15" s="157"/>
      <c r="X15" s="157" t="s">
        <v>192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574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7">
        <v>8</v>
      </c>
      <c r="B16" s="178" t="s">
        <v>587</v>
      </c>
      <c r="C16" s="186" t="s">
        <v>588</v>
      </c>
      <c r="D16" s="179" t="s">
        <v>577</v>
      </c>
      <c r="E16" s="180">
        <v>5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2"/>
      <c r="S16" s="182" t="s">
        <v>167</v>
      </c>
      <c r="T16" s="183" t="s">
        <v>168</v>
      </c>
      <c r="U16" s="157">
        <v>0</v>
      </c>
      <c r="V16" s="157">
        <f t="shared" si="6"/>
        <v>0</v>
      </c>
      <c r="W16" s="157"/>
      <c r="X16" s="157" t="s">
        <v>192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574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7">
        <v>9</v>
      </c>
      <c r="B17" s="178" t="s">
        <v>80</v>
      </c>
      <c r="C17" s="186" t="s">
        <v>589</v>
      </c>
      <c r="D17" s="179" t="s">
        <v>573</v>
      </c>
      <c r="E17" s="180">
        <v>12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2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2"/>
      <c r="S17" s="182" t="s">
        <v>167</v>
      </c>
      <c r="T17" s="183" t="s">
        <v>168</v>
      </c>
      <c r="U17" s="157">
        <v>0</v>
      </c>
      <c r="V17" s="157">
        <f t="shared" si="6"/>
        <v>0</v>
      </c>
      <c r="W17" s="157"/>
      <c r="X17" s="157" t="s">
        <v>310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590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7">
        <v>10</v>
      </c>
      <c r="B18" s="178" t="s">
        <v>591</v>
      </c>
      <c r="C18" s="186" t="s">
        <v>592</v>
      </c>
      <c r="D18" s="179" t="s">
        <v>577</v>
      </c>
      <c r="E18" s="180">
        <v>185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21</v>
      </c>
      <c r="M18" s="182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2"/>
      <c r="S18" s="182" t="s">
        <v>167</v>
      </c>
      <c r="T18" s="183" t="s">
        <v>168</v>
      </c>
      <c r="U18" s="157">
        <v>0</v>
      </c>
      <c r="V18" s="157">
        <f t="shared" si="6"/>
        <v>0</v>
      </c>
      <c r="W18" s="157"/>
      <c r="X18" s="157" t="s">
        <v>310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590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7">
        <v>11</v>
      </c>
      <c r="B19" s="178" t="s">
        <v>593</v>
      </c>
      <c r="C19" s="186" t="s">
        <v>594</v>
      </c>
      <c r="D19" s="179" t="s">
        <v>577</v>
      </c>
      <c r="E19" s="180">
        <v>15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21</v>
      </c>
      <c r="M19" s="182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2"/>
      <c r="S19" s="182" t="s">
        <v>167</v>
      </c>
      <c r="T19" s="183" t="s">
        <v>168</v>
      </c>
      <c r="U19" s="157">
        <v>0</v>
      </c>
      <c r="V19" s="157">
        <f t="shared" si="6"/>
        <v>0</v>
      </c>
      <c r="W19" s="157"/>
      <c r="X19" s="157" t="s">
        <v>310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590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7">
        <v>12</v>
      </c>
      <c r="B20" s="178" t="s">
        <v>595</v>
      </c>
      <c r="C20" s="186" t="s">
        <v>596</v>
      </c>
      <c r="D20" s="179" t="s">
        <v>577</v>
      </c>
      <c r="E20" s="180">
        <v>10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21</v>
      </c>
      <c r="M20" s="182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2"/>
      <c r="S20" s="182" t="s">
        <v>167</v>
      </c>
      <c r="T20" s="183" t="s">
        <v>168</v>
      </c>
      <c r="U20" s="157">
        <v>0</v>
      </c>
      <c r="V20" s="157">
        <f t="shared" si="6"/>
        <v>0</v>
      </c>
      <c r="W20" s="157"/>
      <c r="X20" s="157" t="s">
        <v>310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590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7">
        <v>13</v>
      </c>
      <c r="B21" s="178" t="s">
        <v>597</v>
      </c>
      <c r="C21" s="186" t="s">
        <v>598</v>
      </c>
      <c r="D21" s="179" t="s">
        <v>577</v>
      </c>
      <c r="E21" s="180">
        <v>1</v>
      </c>
      <c r="F21" s="181"/>
      <c r="G21" s="182">
        <f t="shared" si="0"/>
        <v>0</v>
      </c>
      <c r="H21" s="181"/>
      <c r="I21" s="182">
        <f t="shared" si="1"/>
        <v>0</v>
      </c>
      <c r="J21" s="181"/>
      <c r="K21" s="182">
        <f t="shared" si="2"/>
        <v>0</v>
      </c>
      <c r="L21" s="182">
        <v>21</v>
      </c>
      <c r="M21" s="182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2"/>
      <c r="S21" s="182" t="s">
        <v>167</v>
      </c>
      <c r="T21" s="183" t="s">
        <v>168</v>
      </c>
      <c r="U21" s="157">
        <v>0</v>
      </c>
      <c r="V21" s="157">
        <f t="shared" si="6"/>
        <v>0</v>
      </c>
      <c r="W21" s="157"/>
      <c r="X21" s="157" t="s">
        <v>310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590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7">
        <v>14</v>
      </c>
      <c r="B22" s="178" t="s">
        <v>599</v>
      </c>
      <c r="C22" s="186" t="s">
        <v>600</v>
      </c>
      <c r="D22" s="179" t="s">
        <v>573</v>
      </c>
      <c r="E22" s="180">
        <v>90</v>
      </c>
      <c r="F22" s="181"/>
      <c r="G22" s="182">
        <f t="shared" si="0"/>
        <v>0</v>
      </c>
      <c r="H22" s="181"/>
      <c r="I22" s="182">
        <f t="shared" si="1"/>
        <v>0</v>
      </c>
      <c r="J22" s="181"/>
      <c r="K22" s="182">
        <f t="shared" si="2"/>
        <v>0</v>
      </c>
      <c r="L22" s="182">
        <v>21</v>
      </c>
      <c r="M22" s="182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2"/>
      <c r="S22" s="182" t="s">
        <v>167</v>
      </c>
      <c r="T22" s="183" t="s">
        <v>168</v>
      </c>
      <c r="U22" s="157">
        <v>0</v>
      </c>
      <c r="V22" s="157">
        <f t="shared" si="6"/>
        <v>0</v>
      </c>
      <c r="W22" s="157"/>
      <c r="X22" s="157" t="s">
        <v>310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590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7">
        <v>15</v>
      </c>
      <c r="B23" s="178" t="s">
        <v>601</v>
      </c>
      <c r="C23" s="186" t="s">
        <v>602</v>
      </c>
      <c r="D23" s="179" t="s">
        <v>573</v>
      </c>
      <c r="E23" s="180">
        <v>100</v>
      </c>
      <c r="F23" s="181"/>
      <c r="G23" s="182">
        <f t="shared" si="0"/>
        <v>0</v>
      </c>
      <c r="H23" s="181"/>
      <c r="I23" s="182">
        <f t="shared" si="1"/>
        <v>0</v>
      </c>
      <c r="J23" s="181"/>
      <c r="K23" s="182">
        <f t="shared" si="2"/>
        <v>0</v>
      </c>
      <c r="L23" s="182">
        <v>21</v>
      </c>
      <c r="M23" s="182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2"/>
      <c r="S23" s="182" t="s">
        <v>167</v>
      </c>
      <c r="T23" s="183" t="s">
        <v>168</v>
      </c>
      <c r="U23" s="157">
        <v>0</v>
      </c>
      <c r="V23" s="157">
        <f t="shared" si="6"/>
        <v>0</v>
      </c>
      <c r="W23" s="157"/>
      <c r="X23" s="157" t="s">
        <v>310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590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7">
        <v>16</v>
      </c>
      <c r="B24" s="178" t="s">
        <v>603</v>
      </c>
      <c r="C24" s="186" t="s">
        <v>604</v>
      </c>
      <c r="D24" s="179" t="s">
        <v>573</v>
      </c>
      <c r="E24" s="180">
        <v>280</v>
      </c>
      <c r="F24" s="181"/>
      <c r="G24" s="182">
        <f t="shared" si="0"/>
        <v>0</v>
      </c>
      <c r="H24" s="181"/>
      <c r="I24" s="182">
        <f t="shared" si="1"/>
        <v>0</v>
      </c>
      <c r="J24" s="181"/>
      <c r="K24" s="182">
        <f t="shared" si="2"/>
        <v>0</v>
      </c>
      <c r="L24" s="182">
        <v>21</v>
      </c>
      <c r="M24" s="182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2"/>
      <c r="S24" s="182" t="s">
        <v>167</v>
      </c>
      <c r="T24" s="183" t="s">
        <v>168</v>
      </c>
      <c r="U24" s="157">
        <v>0</v>
      </c>
      <c r="V24" s="157">
        <f t="shared" si="6"/>
        <v>0</v>
      </c>
      <c r="W24" s="157"/>
      <c r="X24" s="157" t="s">
        <v>310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590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7">
        <v>17</v>
      </c>
      <c r="B25" s="178" t="s">
        <v>605</v>
      </c>
      <c r="C25" s="186" t="s">
        <v>606</v>
      </c>
      <c r="D25" s="179" t="s">
        <v>573</v>
      </c>
      <c r="E25" s="180">
        <v>160</v>
      </c>
      <c r="F25" s="181"/>
      <c r="G25" s="182">
        <f t="shared" si="0"/>
        <v>0</v>
      </c>
      <c r="H25" s="181"/>
      <c r="I25" s="182">
        <f t="shared" si="1"/>
        <v>0</v>
      </c>
      <c r="J25" s="181"/>
      <c r="K25" s="182">
        <f t="shared" si="2"/>
        <v>0</v>
      </c>
      <c r="L25" s="182">
        <v>21</v>
      </c>
      <c r="M25" s="182">
        <f t="shared" si="3"/>
        <v>0</v>
      </c>
      <c r="N25" s="182">
        <v>0</v>
      </c>
      <c r="O25" s="182">
        <f t="shared" si="4"/>
        <v>0</v>
      </c>
      <c r="P25" s="182">
        <v>0</v>
      </c>
      <c r="Q25" s="182">
        <f t="shared" si="5"/>
        <v>0</v>
      </c>
      <c r="R25" s="182"/>
      <c r="S25" s="182" t="s">
        <v>167</v>
      </c>
      <c r="T25" s="183" t="s">
        <v>168</v>
      </c>
      <c r="U25" s="157">
        <v>0</v>
      </c>
      <c r="V25" s="157">
        <f t="shared" si="6"/>
        <v>0</v>
      </c>
      <c r="W25" s="157"/>
      <c r="X25" s="157" t="s">
        <v>310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590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7">
        <v>18</v>
      </c>
      <c r="B26" s="178" t="s">
        <v>607</v>
      </c>
      <c r="C26" s="186" t="s">
        <v>608</v>
      </c>
      <c r="D26" s="179" t="s">
        <v>573</v>
      </c>
      <c r="E26" s="180">
        <v>250</v>
      </c>
      <c r="F26" s="181"/>
      <c r="G26" s="182">
        <f t="shared" si="0"/>
        <v>0</v>
      </c>
      <c r="H26" s="181"/>
      <c r="I26" s="182">
        <f t="shared" si="1"/>
        <v>0</v>
      </c>
      <c r="J26" s="181"/>
      <c r="K26" s="182">
        <f t="shared" si="2"/>
        <v>0</v>
      </c>
      <c r="L26" s="182">
        <v>21</v>
      </c>
      <c r="M26" s="182">
        <f t="shared" si="3"/>
        <v>0</v>
      </c>
      <c r="N26" s="182">
        <v>0</v>
      </c>
      <c r="O26" s="182">
        <f t="shared" si="4"/>
        <v>0</v>
      </c>
      <c r="P26" s="182">
        <v>0</v>
      </c>
      <c r="Q26" s="182">
        <f t="shared" si="5"/>
        <v>0</v>
      </c>
      <c r="R26" s="182"/>
      <c r="S26" s="182" t="s">
        <v>167</v>
      </c>
      <c r="T26" s="183" t="s">
        <v>168</v>
      </c>
      <c r="U26" s="157">
        <v>0</v>
      </c>
      <c r="V26" s="157">
        <f t="shared" si="6"/>
        <v>0</v>
      </c>
      <c r="W26" s="157"/>
      <c r="X26" s="157" t="s">
        <v>310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590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7">
        <v>19</v>
      </c>
      <c r="B27" s="178" t="s">
        <v>609</v>
      </c>
      <c r="C27" s="186" t="s">
        <v>610</v>
      </c>
      <c r="D27" s="179" t="s">
        <v>573</v>
      </c>
      <c r="E27" s="180">
        <v>60</v>
      </c>
      <c r="F27" s="181"/>
      <c r="G27" s="182">
        <f t="shared" si="0"/>
        <v>0</v>
      </c>
      <c r="H27" s="181"/>
      <c r="I27" s="182">
        <f t="shared" si="1"/>
        <v>0</v>
      </c>
      <c r="J27" s="181"/>
      <c r="K27" s="182">
        <f t="shared" si="2"/>
        <v>0</v>
      </c>
      <c r="L27" s="182">
        <v>21</v>
      </c>
      <c r="M27" s="182">
        <f t="shared" si="3"/>
        <v>0</v>
      </c>
      <c r="N27" s="182">
        <v>0</v>
      </c>
      <c r="O27" s="182">
        <f t="shared" si="4"/>
        <v>0</v>
      </c>
      <c r="P27" s="182">
        <v>0</v>
      </c>
      <c r="Q27" s="182">
        <f t="shared" si="5"/>
        <v>0</v>
      </c>
      <c r="R27" s="182"/>
      <c r="S27" s="182" t="s">
        <v>167</v>
      </c>
      <c r="T27" s="183" t="s">
        <v>168</v>
      </c>
      <c r="U27" s="157">
        <v>0</v>
      </c>
      <c r="V27" s="157">
        <f t="shared" si="6"/>
        <v>0</v>
      </c>
      <c r="W27" s="157"/>
      <c r="X27" s="157" t="s">
        <v>310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590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7">
        <v>20</v>
      </c>
      <c r="B28" s="178" t="s">
        <v>82</v>
      </c>
      <c r="C28" s="186" t="s">
        <v>611</v>
      </c>
      <c r="D28" s="179" t="s">
        <v>573</v>
      </c>
      <c r="E28" s="180">
        <v>12</v>
      </c>
      <c r="F28" s="181"/>
      <c r="G28" s="182">
        <f t="shared" si="0"/>
        <v>0</v>
      </c>
      <c r="H28" s="181"/>
      <c r="I28" s="182">
        <f t="shared" si="1"/>
        <v>0</v>
      </c>
      <c r="J28" s="181"/>
      <c r="K28" s="182">
        <f t="shared" si="2"/>
        <v>0</v>
      </c>
      <c r="L28" s="182">
        <v>21</v>
      </c>
      <c r="M28" s="182">
        <f t="shared" si="3"/>
        <v>0</v>
      </c>
      <c r="N28" s="182">
        <v>0</v>
      </c>
      <c r="O28" s="182">
        <f t="shared" si="4"/>
        <v>0</v>
      </c>
      <c r="P28" s="182">
        <v>0</v>
      </c>
      <c r="Q28" s="182">
        <f t="shared" si="5"/>
        <v>0</v>
      </c>
      <c r="R28" s="182"/>
      <c r="S28" s="182" t="s">
        <v>167</v>
      </c>
      <c r="T28" s="183" t="s">
        <v>168</v>
      </c>
      <c r="U28" s="157">
        <v>0</v>
      </c>
      <c r="V28" s="157">
        <f t="shared" si="6"/>
        <v>0</v>
      </c>
      <c r="W28" s="157"/>
      <c r="X28" s="157" t="s">
        <v>310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590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7">
        <v>21</v>
      </c>
      <c r="B29" s="178" t="s">
        <v>612</v>
      </c>
      <c r="C29" s="186" t="s">
        <v>613</v>
      </c>
      <c r="D29" s="179" t="s">
        <v>573</v>
      </c>
      <c r="E29" s="180">
        <v>35</v>
      </c>
      <c r="F29" s="181"/>
      <c r="G29" s="182">
        <f t="shared" si="0"/>
        <v>0</v>
      </c>
      <c r="H29" s="181"/>
      <c r="I29" s="182">
        <f t="shared" si="1"/>
        <v>0</v>
      </c>
      <c r="J29" s="181"/>
      <c r="K29" s="182">
        <f t="shared" si="2"/>
        <v>0</v>
      </c>
      <c r="L29" s="182">
        <v>21</v>
      </c>
      <c r="M29" s="182">
        <f t="shared" si="3"/>
        <v>0</v>
      </c>
      <c r="N29" s="182">
        <v>0</v>
      </c>
      <c r="O29" s="182">
        <f t="shared" si="4"/>
        <v>0</v>
      </c>
      <c r="P29" s="182">
        <v>0</v>
      </c>
      <c r="Q29" s="182">
        <f t="shared" si="5"/>
        <v>0</v>
      </c>
      <c r="R29" s="182"/>
      <c r="S29" s="182" t="s">
        <v>167</v>
      </c>
      <c r="T29" s="183" t="s">
        <v>168</v>
      </c>
      <c r="U29" s="157">
        <v>0</v>
      </c>
      <c r="V29" s="157">
        <f t="shared" si="6"/>
        <v>0</v>
      </c>
      <c r="W29" s="157"/>
      <c r="X29" s="157" t="s">
        <v>310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590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7">
        <v>22</v>
      </c>
      <c r="B30" s="178" t="s">
        <v>614</v>
      </c>
      <c r="C30" s="186" t="s">
        <v>615</v>
      </c>
      <c r="D30" s="179" t="s">
        <v>577</v>
      </c>
      <c r="E30" s="180">
        <v>2</v>
      </c>
      <c r="F30" s="181"/>
      <c r="G30" s="182">
        <f t="shared" si="0"/>
        <v>0</v>
      </c>
      <c r="H30" s="181"/>
      <c r="I30" s="182">
        <f t="shared" si="1"/>
        <v>0</v>
      </c>
      <c r="J30" s="181"/>
      <c r="K30" s="182">
        <f t="shared" si="2"/>
        <v>0</v>
      </c>
      <c r="L30" s="182">
        <v>21</v>
      </c>
      <c r="M30" s="182">
        <f t="shared" si="3"/>
        <v>0</v>
      </c>
      <c r="N30" s="182">
        <v>0</v>
      </c>
      <c r="O30" s="182">
        <f t="shared" si="4"/>
        <v>0</v>
      </c>
      <c r="P30" s="182">
        <v>0</v>
      </c>
      <c r="Q30" s="182">
        <f t="shared" si="5"/>
        <v>0</v>
      </c>
      <c r="R30" s="182"/>
      <c r="S30" s="182" t="s">
        <v>167</v>
      </c>
      <c r="T30" s="183" t="s">
        <v>168</v>
      </c>
      <c r="U30" s="157">
        <v>0</v>
      </c>
      <c r="V30" s="157">
        <f t="shared" si="6"/>
        <v>0</v>
      </c>
      <c r="W30" s="157"/>
      <c r="X30" s="157" t="s">
        <v>310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590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7">
        <v>23</v>
      </c>
      <c r="B31" s="178" t="s">
        <v>616</v>
      </c>
      <c r="C31" s="186" t="s">
        <v>617</v>
      </c>
      <c r="D31" s="179" t="s">
        <v>577</v>
      </c>
      <c r="E31" s="180">
        <v>30</v>
      </c>
      <c r="F31" s="181"/>
      <c r="G31" s="182">
        <f t="shared" si="0"/>
        <v>0</v>
      </c>
      <c r="H31" s="181"/>
      <c r="I31" s="182">
        <f t="shared" si="1"/>
        <v>0</v>
      </c>
      <c r="J31" s="181"/>
      <c r="K31" s="182">
        <f t="shared" si="2"/>
        <v>0</v>
      </c>
      <c r="L31" s="182">
        <v>21</v>
      </c>
      <c r="M31" s="182">
        <f t="shared" si="3"/>
        <v>0</v>
      </c>
      <c r="N31" s="182">
        <v>0</v>
      </c>
      <c r="O31" s="182">
        <f t="shared" si="4"/>
        <v>0</v>
      </c>
      <c r="P31" s="182">
        <v>0</v>
      </c>
      <c r="Q31" s="182">
        <f t="shared" si="5"/>
        <v>0</v>
      </c>
      <c r="R31" s="182"/>
      <c r="S31" s="182" t="s">
        <v>167</v>
      </c>
      <c r="T31" s="183" t="s">
        <v>168</v>
      </c>
      <c r="U31" s="157">
        <v>0</v>
      </c>
      <c r="V31" s="157">
        <f t="shared" si="6"/>
        <v>0</v>
      </c>
      <c r="W31" s="157"/>
      <c r="X31" s="157" t="s">
        <v>310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590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7">
        <v>24</v>
      </c>
      <c r="B32" s="178" t="s">
        <v>618</v>
      </c>
      <c r="C32" s="186" t="s">
        <v>619</v>
      </c>
      <c r="D32" s="179" t="s">
        <v>577</v>
      </c>
      <c r="E32" s="180">
        <v>3</v>
      </c>
      <c r="F32" s="181"/>
      <c r="G32" s="182">
        <f t="shared" si="0"/>
        <v>0</v>
      </c>
      <c r="H32" s="181"/>
      <c r="I32" s="182">
        <f t="shared" si="1"/>
        <v>0</v>
      </c>
      <c r="J32" s="181"/>
      <c r="K32" s="182">
        <f t="shared" si="2"/>
        <v>0</v>
      </c>
      <c r="L32" s="182">
        <v>21</v>
      </c>
      <c r="M32" s="182">
        <f t="shared" si="3"/>
        <v>0</v>
      </c>
      <c r="N32" s="182">
        <v>0</v>
      </c>
      <c r="O32" s="182">
        <f t="shared" si="4"/>
        <v>0</v>
      </c>
      <c r="P32" s="182">
        <v>0</v>
      </c>
      <c r="Q32" s="182">
        <f t="shared" si="5"/>
        <v>0</v>
      </c>
      <c r="R32" s="182"/>
      <c r="S32" s="182" t="s">
        <v>167</v>
      </c>
      <c r="T32" s="183" t="s">
        <v>168</v>
      </c>
      <c r="U32" s="157">
        <v>0</v>
      </c>
      <c r="V32" s="157">
        <f t="shared" si="6"/>
        <v>0</v>
      </c>
      <c r="W32" s="157"/>
      <c r="X32" s="157" t="s">
        <v>310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590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7">
        <v>25</v>
      </c>
      <c r="B33" s="178" t="s">
        <v>620</v>
      </c>
      <c r="C33" s="186" t="s">
        <v>621</v>
      </c>
      <c r="D33" s="179" t="s">
        <v>577</v>
      </c>
      <c r="E33" s="180">
        <v>2</v>
      </c>
      <c r="F33" s="181"/>
      <c r="G33" s="182">
        <f t="shared" si="0"/>
        <v>0</v>
      </c>
      <c r="H33" s="181"/>
      <c r="I33" s="182">
        <f t="shared" si="1"/>
        <v>0</v>
      </c>
      <c r="J33" s="181"/>
      <c r="K33" s="182">
        <f t="shared" si="2"/>
        <v>0</v>
      </c>
      <c r="L33" s="182">
        <v>21</v>
      </c>
      <c r="M33" s="182">
        <f t="shared" si="3"/>
        <v>0</v>
      </c>
      <c r="N33" s="182">
        <v>0</v>
      </c>
      <c r="O33" s="182">
        <f t="shared" si="4"/>
        <v>0</v>
      </c>
      <c r="P33" s="182">
        <v>0</v>
      </c>
      <c r="Q33" s="182">
        <f t="shared" si="5"/>
        <v>0</v>
      </c>
      <c r="R33" s="182"/>
      <c r="S33" s="182" t="s">
        <v>167</v>
      </c>
      <c r="T33" s="183" t="s">
        <v>168</v>
      </c>
      <c r="U33" s="157">
        <v>0</v>
      </c>
      <c r="V33" s="157">
        <f t="shared" si="6"/>
        <v>0</v>
      </c>
      <c r="W33" s="157"/>
      <c r="X33" s="157" t="s">
        <v>310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590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7">
        <v>26</v>
      </c>
      <c r="B34" s="178" t="s">
        <v>622</v>
      </c>
      <c r="C34" s="186" t="s">
        <v>623</v>
      </c>
      <c r="D34" s="179" t="s">
        <v>577</v>
      </c>
      <c r="E34" s="180">
        <v>1</v>
      </c>
      <c r="F34" s="181"/>
      <c r="G34" s="182">
        <f t="shared" si="0"/>
        <v>0</v>
      </c>
      <c r="H34" s="181"/>
      <c r="I34" s="182">
        <f t="shared" si="1"/>
        <v>0</v>
      </c>
      <c r="J34" s="181"/>
      <c r="K34" s="182">
        <f t="shared" si="2"/>
        <v>0</v>
      </c>
      <c r="L34" s="182">
        <v>21</v>
      </c>
      <c r="M34" s="182">
        <f t="shared" si="3"/>
        <v>0</v>
      </c>
      <c r="N34" s="182">
        <v>0</v>
      </c>
      <c r="O34" s="182">
        <f t="shared" si="4"/>
        <v>0</v>
      </c>
      <c r="P34" s="182">
        <v>0</v>
      </c>
      <c r="Q34" s="182">
        <f t="shared" si="5"/>
        <v>0</v>
      </c>
      <c r="R34" s="182"/>
      <c r="S34" s="182" t="s">
        <v>167</v>
      </c>
      <c r="T34" s="183" t="s">
        <v>168</v>
      </c>
      <c r="U34" s="157">
        <v>0</v>
      </c>
      <c r="V34" s="157">
        <f t="shared" si="6"/>
        <v>0</v>
      </c>
      <c r="W34" s="157"/>
      <c r="X34" s="157" t="s">
        <v>310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590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7">
        <v>27</v>
      </c>
      <c r="B35" s="178" t="s">
        <v>84</v>
      </c>
      <c r="C35" s="186" t="s">
        <v>624</v>
      </c>
      <c r="D35" s="179" t="s">
        <v>573</v>
      </c>
      <c r="E35" s="180">
        <v>10</v>
      </c>
      <c r="F35" s="181"/>
      <c r="G35" s="182">
        <f t="shared" si="0"/>
        <v>0</v>
      </c>
      <c r="H35" s="181"/>
      <c r="I35" s="182">
        <f t="shared" si="1"/>
        <v>0</v>
      </c>
      <c r="J35" s="181"/>
      <c r="K35" s="182">
        <f t="shared" si="2"/>
        <v>0</v>
      </c>
      <c r="L35" s="182">
        <v>21</v>
      </c>
      <c r="M35" s="182">
        <f t="shared" si="3"/>
        <v>0</v>
      </c>
      <c r="N35" s="182">
        <v>0</v>
      </c>
      <c r="O35" s="182">
        <f t="shared" si="4"/>
        <v>0</v>
      </c>
      <c r="P35" s="182">
        <v>0</v>
      </c>
      <c r="Q35" s="182">
        <f t="shared" si="5"/>
        <v>0</v>
      </c>
      <c r="R35" s="182"/>
      <c r="S35" s="182" t="s">
        <v>167</v>
      </c>
      <c r="T35" s="183" t="s">
        <v>168</v>
      </c>
      <c r="U35" s="157">
        <v>0</v>
      </c>
      <c r="V35" s="157">
        <f t="shared" si="6"/>
        <v>0</v>
      </c>
      <c r="W35" s="157"/>
      <c r="X35" s="157" t="s">
        <v>310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590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7">
        <v>28</v>
      </c>
      <c r="B36" s="178" t="s">
        <v>625</v>
      </c>
      <c r="C36" s="186" t="s">
        <v>626</v>
      </c>
      <c r="D36" s="179" t="s">
        <v>577</v>
      </c>
      <c r="E36" s="180">
        <v>3</v>
      </c>
      <c r="F36" s="181"/>
      <c r="G36" s="182">
        <f t="shared" si="0"/>
        <v>0</v>
      </c>
      <c r="H36" s="181"/>
      <c r="I36" s="182">
        <f t="shared" si="1"/>
        <v>0</v>
      </c>
      <c r="J36" s="181"/>
      <c r="K36" s="182">
        <f t="shared" si="2"/>
        <v>0</v>
      </c>
      <c r="L36" s="182">
        <v>21</v>
      </c>
      <c r="M36" s="182">
        <f t="shared" si="3"/>
        <v>0</v>
      </c>
      <c r="N36" s="182">
        <v>0</v>
      </c>
      <c r="O36" s="182">
        <f t="shared" si="4"/>
        <v>0</v>
      </c>
      <c r="P36" s="182">
        <v>0</v>
      </c>
      <c r="Q36" s="182">
        <f t="shared" si="5"/>
        <v>0</v>
      </c>
      <c r="R36" s="182"/>
      <c r="S36" s="182" t="s">
        <v>167</v>
      </c>
      <c r="T36" s="183" t="s">
        <v>168</v>
      </c>
      <c r="U36" s="157">
        <v>0</v>
      </c>
      <c r="V36" s="157">
        <f t="shared" si="6"/>
        <v>0</v>
      </c>
      <c r="W36" s="157"/>
      <c r="X36" s="157" t="s">
        <v>310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590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7">
        <v>29</v>
      </c>
      <c r="B37" s="178" t="s">
        <v>627</v>
      </c>
      <c r="C37" s="186" t="s">
        <v>628</v>
      </c>
      <c r="D37" s="179" t="s">
        <v>577</v>
      </c>
      <c r="E37" s="180">
        <v>1</v>
      </c>
      <c r="F37" s="181"/>
      <c r="G37" s="182">
        <f t="shared" si="0"/>
        <v>0</v>
      </c>
      <c r="H37" s="181"/>
      <c r="I37" s="182">
        <f t="shared" si="1"/>
        <v>0</v>
      </c>
      <c r="J37" s="181"/>
      <c r="K37" s="182">
        <f t="shared" si="2"/>
        <v>0</v>
      </c>
      <c r="L37" s="182">
        <v>21</v>
      </c>
      <c r="M37" s="182">
        <f t="shared" si="3"/>
        <v>0</v>
      </c>
      <c r="N37" s="182">
        <v>0</v>
      </c>
      <c r="O37" s="182">
        <f t="shared" si="4"/>
        <v>0</v>
      </c>
      <c r="P37" s="182">
        <v>0</v>
      </c>
      <c r="Q37" s="182">
        <f t="shared" si="5"/>
        <v>0</v>
      </c>
      <c r="R37" s="182"/>
      <c r="S37" s="182" t="s">
        <v>167</v>
      </c>
      <c r="T37" s="183" t="s">
        <v>168</v>
      </c>
      <c r="U37" s="157">
        <v>0</v>
      </c>
      <c r="V37" s="157">
        <f t="shared" si="6"/>
        <v>0</v>
      </c>
      <c r="W37" s="157"/>
      <c r="X37" s="157" t="s">
        <v>310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590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7">
        <v>30</v>
      </c>
      <c r="B38" s="178" t="s">
        <v>629</v>
      </c>
      <c r="C38" s="186" t="s">
        <v>630</v>
      </c>
      <c r="D38" s="179" t="s">
        <v>577</v>
      </c>
      <c r="E38" s="180">
        <v>4</v>
      </c>
      <c r="F38" s="181"/>
      <c r="G38" s="182">
        <f t="shared" si="0"/>
        <v>0</v>
      </c>
      <c r="H38" s="181"/>
      <c r="I38" s="182">
        <f t="shared" si="1"/>
        <v>0</v>
      </c>
      <c r="J38" s="181"/>
      <c r="K38" s="182">
        <f t="shared" si="2"/>
        <v>0</v>
      </c>
      <c r="L38" s="182">
        <v>21</v>
      </c>
      <c r="M38" s="182">
        <f t="shared" si="3"/>
        <v>0</v>
      </c>
      <c r="N38" s="182">
        <v>0</v>
      </c>
      <c r="O38" s="182">
        <f t="shared" si="4"/>
        <v>0</v>
      </c>
      <c r="P38" s="182">
        <v>0</v>
      </c>
      <c r="Q38" s="182">
        <f t="shared" si="5"/>
        <v>0</v>
      </c>
      <c r="R38" s="182"/>
      <c r="S38" s="182" t="s">
        <v>167</v>
      </c>
      <c r="T38" s="183" t="s">
        <v>168</v>
      </c>
      <c r="U38" s="157">
        <v>0</v>
      </c>
      <c r="V38" s="157">
        <f t="shared" si="6"/>
        <v>0</v>
      </c>
      <c r="W38" s="157"/>
      <c r="X38" s="157" t="s">
        <v>310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590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7">
        <v>31</v>
      </c>
      <c r="B39" s="178" t="s">
        <v>631</v>
      </c>
      <c r="C39" s="186" t="s">
        <v>632</v>
      </c>
      <c r="D39" s="179" t="s">
        <v>577</v>
      </c>
      <c r="E39" s="180">
        <v>2</v>
      </c>
      <c r="F39" s="181"/>
      <c r="G39" s="182">
        <f t="shared" si="0"/>
        <v>0</v>
      </c>
      <c r="H39" s="181"/>
      <c r="I39" s="182">
        <f t="shared" si="1"/>
        <v>0</v>
      </c>
      <c r="J39" s="181"/>
      <c r="K39" s="182">
        <f t="shared" si="2"/>
        <v>0</v>
      </c>
      <c r="L39" s="182">
        <v>21</v>
      </c>
      <c r="M39" s="182">
        <f t="shared" si="3"/>
        <v>0</v>
      </c>
      <c r="N39" s="182">
        <v>0</v>
      </c>
      <c r="O39" s="182">
        <f t="shared" si="4"/>
        <v>0</v>
      </c>
      <c r="P39" s="182">
        <v>0</v>
      </c>
      <c r="Q39" s="182">
        <f t="shared" si="5"/>
        <v>0</v>
      </c>
      <c r="R39" s="182"/>
      <c r="S39" s="182" t="s">
        <v>167</v>
      </c>
      <c r="T39" s="183" t="s">
        <v>168</v>
      </c>
      <c r="U39" s="157">
        <v>0</v>
      </c>
      <c r="V39" s="157">
        <f t="shared" si="6"/>
        <v>0</v>
      </c>
      <c r="W39" s="157"/>
      <c r="X39" s="157" t="s">
        <v>310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590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7">
        <v>32</v>
      </c>
      <c r="B40" s="178" t="s">
        <v>633</v>
      </c>
      <c r="C40" s="186" t="s">
        <v>634</v>
      </c>
      <c r="D40" s="179" t="s">
        <v>577</v>
      </c>
      <c r="E40" s="180">
        <v>1</v>
      </c>
      <c r="F40" s="181"/>
      <c r="G40" s="182">
        <f t="shared" si="0"/>
        <v>0</v>
      </c>
      <c r="H40" s="181"/>
      <c r="I40" s="182">
        <f t="shared" si="1"/>
        <v>0</v>
      </c>
      <c r="J40" s="181"/>
      <c r="K40" s="182">
        <f t="shared" si="2"/>
        <v>0</v>
      </c>
      <c r="L40" s="182">
        <v>21</v>
      </c>
      <c r="M40" s="182">
        <f t="shared" si="3"/>
        <v>0</v>
      </c>
      <c r="N40" s="182">
        <v>0</v>
      </c>
      <c r="O40" s="182">
        <f t="shared" si="4"/>
        <v>0</v>
      </c>
      <c r="P40" s="182">
        <v>0</v>
      </c>
      <c r="Q40" s="182">
        <f t="shared" si="5"/>
        <v>0</v>
      </c>
      <c r="R40" s="182"/>
      <c r="S40" s="182" t="s">
        <v>167</v>
      </c>
      <c r="T40" s="183" t="s">
        <v>168</v>
      </c>
      <c r="U40" s="157">
        <v>0</v>
      </c>
      <c r="V40" s="157">
        <f t="shared" si="6"/>
        <v>0</v>
      </c>
      <c r="W40" s="157"/>
      <c r="X40" s="157" t="s">
        <v>310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590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7">
        <v>33</v>
      </c>
      <c r="B41" s="178" t="s">
        <v>635</v>
      </c>
      <c r="C41" s="186" t="s">
        <v>636</v>
      </c>
      <c r="D41" s="179" t="s">
        <v>577</v>
      </c>
      <c r="E41" s="180">
        <v>3</v>
      </c>
      <c r="F41" s="181"/>
      <c r="G41" s="182">
        <f t="shared" si="0"/>
        <v>0</v>
      </c>
      <c r="H41" s="181"/>
      <c r="I41" s="182">
        <f t="shared" si="1"/>
        <v>0</v>
      </c>
      <c r="J41" s="181"/>
      <c r="K41" s="182">
        <f t="shared" si="2"/>
        <v>0</v>
      </c>
      <c r="L41" s="182">
        <v>21</v>
      </c>
      <c r="M41" s="182">
        <f t="shared" si="3"/>
        <v>0</v>
      </c>
      <c r="N41" s="182">
        <v>0</v>
      </c>
      <c r="O41" s="182">
        <f t="shared" si="4"/>
        <v>0</v>
      </c>
      <c r="P41" s="182">
        <v>0</v>
      </c>
      <c r="Q41" s="182">
        <f t="shared" si="5"/>
        <v>0</v>
      </c>
      <c r="R41" s="182"/>
      <c r="S41" s="182" t="s">
        <v>167</v>
      </c>
      <c r="T41" s="183" t="s">
        <v>168</v>
      </c>
      <c r="U41" s="157">
        <v>0</v>
      </c>
      <c r="V41" s="157">
        <f t="shared" si="6"/>
        <v>0</v>
      </c>
      <c r="W41" s="157"/>
      <c r="X41" s="157" t="s">
        <v>310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590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7">
        <v>34</v>
      </c>
      <c r="B42" s="178" t="s">
        <v>637</v>
      </c>
      <c r="C42" s="186" t="s">
        <v>638</v>
      </c>
      <c r="D42" s="179" t="s">
        <v>577</v>
      </c>
      <c r="E42" s="180">
        <v>1</v>
      </c>
      <c r="F42" s="181"/>
      <c r="G42" s="182">
        <f t="shared" si="0"/>
        <v>0</v>
      </c>
      <c r="H42" s="181"/>
      <c r="I42" s="182">
        <f t="shared" si="1"/>
        <v>0</v>
      </c>
      <c r="J42" s="181"/>
      <c r="K42" s="182">
        <f t="shared" si="2"/>
        <v>0</v>
      </c>
      <c r="L42" s="182">
        <v>21</v>
      </c>
      <c r="M42" s="182">
        <f t="shared" si="3"/>
        <v>0</v>
      </c>
      <c r="N42" s="182">
        <v>0</v>
      </c>
      <c r="O42" s="182">
        <f t="shared" si="4"/>
        <v>0</v>
      </c>
      <c r="P42" s="182">
        <v>0</v>
      </c>
      <c r="Q42" s="182">
        <f t="shared" si="5"/>
        <v>0</v>
      </c>
      <c r="R42" s="182"/>
      <c r="S42" s="182" t="s">
        <v>167</v>
      </c>
      <c r="T42" s="183" t="s">
        <v>168</v>
      </c>
      <c r="U42" s="157">
        <v>0</v>
      </c>
      <c r="V42" s="157">
        <f t="shared" si="6"/>
        <v>0</v>
      </c>
      <c r="W42" s="157"/>
      <c r="X42" s="157" t="s">
        <v>310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590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7">
        <v>35</v>
      </c>
      <c r="B43" s="178" t="s">
        <v>86</v>
      </c>
      <c r="C43" s="186" t="s">
        <v>639</v>
      </c>
      <c r="D43" s="179" t="s">
        <v>573</v>
      </c>
      <c r="E43" s="180">
        <v>10</v>
      </c>
      <c r="F43" s="181"/>
      <c r="G43" s="182">
        <f t="shared" si="0"/>
        <v>0</v>
      </c>
      <c r="H43" s="181"/>
      <c r="I43" s="182">
        <f t="shared" si="1"/>
        <v>0</v>
      </c>
      <c r="J43" s="181"/>
      <c r="K43" s="182">
        <f t="shared" si="2"/>
        <v>0</v>
      </c>
      <c r="L43" s="182">
        <v>21</v>
      </c>
      <c r="M43" s="182">
        <f t="shared" si="3"/>
        <v>0</v>
      </c>
      <c r="N43" s="182">
        <v>0</v>
      </c>
      <c r="O43" s="182">
        <f t="shared" si="4"/>
        <v>0</v>
      </c>
      <c r="P43" s="182">
        <v>0</v>
      </c>
      <c r="Q43" s="182">
        <f t="shared" si="5"/>
        <v>0</v>
      </c>
      <c r="R43" s="182"/>
      <c r="S43" s="182" t="s">
        <v>167</v>
      </c>
      <c r="T43" s="183" t="s">
        <v>168</v>
      </c>
      <c r="U43" s="157">
        <v>0</v>
      </c>
      <c r="V43" s="157">
        <f t="shared" si="6"/>
        <v>0</v>
      </c>
      <c r="W43" s="157"/>
      <c r="X43" s="157" t="s">
        <v>310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590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7">
        <v>36</v>
      </c>
      <c r="B44" s="178" t="s">
        <v>640</v>
      </c>
      <c r="C44" s="186" t="s">
        <v>641</v>
      </c>
      <c r="D44" s="179" t="s">
        <v>577</v>
      </c>
      <c r="E44" s="180">
        <v>10</v>
      </c>
      <c r="F44" s="181"/>
      <c r="G44" s="182">
        <f t="shared" si="0"/>
        <v>0</v>
      </c>
      <c r="H44" s="181"/>
      <c r="I44" s="182">
        <f t="shared" si="1"/>
        <v>0</v>
      </c>
      <c r="J44" s="181"/>
      <c r="K44" s="182">
        <f t="shared" si="2"/>
        <v>0</v>
      </c>
      <c r="L44" s="182">
        <v>21</v>
      </c>
      <c r="M44" s="182">
        <f t="shared" si="3"/>
        <v>0</v>
      </c>
      <c r="N44" s="182">
        <v>0</v>
      </c>
      <c r="O44" s="182">
        <f t="shared" si="4"/>
        <v>0</v>
      </c>
      <c r="P44" s="182">
        <v>0</v>
      </c>
      <c r="Q44" s="182">
        <f t="shared" si="5"/>
        <v>0</v>
      </c>
      <c r="R44" s="182"/>
      <c r="S44" s="182" t="s">
        <v>167</v>
      </c>
      <c r="T44" s="183" t="s">
        <v>168</v>
      </c>
      <c r="U44" s="157">
        <v>0</v>
      </c>
      <c r="V44" s="157">
        <f t="shared" si="6"/>
        <v>0</v>
      </c>
      <c r="W44" s="157"/>
      <c r="X44" s="157" t="s">
        <v>310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590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7">
        <v>37</v>
      </c>
      <c r="B45" s="178" t="s">
        <v>642</v>
      </c>
      <c r="C45" s="186" t="s">
        <v>643</v>
      </c>
      <c r="D45" s="179" t="s">
        <v>577</v>
      </c>
      <c r="E45" s="180">
        <v>5</v>
      </c>
      <c r="F45" s="181"/>
      <c r="G45" s="182">
        <f t="shared" si="0"/>
        <v>0</v>
      </c>
      <c r="H45" s="181"/>
      <c r="I45" s="182">
        <f t="shared" si="1"/>
        <v>0</v>
      </c>
      <c r="J45" s="181"/>
      <c r="K45" s="182">
        <f t="shared" si="2"/>
        <v>0</v>
      </c>
      <c r="L45" s="182">
        <v>21</v>
      </c>
      <c r="M45" s="182">
        <f t="shared" si="3"/>
        <v>0</v>
      </c>
      <c r="N45" s="182">
        <v>0</v>
      </c>
      <c r="O45" s="182">
        <f t="shared" si="4"/>
        <v>0</v>
      </c>
      <c r="P45" s="182">
        <v>0</v>
      </c>
      <c r="Q45" s="182">
        <f t="shared" si="5"/>
        <v>0</v>
      </c>
      <c r="R45" s="182"/>
      <c r="S45" s="182" t="s">
        <v>167</v>
      </c>
      <c r="T45" s="183" t="s">
        <v>168</v>
      </c>
      <c r="U45" s="157">
        <v>0</v>
      </c>
      <c r="V45" s="157">
        <f t="shared" si="6"/>
        <v>0</v>
      </c>
      <c r="W45" s="157"/>
      <c r="X45" s="157" t="s">
        <v>310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590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7">
        <v>38</v>
      </c>
      <c r="B46" s="178" t="s">
        <v>644</v>
      </c>
      <c r="C46" s="186" t="s">
        <v>645</v>
      </c>
      <c r="D46" s="179" t="s">
        <v>577</v>
      </c>
      <c r="E46" s="180">
        <v>3</v>
      </c>
      <c r="F46" s="181"/>
      <c r="G46" s="182">
        <f t="shared" si="0"/>
        <v>0</v>
      </c>
      <c r="H46" s="181"/>
      <c r="I46" s="182">
        <f t="shared" si="1"/>
        <v>0</v>
      </c>
      <c r="J46" s="181"/>
      <c r="K46" s="182">
        <f t="shared" si="2"/>
        <v>0</v>
      </c>
      <c r="L46" s="182">
        <v>21</v>
      </c>
      <c r="M46" s="182">
        <f t="shared" si="3"/>
        <v>0</v>
      </c>
      <c r="N46" s="182">
        <v>0</v>
      </c>
      <c r="O46" s="182">
        <f t="shared" si="4"/>
        <v>0</v>
      </c>
      <c r="P46" s="182">
        <v>0</v>
      </c>
      <c r="Q46" s="182">
        <f t="shared" si="5"/>
        <v>0</v>
      </c>
      <c r="R46" s="182"/>
      <c r="S46" s="182" t="s">
        <v>167</v>
      </c>
      <c r="T46" s="183" t="s">
        <v>168</v>
      </c>
      <c r="U46" s="157">
        <v>0</v>
      </c>
      <c r="V46" s="157">
        <f t="shared" si="6"/>
        <v>0</v>
      </c>
      <c r="W46" s="157"/>
      <c r="X46" s="157" t="s">
        <v>310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590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7">
        <v>39</v>
      </c>
      <c r="B47" s="178" t="s">
        <v>646</v>
      </c>
      <c r="C47" s="186" t="s">
        <v>647</v>
      </c>
      <c r="D47" s="179" t="s">
        <v>648</v>
      </c>
      <c r="E47" s="180">
        <v>1</v>
      </c>
      <c r="F47" s="181"/>
      <c r="G47" s="182">
        <f t="shared" si="0"/>
        <v>0</v>
      </c>
      <c r="H47" s="181"/>
      <c r="I47" s="182">
        <f t="shared" si="1"/>
        <v>0</v>
      </c>
      <c r="J47" s="181"/>
      <c r="K47" s="182">
        <f t="shared" si="2"/>
        <v>0</v>
      </c>
      <c r="L47" s="182">
        <v>21</v>
      </c>
      <c r="M47" s="182">
        <f t="shared" si="3"/>
        <v>0</v>
      </c>
      <c r="N47" s="182">
        <v>0</v>
      </c>
      <c r="O47" s="182">
        <f t="shared" si="4"/>
        <v>0</v>
      </c>
      <c r="P47" s="182">
        <v>0</v>
      </c>
      <c r="Q47" s="182">
        <f t="shared" si="5"/>
        <v>0</v>
      </c>
      <c r="R47" s="182"/>
      <c r="S47" s="182" t="s">
        <v>167</v>
      </c>
      <c r="T47" s="183" t="s">
        <v>168</v>
      </c>
      <c r="U47" s="157">
        <v>0</v>
      </c>
      <c r="V47" s="157">
        <f t="shared" si="6"/>
        <v>0</v>
      </c>
      <c r="W47" s="157"/>
      <c r="X47" s="157" t="s">
        <v>310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590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7">
        <v>40</v>
      </c>
      <c r="B48" s="178" t="s">
        <v>88</v>
      </c>
      <c r="C48" s="186" t="s">
        <v>649</v>
      </c>
      <c r="D48" s="179" t="s">
        <v>573</v>
      </c>
      <c r="E48" s="180">
        <v>10</v>
      </c>
      <c r="F48" s="181"/>
      <c r="G48" s="182">
        <f t="shared" si="0"/>
        <v>0</v>
      </c>
      <c r="H48" s="181"/>
      <c r="I48" s="182">
        <f t="shared" si="1"/>
        <v>0</v>
      </c>
      <c r="J48" s="181"/>
      <c r="K48" s="182">
        <f t="shared" si="2"/>
        <v>0</v>
      </c>
      <c r="L48" s="182">
        <v>21</v>
      </c>
      <c r="M48" s="182">
        <f t="shared" si="3"/>
        <v>0</v>
      </c>
      <c r="N48" s="182">
        <v>0</v>
      </c>
      <c r="O48" s="182">
        <f t="shared" si="4"/>
        <v>0</v>
      </c>
      <c r="P48" s="182">
        <v>0</v>
      </c>
      <c r="Q48" s="182">
        <f t="shared" si="5"/>
        <v>0</v>
      </c>
      <c r="R48" s="182"/>
      <c r="S48" s="182" t="s">
        <v>167</v>
      </c>
      <c r="T48" s="183" t="s">
        <v>168</v>
      </c>
      <c r="U48" s="157">
        <v>0</v>
      </c>
      <c r="V48" s="157">
        <f t="shared" si="6"/>
        <v>0</v>
      </c>
      <c r="W48" s="157"/>
      <c r="X48" s="157" t="s">
        <v>310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590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7">
        <v>41</v>
      </c>
      <c r="B49" s="178" t="s">
        <v>650</v>
      </c>
      <c r="C49" s="186" t="s">
        <v>651</v>
      </c>
      <c r="D49" s="179" t="s">
        <v>573</v>
      </c>
      <c r="E49" s="180">
        <v>20</v>
      </c>
      <c r="F49" s="181"/>
      <c r="G49" s="182">
        <f t="shared" si="0"/>
        <v>0</v>
      </c>
      <c r="H49" s="181"/>
      <c r="I49" s="182">
        <f t="shared" si="1"/>
        <v>0</v>
      </c>
      <c r="J49" s="181"/>
      <c r="K49" s="182">
        <f t="shared" si="2"/>
        <v>0</v>
      </c>
      <c r="L49" s="182">
        <v>21</v>
      </c>
      <c r="M49" s="182">
        <f t="shared" si="3"/>
        <v>0</v>
      </c>
      <c r="N49" s="182">
        <v>0</v>
      </c>
      <c r="O49" s="182">
        <f t="shared" si="4"/>
        <v>0</v>
      </c>
      <c r="P49" s="182">
        <v>0</v>
      </c>
      <c r="Q49" s="182">
        <f t="shared" si="5"/>
        <v>0</v>
      </c>
      <c r="R49" s="182"/>
      <c r="S49" s="182" t="s">
        <v>167</v>
      </c>
      <c r="T49" s="183" t="s">
        <v>168</v>
      </c>
      <c r="U49" s="157">
        <v>0</v>
      </c>
      <c r="V49" s="157">
        <f t="shared" si="6"/>
        <v>0</v>
      </c>
      <c r="W49" s="157"/>
      <c r="X49" s="157" t="s">
        <v>310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590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0" t="s">
        <v>162</v>
      </c>
      <c r="B50" s="161" t="s">
        <v>63</v>
      </c>
      <c r="C50" s="185" t="s">
        <v>64</v>
      </c>
      <c r="D50" s="162"/>
      <c r="E50" s="163"/>
      <c r="F50" s="164"/>
      <c r="G50" s="164">
        <f>SUMIF(AG51:AG53,"&lt;&gt;NOR",G51:G53)</f>
        <v>0</v>
      </c>
      <c r="H50" s="164"/>
      <c r="I50" s="164">
        <f>SUM(I51:I53)</f>
        <v>0</v>
      </c>
      <c r="J50" s="164"/>
      <c r="K50" s="164">
        <f>SUM(K51:K53)</f>
        <v>0</v>
      </c>
      <c r="L50" s="164"/>
      <c r="M50" s="164">
        <f>SUM(M51:M53)</f>
        <v>0</v>
      </c>
      <c r="N50" s="164"/>
      <c r="O50" s="164">
        <f>SUM(O51:O53)</f>
        <v>0</v>
      </c>
      <c r="P50" s="164"/>
      <c r="Q50" s="164">
        <f>SUM(Q51:Q53)</f>
        <v>0</v>
      </c>
      <c r="R50" s="164"/>
      <c r="S50" s="164"/>
      <c r="T50" s="165"/>
      <c r="U50" s="159"/>
      <c r="V50" s="159">
        <f>SUM(V51:V53)</f>
        <v>0</v>
      </c>
      <c r="W50" s="159"/>
      <c r="X50" s="159"/>
      <c r="AG50" t="s">
        <v>163</v>
      </c>
    </row>
    <row r="51" spans="1:60" ht="22.5" outlineLevel="1" x14ac:dyDescent="0.2">
      <c r="A51" s="177">
        <v>42</v>
      </c>
      <c r="B51" s="178" t="s">
        <v>652</v>
      </c>
      <c r="C51" s="186" t="s">
        <v>653</v>
      </c>
      <c r="D51" s="179" t="s">
        <v>577</v>
      </c>
      <c r="E51" s="180">
        <v>2</v>
      </c>
      <c r="F51" s="181"/>
      <c r="G51" s="182">
        <f>ROUND(E51*F51,2)</f>
        <v>0</v>
      </c>
      <c r="H51" s="181"/>
      <c r="I51" s="182">
        <f>ROUND(E51*H51,2)</f>
        <v>0</v>
      </c>
      <c r="J51" s="181"/>
      <c r="K51" s="182">
        <f>ROUND(E51*J51,2)</f>
        <v>0</v>
      </c>
      <c r="L51" s="182">
        <v>21</v>
      </c>
      <c r="M51" s="182">
        <f>G51*(1+L51/100)</f>
        <v>0</v>
      </c>
      <c r="N51" s="182">
        <v>0</v>
      </c>
      <c r="O51" s="182">
        <f>ROUND(E51*N51,2)</f>
        <v>0</v>
      </c>
      <c r="P51" s="182">
        <v>0</v>
      </c>
      <c r="Q51" s="182">
        <f>ROUND(E51*P51,2)</f>
        <v>0</v>
      </c>
      <c r="R51" s="182"/>
      <c r="S51" s="182" t="s">
        <v>167</v>
      </c>
      <c r="T51" s="183" t="s">
        <v>168</v>
      </c>
      <c r="U51" s="157">
        <v>0</v>
      </c>
      <c r="V51" s="157">
        <f>ROUND(E51*U51,2)</f>
        <v>0</v>
      </c>
      <c r="W51" s="157"/>
      <c r="X51" s="157" t="s">
        <v>310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590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7">
        <v>43</v>
      </c>
      <c r="B52" s="178" t="s">
        <v>654</v>
      </c>
      <c r="C52" s="186" t="s">
        <v>655</v>
      </c>
      <c r="D52" s="179" t="s">
        <v>577</v>
      </c>
      <c r="E52" s="180">
        <v>4</v>
      </c>
      <c r="F52" s="181"/>
      <c r="G52" s="182">
        <f>ROUND(E52*F52,2)</f>
        <v>0</v>
      </c>
      <c r="H52" s="181"/>
      <c r="I52" s="182">
        <f>ROUND(E52*H52,2)</f>
        <v>0</v>
      </c>
      <c r="J52" s="181"/>
      <c r="K52" s="182">
        <f>ROUND(E52*J52,2)</f>
        <v>0</v>
      </c>
      <c r="L52" s="182">
        <v>21</v>
      </c>
      <c r="M52" s="182">
        <f>G52*(1+L52/100)</f>
        <v>0</v>
      </c>
      <c r="N52" s="182">
        <v>0</v>
      </c>
      <c r="O52" s="182">
        <f>ROUND(E52*N52,2)</f>
        <v>0</v>
      </c>
      <c r="P52" s="182">
        <v>0</v>
      </c>
      <c r="Q52" s="182">
        <f>ROUND(E52*P52,2)</f>
        <v>0</v>
      </c>
      <c r="R52" s="182"/>
      <c r="S52" s="182" t="s">
        <v>167</v>
      </c>
      <c r="T52" s="183" t="s">
        <v>168</v>
      </c>
      <c r="U52" s="157">
        <v>0</v>
      </c>
      <c r="V52" s="157">
        <f>ROUND(E52*U52,2)</f>
        <v>0</v>
      </c>
      <c r="W52" s="157"/>
      <c r="X52" s="157" t="s">
        <v>310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590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7">
        <v>44</v>
      </c>
      <c r="B53" s="178" t="s">
        <v>656</v>
      </c>
      <c r="C53" s="186" t="s">
        <v>657</v>
      </c>
      <c r="D53" s="179" t="s">
        <v>577</v>
      </c>
      <c r="E53" s="180">
        <v>3</v>
      </c>
      <c r="F53" s="181"/>
      <c r="G53" s="182">
        <f>ROUND(E53*F53,2)</f>
        <v>0</v>
      </c>
      <c r="H53" s="181"/>
      <c r="I53" s="182">
        <f>ROUND(E53*H53,2)</f>
        <v>0</v>
      </c>
      <c r="J53" s="181"/>
      <c r="K53" s="182">
        <f>ROUND(E53*J53,2)</f>
        <v>0</v>
      </c>
      <c r="L53" s="182">
        <v>21</v>
      </c>
      <c r="M53" s="182">
        <f>G53*(1+L53/100)</f>
        <v>0</v>
      </c>
      <c r="N53" s="182">
        <v>0</v>
      </c>
      <c r="O53" s="182">
        <f>ROUND(E53*N53,2)</f>
        <v>0</v>
      </c>
      <c r="P53" s="182">
        <v>0</v>
      </c>
      <c r="Q53" s="182">
        <f>ROUND(E53*P53,2)</f>
        <v>0</v>
      </c>
      <c r="R53" s="182"/>
      <c r="S53" s="182" t="s">
        <v>167</v>
      </c>
      <c r="T53" s="183" t="s">
        <v>168</v>
      </c>
      <c r="U53" s="157">
        <v>0</v>
      </c>
      <c r="V53" s="157">
        <f>ROUND(E53*U53,2)</f>
        <v>0</v>
      </c>
      <c r="W53" s="157"/>
      <c r="X53" s="157" t="s">
        <v>310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590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0" t="s">
        <v>162</v>
      </c>
      <c r="B54" s="161" t="s">
        <v>66</v>
      </c>
      <c r="C54" s="185" t="s">
        <v>67</v>
      </c>
      <c r="D54" s="162"/>
      <c r="E54" s="163"/>
      <c r="F54" s="164"/>
      <c r="G54" s="164">
        <f>SUMIF(AG55:AG58,"&lt;&gt;NOR",G55:G58)</f>
        <v>0</v>
      </c>
      <c r="H54" s="164"/>
      <c r="I54" s="164">
        <f>SUM(I55:I58)</f>
        <v>0</v>
      </c>
      <c r="J54" s="164"/>
      <c r="K54" s="164">
        <f>SUM(K55:K58)</f>
        <v>0</v>
      </c>
      <c r="L54" s="164"/>
      <c r="M54" s="164">
        <f>SUM(M55:M58)</f>
        <v>0</v>
      </c>
      <c r="N54" s="164"/>
      <c r="O54" s="164">
        <f>SUM(O55:O58)</f>
        <v>0</v>
      </c>
      <c r="P54" s="164"/>
      <c r="Q54" s="164">
        <f>SUM(Q55:Q58)</f>
        <v>0</v>
      </c>
      <c r="R54" s="164"/>
      <c r="S54" s="164"/>
      <c r="T54" s="165"/>
      <c r="U54" s="159"/>
      <c r="V54" s="159">
        <f>SUM(V55:V58)</f>
        <v>0</v>
      </c>
      <c r="W54" s="159"/>
      <c r="X54" s="159"/>
      <c r="AG54" t="s">
        <v>163</v>
      </c>
    </row>
    <row r="55" spans="1:60" outlineLevel="1" x14ac:dyDescent="0.2">
      <c r="A55" s="177">
        <v>45</v>
      </c>
      <c r="B55" s="178" t="s">
        <v>82</v>
      </c>
      <c r="C55" s="186" t="s">
        <v>658</v>
      </c>
      <c r="D55" s="179" t="s">
        <v>577</v>
      </c>
      <c r="E55" s="180">
        <v>9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82">
        <v>0</v>
      </c>
      <c r="O55" s="182">
        <f>ROUND(E55*N55,2)</f>
        <v>0</v>
      </c>
      <c r="P55" s="182">
        <v>0</v>
      </c>
      <c r="Q55" s="182">
        <f>ROUND(E55*P55,2)</f>
        <v>0</v>
      </c>
      <c r="R55" s="182"/>
      <c r="S55" s="182" t="s">
        <v>167</v>
      </c>
      <c r="T55" s="183" t="s">
        <v>168</v>
      </c>
      <c r="U55" s="157">
        <v>0</v>
      </c>
      <c r="V55" s="157">
        <f>ROUND(E55*U55,2)</f>
        <v>0</v>
      </c>
      <c r="W55" s="157"/>
      <c r="X55" s="157" t="s">
        <v>192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574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7">
        <v>46</v>
      </c>
      <c r="B56" s="178" t="s">
        <v>86</v>
      </c>
      <c r="C56" s="186" t="s">
        <v>659</v>
      </c>
      <c r="D56" s="179" t="s">
        <v>648</v>
      </c>
      <c r="E56" s="180">
        <v>1</v>
      </c>
      <c r="F56" s="181"/>
      <c r="G56" s="182">
        <f>ROUND(E56*F56,2)</f>
        <v>0</v>
      </c>
      <c r="H56" s="181"/>
      <c r="I56" s="182">
        <f>ROUND(E56*H56,2)</f>
        <v>0</v>
      </c>
      <c r="J56" s="181"/>
      <c r="K56" s="182">
        <f>ROUND(E56*J56,2)</f>
        <v>0</v>
      </c>
      <c r="L56" s="182">
        <v>21</v>
      </c>
      <c r="M56" s="182">
        <f>G56*(1+L56/100)</f>
        <v>0</v>
      </c>
      <c r="N56" s="182">
        <v>0</v>
      </c>
      <c r="O56" s="182">
        <f>ROUND(E56*N56,2)</f>
        <v>0</v>
      </c>
      <c r="P56" s="182">
        <v>0</v>
      </c>
      <c r="Q56" s="182">
        <f>ROUND(E56*P56,2)</f>
        <v>0</v>
      </c>
      <c r="R56" s="182"/>
      <c r="S56" s="182" t="s">
        <v>167</v>
      </c>
      <c r="T56" s="183" t="s">
        <v>168</v>
      </c>
      <c r="U56" s="157">
        <v>0</v>
      </c>
      <c r="V56" s="157">
        <f>ROUND(E56*U56,2)</f>
        <v>0</v>
      </c>
      <c r="W56" s="157"/>
      <c r="X56" s="157" t="s">
        <v>192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574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7">
        <v>47</v>
      </c>
      <c r="B57" s="178" t="s">
        <v>80</v>
      </c>
      <c r="C57" s="186" t="s">
        <v>660</v>
      </c>
      <c r="D57" s="179" t="s">
        <v>648</v>
      </c>
      <c r="E57" s="180">
        <v>1</v>
      </c>
      <c r="F57" s="181"/>
      <c r="G57" s="182">
        <f>ROUND(E57*F57,2)</f>
        <v>0</v>
      </c>
      <c r="H57" s="181"/>
      <c r="I57" s="182">
        <f>ROUND(E57*H57,2)</f>
        <v>0</v>
      </c>
      <c r="J57" s="181"/>
      <c r="K57" s="182">
        <f>ROUND(E57*J57,2)</f>
        <v>0</v>
      </c>
      <c r="L57" s="182">
        <v>21</v>
      </c>
      <c r="M57" s="182">
        <f>G57*(1+L57/100)</f>
        <v>0</v>
      </c>
      <c r="N57" s="182">
        <v>0</v>
      </c>
      <c r="O57" s="182">
        <f>ROUND(E57*N57,2)</f>
        <v>0</v>
      </c>
      <c r="P57" s="182">
        <v>0</v>
      </c>
      <c r="Q57" s="182">
        <f>ROUND(E57*P57,2)</f>
        <v>0</v>
      </c>
      <c r="R57" s="182"/>
      <c r="S57" s="182" t="s">
        <v>167</v>
      </c>
      <c r="T57" s="183" t="s">
        <v>168</v>
      </c>
      <c r="U57" s="157">
        <v>0</v>
      </c>
      <c r="V57" s="157">
        <f>ROUND(E57*U57,2)</f>
        <v>0</v>
      </c>
      <c r="W57" s="157"/>
      <c r="X57" s="157" t="s">
        <v>661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662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7">
        <v>48</v>
      </c>
      <c r="B58" s="178" t="s">
        <v>84</v>
      </c>
      <c r="C58" s="186" t="s">
        <v>663</v>
      </c>
      <c r="D58" s="179" t="s">
        <v>648</v>
      </c>
      <c r="E58" s="180">
        <v>1</v>
      </c>
      <c r="F58" s="181"/>
      <c r="G58" s="182">
        <f>ROUND(E58*F58,2)</f>
        <v>0</v>
      </c>
      <c r="H58" s="181"/>
      <c r="I58" s="182">
        <f>ROUND(E58*H58,2)</f>
        <v>0</v>
      </c>
      <c r="J58" s="181"/>
      <c r="K58" s="182">
        <f>ROUND(E58*J58,2)</f>
        <v>0</v>
      </c>
      <c r="L58" s="182">
        <v>21</v>
      </c>
      <c r="M58" s="182">
        <f>G58*(1+L58/100)</f>
        <v>0</v>
      </c>
      <c r="N58" s="182">
        <v>0</v>
      </c>
      <c r="O58" s="182">
        <f>ROUND(E58*N58,2)</f>
        <v>0</v>
      </c>
      <c r="P58" s="182">
        <v>0</v>
      </c>
      <c r="Q58" s="182">
        <f>ROUND(E58*P58,2)</f>
        <v>0</v>
      </c>
      <c r="R58" s="182"/>
      <c r="S58" s="182" t="s">
        <v>167</v>
      </c>
      <c r="T58" s="183" t="s">
        <v>168</v>
      </c>
      <c r="U58" s="157">
        <v>0</v>
      </c>
      <c r="V58" s="157">
        <f>ROUND(E58*U58,2)</f>
        <v>0</v>
      </c>
      <c r="W58" s="157"/>
      <c r="X58" s="157" t="s">
        <v>661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662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50" t="s">
        <v>162</v>
      </c>
      <c r="B59" s="151" t="s">
        <v>68</v>
      </c>
      <c r="C59" s="189" t="s">
        <v>69</v>
      </c>
      <c r="D59" s="166"/>
      <c r="E59" s="167"/>
      <c r="F59" s="168"/>
      <c r="G59" s="168">
        <f>SUMIF(AG60:AG63,"&lt;&gt;NOR",G60:G63)</f>
        <v>0</v>
      </c>
      <c r="H59" s="168"/>
      <c r="I59" s="168">
        <f>SUM(I60:I63)</f>
        <v>0</v>
      </c>
      <c r="J59" s="168"/>
      <c r="K59" s="168">
        <f>SUM(K60:K63)</f>
        <v>0</v>
      </c>
      <c r="L59" s="168"/>
      <c r="M59" s="168">
        <f>SUM(M60:M63)</f>
        <v>0</v>
      </c>
      <c r="N59" s="168"/>
      <c r="O59" s="168">
        <f>SUM(O60:O63)</f>
        <v>0</v>
      </c>
      <c r="P59" s="168"/>
      <c r="Q59" s="168">
        <f>SUM(Q60:Q63)</f>
        <v>0</v>
      </c>
      <c r="R59" s="168"/>
      <c r="S59" s="168"/>
      <c r="T59" s="169"/>
      <c r="U59" s="159"/>
      <c r="V59" s="159">
        <f>SUM(V60:V63)</f>
        <v>0</v>
      </c>
      <c r="W59" s="159"/>
      <c r="X59" s="159"/>
      <c r="AG59" t="s">
        <v>163</v>
      </c>
    </row>
    <row r="60" spans="1:60" outlineLevel="1" x14ac:dyDescent="0.2">
      <c r="A60" s="154"/>
      <c r="B60" s="155"/>
      <c r="C60" s="264" t="s">
        <v>664</v>
      </c>
      <c r="D60" s="265"/>
      <c r="E60" s="265"/>
      <c r="F60" s="265"/>
      <c r="G60" s="265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209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7">
        <v>49</v>
      </c>
      <c r="B61" s="178" t="s">
        <v>80</v>
      </c>
      <c r="C61" s="186" t="s">
        <v>664</v>
      </c>
      <c r="D61" s="179" t="s">
        <v>577</v>
      </c>
      <c r="E61" s="180">
        <v>1</v>
      </c>
      <c r="F61" s="181"/>
      <c r="G61" s="182">
        <f>ROUND(E61*F61,2)</f>
        <v>0</v>
      </c>
      <c r="H61" s="181"/>
      <c r="I61" s="182">
        <f>ROUND(E61*H61,2)</f>
        <v>0</v>
      </c>
      <c r="J61" s="181"/>
      <c r="K61" s="182">
        <f>ROUND(E61*J61,2)</f>
        <v>0</v>
      </c>
      <c r="L61" s="182">
        <v>21</v>
      </c>
      <c r="M61" s="182">
        <f>G61*(1+L61/100)</f>
        <v>0</v>
      </c>
      <c r="N61" s="182">
        <v>0</v>
      </c>
      <c r="O61" s="182">
        <f>ROUND(E61*N61,2)</f>
        <v>0</v>
      </c>
      <c r="P61" s="182">
        <v>0</v>
      </c>
      <c r="Q61" s="182">
        <f>ROUND(E61*P61,2)</f>
        <v>0</v>
      </c>
      <c r="R61" s="182"/>
      <c r="S61" s="182" t="s">
        <v>167</v>
      </c>
      <c r="T61" s="183" t="s">
        <v>168</v>
      </c>
      <c r="U61" s="157">
        <v>0</v>
      </c>
      <c r="V61" s="157">
        <f>ROUND(E61*U61,2)</f>
        <v>0</v>
      </c>
      <c r="W61" s="157"/>
      <c r="X61" s="157" t="s">
        <v>661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662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7">
        <v>50</v>
      </c>
      <c r="B62" s="178" t="s">
        <v>82</v>
      </c>
      <c r="C62" s="186" t="s">
        <v>665</v>
      </c>
      <c r="D62" s="179" t="s">
        <v>577</v>
      </c>
      <c r="E62" s="180">
        <v>1</v>
      </c>
      <c r="F62" s="181"/>
      <c r="G62" s="182">
        <f>ROUND(E62*F62,2)</f>
        <v>0</v>
      </c>
      <c r="H62" s="181"/>
      <c r="I62" s="182">
        <f>ROUND(E62*H62,2)</f>
        <v>0</v>
      </c>
      <c r="J62" s="181"/>
      <c r="K62" s="182">
        <f>ROUND(E62*J62,2)</f>
        <v>0</v>
      </c>
      <c r="L62" s="182">
        <v>21</v>
      </c>
      <c r="M62" s="182">
        <f>G62*(1+L62/100)</f>
        <v>0</v>
      </c>
      <c r="N62" s="182">
        <v>0</v>
      </c>
      <c r="O62" s="182">
        <f>ROUND(E62*N62,2)</f>
        <v>0</v>
      </c>
      <c r="P62" s="182">
        <v>0</v>
      </c>
      <c r="Q62" s="182">
        <f>ROUND(E62*P62,2)</f>
        <v>0</v>
      </c>
      <c r="R62" s="182"/>
      <c r="S62" s="182" t="s">
        <v>167</v>
      </c>
      <c r="T62" s="183" t="s">
        <v>168</v>
      </c>
      <c r="U62" s="157">
        <v>0</v>
      </c>
      <c r="V62" s="157">
        <f>ROUND(E62*U62,2)</f>
        <v>0</v>
      </c>
      <c r="W62" s="157"/>
      <c r="X62" s="157" t="s">
        <v>661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662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7">
        <v>51</v>
      </c>
      <c r="B63" s="178" t="s">
        <v>84</v>
      </c>
      <c r="C63" s="186" t="s">
        <v>666</v>
      </c>
      <c r="D63" s="179" t="s">
        <v>577</v>
      </c>
      <c r="E63" s="180">
        <v>3</v>
      </c>
      <c r="F63" s="181"/>
      <c r="G63" s="182">
        <f>ROUND(E63*F63,2)</f>
        <v>0</v>
      </c>
      <c r="H63" s="181"/>
      <c r="I63" s="182">
        <f>ROUND(E63*H63,2)</f>
        <v>0</v>
      </c>
      <c r="J63" s="181"/>
      <c r="K63" s="182">
        <f>ROUND(E63*J63,2)</f>
        <v>0</v>
      </c>
      <c r="L63" s="182">
        <v>21</v>
      </c>
      <c r="M63" s="182">
        <f>G63*(1+L63/100)</f>
        <v>0</v>
      </c>
      <c r="N63" s="182">
        <v>0</v>
      </c>
      <c r="O63" s="182">
        <f>ROUND(E63*N63,2)</f>
        <v>0</v>
      </c>
      <c r="P63" s="182">
        <v>0</v>
      </c>
      <c r="Q63" s="182">
        <f>ROUND(E63*P63,2)</f>
        <v>0</v>
      </c>
      <c r="R63" s="182"/>
      <c r="S63" s="182" t="s">
        <v>167</v>
      </c>
      <c r="T63" s="183" t="s">
        <v>168</v>
      </c>
      <c r="U63" s="157">
        <v>0</v>
      </c>
      <c r="V63" s="157">
        <f>ROUND(E63*U63,2)</f>
        <v>0</v>
      </c>
      <c r="W63" s="157"/>
      <c r="X63" s="157" t="s">
        <v>661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662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50" t="s">
        <v>162</v>
      </c>
      <c r="B64" s="151" t="s">
        <v>70</v>
      </c>
      <c r="C64" s="189" t="s">
        <v>71</v>
      </c>
      <c r="D64" s="166"/>
      <c r="E64" s="167"/>
      <c r="F64" s="168"/>
      <c r="G64" s="168">
        <f>SUMIF(AG65:AG77,"&lt;&gt;NOR",G65:G77)</f>
        <v>0</v>
      </c>
      <c r="H64" s="168"/>
      <c r="I64" s="168">
        <f>SUM(I65:I77)</f>
        <v>0</v>
      </c>
      <c r="J64" s="168"/>
      <c r="K64" s="168">
        <f>SUM(K65:K77)</f>
        <v>0</v>
      </c>
      <c r="L64" s="168"/>
      <c r="M64" s="168">
        <f>SUM(M65:M77)</f>
        <v>0</v>
      </c>
      <c r="N64" s="168"/>
      <c r="O64" s="168">
        <f>SUM(O65:O77)</f>
        <v>0</v>
      </c>
      <c r="P64" s="168"/>
      <c r="Q64" s="168">
        <f>SUM(Q65:Q77)</f>
        <v>0</v>
      </c>
      <c r="R64" s="168"/>
      <c r="S64" s="168"/>
      <c r="T64" s="169"/>
      <c r="U64" s="159"/>
      <c r="V64" s="159">
        <f>SUM(V65:V77)</f>
        <v>0</v>
      </c>
      <c r="W64" s="159"/>
      <c r="X64" s="159"/>
      <c r="AG64" t="s">
        <v>163</v>
      </c>
    </row>
    <row r="65" spans="1:60" outlineLevel="1" x14ac:dyDescent="0.2">
      <c r="A65" s="154"/>
      <c r="B65" s="155"/>
      <c r="C65" s="264" t="s">
        <v>667</v>
      </c>
      <c r="D65" s="265"/>
      <c r="E65" s="265"/>
      <c r="F65" s="265"/>
      <c r="G65" s="265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209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7">
        <v>52</v>
      </c>
      <c r="B66" s="178" t="s">
        <v>80</v>
      </c>
      <c r="C66" s="186" t="s">
        <v>667</v>
      </c>
      <c r="D66" s="179" t="s">
        <v>577</v>
      </c>
      <c r="E66" s="180">
        <v>1</v>
      </c>
      <c r="F66" s="181"/>
      <c r="G66" s="182">
        <f t="shared" ref="G66:G77" si="7">ROUND(E66*F66,2)</f>
        <v>0</v>
      </c>
      <c r="H66" s="181"/>
      <c r="I66" s="182">
        <f t="shared" ref="I66:I77" si="8">ROUND(E66*H66,2)</f>
        <v>0</v>
      </c>
      <c r="J66" s="181"/>
      <c r="K66" s="182">
        <f t="shared" ref="K66:K77" si="9">ROUND(E66*J66,2)</f>
        <v>0</v>
      </c>
      <c r="L66" s="182">
        <v>21</v>
      </c>
      <c r="M66" s="182">
        <f t="shared" ref="M66:M77" si="10">G66*(1+L66/100)</f>
        <v>0</v>
      </c>
      <c r="N66" s="182">
        <v>0</v>
      </c>
      <c r="O66" s="182">
        <f t="shared" ref="O66:O77" si="11">ROUND(E66*N66,2)</f>
        <v>0</v>
      </c>
      <c r="P66" s="182">
        <v>0</v>
      </c>
      <c r="Q66" s="182">
        <f t="shared" ref="Q66:Q77" si="12">ROUND(E66*P66,2)</f>
        <v>0</v>
      </c>
      <c r="R66" s="182"/>
      <c r="S66" s="182" t="s">
        <v>167</v>
      </c>
      <c r="T66" s="183" t="s">
        <v>168</v>
      </c>
      <c r="U66" s="157">
        <v>0</v>
      </c>
      <c r="V66" s="157">
        <f t="shared" ref="V66:V77" si="13">ROUND(E66*U66,2)</f>
        <v>0</v>
      </c>
      <c r="W66" s="157"/>
      <c r="X66" s="157" t="s">
        <v>661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662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7">
        <v>53</v>
      </c>
      <c r="B67" s="178" t="s">
        <v>591</v>
      </c>
      <c r="C67" s="186" t="s">
        <v>668</v>
      </c>
      <c r="D67" s="179" t="s">
        <v>577</v>
      </c>
      <c r="E67" s="180">
        <v>1</v>
      </c>
      <c r="F67" s="181"/>
      <c r="G67" s="182">
        <f t="shared" si="7"/>
        <v>0</v>
      </c>
      <c r="H67" s="181"/>
      <c r="I67" s="182">
        <f t="shared" si="8"/>
        <v>0</v>
      </c>
      <c r="J67" s="181"/>
      <c r="K67" s="182">
        <f t="shared" si="9"/>
        <v>0</v>
      </c>
      <c r="L67" s="182">
        <v>21</v>
      </c>
      <c r="M67" s="182">
        <f t="shared" si="10"/>
        <v>0</v>
      </c>
      <c r="N67" s="182">
        <v>0</v>
      </c>
      <c r="O67" s="182">
        <f t="shared" si="11"/>
        <v>0</v>
      </c>
      <c r="P67" s="182">
        <v>0</v>
      </c>
      <c r="Q67" s="182">
        <f t="shared" si="12"/>
        <v>0</v>
      </c>
      <c r="R67" s="182"/>
      <c r="S67" s="182" t="s">
        <v>167</v>
      </c>
      <c r="T67" s="183" t="s">
        <v>168</v>
      </c>
      <c r="U67" s="157">
        <v>0</v>
      </c>
      <c r="V67" s="157">
        <f t="shared" si="13"/>
        <v>0</v>
      </c>
      <c r="W67" s="157"/>
      <c r="X67" s="157" t="s">
        <v>661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662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7">
        <v>54</v>
      </c>
      <c r="B68" s="178" t="s">
        <v>593</v>
      </c>
      <c r="C68" s="186" t="s">
        <v>669</v>
      </c>
      <c r="D68" s="179" t="s">
        <v>577</v>
      </c>
      <c r="E68" s="180">
        <v>1</v>
      </c>
      <c r="F68" s="181"/>
      <c r="G68" s="182">
        <f t="shared" si="7"/>
        <v>0</v>
      </c>
      <c r="H68" s="181"/>
      <c r="I68" s="182">
        <f t="shared" si="8"/>
        <v>0</v>
      </c>
      <c r="J68" s="181"/>
      <c r="K68" s="182">
        <f t="shared" si="9"/>
        <v>0</v>
      </c>
      <c r="L68" s="182">
        <v>21</v>
      </c>
      <c r="M68" s="182">
        <f t="shared" si="10"/>
        <v>0</v>
      </c>
      <c r="N68" s="182">
        <v>0</v>
      </c>
      <c r="O68" s="182">
        <f t="shared" si="11"/>
        <v>0</v>
      </c>
      <c r="P68" s="182">
        <v>0</v>
      </c>
      <c r="Q68" s="182">
        <f t="shared" si="12"/>
        <v>0</v>
      </c>
      <c r="R68" s="182"/>
      <c r="S68" s="182" t="s">
        <v>167</v>
      </c>
      <c r="T68" s="183" t="s">
        <v>168</v>
      </c>
      <c r="U68" s="157">
        <v>0</v>
      </c>
      <c r="V68" s="157">
        <f t="shared" si="13"/>
        <v>0</v>
      </c>
      <c r="W68" s="157"/>
      <c r="X68" s="157" t="s">
        <v>661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662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7">
        <v>55</v>
      </c>
      <c r="B69" s="178" t="s">
        <v>595</v>
      </c>
      <c r="C69" s="186" t="s">
        <v>647</v>
      </c>
      <c r="D69" s="179" t="s">
        <v>648</v>
      </c>
      <c r="E69" s="180">
        <v>1</v>
      </c>
      <c r="F69" s="181"/>
      <c r="G69" s="182">
        <f t="shared" si="7"/>
        <v>0</v>
      </c>
      <c r="H69" s="181"/>
      <c r="I69" s="182">
        <f t="shared" si="8"/>
        <v>0</v>
      </c>
      <c r="J69" s="181"/>
      <c r="K69" s="182">
        <f t="shared" si="9"/>
        <v>0</v>
      </c>
      <c r="L69" s="182">
        <v>21</v>
      </c>
      <c r="M69" s="182">
        <f t="shared" si="10"/>
        <v>0</v>
      </c>
      <c r="N69" s="182">
        <v>0</v>
      </c>
      <c r="O69" s="182">
        <f t="shared" si="11"/>
        <v>0</v>
      </c>
      <c r="P69" s="182">
        <v>0</v>
      </c>
      <c r="Q69" s="182">
        <f t="shared" si="12"/>
        <v>0</v>
      </c>
      <c r="R69" s="182"/>
      <c r="S69" s="182" t="s">
        <v>167</v>
      </c>
      <c r="T69" s="183" t="s">
        <v>168</v>
      </c>
      <c r="U69" s="157">
        <v>0</v>
      </c>
      <c r="V69" s="157">
        <f t="shared" si="13"/>
        <v>0</v>
      </c>
      <c r="W69" s="157"/>
      <c r="X69" s="157" t="s">
        <v>661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662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7">
        <v>56</v>
      </c>
      <c r="B70" s="178" t="s">
        <v>597</v>
      </c>
      <c r="C70" s="186" t="s">
        <v>670</v>
      </c>
      <c r="D70" s="179" t="s">
        <v>648</v>
      </c>
      <c r="E70" s="180">
        <v>1</v>
      </c>
      <c r="F70" s="181"/>
      <c r="G70" s="182">
        <f t="shared" si="7"/>
        <v>0</v>
      </c>
      <c r="H70" s="181"/>
      <c r="I70" s="182">
        <f t="shared" si="8"/>
        <v>0</v>
      </c>
      <c r="J70" s="181"/>
      <c r="K70" s="182">
        <f t="shared" si="9"/>
        <v>0</v>
      </c>
      <c r="L70" s="182">
        <v>21</v>
      </c>
      <c r="M70" s="182">
        <f t="shared" si="10"/>
        <v>0</v>
      </c>
      <c r="N70" s="182">
        <v>0</v>
      </c>
      <c r="O70" s="182">
        <f t="shared" si="11"/>
        <v>0</v>
      </c>
      <c r="P70" s="182">
        <v>0</v>
      </c>
      <c r="Q70" s="182">
        <f t="shared" si="12"/>
        <v>0</v>
      </c>
      <c r="R70" s="182"/>
      <c r="S70" s="182" t="s">
        <v>167</v>
      </c>
      <c r="T70" s="183" t="s">
        <v>168</v>
      </c>
      <c r="U70" s="157">
        <v>0</v>
      </c>
      <c r="V70" s="157">
        <f t="shared" si="13"/>
        <v>0</v>
      </c>
      <c r="W70" s="157"/>
      <c r="X70" s="157" t="s">
        <v>661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662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7">
        <v>57</v>
      </c>
      <c r="B71" s="178" t="s">
        <v>82</v>
      </c>
      <c r="C71" s="186" t="s">
        <v>671</v>
      </c>
      <c r="D71" s="179" t="s">
        <v>577</v>
      </c>
      <c r="E71" s="180">
        <v>1</v>
      </c>
      <c r="F71" s="181"/>
      <c r="G71" s="182">
        <f t="shared" si="7"/>
        <v>0</v>
      </c>
      <c r="H71" s="181"/>
      <c r="I71" s="182">
        <f t="shared" si="8"/>
        <v>0</v>
      </c>
      <c r="J71" s="181"/>
      <c r="K71" s="182">
        <f t="shared" si="9"/>
        <v>0</v>
      </c>
      <c r="L71" s="182">
        <v>21</v>
      </c>
      <c r="M71" s="182">
        <f t="shared" si="10"/>
        <v>0</v>
      </c>
      <c r="N71" s="182">
        <v>0</v>
      </c>
      <c r="O71" s="182">
        <f t="shared" si="11"/>
        <v>0</v>
      </c>
      <c r="P71" s="182">
        <v>0</v>
      </c>
      <c r="Q71" s="182">
        <f t="shared" si="12"/>
        <v>0</v>
      </c>
      <c r="R71" s="182"/>
      <c r="S71" s="182" t="s">
        <v>167</v>
      </c>
      <c r="T71" s="183" t="s">
        <v>168</v>
      </c>
      <c r="U71" s="157">
        <v>0</v>
      </c>
      <c r="V71" s="157">
        <f t="shared" si="13"/>
        <v>0</v>
      </c>
      <c r="W71" s="157"/>
      <c r="X71" s="157" t="s">
        <v>661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662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7">
        <v>58</v>
      </c>
      <c r="B72" s="178" t="s">
        <v>84</v>
      </c>
      <c r="C72" s="186" t="s">
        <v>672</v>
      </c>
      <c r="D72" s="179" t="s">
        <v>577</v>
      </c>
      <c r="E72" s="180">
        <v>1</v>
      </c>
      <c r="F72" s="181"/>
      <c r="G72" s="182">
        <f t="shared" si="7"/>
        <v>0</v>
      </c>
      <c r="H72" s="181"/>
      <c r="I72" s="182">
        <f t="shared" si="8"/>
        <v>0</v>
      </c>
      <c r="J72" s="181"/>
      <c r="K72" s="182">
        <f t="shared" si="9"/>
        <v>0</v>
      </c>
      <c r="L72" s="182">
        <v>21</v>
      </c>
      <c r="M72" s="182">
        <f t="shared" si="10"/>
        <v>0</v>
      </c>
      <c r="N72" s="182">
        <v>0</v>
      </c>
      <c r="O72" s="182">
        <f t="shared" si="11"/>
        <v>0</v>
      </c>
      <c r="P72" s="182">
        <v>0</v>
      </c>
      <c r="Q72" s="182">
        <f t="shared" si="12"/>
        <v>0</v>
      </c>
      <c r="R72" s="182"/>
      <c r="S72" s="182" t="s">
        <v>167</v>
      </c>
      <c r="T72" s="183" t="s">
        <v>168</v>
      </c>
      <c r="U72" s="157">
        <v>0</v>
      </c>
      <c r="V72" s="157">
        <f t="shared" si="13"/>
        <v>0</v>
      </c>
      <c r="W72" s="157"/>
      <c r="X72" s="157" t="s">
        <v>661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662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7">
        <v>59</v>
      </c>
      <c r="B73" s="178" t="s">
        <v>86</v>
      </c>
      <c r="C73" s="186" t="s">
        <v>673</v>
      </c>
      <c r="D73" s="179" t="s">
        <v>577</v>
      </c>
      <c r="E73" s="180">
        <v>2</v>
      </c>
      <c r="F73" s="181"/>
      <c r="G73" s="182">
        <f t="shared" si="7"/>
        <v>0</v>
      </c>
      <c r="H73" s="181"/>
      <c r="I73" s="182">
        <f t="shared" si="8"/>
        <v>0</v>
      </c>
      <c r="J73" s="181"/>
      <c r="K73" s="182">
        <f t="shared" si="9"/>
        <v>0</v>
      </c>
      <c r="L73" s="182">
        <v>21</v>
      </c>
      <c r="M73" s="182">
        <f t="shared" si="10"/>
        <v>0</v>
      </c>
      <c r="N73" s="182">
        <v>0</v>
      </c>
      <c r="O73" s="182">
        <f t="shared" si="11"/>
        <v>0</v>
      </c>
      <c r="P73" s="182">
        <v>0</v>
      </c>
      <c r="Q73" s="182">
        <f t="shared" si="12"/>
        <v>0</v>
      </c>
      <c r="R73" s="182"/>
      <c r="S73" s="182" t="s">
        <v>167</v>
      </c>
      <c r="T73" s="183" t="s">
        <v>168</v>
      </c>
      <c r="U73" s="157">
        <v>0</v>
      </c>
      <c r="V73" s="157">
        <f t="shared" si="13"/>
        <v>0</v>
      </c>
      <c r="W73" s="157"/>
      <c r="X73" s="157" t="s">
        <v>661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662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7">
        <v>60</v>
      </c>
      <c r="B74" s="178" t="s">
        <v>88</v>
      </c>
      <c r="C74" s="186" t="s">
        <v>674</v>
      </c>
      <c r="D74" s="179" t="s">
        <v>577</v>
      </c>
      <c r="E74" s="180">
        <v>2</v>
      </c>
      <c r="F74" s="181"/>
      <c r="G74" s="182">
        <f t="shared" si="7"/>
        <v>0</v>
      </c>
      <c r="H74" s="181"/>
      <c r="I74" s="182">
        <f t="shared" si="8"/>
        <v>0</v>
      </c>
      <c r="J74" s="181"/>
      <c r="K74" s="182">
        <f t="shared" si="9"/>
        <v>0</v>
      </c>
      <c r="L74" s="182">
        <v>21</v>
      </c>
      <c r="M74" s="182">
        <f t="shared" si="10"/>
        <v>0</v>
      </c>
      <c r="N74" s="182">
        <v>0</v>
      </c>
      <c r="O74" s="182">
        <f t="shared" si="11"/>
        <v>0</v>
      </c>
      <c r="P74" s="182">
        <v>0</v>
      </c>
      <c r="Q74" s="182">
        <f t="shared" si="12"/>
        <v>0</v>
      </c>
      <c r="R74" s="182"/>
      <c r="S74" s="182" t="s">
        <v>167</v>
      </c>
      <c r="T74" s="183" t="s">
        <v>168</v>
      </c>
      <c r="U74" s="157">
        <v>0</v>
      </c>
      <c r="V74" s="157">
        <f t="shared" si="13"/>
        <v>0</v>
      </c>
      <c r="W74" s="157"/>
      <c r="X74" s="157" t="s">
        <v>661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662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7">
        <v>61</v>
      </c>
      <c r="B75" s="178" t="s">
        <v>584</v>
      </c>
      <c r="C75" s="186" t="s">
        <v>675</v>
      </c>
      <c r="D75" s="179" t="s">
        <v>577</v>
      </c>
      <c r="E75" s="180">
        <v>1</v>
      </c>
      <c r="F75" s="181"/>
      <c r="G75" s="182">
        <f t="shared" si="7"/>
        <v>0</v>
      </c>
      <c r="H75" s="181"/>
      <c r="I75" s="182">
        <f t="shared" si="8"/>
        <v>0</v>
      </c>
      <c r="J75" s="181"/>
      <c r="K75" s="182">
        <f t="shared" si="9"/>
        <v>0</v>
      </c>
      <c r="L75" s="182">
        <v>21</v>
      </c>
      <c r="M75" s="182">
        <f t="shared" si="10"/>
        <v>0</v>
      </c>
      <c r="N75" s="182">
        <v>0</v>
      </c>
      <c r="O75" s="182">
        <f t="shared" si="11"/>
        <v>0</v>
      </c>
      <c r="P75" s="182">
        <v>0</v>
      </c>
      <c r="Q75" s="182">
        <f t="shared" si="12"/>
        <v>0</v>
      </c>
      <c r="R75" s="182"/>
      <c r="S75" s="182" t="s">
        <v>167</v>
      </c>
      <c r="T75" s="183" t="s">
        <v>168</v>
      </c>
      <c r="U75" s="157">
        <v>0</v>
      </c>
      <c r="V75" s="157">
        <f t="shared" si="13"/>
        <v>0</v>
      </c>
      <c r="W75" s="157"/>
      <c r="X75" s="157" t="s">
        <v>310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590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7">
        <v>62</v>
      </c>
      <c r="B76" s="178" t="s">
        <v>96</v>
      </c>
      <c r="C76" s="186" t="s">
        <v>676</v>
      </c>
      <c r="D76" s="179" t="s">
        <v>577</v>
      </c>
      <c r="E76" s="180">
        <v>1</v>
      </c>
      <c r="F76" s="181"/>
      <c r="G76" s="182">
        <f t="shared" si="7"/>
        <v>0</v>
      </c>
      <c r="H76" s="181"/>
      <c r="I76" s="182">
        <f t="shared" si="8"/>
        <v>0</v>
      </c>
      <c r="J76" s="181"/>
      <c r="K76" s="182">
        <f t="shared" si="9"/>
        <v>0</v>
      </c>
      <c r="L76" s="182">
        <v>21</v>
      </c>
      <c r="M76" s="182">
        <f t="shared" si="10"/>
        <v>0</v>
      </c>
      <c r="N76" s="182">
        <v>0</v>
      </c>
      <c r="O76" s="182">
        <f t="shared" si="11"/>
        <v>0</v>
      </c>
      <c r="P76" s="182">
        <v>0</v>
      </c>
      <c r="Q76" s="182">
        <f t="shared" si="12"/>
        <v>0</v>
      </c>
      <c r="R76" s="182"/>
      <c r="S76" s="182" t="s">
        <v>167</v>
      </c>
      <c r="T76" s="183" t="s">
        <v>168</v>
      </c>
      <c r="U76" s="157">
        <v>0</v>
      </c>
      <c r="V76" s="157">
        <f t="shared" si="13"/>
        <v>0</v>
      </c>
      <c r="W76" s="157"/>
      <c r="X76" s="157" t="s">
        <v>310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590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7">
        <v>63</v>
      </c>
      <c r="B77" s="178" t="s">
        <v>587</v>
      </c>
      <c r="C77" s="186" t="s">
        <v>677</v>
      </c>
      <c r="D77" s="179" t="s">
        <v>577</v>
      </c>
      <c r="E77" s="180">
        <v>2</v>
      </c>
      <c r="F77" s="181"/>
      <c r="G77" s="182">
        <f t="shared" si="7"/>
        <v>0</v>
      </c>
      <c r="H77" s="181"/>
      <c r="I77" s="182">
        <f t="shared" si="8"/>
        <v>0</v>
      </c>
      <c r="J77" s="181"/>
      <c r="K77" s="182">
        <f t="shared" si="9"/>
        <v>0</v>
      </c>
      <c r="L77" s="182">
        <v>21</v>
      </c>
      <c r="M77" s="182">
        <f t="shared" si="10"/>
        <v>0</v>
      </c>
      <c r="N77" s="182">
        <v>0</v>
      </c>
      <c r="O77" s="182">
        <f t="shared" si="11"/>
        <v>0</v>
      </c>
      <c r="P77" s="182">
        <v>0</v>
      </c>
      <c r="Q77" s="182">
        <f t="shared" si="12"/>
        <v>0</v>
      </c>
      <c r="R77" s="182"/>
      <c r="S77" s="182" t="s">
        <v>167</v>
      </c>
      <c r="T77" s="183" t="s">
        <v>168</v>
      </c>
      <c r="U77" s="157">
        <v>0</v>
      </c>
      <c r="V77" s="157">
        <f t="shared" si="13"/>
        <v>0</v>
      </c>
      <c r="W77" s="157"/>
      <c r="X77" s="157" t="s">
        <v>310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590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160" t="s">
        <v>162</v>
      </c>
      <c r="B78" s="161" t="s">
        <v>72</v>
      </c>
      <c r="C78" s="185" t="s">
        <v>73</v>
      </c>
      <c r="D78" s="162"/>
      <c r="E78" s="163"/>
      <c r="F78" s="164"/>
      <c r="G78" s="164">
        <f>SUMIF(AG79:AG80,"&lt;&gt;NOR",G79:G80)</f>
        <v>0</v>
      </c>
      <c r="H78" s="164"/>
      <c r="I78" s="164">
        <f>SUM(I79:I80)</f>
        <v>0</v>
      </c>
      <c r="J78" s="164"/>
      <c r="K78" s="164">
        <f>SUM(K79:K80)</f>
        <v>0</v>
      </c>
      <c r="L78" s="164"/>
      <c r="M78" s="164">
        <f>SUM(M79:M80)</f>
        <v>0</v>
      </c>
      <c r="N78" s="164"/>
      <c r="O78" s="164">
        <f>SUM(O79:O80)</f>
        <v>0</v>
      </c>
      <c r="P78" s="164"/>
      <c r="Q78" s="164">
        <f>SUM(Q79:Q80)</f>
        <v>0</v>
      </c>
      <c r="R78" s="164"/>
      <c r="S78" s="164"/>
      <c r="T78" s="165"/>
      <c r="U78" s="159"/>
      <c r="V78" s="159">
        <f>SUM(V79:V80)</f>
        <v>0</v>
      </c>
      <c r="W78" s="159"/>
      <c r="X78" s="159"/>
      <c r="AG78" t="s">
        <v>163</v>
      </c>
    </row>
    <row r="79" spans="1:60" outlineLevel="1" x14ac:dyDescent="0.2">
      <c r="A79" s="177">
        <v>64</v>
      </c>
      <c r="B79" s="178" t="s">
        <v>80</v>
      </c>
      <c r="C79" s="186" t="s">
        <v>678</v>
      </c>
      <c r="D79" s="179" t="s">
        <v>577</v>
      </c>
      <c r="E79" s="180">
        <v>4.8000000000000001E-2</v>
      </c>
      <c r="F79" s="181"/>
      <c r="G79" s="182">
        <f>ROUND(E79*F79,2)</f>
        <v>0</v>
      </c>
      <c r="H79" s="181"/>
      <c r="I79" s="182">
        <f>ROUND(E79*H79,2)</f>
        <v>0</v>
      </c>
      <c r="J79" s="181"/>
      <c r="K79" s="182">
        <f>ROUND(E79*J79,2)</f>
        <v>0</v>
      </c>
      <c r="L79" s="182">
        <v>21</v>
      </c>
      <c r="M79" s="182">
        <f>G79*(1+L79/100)</f>
        <v>0</v>
      </c>
      <c r="N79" s="182">
        <v>0</v>
      </c>
      <c r="O79" s="182">
        <f>ROUND(E79*N79,2)</f>
        <v>0</v>
      </c>
      <c r="P79" s="182">
        <v>0</v>
      </c>
      <c r="Q79" s="182">
        <f>ROUND(E79*P79,2)</f>
        <v>0</v>
      </c>
      <c r="R79" s="182"/>
      <c r="S79" s="182" t="s">
        <v>167</v>
      </c>
      <c r="T79" s="183" t="s">
        <v>168</v>
      </c>
      <c r="U79" s="157">
        <v>0</v>
      </c>
      <c r="V79" s="157">
        <f>ROUND(E79*U79,2)</f>
        <v>0</v>
      </c>
      <c r="W79" s="157"/>
      <c r="X79" s="157" t="s">
        <v>661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662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7">
        <v>65</v>
      </c>
      <c r="B80" s="178" t="s">
        <v>82</v>
      </c>
      <c r="C80" s="186" t="s">
        <v>679</v>
      </c>
      <c r="D80" s="179" t="s">
        <v>577</v>
      </c>
      <c r="E80" s="180">
        <v>0.01</v>
      </c>
      <c r="F80" s="181"/>
      <c r="G80" s="182">
        <f>ROUND(E80*F80,2)</f>
        <v>0</v>
      </c>
      <c r="H80" s="181"/>
      <c r="I80" s="182">
        <f>ROUND(E80*H80,2)</f>
        <v>0</v>
      </c>
      <c r="J80" s="181"/>
      <c r="K80" s="182">
        <f>ROUND(E80*J80,2)</f>
        <v>0</v>
      </c>
      <c r="L80" s="182">
        <v>21</v>
      </c>
      <c r="M80" s="182">
        <f>G80*(1+L80/100)</f>
        <v>0</v>
      </c>
      <c r="N80" s="182">
        <v>0</v>
      </c>
      <c r="O80" s="182">
        <f>ROUND(E80*N80,2)</f>
        <v>0</v>
      </c>
      <c r="P80" s="182">
        <v>0</v>
      </c>
      <c r="Q80" s="182">
        <f>ROUND(E80*P80,2)</f>
        <v>0</v>
      </c>
      <c r="R80" s="182"/>
      <c r="S80" s="182" t="s">
        <v>167</v>
      </c>
      <c r="T80" s="183" t="s">
        <v>168</v>
      </c>
      <c r="U80" s="157">
        <v>0</v>
      </c>
      <c r="V80" s="157">
        <f>ROUND(E80*U80,2)</f>
        <v>0</v>
      </c>
      <c r="W80" s="157"/>
      <c r="X80" s="157" t="s">
        <v>661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662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0" t="s">
        <v>162</v>
      </c>
      <c r="B81" s="161" t="s">
        <v>74</v>
      </c>
      <c r="C81" s="185" t="s">
        <v>75</v>
      </c>
      <c r="D81" s="162"/>
      <c r="E81" s="163"/>
      <c r="F81" s="164"/>
      <c r="G81" s="164">
        <f>SUMIF(AG82:AG86,"&lt;&gt;NOR",G82:G86)</f>
        <v>0</v>
      </c>
      <c r="H81" s="164"/>
      <c r="I81" s="164">
        <f>SUM(I82:I86)</f>
        <v>0</v>
      </c>
      <c r="J81" s="164"/>
      <c r="K81" s="164">
        <f>SUM(K82:K86)</f>
        <v>0</v>
      </c>
      <c r="L81" s="164"/>
      <c r="M81" s="164">
        <f>SUM(M82:M86)</f>
        <v>0</v>
      </c>
      <c r="N81" s="164"/>
      <c r="O81" s="164">
        <f>SUM(O82:O86)</f>
        <v>0</v>
      </c>
      <c r="P81" s="164"/>
      <c r="Q81" s="164">
        <f>SUM(Q82:Q86)</f>
        <v>0</v>
      </c>
      <c r="R81" s="164"/>
      <c r="S81" s="164"/>
      <c r="T81" s="165"/>
      <c r="U81" s="159"/>
      <c r="V81" s="159">
        <f>SUM(V82:V86)</f>
        <v>0</v>
      </c>
      <c r="W81" s="159"/>
      <c r="X81" s="159"/>
      <c r="AG81" t="s">
        <v>163</v>
      </c>
    </row>
    <row r="82" spans="1:60" outlineLevel="1" x14ac:dyDescent="0.2">
      <c r="A82" s="177">
        <v>66</v>
      </c>
      <c r="B82" s="178" t="s">
        <v>84</v>
      </c>
      <c r="C82" s="186" t="s">
        <v>680</v>
      </c>
      <c r="D82" s="179" t="s">
        <v>681</v>
      </c>
      <c r="E82" s="180">
        <v>5</v>
      </c>
      <c r="F82" s="181"/>
      <c r="G82" s="182">
        <f>ROUND(E82*F82,2)</f>
        <v>0</v>
      </c>
      <c r="H82" s="181"/>
      <c r="I82" s="182">
        <f>ROUND(E82*H82,2)</f>
        <v>0</v>
      </c>
      <c r="J82" s="181"/>
      <c r="K82" s="182">
        <f>ROUND(E82*J82,2)</f>
        <v>0</v>
      </c>
      <c r="L82" s="182">
        <v>21</v>
      </c>
      <c r="M82" s="182">
        <f>G82*(1+L82/100)</f>
        <v>0</v>
      </c>
      <c r="N82" s="182">
        <v>0</v>
      </c>
      <c r="O82" s="182">
        <f>ROUND(E82*N82,2)</f>
        <v>0</v>
      </c>
      <c r="P82" s="182">
        <v>0</v>
      </c>
      <c r="Q82" s="182">
        <f>ROUND(E82*P82,2)</f>
        <v>0</v>
      </c>
      <c r="R82" s="182"/>
      <c r="S82" s="182" t="s">
        <v>167</v>
      </c>
      <c r="T82" s="183" t="s">
        <v>168</v>
      </c>
      <c r="U82" s="157">
        <v>0</v>
      </c>
      <c r="V82" s="157">
        <f>ROUND(E82*U82,2)</f>
        <v>0</v>
      </c>
      <c r="W82" s="157"/>
      <c r="X82" s="157" t="s">
        <v>192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574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7">
        <v>67</v>
      </c>
      <c r="B83" s="178" t="s">
        <v>80</v>
      </c>
      <c r="C83" s="186" t="s">
        <v>682</v>
      </c>
      <c r="D83" s="179" t="s">
        <v>681</v>
      </c>
      <c r="E83" s="180">
        <v>8</v>
      </c>
      <c r="F83" s="181"/>
      <c r="G83" s="182">
        <f>ROUND(E83*F83,2)</f>
        <v>0</v>
      </c>
      <c r="H83" s="181"/>
      <c r="I83" s="182">
        <f>ROUND(E83*H83,2)</f>
        <v>0</v>
      </c>
      <c r="J83" s="181"/>
      <c r="K83" s="182">
        <f>ROUND(E83*J83,2)</f>
        <v>0</v>
      </c>
      <c r="L83" s="182">
        <v>21</v>
      </c>
      <c r="M83" s="182">
        <f>G83*(1+L83/100)</f>
        <v>0</v>
      </c>
      <c r="N83" s="182">
        <v>0</v>
      </c>
      <c r="O83" s="182">
        <f>ROUND(E83*N83,2)</f>
        <v>0</v>
      </c>
      <c r="P83" s="182">
        <v>0</v>
      </c>
      <c r="Q83" s="182">
        <f>ROUND(E83*P83,2)</f>
        <v>0</v>
      </c>
      <c r="R83" s="182"/>
      <c r="S83" s="182" t="s">
        <v>167</v>
      </c>
      <c r="T83" s="183" t="s">
        <v>168</v>
      </c>
      <c r="U83" s="157">
        <v>0</v>
      </c>
      <c r="V83" s="157">
        <f>ROUND(E83*U83,2)</f>
        <v>0</v>
      </c>
      <c r="W83" s="157"/>
      <c r="X83" s="157" t="s">
        <v>661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683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7">
        <v>68</v>
      </c>
      <c r="B84" s="178" t="s">
        <v>82</v>
      </c>
      <c r="C84" s="186" t="s">
        <v>684</v>
      </c>
      <c r="D84" s="179" t="s">
        <v>681</v>
      </c>
      <c r="E84" s="180">
        <v>5</v>
      </c>
      <c r="F84" s="181"/>
      <c r="G84" s="182">
        <f>ROUND(E84*F84,2)</f>
        <v>0</v>
      </c>
      <c r="H84" s="181"/>
      <c r="I84" s="182">
        <f>ROUND(E84*H84,2)</f>
        <v>0</v>
      </c>
      <c r="J84" s="181"/>
      <c r="K84" s="182">
        <f>ROUND(E84*J84,2)</f>
        <v>0</v>
      </c>
      <c r="L84" s="182">
        <v>21</v>
      </c>
      <c r="M84" s="182">
        <f>G84*(1+L84/100)</f>
        <v>0</v>
      </c>
      <c r="N84" s="182">
        <v>0</v>
      </c>
      <c r="O84" s="182">
        <f>ROUND(E84*N84,2)</f>
        <v>0</v>
      </c>
      <c r="P84" s="182">
        <v>0</v>
      </c>
      <c r="Q84" s="182">
        <f>ROUND(E84*P84,2)</f>
        <v>0</v>
      </c>
      <c r="R84" s="182"/>
      <c r="S84" s="182" t="s">
        <v>167</v>
      </c>
      <c r="T84" s="183" t="s">
        <v>168</v>
      </c>
      <c r="U84" s="157">
        <v>0</v>
      </c>
      <c r="V84" s="157">
        <f>ROUND(E84*U84,2)</f>
        <v>0</v>
      </c>
      <c r="W84" s="157"/>
      <c r="X84" s="157" t="s">
        <v>661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683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7">
        <v>69</v>
      </c>
      <c r="B85" s="178" t="s">
        <v>86</v>
      </c>
      <c r="C85" s="186" t="s">
        <v>685</v>
      </c>
      <c r="D85" s="179" t="s">
        <v>681</v>
      </c>
      <c r="E85" s="180">
        <v>85</v>
      </c>
      <c r="F85" s="181"/>
      <c r="G85" s="182">
        <f>ROUND(E85*F85,2)</f>
        <v>0</v>
      </c>
      <c r="H85" s="181"/>
      <c r="I85" s="182">
        <f>ROUND(E85*H85,2)</f>
        <v>0</v>
      </c>
      <c r="J85" s="181"/>
      <c r="K85" s="182">
        <f>ROUND(E85*J85,2)</f>
        <v>0</v>
      </c>
      <c r="L85" s="182">
        <v>21</v>
      </c>
      <c r="M85" s="182">
        <f>G85*(1+L85/100)</f>
        <v>0</v>
      </c>
      <c r="N85" s="182">
        <v>0</v>
      </c>
      <c r="O85" s="182">
        <f>ROUND(E85*N85,2)</f>
        <v>0</v>
      </c>
      <c r="P85" s="182">
        <v>0</v>
      </c>
      <c r="Q85" s="182">
        <f>ROUND(E85*P85,2)</f>
        <v>0</v>
      </c>
      <c r="R85" s="182"/>
      <c r="S85" s="182" t="s">
        <v>167</v>
      </c>
      <c r="T85" s="183" t="s">
        <v>168</v>
      </c>
      <c r="U85" s="157">
        <v>0</v>
      </c>
      <c r="V85" s="157">
        <f>ROUND(E85*U85,2)</f>
        <v>0</v>
      </c>
      <c r="W85" s="157"/>
      <c r="X85" s="157" t="s">
        <v>661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683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7">
        <v>70</v>
      </c>
      <c r="B86" s="178" t="s">
        <v>88</v>
      </c>
      <c r="C86" s="186" t="s">
        <v>686</v>
      </c>
      <c r="D86" s="179" t="s">
        <v>681</v>
      </c>
      <c r="E86" s="180">
        <v>5</v>
      </c>
      <c r="F86" s="181"/>
      <c r="G86" s="182">
        <f>ROUND(E86*F86,2)</f>
        <v>0</v>
      </c>
      <c r="H86" s="181"/>
      <c r="I86" s="182">
        <f>ROUND(E86*H86,2)</f>
        <v>0</v>
      </c>
      <c r="J86" s="181"/>
      <c r="K86" s="182">
        <f>ROUND(E86*J86,2)</f>
        <v>0</v>
      </c>
      <c r="L86" s="182">
        <v>21</v>
      </c>
      <c r="M86" s="182">
        <f>G86*(1+L86/100)</f>
        <v>0</v>
      </c>
      <c r="N86" s="182">
        <v>0</v>
      </c>
      <c r="O86" s="182">
        <f>ROUND(E86*N86,2)</f>
        <v>0</v>
      </c>
      <c r="P86" s="182">
        <v>0</v>
      </c>
      <c r="Q86" s="182">
        <f>ROUND(E86*P86,2)</f>
        <v>0</v>
      </c>
      <c r="R86" s="182"/>
      <c r="S86" s="182" t="s">
        <v>167</v>
      </c>
      <c r="T86" s="183" t="s">
        <v>168</v>
      </c>
      <c r="U86" s="157">
        <v>0</v>
      </c>
      <c r="V86" s="157">
        <f>ROUND(E86*U86,2)</f>
        <v>0</v>
      </c>
      <c r="W86" s="157"/>
      <c r="X86" s="157" t="s">
        <v>687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688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160" t="s">
        <v>162</v>
      </c>
      <c r="B87" s="161" t="s">
        <v>76</v>
      </c>
      <c r="C87" s="185" t="s">
        <v>77</v>
      </c>
      <c r="D87" s="162"/>
      <c r="E87" s="163"/>
      <c r="F87" s="164"/>
      <c r="G87" s="164">
        <f>SUMIF(AG88:AG88,"&lt;&gt;NOR",G88:G88)</f>
        <v>0</v>
      </c>
      <c r="H87" s="164"/>
      <c r="I87" s="164">
        <f>SUM(I88:I88)</f>
        <v>0</v>
      </c>
      <c r="J87" s="164"/>
      <c r="K87" s="164">
        <f>SUM(K88:K88)</f>
        <v>0</v>
      </c>
      <c r="L87" s="164"/>
      <c r="M87" s="164">
        <f>SUM(M88:M88)</f>
        <v>0</v>
      </c>
      <c r="N87" s="164"/>
      <c r="O87" s="164">
        <f>SUM(O88:O88)</f>
        <v>0</v>
      </c>
      <c r="P87" s="164"/>
      <c r="Q87" s="164">
        <f>SUM(Q88:Q88)</f>
        <v>0</v>
      </c>
      <c r="R87" s="164"/>
      <c r="S87" s="164"/>
      <c r="T87" s="165"/>
      <c r="U87" s="159"/>
      <c r="V87" s="159">
        <f>SUM(V88:V88)</f>
        <v>0</v>
      </c>
      <c r="W87" s="159"/>
      <c r="X87" s="159"/>
      <c r="AG87" t="s">
        <v>163</v>
      </c>
    </row>
    <row r="88" spans="1:60" outlineLevel="1" x14ac:dyDescent="0.2">
      <c r="A88" s="177">
        <v>71</v>
      </c>
      <c r="B88" s="178" t="s">
        <v>80</v>
      </c>
      <c r="C88" s="186" t="s">
        <v>689</v>
      </c>
      <c r="D88" s="179" t="s">
        <v>681</v>
      </c>
      <c r="E88" s="180">
        <v>25</v>
      </c>
      <c r="F88" s="181"/>
      <c r="G88" s="182">
        <f>ROUND(E88*F88,2)</f>
        <v>0</v>
      </c>
      <c r="H88" s="181"/>
      <c r="I88" s="182">
        <f>ROUND(E88*H88,2)</f>
        <v>0</v>
      </c>
      <c r="J88" s="181"/>
      <c r="K88" s="182">
        <f>ROUND(E88*J88,2)</f>
        <v>0</v>
      </c>
      <c r="L88" s="182">
        <v>21</v>
      </c>
      <c r="M88" s="182">
        <f>G88*(1+L88/100)</f>
        <v>0</v>
      </c>
      <c r="N88" s="182">
        <v>0</v>
      </c>
      <c r="O88" s="182">
        <f>ROUND(E88*N88,2)</f>
        <v>0</v>
      </c>
      <c r="P88" s="182">
        <v>0</v>
      </c>
      <c r="Q88" s="182">
        <f>ROUND(E88*P88,2)</f>
        <v>0</v>
      </c>
      <c r="R88" s="182"/>
      <c r="S88" s="182" t="s">
        <v>167</v>
      </c>
      <c r="T88" s="183" t="s">
        <v>168</v>
      </c>
      <c r="U88" s="157">
        <v>0</v>
      </c>
      <c r="V88" s="157">
        <f>ROUND(E88*U88,2)</f>
        <v>0</v>
      </c>
      <c r="W88" s="157"/>
      <c r="X88" s="157" t="s">
        <v>661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683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60" t="s">
        <v>162</v>
      </c>
      <c r="B89" s="161" t="s">
        <v>80</v>
      </c>
      <c r="C89" s="185" t="s">
        <v>81</v>
      </c>
      <c r="D89" s="162"/>
      <c r="E89" s="163"/>
      <c r="F89" s="164"/>
      <c r="G89" s="164">
        <f>SUMIF(AG90:AG94,"&lt;&gt;NOR",G90:G94)</f>
        <v>0</v>
      </c>
      <c r="H89" s="164"/>
      <c r="I89" s="164">
        <f>SUM(I90:I94)</f>
        <v>0</v>
      </c>
      <c r="J89" s="164"/>
      <c r="K89" s="164">
        <f>SUM(K90:K94)</f>
        <v>0</v>
      </c>
      <c r="L89" s="164"/>
      <c r="M89" s="164">
        <f>SUM(M90:M94)</f>
        <v>0</v>
      </c>
      <c r="N89" s="164"/>
      <c r="O89" s="164">
        <f>SUM(O90:O94)</f>
        <v>0</v>
      </c>
      <c r="P89" s="164"/>
      <c r="Q89" s="164">
        <f>SUM(Q90:Q94)</f>
        <v>0</v>
      </c>
      <c r="R89" s="164"/>
      <c r="S89" s="164"/>
      <c r="T89" s="165"/>
      <c r="U89" s="159"/>
      <c r="V89" s="159">
        <f>SUM(V90:V94)</f>
        <v>0</v>
      </c>
      <c r="W89" s="159"/>
      <c r="X89" s="159"/>
      <c r="AG89" t="s">
        <v>163</v>
      </c>
    </row>
    <row r="90" spans="1:60" outlineLevel="1" x14ac:dyDescent="0.2">
      <c r="A90" s="177">
        <v>72</v>
      </c>
      <c r="B90" s="178" t="s">
        <v>80</v>
      </c>
      <c r="C90" s="186" t="s">
        <v>690</v>
      </c>
      <c r="D90" s="179" t="s">
        <v>573</v>
      </c>
      <c r="E90" s="180">
        <v>50</v>
      </c>
      <c r="F90" s="181"/>
      <c r="G90" s="182">
        <f>ROUND(E90*F90,2)</f>
        <v>0</v>
      </c>
      <c r="H90" s="181"/>
      <c r="I90" s="182">
        <f>ROUND(E90*H90,2)</f>
        <v>0</v>
      </c>
      <c r="J90" s="181"/>
      <c r="K90" s="182">
        <f>ROUND(E90*J90,2)</f>
        <v>0</v>
      </c>
      <c r="L90" s="182">
        <v>21</v>
      </c>
      <c r="M90" s="182">
        <f>G90*(1+L90/100)</f>
        <v>0</v>
      </c>
      <c r="N90" s="182">
        <v>0</v>
      </c>
      <c r="O90" s="182">
        <f>ROUND(E90*N90,2)</f>
        <v>0</v>
      </c>
      <c r="P90" s="182">
        <v>0</v>
      </c>
      <c r="Q90" s="182">
        <f>ROUND(E90*P90,2)</f>
        <v>0</v>
      </c>
      <c r="R90" s="182"/>
      <c r="S90" s="182" t="s">
        <v>167</v>
      </c>
      <c r="T90" s="183" t="s">
        <v>168</v>
      </c>
      <c r="U90" s="157">
        <v>0</v>
      </c>
      <c r="V90" s="157">
        <f>ROUND(E90*U90,2)</f>
        <v>0</v>
      </c>
      <c r="W90" s="157"/>
      <c r="X90" s="157" t="s">
        <v>192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574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7">
        <v>73</v>
      </c>
      <c r="B91" s="178" t="s">
        <v>88</v>
      </c>
      <c r="C91" s="186" t="s">
        <v>691</v>
      </c>
      <c r="D91" s="179" t="s">
        <v>692</v>
      </c>
      <c r="E91" s="180">
        <v>25</v>
      </c>
      <c r="F91" s="181"/>
      <c r="G91" s="182">
        <f>ROUND(E91*F91,2)</f>
        <v>0</v>
      </c>
      <c r="H91" s="181"/>
      <c r="I91" s="182">
        <f>ROUND(E91*H91,2)</f>
        <v>0</v>
      </c>
      <c r="J91" s="181"/>
      <c r="K91" s="182">
        <f>ROUND(E91*J91,2)</f>
        <v>0</v>
      </c>
      <c r="L91" s="182">
        <v>21</v>
      </c>
      <c r="M91" s="182">
        <f>G91*(1+L91/100)</f>
        <v>0</v>
      </c>
      <c r="N91" s="182">
        <v>0</v>
      </c>
      <c r="O91" s="182">
        <f>ROUND(E91*N91,2)</f>
        <v>0</v>
      </c>
      <c r="P91" s="182">
        <v>0</v>
      </c>
      <c r="Q91" s="182">
        <f>ROUND(E91*P91,2)</f>
        <v>0</v>
      </c>
      <c r="R91" s="182"/>
      <c r="S91" s="182" t="s">
        <v>167</v>
      </c>
      <c r="T91" s="183" t="s">
        <v>168</v>
      </c>
      <c r="U91" s="157">
        <v>0</v>
      </c>
      <c r="V91" s="157">
        <f>ROUND(E91*U91,2)</f>
        <v>0</v>
      </c>
      <c r="W91" s="157"/>
      <c r="X91" s="157" t="s">
        <v>192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574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7">
        <v>74</v>
      </c>
      <c r="B92" s="178" t="s">
        <v>82</v>
      </c>
      <c r="C92" s="186" t="s">
        <v>693</v>
      </c>
      <c r="D92" s="179" t="s">
        <v>573</v>
      </c>
      <c r="E92" s="180">
        <v>15</v>
      </c>
      <c r="F92" s="181"/>
      <c r="G92" s="182">
        <f>ROUND(E92*F92,2)</f>
        <v>0</v>
      </c>
      <c r="H92" s="181"/>
      <c r="I92" s="182">
        <f>ROUND(E92*H92,2)</f>
        <v>0</v>
      </c>
      <c r="J92" s="181"/>
      <c r="K92" s="182">
        <f>ROUND(E92*J92,2)</f>
        <v>0</v>
      </c>
      <c r="L92" s="182">
        <v>21</v>
      </c>
      <c r="M92" s="182">
        <f>G92*(1+L92/100)</f>
        <v>0</v>
      </c>
      <c r="N92" s="182">
        <v>0</v>
      </c>
      <c r="O92" s="182">
        <f>ROUND(E92*N92,2)</f>
        <v>0</v>
      </c>
      <c r="P92" s="182">
        <v>0</v>
      </c>
      <c r="Q92" s="182">
        <f>ROUND(E92*P92,2)</f>
        <v>0</v>
      </c>
      <c r="R92" s="182"/>
      <c r="S92" s="182" t="s">
        <v>167</v>
      </c>
      <c r="T92" s="183" t="s">
        <v>168</v>
      </c>
      <c r="U92" s="157">
        <v>0</v>
      </c>
      <c r="V92" s="157">
        <f>ROUND(E92*U92,2)</f>
        <v>0</v>
      </c>
      <c r="W92" s="157"/>
      <c r="X92" s="157" t="s">
        <v>661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662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7">
        <v>75</v>
      </c>
      <c r="B93" s="178" t="s">
        <v>84</v>
      </c>
      <c r="C93" s="186" t="s">
        <v>694</v>
      </c>
      <c r="D93" s="179" t="s">
        <v>573</v>
      </c>
      <c r="E93" s="180">
        <v>15</v>
      </c>
      <c r="F93" s="181"/>
      <c r="G93" s="182">
        <f>ROUND(E93*F93,2)</f>
        <v>0</v>
      </c>
      <c r="H93" s="181"/>
      <c r="I93" s="182">
        <f>ROUND(E93*H93,2)</f>
        <v>0</v>
      </c>
      <c r="J93" s="181"/>
      <c r="K93" s="182">
        <f>ROUND(E93*J93,2)</f>
        <v>0</v>
      </c>
      <c r="L93" s="182">
        <v>21</v>
      </c>
      <c r="M93" s="182">
        <f>G93*(1+L93/100)</f>
        <v>0</v>
      </c>
      <c r="N93" s="182">
        <v>0</v>
      </c>
      <c r="O93" s="182">
        <f>ROUND(E93*N93,2)</f>
        <v>0</v>
      </c>
      <c r="P93" s="182">
        <v>0</v>
      </c>
      <c r="Q93" s="182">
        <f>ROUND(E93*P93,2)</f>
        <v>0</v>
      </c>
      <c r="R93" s="182"/>
      <c r="S93" s="182" t="s">
        <v>167</v>
      </c>
      <c r="T93" s="183" t="s">
        <v>168</v>
      </c>
      <c r="U93" s="157">
        <v>0</v>
      </c>
      <c r="V93" s="157">
        <f>ROUND(E93*U93,2)</f>
        <v>0</v>
      </c>
      <c r="W93" s="157"/>
      <c r="X93" s="157" t="s">
        <v>661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662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0">
        <v>76</v>
      </c>
      <c r="B94" s="171" t="s">
        <v>86</v>
      </c>
      <c r="C94" s="187" t="s">
        <v>695</v>
      </c>
      <c r="D94" s="172" t="s">
        <v>573</v>
      </c>
      <c r="E94" s="173">
        <v>50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5">
        <v>0</v>
      </c>
      <c r="O94" s="175">
        <f>ROUND(E94*N94,2)</f>
        <v>0</v>
      </c>
      <c r="P94" s="175">
        <v>0</v>
      </c>
      <c r="Q94" s="175">
        <f>ROUND(E94*P94,2)</f>
        <v>0</v>
      </c>
      <c r="R94" s="175"/>
      <c r="S94" s="175" t="s">
        <v>167</v>
      </c>
      <c r="T94" s="176" t="s">
        <v>168</v>
      </c>
      <c r="U94" s="157">
        <v>0</v>
      </c>
      <c r="V94" s="157">
        <f>ROUND(E94*U94,2)</f>
        <v>0</v>
      </c>
      <c r="W94" s="157"/>
      <c r="X94" s="157" t="s">
        <v>661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683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x14ac:dyDescent="0.2">
      <c r="A95" s="3"/>
      <c r="B95" s="4"/>
      <c r="C95" s="188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E95">
        <v>15</v>
      </c>
      <c r="AF95">
        <v>21</v>
      </c>
      <c r="AG95" t="s">
        <v>149</v>
      </c>
    </row>
    <row r="96" spans="1:60" x14ac:dyDescent="0.2">
      <c r="A96" s="150"/>
      <c r="B96" s="151" t="s">
        <v>29</v>
      </c>
      <c r="C96" s="189"/>
      <c r="D96" s="152"/>
      <c r="E96" s="153"/>
      <c r="F96" s="153"/>
      <c r="G96" s="184">
        <f>G8+G50+G54+G59+G64+G78+G81+G87+G89</f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E96">
        <f>SUMIF(L7:L94,AE95,G7:G94)</f>
        <v>0</v>
      </c>
      <c r="AF96">
        <f>SUMIF(L7:L94,AF95,G7:G94)</f>
        <v>0</v>
      </c>
      <c r="AG96" t="s">
        <v>224</v>
      </c>
    </row>
    <row r="97" spans="3:33" x14ac:dyDescent="0.2">
      <c r="C97" s="190"/>
      <c r="D97" s="10"/>
      <c r="AG97" t="s">
        <v>225</v>
      </c>
    </row>
    <row r="98" spans="3:33" x14ac:dyDescent="0.2">
      <c r="D98" s="10"/>
    </row>
    <row r="99" spans="3:33" x14ac:dyDescent="0.2">
      <c r="D99" s="10"/>
    </row>
    <row r="100" spans="3:33" x14ac:dyDescent="0.2">
      <c r="D100" s="10"/>
    </row>
    <row r="101" spans="3:33" x14ac:dyDescent="0.2">
      <c r="D101" s="10"/>
    </row>
    <row r="102" spans="3:33" x14ac:dyDescent="0.2">
      <c r="D102" s="10"/>
    </row>
    <row r="103" spans="3:33" x14ac:dyDescent="0.2">
      <c r="D103" s="10"/>
    </row>
    <row r="104" spans="3:33" x14ac:dyDescent="0.2">
      <c r="D104" s="10"/>
    </row>
    <row r="105" spans="3:33" x14ac:dyDescent="0.2">
      <c r="D105" s="10"/>
    </row>
    <row r="106" spans="3:33" x14ac:dyDescent="0.2">
      <c r="D106" s="10"/>
    </row>
    <row r="107" spans="3:33" x14ac:dyDescent="0.2">
      <c r="D107" s="10"/>
    </row>
    <row r="108" spans="3:33" x14ac:dyDescent="0.2">
      <c r="D108" s="10"/>
    </row>
    <row r="109" spans="3:33" x14ac:dyDescent="0.2">
      <c r="D109" s="10"/>
    </row>
    <row r="110" spans="3:33" x14ac:dyDescent="0.2">
      <c r="D110" s="10"/>
    </row>
    <row r="111" spans="3:33" x14ac:dyDescent="0.2">
      <c r="D111" s="10"/>
    </row>
    <row r="112" spans="3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5ZOKGRNnZKarOF6oliAQ3WAPH5kZyXqJ0cSi13TercSABocd1fKaKZGuuk5IIXdblVNgAmB6YNjURDRkx8YkQ==" saltValue="d2XF62muEmXe5iJBt7uFlw==" spinCount="100000" sheet="1"/>
  <mergeCells count="6">
    <mergeCell ref="C65:G65"/>
    <mergeCell ref="A1:G1"/>
    <mergeCell ref="C2:G2"/>
    <mergeCell ref="C3:G3"/>
    <mergeCell ref="C4:G4"/>
    <mergeCell ref="C60:G6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226</v>
      </c>
      <c r="B1" s="257"/>
      <c r="C1" s="257"/>
      <c r="D1" s="257"/>
      <c r="E1" s="257"/>
      <c r="F1" s="257"/>
      <c r="G1" s="257"/>
      <c r="AG1" t="s">
        <v>134</v>
      </c>
    </row>
    <row r="2" spans="1:60" ht="24.95" customHeight="1" x14ac:dyDescent="0.2">
      <c r="A2" s="139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135</v>
      </c>
    </row>
    <row r="3" spans="1:60" ht="24.95" customHeight="1" x14ac:dyDescent="0.2">
      <c r="A3" s="139" t="s">
        <v>8</v>
      </c>
      <c r="B3" s="49" t="s">
        <v>47</v>
      </c>
      <c r="C3" s="258" t="s">
        <v>50</v>
      </c>
      <c r="D3" s="259"/>
      <c r="E3" s="259"/>
      <c r="F3" s="259"/>
      <c r="G3" s="260"/>
      <c r="AC3" s="121" t="s">
        <v>135</v>
      </c>
      <c r="AG3" t="s">
        <v>139</v>
      </c>
    </row>
    <row r="4" spans="1:60" ht="24.95" customHeight="1" x14ac:dyDescent="0.2">
      <c r="A4" s="140" t="s">
        <v>9</v>
      </c>
      <c r="B4" s="141" t="s">
        <v>54</v>
      </c>
      <c r="C4" s="261" t="s">
        <v>55</v>
      </c>
      <c r="D4" s="262"/>
      <c r="E4" s="262"/>
      <c r="F4" s="262"/>
      <c r="G4" s="263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29</v>
      </c>
      <c r="H6" s="146" t="s">
        <v>30</v>
      </c>
      <c r="I6" s="146" t="s">
        <v>147</v>
      </c>
      <c r="J6" s="146" t="s">
        <v>31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162</v>
      </c>
      <c r="B8" s="161" t="s">
        <v>63</v>
      </c>
      <c r="C8" s="185" t="s">
        <v>65</v>
      </c>
      <c r="D8" s="162"/>
      <c r="E8" s="163"/>
      <c r="F8" s="164"/>
      <c r="G8" s="164">
        <f>SUMIF(AG9:AG20,"&lt;&gt;NOR",G9:G20)</f>
        <v>0</v>
      </c>
      <c r="H8" s="164"/>
      <c r="I8" s="164">
        <f>SUM(I9:I20)</f>
        <v>0</v>
      </c>
      <c r="J8" s="164"/>
      <c r="K8" s="164">
        <f>SUM(K9:K20)</f>
        <v>0</v>
      </c>
      <c r="L8" s="164"/>
      <c r="M8" s="164">
        <f>SUM(M9:M20)</f>
        <v>0</v>
      </c>
      <c r="N8" s="164"/>
      <c r="O8" s="164">
        <f>SUM(O9:O20)</f>
        <v>0</v>
      </c>
      <c r="P8" s="164"/>
      <c r="Q8" s="164">
        <f>SUM(Q9:Q20)</f>
        <v>0</v>
      </c>
      <c r="R8" s="164"/>
      <c r="S8" s="164"/>
      <c r="T8" s="165"/>
      <c r="U8" s="159"/>
      <c r="V8" s="159">
        <f>SUM(V9:V20)</f>
        <v>0</v>
      </c>
      <c r="W8" s="159"/>
      <c r="X8" s="159"/>
      <c r="AG8" t="s">
        <v>163</v>
      </c>
    </row>
    <row r="9" spans="1:60" outlineLevel="1" x14ac:dyDescent="0.2">
      <c r="A9" s="177">
        <v>1</v>
      </c>
      <c r="B9" s="178" t="s">
        <v>696</v>
      </c>
      <c r="C9" s="186" t="s">
        <v>697</v>
      </c>
      <c r="D9" s="179" t="s">
        <v>281</v>
      </c>
      <c r="E9" s="180">
        <v>16</v>
      </c>
      <c r="F9" s="181"/>
      <c r="G9" s="182">
        <f t="shared" ref="G9:G20" si="0">ROUND(E9*F9,2)</f>
        <v>0</v>
      </c>
      <c r="H9" s="181"/>
      <c r="I9" s="182">
        <f t="shared" ref="I9:I20" si="1">ROUND(E9*H9,2)</f>
        <v>0</v>
      </c>
      <c r="J9" s="181"/>
      <c r="K9" s="182">
        <f t="shared" ref="K9:K20" si="2">ROUND(E9*J9,2)</f>
        <v>0</v>
      </c>
      <c r="L9" s="182">
        <v>21</v>
      </c>
      <c r="M9" s="182">
        <f t="shared" ref="M9:M20" si="3">G9*(1+L9/100)</f>
        <v>0</v>
      </c>
      <c r="N9" s="182">
        <v>0</v>
      </c>
      <c r="O9" s="182">
        <f t="shared" ref="O9:O20" si="4">ROUND(E9*N9,2)</f>
        <v>0</v>
      </c>
      <c r="P9" s="182">
        <v>0</v>
      </c>
      <c r="Q9" s="182">
        <f t="shared" ref="Q9:Q20" si="5">ROUND(E9*P9,2)</f>
        <v>0</v>
      </c>
      <c r="R9" s="182"/>
      <c r="S9" s="182" t="s">
        <v>167</v>
      </c>
      <c r="T9" s="183" t="s">
        <v>168</v>
      </c>
      <c r="U9" s="157">
        <v>0</v>
      </c>
      <c r="V9" s="157">
        <f t="shared" ref="V9:V20" si="6">ROUND(E9*U9,2)</f>
        <v>0</v>
      </c>
      <c r="W9" s="157"/>
      <c r="X9" s="157" t="s">
        <v>192</v>
      </c>
      <c r="Y9" s="147"/>
      <c r="Z9" s="147"/>
      <c r="AA9" s="147"/>
      <c r="AB9" s="147"/>
      <c r="AC9" s="147"/>
      <c r="AD9" s="147"/>
      <c r="AE9" s="147"/>
      <c r="AF9" s="147"/>
      <c r="AG9" s="147" t="s">
        <v>574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7">
        <v>2</v>
      </c>
      <c r="B10" s="178" t="s">
        <v>698</v>
      </c>
      <c r="C10" s="186" t="s">
        <v>699</v>
      </c>
      <c r="D10" s="179" t="s">
        <v>281</v>
      </c>
      <c r="E10" s="180">
        <v>40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21</v>
      </c>
      <c r="M10" s="182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2"/>
      <c r="S10" s="182" t="s">
        <v>167</v>
      </c>
      <c r="T10" s="183" t="s">
        <v>168</v>
      </c>
      <c r="U10" s="157">
        <v>0</v>
      </c>
      <c r="V10" s="157">
        <f t="shared" si="6"/>
        <v>0</v>
      </c>
      <c r="W10" s="157"/>
      <c r="X10" s="157" t="s">
        <v>192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574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7">
        <v>3</v>
      </c>
      <c r="B11" s="178" t="s">
        <v>700</v>
      </c>
      <c r="C11" s="186" t="s">
        <v>701</v>
      </c>
      <c r="D11" s="179" t="s">
        <v>281</v>
      </c>
      <c r="E11" s="180">
        <v>35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21</v>
      </c>
      <c r="M11" s="182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2"/>
      <c r="S11" s="182" t="s">
        <v>167</v>
      </c>
      <c r="T11" s="183" t="s">
        <v>168</v>
      </c>
      <c r="U11" s="157">
        <v>0</v>
      </c>
      <c r="V11" s="157">
        <f t="shared" si="6"/>
        <v>0</v>
      </c>
      <c r="W11" s="157"/>
      <c r="X11" s="157" t="s">
        <v>192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574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7">
        <v>4</v>
      </c>
      <c r="B12" s="178" t="s">
        <v>702</v>
      </c>
      <c r="C12" s="186" t="s">
        <v>703</v>
      </c>
      <c r="D12" s="179" t="s">
        <v>281</v>
      </c>
      <c r="E12" s="180">
        <v>25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21</v>
      </c>
      <c r="M12" s="182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2"/>
      <c r="S12" s="182" t="s">
        <v>167</v>
      </c>
      <c r="T12" s="183" t="s">
        <v>168</v>
      </c>
      <c r="U12" s="157">
        <v>0</v>
      </c>
      <c r="V12" s="157">
        <f t="shared" si="6"/>
        <v>0</v>
      </c>
      <c r="W12" s="157"/>
      <c r="X12" s="157" t="s">
        <v>192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574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7">
        <v>5</v>
      </c>
      <c r="B13" s="178" t="s">
        <v>704</v>
      </c>
      <c r="C13" s="186" t="s">
        <v>705</v>
      </c>
      <c r="D13" s="179" t="s">
        <v>281</v>
      </c>
      <c r="E13" s="180">
        <v>116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2"/>
      <c r="S13" s="182" t="s">
        <v>167</v>
      </c>
      <c r="T13" s="183" t="s">
        <v>168</v>
      </c>
      <c r="U13" s="157">
        <v>0</v>
      </c>
      <c r="V13" s="157">
        <f t="shared" si="6"/>
        <v>0</v>
      </c>
      <c r="W13" s="157"/>
      <c r="X13" s="157" t="s">
        <v>192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574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7">
        <v>6</v>
      </c>
      <c r="B14" s="178" t="s">
        <v>706</v>
      </c>
      <c r="C14" s="186" t="s">
        <v>707</v>
      </c>
      <c r="D14" s="179" t="s">
        <v>281</v>
      </c>
      <c r="E14" s="180">
        <v>49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2"/>
      <c r="S14" s="182" t="s">
        <v>167</v>
      </c>
      <c r="T14" s="183" t="s">
        <v>168</v>
      </c>
      <c r="U14" s="157">
        <v>0</v>
      </c>
      <c r="V14" s="157">
        <f t="shared" si="6"/>
        <v>0</v>
      </c>
      <c r="W14" s="157"/>
      <c r="X14" s="157" t="s">
        <v>192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574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7">
        <v>7</v>
      </c>
      <c r="B15" s="178" t="s">
        <v>708</v>
      </c>
      <c r="C15" s="186" t="s">
        <v>709</v>
      </c>
      <c r="D15" s="179" t="s">
        <v>281</v>
      </c>
      <c r="E15" s="180">
        <v>54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2"/>
      <c r="S15" s="182" t="s">
        <v>167</v>
      </c>
      <c r="T15" s="183" t="s">
        <v>168</v>
      </c>
      <c r="U15" s="157">
        <v>0</v>
      </c>
      <c r="V15" s="157">
        <f t="shared" si="6"/>
        <v>0</v>
      </c>
      <c r="W15" s="157"/>
      <c r="X15" s="157" t="s">
        <v>192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574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7">
        <v>8</v>
      </c>
      <c r="B16" s="178" t="s">
        <v>710</v>
      </c>
      <c r="C16" s="186" t="s">
        <v>711</v>
      </c>
      <c r="D16" s="179" t="s">
        <v>415</v>
      </c>
      <c r="E16" s="180">
        <v>17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2"/>
      <c r="S16" s="182" t="s">
        <v>167</v>
      </c>
      <c r="T16" s="183" t="s">
        <v>168</v>
      </c>
      <c r="U16" s="157">
        <v>0</v>
      </c>
      <c r="V16" s="157">
        <f t="shared" si="6"/>
        <v>0</v>
      </c>
      <c r="W16" s="157"/>
      <c r="X16" s="157" t="s">
        <v>192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574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7">
        <v>9</v>
      </c>
      <c r="B17" s="178" t="s">
        <v>712</v>
      </c>
      <c r="C17" s="186" t="s">
        <v>713</v>
      </c>
      <c r="D17" s="179" t="s">
        <v>415</v>
      </c>
      <c r="E17" s="180">
        <v>9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2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2"/>
      <c r="S17" s="182" t="s">
        <v>167</v>
      </c>
      <c r="T17" s="183" t="s">
        <v>168</v>
      </c>
      <c r="U17" s="157">
        <v>0</v>
      </c>
      <c r="V17" s="157">
        <f t="shared" si="6"/>
        <v>0</v>
      </c>
      <c r="W17" s="157"/>
      <c r="X17" s="157" t="s">
        <v>192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574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7">
        <v>10</v>
      </c>
      <c r="B18" s="178" t="s">
        <v>714</v>
      </c>
      <c r="C18" s="186" t="s">
        <v>715</v>
      </c>
      <c r="D18" s="179" t="s">
        <v>415</v>
      </c>
      <c r="E18" s="180">
        <v>3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21</v>
      </c>
      <c r="M18" s="182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2"/>
      <c r="S18" s="182" t="s">
        <v>167</v>
      </c>
      <c r="T18" s="183" t="s">
        <v>168</v>
      </c>
      <c r="U18" s="157">
        <v>0</v>
      </c>
      <c r="V18" s="157">
        <f t="shared" si="6"/>
        <v>0</v>
      </c>
      <c r="W18" s="157"/>
      <c r="X18" s="157" t="s">
        <v>192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574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7">
        <v>11</v>
      </c>
      <c r="B19" s="178" t="s">
        <v>716</v>
      </c>
      <c r="C19" s="186" t="s">
        <v>717</v>
      </c>
      <c r="D19" s="179" t="s">
        <v>415</v>
      </c>
      <c r="E19" s="180">
        <v>4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21</v>
      </c>
      <c r="M19" s="182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2"/>
      <c r="S19" s="182" t="s">
        <v>167</v>
      </c>
      <c r="T19" s="183" t="s">
        <v>168</v>
      </c>
      <c r="U19" s="157">
        <v>0</v>
      </c>
      <c r="V19" s="157">
        <f t="shared" si="6"/>
        <v>0</v>
      </c>
      <c r="W19" s="157"/>
      <c r="X19" s="157" t="s">
        <v>192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574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7">
        <v>12</v>
      </c>
      <c r="B20" s="178" t="s">
        <v>718</v>
      </c>
      <c r="C20" s="186" t="s">
        <v>719</v>
      </c>
      <c r="D20" s="179" t="s">
        <v>415</v>
      </c>
      <c r="E20" s="180">
        <v>1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21</v>
      </c>
      <c r="M20" s="182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2"/>
      <c r="S20" s="182" t="s">
        <v>167</v>
      </c>
      <c r="T20" s="183" t="s">
        <v>168</v>
      </c>
      <c r="U20" s="157">
        <v>0</v>
      </c>
      <c r="V20" s="157">
        <f t="shared" si="6"/>
        <v>0</v>
      </c>
      <c r="W20" s="157"/>
      <c r="X20" s="157" t="s">
        <v>192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574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0" t="s">
        <v>162</v>
      </c>
      <c r="B21" s="161" t="s">
        <v>78</v>
      </c>
      <c r="C21" s="185" t="s">
        <v>79</v>
      </c>
      <c r="D21" s="162"/>
      <c r="E21" s="163"/>
      <c r="F21" s="164"/>
      <c r="G21" s="164">
        <f>SUMIF(AG22:AG38,"&lt;&gt;NOR",G22:G38)</f>
        <v>0</v>
      </c>
      <c r="H21" s="164"/>
      <c r="I21" s="164">
        <f>SUM(I22:I38)</f>
        <v>0</v>
      </c>
      <c r="J21" s="164"/>
      <c r="K21" s="164">
        <f>SUM(K22:K38)</f>
        <v>0</v>
      </c>
      <c r="L21" s="164"/>
      <c r="M21" s="164">
        <f>SUM(M22:M38)</f>
        <v>0</v>
      </c>
      <c r="N21" s="164"/>
      <c r="O21" s="164">
        <f>SUM(O22:O38)</f>
        <v>0</v>
      </c>
      <c r="P21" s="164"/>
      <c r="Q21" s="164">
        <f>SUM(Q22:Q38)</f>
        <v>0</v>
      </c>
      <c r="R21" s="164"/>
      <c r="S21" s="164"/>
      <c r="T21" s="165"/>
      <c r="U21" s="159"/>
      <c r="V21" s="159">
        <f>SUM(V22:V38)</f>
        <v>0</v>
      </c>
      <c r="W21" s="159"/>
      <c r="X21" s="159"/>
      <c r="AG21" t="s">
        <v>163</v>
      </c>
    </row>
    <row r="22" spans="1:60" outlineLevel="1" x14ac:dyDescent="0.2">
      <c r="A22" s="177">
        <v>13</v>
      </c>
      <c r="B22" s="178" t="s">
        <v>720</v>
      </c>
      <c r="C22" s="186" t="s">
        <v>721</v>
      </c>
      <c r="D22" s="179" t="s">
        <v>415</v>
      </c>
      <c r="E22" s="180">
        <v>1</v>
      </c>
      <c r="F22" s="181"/>
      <c r="G22" s="182">
        <f t="shared" ref="G22:G38" si="7">ROUND(E22*F22,2)</f>
        <v>0</v>
      </c>
      <c r="H22" s="181"/>
      <c r="I22" s="182">
        <f t="shared" ref="I22:I38" si="8">ROUND(E22*H22,2)</f>
        <v>0</v>
      </c>
      <c r="J22" s="181"/>
      <c r="K22" s="182">
        <f t="shared" ref="K22:K38" si="9">ROUND(E22*J22,2)</f>
        <v>0</v>
      </c>
      <c r="L22" s="182">
        <v>21</v>
      </c>
      <c r="M22" s="182">
        <f t="shared" ref="M22:M38" si="10">G22*(1+L22/100)</f>
        <v>0</v>
      </c>
      <c r="N22" s="182">
        <v>0</v>
      </c>
      <c r="O22" s="182">
        <f t="shared" ref="O22:O38" si="11">ROUND(E22*N22,2)</f>
        <v>0</v>
      </c>
      <c r="P22" s="182">
        <v>0</v>
      </c>
      <c r="Q22" s="182">
        <f t="shared" ref="Q22:Q38" si="12">ROUND(E22*P22,2)</f>
        <v>0</v>
      </c>
      <c r="R22" s="182"/>
      <c r="S22" s="182" t="s">
        <v>167</v>
      </c>
      <c r="T22" s="183" t="s">
        <v>168</v>
      </c>
      <c r="U22" s="157">
        <v>0</v>
      </c>
      <c r="V22" s="157">
        <f t="shared" ref="V22:V38" si="13">ROUND(E22*U22,2)</f>
        <v>0</v>
      </c>
      <c r="W22" s="157"/>
      <c r="X22" s="157" t="s">
        <v>192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574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7">
        <v>14</v>
      </c>
      <c r="B23" s="178" t="s">
        <v>722</v>
      </c>
      <c r="C23" s="186" t="s">
        <v>723</v>
      </c>
      <c r="D23" s="179" t="s">
        <v>415</v>
      </c>
      <c r="E23" s="180">
        <v>1</v>
      </c>
      <c r="F23" s="181"/>
      <c r="G23" s="182">
        <f t="shared" si="7"/>
        <v>0</v>
      </c>
      <c r="H23" s="181"/>
      <c r="I23" s="182">
        <f t="shared" si="8"/>
        <v>0</v>
      </c>
      <c r="J23" s="181"/>
      <c r="K23" s="182">
        <f t="shared" si="9"/>
        <v>0</v>
      </c>
      <c r="L23" s="182">
        <v>21</v>
      </c>
      <c r="M23" s="182">
        <f t="shared" si="10"/>
        <v>0</v>
      </c>
      <c r="N23" s="182">
        <v>0</v>
      </c>
      <c r="O23" s="182">
        <f t="shared" si="11"/>
        <v>0</v>
      </c>
      <c r="P23" s="182">
        <v>0</v>
      </c>
      <c r="Q23" s="182">
        <f t="shared" si="12"/>
        <v>0</v>
      </c>
      <c r="R23" s="182"/>
      <c r="S23" s="182" t="s">
        <v>167</v>
      </c>
      <c r="T23" s="183" t="s">
        <v>168</v>
      </c>
      <c r="U23" s="157">
        <v>0</v>
      </c>
      <c r="V23" s="157">
        <f t="shared" si="13"/>
        <v>0</v>
      </c>
      <c r="W23" s="157"/>
      <c r="X23" s="157" t="s">
        <v>192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574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7">
        <v>15</v>
      </c>
      <c r="B24" s="178" t="s">
        <v>724</v>
      </c>
      <c r="C24" s="186" t="s">
        <v>725</v>
      </c>
      <c r="D24" s="179" t="s">
        <v>415</v>
      </c>
      <c r="E24" s="180">
        <v>1</v>
      </c>
      <c r="F24" s="181"/>
      <c r="G24" s="182">
        <f t="shared" si="7"/>
        <v>0</v>
      </c>
      <c r="H24" s="181"/>
      <c r="I24" s="182">
        <f t="shared" si="8"/>
        <v>0</v>
      </c>
      <c r="J24" s="181"/>
      <c r="K24" s="182">
        <f t="shared" si="9"/>
        <v>0</v>
      </c>
      <c r="L24" s="182">
        <v>21</v>
      </c>
      <c r="M24" s="182">
        <f t="shared" si="10"/>
        <v>0</v>
      </c>
      <c r="N24" s="182">
        <v>0</v>
      </c>
      <c r="O24" s="182">
        <f t="shared" si="11"/>
        <v>0</v>
      </c>
      <c r="P24" s="182">
        <v>0</v>
      </c>
      <c r="Q24" s="182">
        <f t="shared" si="12"/>
        <v>0</v>
      </c>
      <c r="R24" s="182"/>
      <c r="S24" s="182" t="s">
        <v>167</v>
      </c>
      <c r="T24" s="183" t="s">
        <v>168</v>
      </c>
      <c r="U24" s="157">
        <v>0</v>
      </c>
      <c r="V24" s="157">
        <f t="shared" si="13"/>
        <v>0</v>
      </c>
      <c r="W24" s="157"/>
      <c r="X24" s="157" t="s">
        <v>192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574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7">
        <v>16</v>
      </c>
      <c r="B25" s="178" t="s">
        <v>726</v>
      </c>
      <c r="C25" s="186" t="s">
        <v>727</v>
      </c>
      <c r="D25" s="179" t="s">
        <v>415</v>
      </c>
      <c r="E25" s="180">
        <v>1</v>
      </c>
      <c r="F25" s="181"/>
      <c r="G25" s="182">
        <f t="shared" si="7"/>
        <v>0</v>
      </c>
      <c r="H25" s="181"/>
      <c r="I25" s="182">
        <f t="shared" si="8"/>
        <v>0</v>
      </c>
      <c r="J25" s="181"/>
      <c r="K25" s="182">
        <f t="shared" si="9"/>
        <v>0</v>
      </c>
      <c r="L25" s="182">
        <v>21</v>
      </c>
      <c r="M25" s="182">
        <f t="shared" si="10"/>
        <v>0</v>
      </c>
      <c r="N25" s="182">
        <v>0</v>
      </c>
      <c r="O25" s="182">
        <f t="shared" si="11"/>
        <v>0</v>
      </c>
      <c r="P25" s="182">
        <v>0</v>
      </c>
      <c r="Q25" s="182">
        <f t="shared" si="12"/>
        <v>0</v>
      </c>
      <c r="R25" s="182"/>
      <c r="S25" s="182" t="s">
        <v>167</v>
      </c>
      <c r="T25" s="183" t="s">
        <v>168</v>
      </c>
      <c r="U25" s="157">
        <v>0</v>
      </c>
      <c r="V25" s="157">
        <f t="shared" si="13"/>
        <v>0</v>
      </c>
      <c r="W25" s="157"/>
      <c r="X25" s="157" t="s">
        <v>192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574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7">
        <v>17</v>
      </c>
      <c r="B26" s="178" t="s">
        <v>728</v>
      </c>
      <c r="C26" s="186" t="s">
        <v>729</v>
      </c>
      <c r="D26" s="179" t="s">
        <v>415</v>
      </c>
      <c r="E26" s="180">
        <v>1</v>
      </c>
      <c r="F26" s="181"/>
      <c r="G26" s="182">
        <f t="shared" si="7"/>
        <v>0</v>
      </c>
      <c r="H26" s="181"/>
      <c r="I26" s="182">
        <f t="shared" si="8"/>
        <v>0</v>
      </c>
      <c r="J26" s="181"/>
      <c r="K26" s="182">
        <f t="shared" si="9"/>
        <v>0</v>
      </c>
      <c r="L26" s="182">
        <v>21</v>
      </c>
      <c r="M26" s="182">
        <f t="shared" si="10"/>
        <v>0</v>
      </c>
      <c r="N26" s="182">
        <v>0</v>
      </c>
      <c r="O26" s="182">
        <f t="shared" si="11"/>
        <v>0</v>
      </c>
      <c r="P26" s="182">
        <v>0</v>
      </c>
      <c r="Q26" s="182">
        <f t="shared" si="12"/>
        <v>0</v>
      </c>
      <c r="R26" s="182"/>
      <c r="S26" s="182" t="s">
        <v>167</v>
      </c>
      <c r="T26" s="183" t="s">
        <v>168</v>
      </c>
      <c r="U26" s="157">
        <v>0</v>
      </c>
      <c r="V26" s="157">
        <f t="shared" si="13"/>
        <v>0</v>
      </c>
      <c r="W26" s="157"/>
      <c r="X26" s="157" t="s">
        <v>192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574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7">
        <v>18</v>
      </c>
      <c r="B27" s="178" t="s">
        <v>730</v>
      </c>
      <c r="C27" s="186" t="s">
        <v>731</v>
      </c>
      <c r="D27" s="179" t="s">
        <v>415</v>
      </c>
      <c r="E27" s="180">
        <v>1</v>
      </c>
      <c r="F27" s="181"/>
      <c r="G27" s="182">
        <f t="shared" si="7"/>
        <v>0</v>
      </c>
      <c r="H27" s="181"/>
      <c r="I27" s="182">
        <f t="shared" si="8"/>
        <v>0</v>
      </c>
      <c r="J27" s="181"/>
      <c r="K27" s="182">
        <f t="shared" si="9"/>
        <v>0</v>
      </c>
      <c r="L27" s="182">
        <v>21</v>
      </c>
      <c r="M27" s="182">
        <f t="shared" si="10"/>
        <v>0</v>
      </c>
      <c r="N27" s="182">
        <v>0</v>
      </c>
      <c r="O27" s="182">
        <f t="shared" si="11"/>
        <v>0</v>
      </c>
      <c r="P27" s="182">
        <v>0</v>
      </c>
      <c r="Q27" s="182">
        <f t="shared" si="12"/>
        <v>0</v>
      </c>
      <c r="R27" s="182"/>
      <c r="S27" s="182" t="s">
        <v>167</v>
      </c>
      <c r="T27" s="183" t="s">
        <v>168</v>
      </c>
      <c r="U27" s="157">
        <v>0</v>
      </c>
      <c r="V27" s="157">
        <f t="shared" si="13"/>
        <v>0</v>
      </c>
      <c r="W27" s="157"/>
      <c r="X27" s="157" t="s">
        <v>192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574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7">
        <v>19</v>
      </c>
      <c r="B28" s="178" t="s">
        <v>732</v>
      </c>
      <c r="C28" s="186" t="s">
        <v>733</v>
      </c>
      <c r="D28" s="179" t="s">
        <v>415</v>
      </c>
      <c r="E28" s="180">
        <v>3</v>
      </c>
      <c r="F28" s="181"/>
      <c r="G28" s="182">
        <f t="shared" si="7"/>
        <v>0</v>
      </c>
      <c r="H28" s="181"/>
      <c r="I28" s="182">
        <f t="shared" si="8"/>
        <v>0</v>
      </c>
      <c r="J28" s="181"/>
      <c r="K28" s="182">
        <f t="shared" si="9"/>
        <v>0</v>
      </c>
      <c r="L28" s="182">
        <v>21</v>
      </c>
      <c r="M28" s="182">
        <f t="shared" si="10"/>
        <v>0</v>
      </c>
      <c r="N28" s="182">
        <v>0</v>
      </c>
      <c r="O28" s="182">
        <f t="shared" si="11"/>
        <v>0</v>
      </c>
      <c r="P28" s="182">
        <v>0</v>
      </c>
      <c r="Q28" s="182">
        <f t="shared" si="12"/>
        <v>0</v>
      </c>
      <c r="R28" s="182"/>
      <c r="S28" s="182" t="s">
        <v>167</v>
      </c>
      <c r="T28" s="183" t="s">
        <v>168</v>
      </c>
      <c r="U28" s="157">
        <v>0</v>
      </c>
      <c r="V28" s="157">
        <f t="shared" si="13"/>
        <v>0</v>
      </c>
      <c r="W28" s="157"/>
      <c r="X28" s="157" t="s">
        <v>192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574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7">
        <v>20</v>
      </c>
      <c r="B29" s="178" t="s">
        <v>734</v>
      </c>
      <c r="C29" s="186" t="s">
        <v>735</v>
      </c>
      <c r="D29" s="179" t="s">
        <v>415</v>
      </c>
      <c r="E29" s="180">
        <v>2</v>
      </c>
      <c r="F29" s="181"/>
      <c r="G29" s="182">
        <f t="shared" si="7"/>
        <v>0</v>
      </c>
      <c r="H29" s="181"/>
      <c r="I29" s="182">
        <f t="shared" si="8"/>
        <v>0</v>
      </c>
      <c r="J29" s="181"/>
      <c r="K29" s="182">
        <f t="shared" si="9"/>
        <v>0</v>
      </c>
      <c r="L29" s="182">
        <v>21</v>
      </c>
      <c r="M29" s="182">
        <f t="shared" si="10"/>
        <v>0</v>
      </c>
      <c r="N29" s="182">
        <v>0</v>
      </c>
      <c r="O29" s="182">
        <f t="shared" si="11"/>
        <v>0</v>
      </c>
      <c r="P29" s="182">
        <v>0</v>
      </c>
      <c r="Q29" s="182">
        <f t="shared" si="12"/>
        <v>0</v>
      </c>
      <c r="R29" s="182"/>
      <c r="S29" s="182" t="s">
        <v>167</v>
      </c>
      <c r="T29" s="183" t="s">
        <v>168</v>
      </c>
      <c r="U29" s="157">
        <v>0</v>
      </c>
      <c r="V29" s="157">
        <f t="shared" si="13"/>
        <v>0</v>
      </c>
      <c r="W29" s="157"/>
      <c r="X29" s="157" t="s">
        <v>192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574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7">
        <v>21</v>
      </c>
      <c r="B30" s="178" t="s">
        <v>736</v>
      </c>
      <c r="C30" s="186" t="s">
        <v>737</v>
      </c>
      <c r="D30" s="179" t="s">
        <v>415</v>
      </c>
      <c r="E30" s="180">
        <v>2</v>
      </c>
      <c r="F30" s="181"/>
      <c r="G30" s="182">
        <f t="shared" si="7"/>
        <v>0</v>
      </c>
      <c r="H30" s="181"/>
      <c r="I30" s="182">
        <f t="shared" si="8"/>
        <v>0</v>
      </c>
      <c r="J30" s="181"/>
      <c r="K30" s="182">
        <f t="shared" si="9"/>
        <v>0</v>
      </c>
      <c r="L30" s="182">
        <v>21</v>
      </c>
      <c r="M30" s="182">
        <f t="shared" si="10"/>
        <v>0</v>
      </c>
      <c r="N30" s="182">
        <v>0</v>
      </c>
      <c r="O30" s="182">
        <f t="shared" si="11"/>
        <v>0</v>
      </c>
      <c r="P30" s="182">
        <v>0</v>
      </c>
      <c r="Q30" s="182">
        <f t="shared" si="12"/>
        <v>0</v>
      </c>
      <c r="R30" s="182"/>
      <c r="S30" s="182" t="s">
        <v>167</v>
      </c>
      <c r="T30" s="183" t="s">
        <v>168</v>
      </c>
      <c r="U30" s="157">
        <v>0</v>
      </c>
      <c r="V30" s="157">
        <f t="shared" si="13"/>
        <v>0</v>
      </c>
      <c r="W30" s="157"/>
      <c r="X30" s="157" t="s">
        <v>192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574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7">
        <v>22</v>
      </c>
      <c r="B31" s="178" t="s">
        <v>738</v>
      </c>
      <c r="C31" s="186" t="s">
        <v>739</v>
      </c>
      <c r="D31" s="179" t="s">
        <v>415</v>
      </c>
      <c r="E31" s="180">
        <v>6</v>
      </c>
      <c r="F31" s="181"/>
      <c r="G31" s="182">
        <f t="shared" si="7"/>
        <v>0</v>
      </c>
      <c r="H31" s="181"/>
      <c r="I31" s="182">
        <f t="shared" si="8"/>
        <v>0</v>
      </c>
      <c r="J31" s="181"/>
      <c r="K31" s="182">
        <f t="shared" si="9"/>
        <v>0</v>
      </c>
      <c r="L31" s="182">
        <v>21</v>
      </c>
      <c r="M31" s="182">
        <f t="shared" si="10"/>
        <v>0</v>
      </c>
      <c r="N31" s="182">
        <v>0</v>
      </c>
      <c r="O31" s="182">
        <f t="shared" si="11"/>
        <v>0</v>
      </c>
      <c r="P31" s="182">
        <v>0</v>
      </c>
      <c r="Q31" s="182">
        <f t="shared" si="12"/>
        <v>0</v>
      </c>
      <c r="R31" s="182"/>
      <c r="S31" s="182" t="s">
        <v>167</v>
      </c>
      <c r="T31" s="183" t="s">
        <v>168</v>
      </c>
      <c r="U31" s="157">
        <v>0</v>
      </c>
      <c r="V31" s="157">
        <f t="shared" si="13"/>
        <v>0</v>
      </c>
      <c r="W31" s="157"/>
      <c r="X31" s="157" t="s">
        <v>192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574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7">
        <v>23</v>
      </c>
      <c r="B32" s="178" t="s">
        <v>740</v>
      </c>
      <c r="C32" s="186" t="s">
        <v>741</v>
      </c>
      <c r="D32" s="179" t="s">
        <v>415</v>
      </c>
      <c r="E32" s="180">
        <v>2</v>
      </c>
      <c r="F32" s="181"/>
      <c r="G32" s="182">
        <f t="shared" si="7"/>
        <v>0</v>
      </c>
      <c r="H32" s="181"/>
      <c r="I32" s="182">
        <f t="shared" si="8"/>
        <v>0</v>
      </c>
      <c r="J32" s="181"/>
      <c r="K32" s="182">
        <f t="shared" si="9"/>
        <v>0</v>
      </c>
      <c r="L32" s="182">
        <v>21</v>
      </c>
      <c r="M32" s="182">
        <f t="shared" si="10"/>
        <v>0</v>
      </c>
      <c r="N32" s="182">
        <v>0</v>
      </c>
      <c r="O32" s="182">
        <f t="shared" si="11"/>
        <v>0</v>
      </c>
      <c r="P32" s="182">
        <v>0</v>
      </c>
      <c r="Q32" s="182">
        <f t="shared" si="12"/>
        <v>0</v>
      </c>
      <c r="R32" s="182"/>
      <c r="S32" s="182" t="s">
        <v>167</v>
      </c>
      <c r="T32" s="183" t="s">
        <v>168</v>
      </c>
      <c r="U32" s="157">
        <v>0</v>
      </c>
      <c r="V32" s="157">
        <f t="shared" si="13"/>
        <v>0</v>
      </c>
      <c r="W32" s="157"/>
      <c r="X32" s="157" t="s">
        <v>192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574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7">
        <v>24</v>
      </c>
      <c r="B33" s="178" t="s">
        <v>742</v>
      </c>
      <c r="C33" s="186" t="s">
        <v>743</v>
      </c>
      <c r="D33" s="179" t="s">
        <v>281</v>
      </c>
      <c r="E33" s="180">
        <v>5</v>
      </c>
      <c r="F33" s="181"/>
      <c r="G33" s="182">
        <f t="shared" si="7"/>
        <v>0</v>
      </c>
      <c r="H33" s="181"/>
      <c r="I33" s="182">
        <f t="shared" si="8"/>
        <v>0</v>
      </c>
      <c r="J33" s="181"/>
      <c r="K33" s="182">
        <f t="shared" si="9"/>
        <v>0</v>
      </c>
      <c r="L33" s="182">
        <v>21</v>
      </c>
      <c r="M33" s="182">
        <f t="shared" si="10"/>
        <v>0</v>
      </c>
      <c r="N33" s="182">
        <v>0</v>
      </c>
      <c r="O33" s="182">
        <f t="shared" si="11"/>
        <v>0</v>
      </c>
      <c r="P33" s="182">
        <v>0</v>
      </c>
      <c r="Q33" s="182">
        <f t="shared" si="12"/>
        <v>0</v>
      </c>
      <c r="R33" s="182"/>
      <c r="S33" s="182" t="s">
        <v>167</v>
      </c>
      <c r="T33" s="183" t="s">
        <v>168</v>
      </c>
      <c r="U33" s="157">
        <v>0</v>
      </c>
      <c r="V33" s="157">
        <f t="shared" si="13"/>
        <v>0</v>
      </c>
      <c r="W33" s="157"/>
      <c r="X33" s="157" t="s">
        <v>192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574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7">
        <v>25</v>
      </c>
      <c r="B34" s="178" t="s">
        <v>744</v>
      </c>
      <c r="C34" s="186" t="s">
        <v>745</v>
      </c>
      <c r="D34" s="179" t="s">
        <v>281</v>
      </c>
      <c r="E34" s="180">
        <v>485</v>
      </c>
      <c r="F34" s="181"/>
      <c r="G34" s="182">
        <f t="shared" si="7"/>
        <v>0</v>
      </c>
      <c r="H34" s="181"/>
      <c r="I34" s="182">
        <f t="shared" si="8"/>
        <v>0</v>
      </c>
      <c r="J34" s="181"/>
      <c r="K34" s="182">
        <f t="shared" si="9"/>
        <v>0</v>
      </c>
      <c r="L34" s="182">
        <v>21</v>
      </c>
      <c r="M34" s="182">
        <f t="shared" si="10"/>
        <v>0</v>
      </c>
      <c r="N34" s="182">
        <v>0</v>
      </c>
      <c r="O34" s="182">
        <f t="shared" si="11"/>
        <v>0</v>
      </c>
      <c r="P34" s="182">
        <v>0</v>
      </c>
      <c r="Q34" s="182">
        <f t="shared" si="12"/>
        <v>0</v>
      </c>
      <c r="R34" s="182"/>
      <c r="S34" s="182" t="s">
        <v>167</v>
      </c>
      <c r="T34" s="183" t="s">
        <v>168</v>
      </c>
      <c r="U34" s="157">
        <v>0</v>
      </c>
      <c r="V34" s="157">
        <f t="shared" si="13"/>
        <v>0</v>
      </c>
      <c r="W34" s="157"/>
      <c r="X34" s="157" t="s">
        <v>192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574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7">
        <v>26</v>
      </c>
      <c r="B35" s="178" t="s">
        <v>746</v>
      </c>
      <c r="C35" s="186" t="s">
        <v>747</v>
      </c>
      <c r="D35" s="179" t="s">
        <v>410</v>
      </c>
      <c r="E35" s="180">
        <v>1</v>
      </c>
      <c r="F35" s="181"/>
      <c r="G35" s="182">
        <f t="shared" si="7"/>
        <v>0</v>
      </c>
      <c r="H35" s="181"/>
      <c r="I35" s="182">
        <f t="shared" si="8"/>
        <v>0</v>
      </c>
      <c r="J35" s="181"/>
      <c r="K35" s="182">
        <f t="shared" si="9"/>
        <v>0</v>
      </c>
      <c r="L35" s="182">
        <v>21</v>
      </c>
      <c r="M35" s="182">
        <f t="shared" si="10"/>
        <v>0</v>
      </c>
      <c r="N35" s="182">
        <v>0</v>
      </c>
      <c r="O35" s="182">
        <f t="shared" si="11"/>
        <v>0</v>
      </c>
      <c r="P35" s="182">
        <v>0</v>
      </c>
      <c r="Q35" s="182">
        <f t="shared" si="12"/>
        <v>0</v>
      </c>
      <c r="R35" s="182"/>
      <c r="S35" s="182" t="s">
        <v>167</v>
      </c>
      <c r="T35" s="183" t="s">
        <v>168</v>
      </c>
      <c r="U35" s="157">
        <v>0</v>
      </c>
      <c r="V35" s="157">
        <f t="shared" si="13"/>
        <v>0</v>
      </c>
      <c r="W35" s="157"/>
      <c r="X35" s="157" t="s">
        <v>192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574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7">
        <v>27</v>
      </c>
      <c r="B36" s="178" t="s">
        <v>748</v>
      </c>
      <c r="C36" s="186" t="s">
        <v>749</v>
      </c>
      <c r="D36" s="179" t="s">
        <v>750</v>
      </c>
      <c r="E36" s="180">
        <v>4</v>
      </c>
      <c r="F36" s="181"/>
      <c r="G36" s="182">
        <f t="shared" si="7"/>
        <v>0</v>
      </c>
      <c r="H36" s="181"/>
      <c r="I36" s="182">
        <f t="shared" si="8"/>
        <v>0</v>
      </c>
      <c r="J36" s="181"/>
      <c r="K36" s="182">
        <f t="shared" si="9"/>
        <v>0</v>
      </c>
      <c r="L36" s="182">
        <v>21</v>
      </c>
      <c r="M36" s="182">
        <f t="shared" si="10"/>
        <v>0</v>
      </c>
      <c r="N36" s="182">
        <v>0</v>
      </c>
      <c r="O36" s="182">
        <f t="shared" si="11"/>
        <v>0</v>
      </c>
      <c r="P36" s="182">
        <v>0</v>
      </c>
      <c r="Q36" s="182">
        <f t="shared" si="12"/>
        <v>0</v>
      </c>
      <c r="R36" s="182"/>
      <c r="S36" s="182" t="s">
        <v>167</v>
      </c>
      <c r="T36" s="183" t="s">
        <v>168</v>
      </c>
      <c r="U36" s="157">
        <v>0</v>
      </c>
      <c r="V36" s="157">
        <f t="shared" si="13"/>
        <v>0</v>
      </c>
      <c r="W36" s="157"/>
      <c r="X36" s="157" t="s">
        <v>192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574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7">
        <v>28</v>
      </c>
      <c r="B37" s="178" t="s">
        <v>751</v>
      </c>
      <c r="C37" s="186" t="s">
        <v>752</v>
      </c>
      <c r="D37" s="179" t="s">
        <v>750</v>
      </c>
      <c r="E37" s="180">
        <v>3</v>
      </c>
      <c r="F37" s="181"/>
      <c r="G37" s="182">
        <f t="shared" si="7"/>
        <v>0</v>
      </c>
      <c r="H37" s="181"/>
      <c r="I37" s="182">
        <f t="shared" si="8"/>
        <v>0</v>
      </c>
      <c r="J37" s="181"/>
      <c r="K37" s="182">
        <f t="shared" si="9"/>
        <v>0</v>
      </c>
      <c r="L37" s="182">
        <v>21</v>
      </c>
      <c r="M37" s="182">
        <f t="shared" si="10"/>
        <v>0</v>
      </c>
      <c r="N37" s="182">
        <v>0</v>
      </c>
      <c r="O37" s="182">
        <f t="shared" si="11"/>
        <v>0</v>
      </c>
      <c r="P37" s="182">
        <v>0</v>
      </c>
      <c r="Q37" s="182">
        <f t="shared" si="12"/>
        <v>0</v>
      </c>
      <c r="R37" s="182"/>
      <c r="S37" s="182" t="s">
        <v>167</v>
      </c>
      <c r="T37" s="183" t="s">
        <v>168</v>
      </c>
      <c r="U37" s="157">
        <v>0</v>
      </c>
      <c r="V37" s="157">
        <f t="shared" si="13"/>
        <v>0</v>
      </c>
      <c r="W37" s="157"/>
      <c r="X37" s="157" t="s">
        <v>192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574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7">
        <v>29</v>
      </c>
      <c r="B38" s="178" t="s">
        <v>753</v>
      </c>
      <c r="C38" s="186" t="s">
        <v>754</v>
      </c>
      <c r="D38" s="179" t="s">
        <v>410</v>
      </c>
      <c r="E38" s="180">
        <v>13</v>
      </c>
      <c r="F38" s="181"/>
      <c r="G38" s="182">
        <f t="shared" si="7"/>
        <v>0</v>
      </c>
      <c r="H38" s="181"/>
      <c r="I38" s="182">
        <f t="shared" si="8"/>
        <v>0</v>
      </c>
      <c r="J38" s="181"/>
      <c r="K38" s="182">
        <f t="shared" si="9"/>
        <v>0</v>
      </c>
      <c r="L38" s="182">
        <v>21</v>
      </c>
      <c r="M38" s="182">
        <f t="shared" si="10"/>
        <v>0</v>
      </c>
      <c r="N38" s="182">
        <v>0</v>
      </c>
      <c r="O38" s="182">
        <f t="shared" si="11"/>
        <v>0</v>
      </c>
      <c r="P38" s="182">
        <v>0</v>
      </c>
      <c r="Q38" s="182">
        <f t="shared" si="12"/>
        <v>0</v>
      </c>
      <c r="R38" s="182"/>
      <c r="S38" s="182" t="s">
        <v>167</v>
      </c>
      <c r="T38" s="183" t="s">
        <v>168</v>
      </c>
      <c r="U38" s="157">
        <v>0</v>
      </c>
      <c r="V38" s="157">
        <f t="shared" si="13"/>
        <v>0</v>
      </c>
      <c r="W38" s="157"/>
      <c r="X38" s="157" t="s">
        <v>192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574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60" t="s">
        <v>162</v>
      </c>
      <c r="B39" s="161" t="s">
        <v>132</v>
      </c>
      <c r="C39" s="185" t="s">
        <v>28</v>
      </c>
      <c r="D39" s="162"/>
      <c r="E39" s="163"/>
      <c r="F39" s="164"/>
      <c r="G39" s="164">
        <f>SUMIF(AG40:AG45,"&lt;&gt;NOR",G40:G45)</f>
        <v>0</v>
      </c>
      <c r="H39" s="164"/>
      <c r="I39" s="164">
        <f>SUM(I40:I45)</f>
        <v>0</v>
      </c>
      <c r="J39" s="164"/>
      <c r="K39" s="164">
        <f>SUM(K40:K45)</f>
        <v>0</v>
      </c>
      <c r="L39" s="164"/>
      <c r="M39" s="164">
        <f>SUM(M40:M45)</f>
        <v>0</v>
      </c>
      <c r="N39" s="164"/>
      <c r="O39" s="164">
        <f>SUM(O40:O45)</f>
        <v>0</v>
      </c>
      <c r="P39" s="164"/>
      <c r="Q39" s="164">
        <f>SUM(Q40:Q45)</f>
        <v>0</v>
      </c>
      <c r="R39" s="164"/>
      <c r="S39" s="164"/>
      <c r="T39" s="165"/>
      <c r="U39" s="159"/>
      <c r="V39" s="159">
        <f>SUM(V40:V45)</f>
        <v>0</v>
      </c>
      <c r="W39" s="159"/>
      <c r="X39" s="159"/>
      <c r="AG39" t="s">
        <v>163</v>
      </c>
    </row>
    <row r="40" spans="1:60" outlineLevel="1" x14ac:dyDescent="0.2">
      <c r="A40" s="177">
        <v>30</v>
      </c>
      <c r="B40" s="178" t="s">
        <v>755</v>
      </c>
      <c r="C40" s="186" t="s">
        <v>756</v>
      </c>
      <c r="D40" s="179" t="s">
        <v>410</v>
      </c>
      <c r="E40" s="180">
        <v>1</v>
      </c>
      <c r="F40" s="181"/>
      <c r="G40" s="182">
        <f t="shared" ref="G40:G45" si="14">ROUND(E40*F40,2)</f>
        <v>0</v>
      </c>
      <c r="H40" s="181"/>
      <c r="I40" s="182">
        <f t="shared" ref="I40:I45" si="15">ROUND(E40*H40,2)</f>
        <v>0</v>
      </c>
      <c r="J40" s="181"/>
      <c r="K40" s="182">
        <f t="shared" ref="K40:K45" si="16">ROUND(E40*J40,2)</f>
        <v>0</v>
      </c>
      <c r="L40" s="182">
        <v>21</v>
      </c>
      <c r="M40" s="182">
        <f t="shared" ref="M40:M45" si="17">G40*(1+L40/100)</f>
        <v>0</v>
      </c>
      <c r="N40" s="182">
        <v>0</v>
      </c>
      <c r="O40" s="182">
        <f t="shared" ref="O40:O45" si="18">ROUND(E40*N40,2)</f>
        <v>0</v>
      </c>
      <c r="P40" s="182">
        <v>0</v>
      </c>
      <c r="Q40" s="182">
        <f t="shared" ref="Q40:Q45" si="19">ROUND(E40*P40,2)</f>
        <v>0</v>
      </c>
      <c r="R40" s="182"/>
      <c r="S40" s="182" t="s">
        <v>167</v>
      </c>
      <c r="T40" s="183" t="s">
        <v>168</v>
      </c>
      <c r="U40" s="157">
        <v>0</v>
      </c>
      <c r="V40" s="157">
        <f t="shared" ref="V40:V45" si="20">ROUND(E40*U40,2)</f>
        <v>0</v>
      </c>
      <c r="W40" s="157"/>
      <c r="X40" s="157" t="s">
        <v>192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757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7">
        <v>31</v>
      </c>
      <c r="B41" s="178" t="s">
        <v>758</v>
      </c>
      <c r="C41" s="186" t="s">
        <v>759</v>
      </c>
      <c r="D41" s="179" t="s">
        <v>410</v>
      </c>
      <c r="E41" s="180">
        <v>1</v>
      </c>
      <c r="F41" s="181"/>
      <c r="G41" s="182">
        <f t="shared" si="14"/>
        <v>0</v>
      </c>
      <c r="H41" s="181"/>
      <c r="I41" s="182">
        <f t="shared" si="15"/>
        <v>0</v>
      </c>
      <c r="J41" s="181"/>
      <c r="K41" s="182">
        <f t="shared" si="16"/>
        <v>0</v>
      </c>
      <c r="L41" s="182">
        <v>21</v>
      </c>
      <c r="M41" s="182">
        <f t="shared" si="17"/>
        <v>0</v>
      </c>
      <c r="N41" s="182">
        <v>0</v>
      </c>
      <c r="O41" s="182">
        <f t="shared" si="18"/>
        <v>0</v>
      </c>
      <c r="P41" s="182">
        <v>0</v>
      </c>
      <c r="Q41" s="182">
        <f t="shared" si="19"/>
        <v>0</v>
      </c>
      <c r="R41" s="182"/>
      <c r="S41" s="182" t="s">
        <v>167</v>
      </c>
      <c r="T41" s="183" t="s">
        <v>168</v>
      </c>
      <c r="U41" s="157">
        <v>0</v>
      </c>
      <c r="V41" s="157">
        <f t="shared" si="20"/>
        <v>0</v>
      </c>
      <c r="W41" s="157"/>
      <c r="X41" s="157" t="s">
        <v>192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757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7">
        <v>32</v>
      </c>
      <c r="B42" s="178" t="s">
        <v>760</v>
      </c>
      <c r="C42" s="186" t="s">
        <v>761</v>
      </c>
      <c r="D42" s="179" t="s">
        <v>410</v>
      </c>
      <c r="E42" s="180">
        <v>1</v>
      </c>
      <c r="F42" s="181"/>
      <c r="G42" s="182">
        <f t="shared" si="14"/>
        <v>0</v>
      </c>
      <c r="H42" s="181"/>
      <c r="I42" s="182">
        <f t="shared" si="15"/>
        <v>0</v>
      </c>
      <c r="J42" s="181"/>
      <c r="K42" s="182">
        <f t="shared" si="16"/>
        <v>0</v>
      </c>
      <c r="L42" s="182">
        <v>21</v>
      </c>
      <c r="M42" s="182">
        <f t="shared" si="17"/>
        <v>0</v>
      </c>
      <c r="N42" s="182">
        <v>0</v>
      </c>
      <c r="O42" s="182">
        <f t="shared" si="18"/>
        <v>0</v>
      </c>
      <c r="P42" s="182">
        <v>0</v>
      </c>
      <c r="Q42" s="182">
        <f t="shared" si="19"/>
        <v>0</v>
      </c>
      <c r="R42" s="182"/>
      <c r="S42" s="182" t="s">
        <v>167</v>
      </c>
      <c r="T42" s="183" t="s">
        <v>168</v>
      </c>
      <c r="U42" s="157">
        <v>0</v>
      </c>
      <c r="V42" s="157">
        <f t="shared" si="20"/>
        <v>0</v>
      </c>
      <c r="W42" s="157"/>
      <c r="X42" s="157" t="s">
        <v>192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757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7">
        <v>33</v>
      </c>
      <c r="B43" s="178" t="s">
        <v>762</v>
      </c>
      <c r="C43" s="186" t="s">
        <v>763</v>
      </c>
      <c r="D43" s="179" t="s">
        <v>410</v>
      </c>
      <c r="E43" s="180">
        <v>1</v>
      </c>
      <c r="F43" s="181"/>
      <c r="G43" s="182">
        <f t="shared" si="14"/>
        <v>0</v>
      </c>
      <c r="H43" s="181"/>
      <c r="I43" s="182">
        <f t="shared" si="15"/>
        <v>0</v>
      </c>
      <c r="J43" s="181"/>
      <c r="K43" s="182">
        <f t="shared" si="16"/>
        <v>0</v>
      </c>
      <c r="L43" s="182">
        <v>21</v>
      </c>
      <c r="M43" s="182">
        <f t="shared" si="17"/>
        <v>0</v>
      </c>
      <c r="N43" s="182">
        <v>0</v>
      </c>
      <c r="O43" s="182">
        <f t="shared" si="18"/>
        <v>0</v>
      </c>
      <c r="P43" s="182">
        <v>0</v>
      </c>
      <c r="Q43" s="182">
        <f t="shared" si="19"/>
        <v>0</v>
      </c>
      <c r="R43" s="182"/>
      <c r="S43" s="182" t="s">
        <v>167</v>
      </c>
      <c r="T43" s="183" t="s">
        <v>168</v>
      </c>
      <c r="U43" s="157">
        <v>0</v>
      </c>
      <c r="V43" s="157">
        <f t="shared" si="20"/>
        <v>0</v>
      </c>
      <c r="W43" s="157"/>
      <c r="X43" s="157" t="s">
        <v>192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757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7">
        <v>34</v>
      </c>
      <c r="B44" s="178" t="s">
        <v>764</v>
      </c>
      <c r="C44" s="186" t="s">
        <v>765</v>
      </c>
      <c r="D44" s="179" t="s">
        <v>410</v>
      </c>
      <c r="E44" s="180">
        <v>1</v>
      </c>
      <c r="F44" s="181"/>
      <c r="G44" s="182">
        <f t="shared" si="14"/>
        <v>0</v>
      </c>
      <c r="H44" s="181"/>
      <c r="I44" s="182">
        <f t="shared" si="15"/>
        <v>0</v>
      </c>
      <c r="J44" s="181"/>
      <c r="K44" s="182">
        <f t="shared" si="16"/>
        <v>0</v>
      </c>
      <c r="L44" s="182">
        <v>21</v>
      </c>
      <c r="M44" s="182">
        <f t="shared" si="17"/>
        <v>0</v>
      </c>
      <c r="N44" s="182">
        <v>0</v>
      </c>
      <c r="O44" s="182">
        <f t="shared" si="18"/>
        <v>0</v>
      </c>
      <c r="P44" s="182">
        <v>0</v>
      </c>
      <c r="Q44" s="182">
        <f t="shared" si="19"/>
        <v>0</v>
      </c>
      <c r="R44" s="182"/>
      <c r="S44" s="182" t="s">
        <v>167</v>
      </c>
      <c r="T44" s="183" t="s">
        <v>168</v>
      </c>
      <c r="U44" s="157">
        <v>0</v>
      </c>
      <c r="V44" s="157">
        <f t="shared" si="20"/>
        <v>0</v>
      </c>
      <c r="W44" s="157"/>
      <c r="X44" s="157" t="s">
        <v>192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757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0">
        <v>35</v>
      </c>
      <c r="B45" s="171" t="s">
        <v>766</v>
      </c>
      <c r="C45" s="187" t="s">
        <v>767</v>
      </c>
      <c r="D45" s="172" t="s">
        <v>768</v>
      </c>
      <c r="E45" s="173">
        <v>10</v>
      </c>
      <c r="F45" s="174"/>
      <c r="G45" s="175">
        <f t="shared" si="14"/>
        <v>0</v>
      </c>
      <c r="H45" s="174"/>
      <c r="I45" s="175">
        <f t="shared" si="15"/>
        <v>0</v>
      </c>
      <c r="J45" s="174"/>
      <c r="K45" s="175">
        <f t="shared" si="16"/>
        <v>0</v>
      </c>
      <c r="L45" s="175">
        <v>21</v>
      </c>
      <c r="M45" s="175">
        <f t="shared" si="17"/>
        <v>0</v>
      </c>
      <c r="N45" s="175">
        <v>0</v>
      </c>
      <c r="O45" s="175">
        <f t="shared" si="18"/>
        <v>0</v>
      </c>
      <c r="P45" s="175">
        <v>0</v>
      </c>
      <c r="Q45" s="175">
        <f t="shared" si="19"/>
        <v>0</v>
      </c>
      <c r="R45" s="175"/>
      <c r="S45" s="175" t="s">
        <v>167</v>
      </c>
      <c r="T45" s="176" t="s">
        <v>191</v>
      </c>
      <c r="U45" s="157">
        <v>0</v>
      </c>
      <c r="V45" s="157">
        <f t="shared" si="20"/>
        <v>0</v>
      </c>
      <c r="W45" s="157"/>
      <c r="X45" s="157" t="s">
        <v>192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193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3"/>
      <c r="B46" s="4"/>
      <c r="C46" s="188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149</v>
      </c>
    </row>
    <row r="47" spans="1:60" x14ac:dyDescent="0.2">
      <c r="A47" s="150"/>
      <c r="B47" s="151" t="s">
        <v>29</v>
      </c>
      <c r="C47" s="189"/>
      <c r="D47" s="152"/>
      <c r="E47" s="153"/>
      <c r="F47" s="153"/>
      <c r="G47" s="184">
        <f>G8+G21+G39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224</v>
      </c>
    </row>
    <row r="48" spans="1:60" x14ac:dyDescent="0.2">
      <c r="C48" s="190"/>
      <c r="D48" s="10"/>
      <c r="AG48" t="s">
        <v>225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l/tUhKh9egXVtXN3qindpR2H5bSV5xvRj81jtLdhCw4t7e1FhBHHsz1vWJYXj4Cg67/tLtUhN3150sa3NZJjA==" saltValue="Z7IErvk4jPC67YzwzfC6j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226</v>
      </c>
      <c r="B1" s="257"/>
      <c r="C1" s="257"/>
      <c r="D1" s="257"/>
      <c r="E1" s="257"/>
      <c r="F1" s="257"/>
      <c r="G1" s="257"/>
      <c r="AG1" t="s">
        <v>134</v>
      </c>
    </row>
    <row r="2" spans="1:60" ht="24.95" customHeight="1" x14ac:dyDescent="0.2">
      <c r="A2" s="139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135</v>
      </c>
    </row>
    <row r="3" spans="1:60" ht="24.95" customHeight="1" x14ac:dyDescent="0.2">
      <c r="A3" s="139" t="s">
        <v>8</v>
      </c>
      <c r="B3" s="49" t="s">
        <v>52</v>
      </c>
      <c r="C3" s="258" t="s">
        <v>56</v>
      </c>
      <c r="D3" s="259"/>
      <c r="E3" s="259"/>
      <c r="F3" s="259"/>
      <c r="G3" s="260"/>
      <c r="AC3" s="121" t="s">
        <v>135</v>
      </c>
      <c r="AG3" t="s">
        <v>139</v>
      </c>
    </row>
    <row r="4" spans="1:60" ht="24.95" customHeight="1" x14ac:dyDescent="0.2">
      <c r="A4" s="140" t="s">
        <v>9</v>
      </c>
      <c r="B4" s="141" t="s">
        <v>47</v>
      </c>
      <c r="C4" s="261" t="s">
        <v>51</v>
      </c>
      <c r="D4" s="262"/>
      <c r="E4" s="262"/>
      <c r="F4" s="262"/>
      <c r="G4" s="263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29</v>
      </c>
      <c r="H6" s="146" t="s">
        <v>30</v>
      </c>
      <c r="I6" s="146" t="s">
        <v>147</v>
      </c>
      <c r="J6" s="146" t="s">
        <v>31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162</v>
      </c>
      <c r="B8" s="161" t="s">
        <v>90</v>
      </c>
      <c r="C8" s="185" t="s">
        <v>91</v>
      </c>
      <c r="D8" s="162"/>
      <c r="E8" s="163"/>
      <c r="F8" s="164"/>
      <c r="G8" s="164">
        <f>SUMIF(AG9:AG26,"&lt;&gt;NOR",G9:G26)</f>
        <v>0</v>
      </c>
      <c r="H8" s="164"/>
      <c r="I8" s="164">
        <f>SUM(I9:I26)</f>
        <v>0</v>
      </c>
      <c r="J8" s="164"/>
      <c r="K8" s="164">
        <f>SUM(K9:K26)</f>
        <v>0</v>
      </c>
      <c r="L8" s="164"/>
      <c r="M8" s="164">
        <f>SUM(M9:M26)</f>
        <v>0</v>
      </c>
      <c r="N8" s="164"/>
      <c r="O8" s="164">
        <f>SUM(O9:O26)</f>
        <v>1.2</v>
      </c>
      <c r="P8" s="164"/>
      <c r="Q8" s="164">
        <f>SUM(Q9:Q26)</f>
        <v>0</v>
      </c>
      <c r="R8" s="164"/>
      <c r="S8" s="164"/>
      <c r="T8" s="165"/>
      <c r="U8" s="159"/>
      <c r="V8" s="159">
        <f>SUM(V9:V26)</f>
        <v>33.22</v>
      </c>
      <c r="W8" s="159"/>
      <c r="X8" s="159"/>
      <c r="AG8" t="s">
        <v>163</v>
      </c>
    </row>
    <row r="9" spans="1:60" outlineLevel="1" x14ac:dyDescent="0.2">
      <c r="A9" s="170">
        <v>1</v>
      </c>
      <c r="B9" s="171" t="s">
        <v>769</v>
      </c>
      <c r="C9" s="187" t="s">
        <v>770</v>
      </c>
      <c r="D9" s="172" t="s">
        <v>257</v>
      </c>
      <c r="E9" s="173">
        <v>156.68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167</v>
      </c>
      <c r="T9" s="176" t="s">
        <v>168</v>
      </c>
      <c r="U9" s="157">
        <v>0</v>
      </c>
      <c r="V9" s="157">
        <f>ROUND(E9*U9,2)</f>
        <v>0</v>
      </c>
      <c r="W9" s="157"/>
      <c r="X9" s="157" t="s">
        <v>192</v>
      </c>
      <c r="Y9" s="147"/>
      <c r="Z9" s="147"/>
      <c r="AA9" s="147"/>
      <c r="AB9" s="147"/>
      <c r="AC9" s="147"/>
      <c r="AD9" s="147"/>
      <c r="AE9" s="147"/>
      <c r="AF9" s="147"/>
      <c r="AG9" s="147" t="s">
        <v>193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95" t="s">
        <v>771</v>
      </c>
      <c r="D10" s="191"/>
      <c r="E10" s="192">
        <v>156.68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237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0">
        <v>2</v>
      </c>
      <c r="B11" s="171" t="s">
        <v>772</v>
      </c>
      <c r="C11" s="187" t="s">
        <v>773</v>
      </c>
      <c r="D11" s="172" t="s">
        <v>257</v>
      </c>
      <c r="E11" s="173">
        <v>156.68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/>
      <c r="S11" s="175" t="s">
        <v>167</v>
      </c>
      <c r="T11" s="176" t="s">
        <v>168</v>
      </c>
      <c r="U11" s="157">
        <v>0</v>
      </c>
      <c r="V11" s="157">
        <f>ROUND(E11*U11,2)</f>
        <v>0</v>
      </c>
      <c r="W11" s="157"/>
      <c r="X11" s="157" t="s">
        <v>192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193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95" t="s">
        <v>771</v>
      </c>
      <c r="D12" s="191"/>
      <c r="E12" s="192">
        <v>156.68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237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0">
        <v>3</v>
      </c>
      <c r="B13" s="171" t="s">
        <v>774</v>
      </c>
      <c r="C13" s="187" t="s">
        <v>775</v>
      </c>
      <c r="D13" s="172" t="s">
        <v>257</v>
      </c>
      <c r="E13" s="173">
        <v>39.17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/>
      <c r="S13" s="175" t="s">
        <v>167</v>
      </c>
      <c r="T13" s="176" t="s">
        <v>168</v>
      </c>
      <c r="U13" s="157">
        <v>0</v>
      </c>
      <c r="V13" s="157">
        <f>ROUND(E13*U13,2)</f>
        <v>0</v>
      </c>
      <c r="W13" s="157"/>
      <c r="X13" s="157" t="s">
        <v>192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193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5" t="s">
        <v>776</v>
      </c>
      <c r="D14" s="191"/>
      <c r="E14" s="192">
        <v>39.17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237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0">
        <v>4</v>
      </c>
      <c r="B15" s="171" t="s">
        <v>777</v>
      </c>
      <c r="C15" s="187" t="s">
        <v>778</v>
      </c>
      <c r="D15" s="172" t="s">
        <v>257</v>
      </c>
      <c r="E15" s="173">
        <v>156.68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/>
      <c r="S15" s="175" t="s">
        <v>167</v>
      </c>
      <c r="T15" s="176" t="s">
        <v>168</v>
      </c>
      <c r="U15" s="157">
        <v>0</v>
      </c>
      <c r="V15" s="157">
        <f>ROUND(E15*U15,2)</f>
        <v>0</v>
      </c>
      <c r="W15" s="157"/>
      <c r="X15" s="157" t="s">
        <v>192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193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95" t="s">
        <v>779</v>
      </c>
      <c r="D16" s="191"/>
      <c r="E16" s="192">
        <v>156.68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237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0">
        <v>5</v>
      </c>
      <c r="B17" s="171" t="s">
        <v>780</v>
      </c>
      <c r="C17" s="187" t="s">
        <v>781</v>
      </c>
      <c r="D17" s="172" t="s">
        <v>257</v>
      </c>
      <c r="E17" s="173">
        <v>210.99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/>
      <c r="S17" s="175" t="s">
        <v>167</v>
      </c>
      <c r="T17" s="176" t="s">
        <v>168</v>
      </c>
      <c r="U17" s="157">
        <v>0</v>
      </c>
      <c r="V17" s="157">
        <f>ROUND(E17*U17,2)</f>
        <v>0</v>
      </c>
      <c r="W17" s="157"/>
      <c r="X17" s="157" t="s">
        <v>192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193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95" t="s">
        <v>782</v>
      </c>
      <c r="D18" s="191"/>
      <c r="E18" s="192">
        <v>156.68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237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95" t="s">
        <v>783</v>
      </c>
      <c r="D19" s="191"/>
      <c r="E19" s="192">
        <v>42.43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237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5" t="s">
        <v>784</v>
      </c>
      <c r="D20" s="191"/>
      <c r="E20" s="192">
        <v>11.88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237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0">
        <v>6</v>
      </c>
      <c r="B21" s="171" t="s">
        <v>785</v>
      </c>
      <c r="C21" s="187" t="s">
        <v>786</v>
      </c>
      <c r="D21" s="172" t="s">
        <v>257</v>
      </c>
      <c r="E21" s="173">
        <v>42.43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/>
      <c r="S21" s="175" t="s">
        <v>167</v>
      </c>
      <c r="T21" s="176" t="s">
        <v>168</v>
      </c>
      <c r="U21" s="157">
        <v>0</v>
      </c>
      <c r="V21" s="157">
        <f>ROUND(E21*U21,2)</f>
        <v>0</v>
      </c>
      <c r="W21" s="157"/>
      <c r="X21" s="157" t="s">
        <v>192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193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95" t="s">
        <v>783</v>
      </c>
      <c r="D22" s="191"/>
      <c r="E22" s="192">
        <v>42.43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237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0">
        <v>7</v>
      </c>
      <c r="B23" s="171" t="s">
        <v>787</v>
      </c>
      <c r="C23" s="187" t="s">
        <v>788</v>
      </c>
      <c r="D23" s="172" t="s">
        <v>257</v>
      </c>
      <c r="E23" s="173">
        <v>15.667999999999999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5">
        <v>2.205E-2</v>
      </c>
      <c r="O23" s="175">
        <f>ROUND(E23*N23,2)</f>
        <v>0.35</v>
      </c>
      <c r="P23" s="175">
        <v>0</v>
      </c>
      <c r="Q23" s="175">
        <f>ROUND(E23*P23,2)</f>
        <v>0</v>
      </c>
      <c r="R23" s="175"/>
      <c r="S23" s="175" t="s">
        <v>167</v>
      </c>
      <c r="T23" s="176" t="s">
        <v>168</v>
      </c>
      <c r="U23" s="157">
        <v>0.42</v>
      </c>
      <c r="V23" s="157">
        <f>ROUND(E23*U23,2)</f>
        <v>6.58</v>
      </c>
      <c r="W23" s="157"/>
      <c r="X23" s="157" t="s">
        <v>192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193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95" t="s">
        <v>789</v>
      </c>
      <c r="D24" s="191"/>
      <c r="E24" s="192">
        <v>15.667999999999999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237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0">
        <v>8</v>
      </c>
      <c r="B25" s="171" t="s">
        <v>790</v>
      </c>
      <c r="C25" s="187" t="s">
        <v>791</v>
      </c>
      <c r="D25" s="172" t="s">
        <v>257</v>
      </c>
      <c r="E25" s="173">
        <v>156.68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5.4299999999999999E-3</v>
      </c>
      <c r="O25" s="175">
        <f>ROUND(E25*N25,2)</f>
        <v>0.85</v>
      </c>
      <c r="P25" s="175">
        <v>0</v>
      </c>
      <c r="Q25" s="175">
        <f>ROUND(E25*P25,2)</f>
        <v>0</v>
      </c>
      <c r="R25" s="175"/>
      <c r="S25" s="175" t="s">
        <v>167</v>
      </c>
      <c r="T25" s="176" t="s">
        <v>168</v>
      </c>
      <c r="U25" s="157">
        <v>0.17</v>
      </c>
      <c r="V25" s="157">
        <f>ROUND(E25*U25,2)</f>
        <v>26.64</v>
      </c>
      <c r="W25" s="157"/>
      <c r="X25" s="157" t="s">
        <v>192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193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5" t="s">
        <v>771</v>
      </c>
      <c r="D26" s="191"/>
      <c r="E26" s="192">
        <v>156.68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237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0" t="s">
        <v>162</v>
      </c>
      <c r="B27" s="161" t="s">
        <v>92</v>
      </c>
      <c r="C27" s="185" t="s">
        <v>93</v>
      </c>
      <c r="D27" s="162"/>
      <c r="E27" s="163"/>
      <c r="F27" s="164"/>
      <c r="G27" s="164">
        <f>SUMIF(AG28:AG48,"&lt;&gt;NOR",G28:G48)</f>
        <v>0</v>
      </c>
      <c r="H27" s="164"/>
      <c r="I27" s="164">
        <f>SUM(I28:I48)</f>
        <v>0</v>
      </c>
      <c r="J27" s="164"/>
      <c r="K27" s="164">
        <f>SUM(K28:K48)</f>
        <v>0</v>
      </c>
      <c r="L27" s="164"/>
      <c r="M27" s="164">
        <f>SUM(M28:M48)</f>
        <v>0</v>
      </c>
      <c r="N27" s="164"/>
      <c r="O27" s="164">
        <f>SUM(O28:O48)</f>
        <v>10.17</v>
      </c>
      <c r="P27" s="164"/>
      <c r="Q27" s="164">
        <f>SUM(Q28:Q48)</f>
        <v>0</v>
      </c>
      <c r="R27" s="164"/>
      <c r="S27" s="164"/>
      <c r="T27" s="165"/>
      <c r="U27" s="159"/>
      <c r="V27" s="159">
        <f>SUM(V28:V48)</f>
        <v>457.57</v>
      </c>
      <c r="W27" s="159"/>
      <c r="X27" s="159"/>
      <c r="AG27" t="s">
        <v>163</v>
      </c>
    </row>
    <row r="28" spans="1:60" ht="22.5" outlineLevel="1" x14ac:dyDescent="0.2">
      <c r="A28" s="170">
        <v>9</v>
      </c>
      <c r="B28" s="171" t="s">
        <v>792</v>
      </c>
      <c r="C28" s="187" t="s">
        <v>793</v>
      </c>
      <c r="D28" s="172" t="s">
        <v>257</v>
      </c>
      <c r="E28" s="173">
        <v>229.34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3.1510000000000003E-2</v>
      </c>
      <c r="O28" s="175">
        <f>ROUND(E28*N28,2)</f>
        <v>7.23</v>
      </c>
      <c r="P28" s="175">
        <v>0</v>
      </c>
      <c r="Q28" s="175">
        <f>ROUND(E28*P28,2)</f>
        <v>0</v>
      </c>
      <c r="R28" s="175" t="s">
        <v>286</v>
      </c>
      <c r="S28" s="175" t="s">
        <v>232</v>
      </c>
      <c r="T28" s="176" t="s">
        <v>233</v>
      </c>
      <c r="U28" s="157">
        <v>1.21</v>
      </c>
      <c r="V28" s="157">
        <f>ROUND(E28*U28,2)</f>
        <v>277.5</v>
      </c>
      <c r="W28" s="157"/>
      <c r="X28" s="157" t="s">
        <v>192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193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5" t="s">
        <v>794</v>
      </c>
      <c r="D29" s="191"/>
      <c r="E29" s="192">
        <v>229.34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237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0">
        <v>10</v>
      </c>
      <c r="B30" s="171" t="s">
        <v>795</v>
      </c>
      <c r="C30" s="187" t="s">
        <v>796</v>
      </c>
      <c r="D30" s="172" t="s">
        <v>257</v>
      </c>
      <c r="E30" s="173">
        <v>148.91999999999999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1.7330000000000002E-2</v>
      </c>
      <c r="O30" s="175">
        <f>ROUND(E30*N30,2)</f>
        <v>2.58</v>
      </c>
      <c r="P30" s="175">
        <v>0</v>
      </c>
      <c r="Q30" s="175">
        <f>ROUND(E30*P30,2)</f>
        <v>0</v>
      </c>
      <c r="R30" s="175"/>
      <c r="S30" s="175" t="s">
        <v>167</v>
      </c>
      <c r="T30" s="176" t="s">
        <v>168</v>
      </c>
      <c r="U30" s="157">
        <v>0.47</v>
      </c>
      <c r="V30" s="157">
        <f>ROUND(E30*U30,2)</f>
        <v>69.989999999999995</v>
      </c>
      <c r="W30" s="157"/>
      <c r="X30" s="157" t="s">
        <v>192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193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95" t="s">
        <v>797</v>
      </c>
      <c r="D31" s="191"/>
      <c r="E31" s="192">
        <v>148.91999999999999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237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0">
        <v>11</v>
      </c>
      <c r="B32" s="171" t="s">
        <v>798</v>
      </c>
      <c r="C32" s="187" t="s">
        <v>799</v>
      </c>
      <c r="D32" s="172" t="s">
        <v>257</v>
      </c>
      <c r="E32" s="173">
        <v>154.88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5"/>
      <c r="S32" s="175" t="s">
        <v>167</v>
      </c>
      <c r="T32" s="176" t="s">
        <v>168</v>
      </c>
      <c r="U32" s="157">
        <v>0</v>
      </c>
      <c r="V32" s="157">
        <f>ROUND(E32*U32,2)</f>
        <v>0</v>
      </c>
      <c r="W32" s="157"/>
      <c r="X32" s="157" t="s">
        <v>192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193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5" t="s">
        <v>800</v>
      </c>
      <c r="D33" s="191"/>
      <c r="E33" s="192">
        <v>154.88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237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0">
        <v>12</v>
      </c>
      <c r="B34" s="171" t="s">
        <v>801</v>
      </c>
      <c r="C34" s="187" t="s">
        <v>802</v>
      </c>
      <c r="D34" s="172" t="s">
        <v>257</v>
      </c>
      <c r="E34" s="173">
        <v>154.88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5"/>
      <c r="S34" s="175" t="s">
        <v>167</v>
      </c>
      <c r="T34" s="176" t="s">
        <v>168</v>
      </c>
      <c r="U34" s="157">
        <v>0</v>
      </c>
      <c r="V34" s="157">
        <f>ROUND(E34*U34,2)</f>
        <v>0</v>
      </c>
      <c r="W34" s="157"/>
      <c r="X34" s="157" t="s">
        <v>192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193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95" t="s">
        <v>803</v>
      </c>
      <c r="D35" s="191"/>
      <c r="E35" s="192">
        <v>154.88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237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0">
        <v>13</v>
      </c>
      <c r="B36" s="171" t="s">
        <v>804</v>
      </c>
      <c r="C36" s="187" t="s">
        <v>805</v>
      </c>
      <c r="D36" s="172" t="s">
        <v>257</v>
      </c>
      <c r="E36" s="173">
        <v>92.927999999999997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5"/>
      <c r="S36" s="175" t="s">
        <v>167</v>
      </c>
      <c r="T36" s="176" t="s">
        <v>168</v>
      </c>
      <c r="U36" s="157">
        <v>0</v>
      </c>
      <c r="V36" s="157">
        <f>ROUND(E36*U36,2)</f>
        <v>0</v>
      </c>
      <c r="W36" s="157"/>
      <c r="X36" s="157" t="s">
        <v>192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193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95" t="s">
        <v>806</v>
      </c>
      <c r="D37" s="191"/>
      <c r="E37" s="192">
        <v>92.927999999999997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237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0">
        <v>14</v>
      </c>
      <c r="B38" s="171" t="s">
        <v>807</v>
      </c>
      <c r="C38" s="187" t="s">
        <v>808</v>
      </c>
      <c r="D38" s="172" t="s">
        <v>257</v>
      </c>
      <c r="E38" s="173">
        <v>61.951999999999998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5"/>
      <c r="S38" s="175" t="s">
        <v>167</v>
      </c>
      <c r="T38" s="176" t="s">
        <v>168</v>
      </c>
      <c r="U38" s="157">
        <v>0</v>
      </c>
      <c r="V38" s="157">
        <f>ROUND(E38*U38,2)</f>
        <v>0</v>
      </c>
      <c r="W38" s="157"/>
      <c r="X38" s="157" t="s">
        <v>192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193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95" t="s">
        <v>809</v>
      </c>
      <c r="D39" s="191"/>
      <c r="E39" s="192">
        <v>61.951999999999998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237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0">
        <v>15</v>
      </c>
      <c r="B40" s="171" t="s">
        <v>810</v>
      </c>
      <c r="C40" s="187" t="s">
        <v>811</v>
      </c>
      <c r="D40" s="172" t="s">
        <v>257</v>
      </c>
      <c r="E40" s="173">
        <v>92.927999999999997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5"/>
      <c r="S40" s="175" t="s">
        <v>167</v>
      </c>
      <c r="T40" s="176" t="s">
        <v>168</v>
      </c>
      <c r="U40" s="157">
        <v>0</v>
      </c>
      <c r="V40" s="157">
        <f>ROUND(E40*U40,2)</f>
        <v>0</v>
      </c>
      <c r="W40" s="157"/>
      <c r="X40" s="157" t="s">
        <v>192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193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95" t="s">
        <v>812</v>
      </c>
      <c r="D41" s="191"/>
      <c r="E41" s="192">
        <v>92.927999999999997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237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0">
        <v>16</v>
      </c>
      <c r="B42" s="171" t="s">
        <v>813</v>
      </c>
      <c r="C42" s="187" t="s">
        <v>814</v>
      </c>
      <c r="D42" s="172" t="s">
        <v>257</v>
      </c>
      <c r="E42" s="173">
        <v>229.34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5"/>
      <c r="S42" s="175" t="s">
        <v>167</v>
      </c>
      <c r="T42" s="176" t="s">
        <v>168</v>
      </c>
      <c r="U42" s="157">
        <v>0</v>
      </c>
      <c r="V42" s="157">
        <f>ROUND(E42*U42,2)</f>
        <v>0</v>
      </c>
      <c r="W42" s="157"/>
      <c r="X42" s="157" t="s">
        <v>192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193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95" t="s">
        <v>794</v>
      </c>
      <c r="D43" s="191"/>
      <c r="E43" s="192">
        <v>229.34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237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0">
        <v>17</v>
      </c>
      <c r="B44" s="171" t="s">
        <v>815</v>
      </c>
      <c r="C44" s="187" t="s">
        <v>816</v>
      </c>
      <c r="D44" s="172" t="s">
        <v>257</v>
      </c>
      <c r="E44" s="173">
        <v>229.34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5"/>
      <c r="S44" s="175" t="s">
        <v>167</v>
      </c>
      <c r="T44" s="176" t="s">
        <v>168</v>
      </c>
      <c r="U44" s="157">
        <v>0</v>
      </c>
      <c r="V44" s="157">
        <f>ROUND(E44*U44,2)</f>
        <v>0</v>
      </c>
      <c r="W44" s="157"/>
      <c r="X44" s="157" t="s">
        <v>192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193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95" t="s">
        <v>817</v>
      </c>
      <c r="D45" s="191"/>
      <c r="E45" s="192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237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95" t="s">
        <v>794</v>
      </c>
      <c r="D46" s="191"/>
      <c r="E46" s="192">
        <v>229.34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237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0">
        <v>18</v>
      </c>
      <c r="B47" s="171" t="s">
        <v>818</v>
      </c>
      <c r="C47" s="187" t="s">
        <v>819</v>
      </c>
      <c r="D47" s="172" t="s">
        <v>257</v>
      </c>
      <c r="E47" s="173">
        <v>458.68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5">
        <v>7.7999999999999999E-4</v>
      </c>
      <c r="O47" s="175">
        <f>ROUND(E47*N47,2)</f>
        <v>0.36</v>
      </c>
      <c r="P47" s="175">
        <v>0</v>
      </c>
      <c r="Q47" s="175">
        <f>ROUND(E47*P47,2)</f>
        <v>0</v>
      </c>
      <c r="R47" s="175"/>
      <c r="S47" s="175" t="s">
        <v>167</v>
      </c>
      <c r="T47" s="176" t="s">
        <v>168</v>
      </c>
      <c r="U47" s="157">
        <v>0.24</v>
      </c>
      <c r="V47" s="157">
        <f>ROUND(E47*U47,2)</f>
        <v>110.08</v>
      </c>
      <c r="W47" s="157"/>
      <c r="X47" s="157" t="s">
        <v>192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193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95" t="s">
        <v>820</v>
      </c>
      <c r="D48" s="191"/>
      <c r="E48" s="192">
        <v>458.68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237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0" t="s">
        <v>162</v>
      </c>
      <c r="B49" s="161" t="s">
        <v>100</v>
      </c>
      <c r="C49" s="185" t="s">
        <v>101</v>
      </c>
      <c r="D49" s="162"/>
      <c r="E49" s="163"/>
      <c r="F49" s="164"/>
      <c r="G49" s="164">
        <f>SUMIF(AG50:AG66,"&lt;&gt;NOR",G50:G66)</f>
        <v>0</v>
      </c>
      <c r="H49" s="164"/>
      <c r="I49" s="164">
        <f>SUM(I50:I66)</f>
        <v>0</v>
      </c>
      <c r="J49" s="164"/>
      <c r="K49" s="164">
        <f>SUM(K50:K66)</f>
        <v>0</v>
      </c>
      <c r="L49" s="164"/>
      <c r="M49" s="164">
        <f>SUM(M50:M66)</f>
        <v>0</v>
      </c>
      <c r="N49" s="164"/>
      <c r="O49" s="164">
        <f>SUM(O50:O66)</f>
        <v>4.55</v>
      </c>
      <c r="P49" s="164"/>
      <c r="Q49" s="164">
        <f>SUM(Q50:Q66)</f>
        <v>0</v>
      </c>
      <c r="R49" s="164"/>
      <c r="S49" s="164"/>
      <c r="T49" s="165"/>
      <c r="U49" s="159"/>
      <c r="V49" s="159">
        <f>SUM(V50:V66)</f>
        <v>87.73</v>
      </c>
      <c r="W49" s="159"/>
      <c r="X49" s="159"/>
      <c r="AG49" t="s">
        <v>163</v>
      </c>
    </row>
    <row r="50" spans="1:60" ht="22.5" outlineLevel="1" x14ac:dyDescent="0.2">
      <c r="A50" s="170">
        <v>19</v>
      </c>
      <c r="B50" s="171" t="s">
        <v>821</v>
      </c>
      <c r="C50" s="187" t="s">
        <v>822</v>
      </c>
      <c r="D50" s="172" t="s">
        <v>257</v>
      </c>
      <c r="E50" s="173">
        <v>229.34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1.8380000000000001E-2</v>
      </c>
      <c r="O50" s="175">
        <f>ROUND(E50*N50,2)</f>
        <v>4.22</v>
      </c>
      <c r="P50" s="175">
        <v>0</v>
      </c>
      <c r="Q50" s="175">
        <f>ROUND(E50*P50,2)</f>
        <v>0</v>
      </c>
      <c r="R50" s="175" t="s">
        <v>823</v>
      </c>
      <c r="S50" s="175" t="s">
        <v>232</v>
      </c>
      <c r="T50" s="176" t="s">
        <v>233</v>
      </c>
      <c r="U50" s="157">
        <v>0.13</v>
      </c>
      <c r="V50" s="157">
        <f>ROUND(E50*U50,2)</f>
        <v>29.81</v>
      </c>
      <c r="W50" s="157"/>
      <c r="X50" s="157" t="s">
        <v>192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193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66" t="s">
        <v>824</v>
      </c>
      <c r="D51" s="267"/>
      <c r="E51" s="267"/>
      <c r="F51" s="267"/>
      <c r="G51" s="26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235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95" t="s">
        <v>794</v>
      </c>
      <c r="D52" s="191"/>
      <c r="E52" s="192">
        <v>229.34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237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3.75" outlineLevel="1" x14ac:dyDescent="0.2">
      <c r="A53" s="170">
        <v>20</v>
      </c>
      <c r="B53" s="171" t="s">
        <v>825</v>
      </c>
      <c r="C53" s="187" t="s">
        <v>826</v>
      </c>
      <c r="D53" s="172" t="s">
        <v>257</v>
      </c>
      <c r="E53" s="173">
        <v>1376.04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 t="s">
        <v>823</v>
      </c>
      <c r="S53" s="175" t="s">
        <v>232</v>
      </c>
      <c r="T53" s="176" t="s">
        <v>233</v>
      </c>
      <c r="U53" s="157">
        <v>0</v>
      </c>
      <c r="V53" s="157">
        <f>ROUND(E53*U53,2)</f>
        <v>0</v>
      </c>
      <c r="W53" s="157"/>
      <c r="X53" s="157" t="s">
        <v>192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193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66" t="s">
        <v>824</v>
      </c>
      <c r="D54" s="267"/>
      <c r="E54" s="267"/>
      <c r="F54" s="267"/>
      <c r="G54" s="26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235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99" t="s">
        <v>827</v>
      </c>
      <c r="D55" s="197"/>
      <c r="E55" s="198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237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00" t="s">
        <v>828</v>
      </c>
      <c r="D56" s="197"/>
      <c r="E56" s="198">
        <v>3029513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237</v>
      </c>
      <c r="AH56" s="147">
        <v>2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99" t="s">
        <v>829</v>
      </c>
      <c r="D57" s="197"/>
      <c r="E57" s="198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237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5" t="s">
        <v>830</v>
      </c>
      <c r="D58" s="191"/>
      <c r="E58" s="192">
        <v>1376.04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237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0">
        <v>21</v>
      </c>
      <c r="B59" s="171" t="s">
        <v>831</v>
      </c>
      <c r="C59" s="187" t="s">
        <v>832</v>
      </c>
      <c r="D59" s="172" t="s">
        <v>257</v>
      </c>
      <c r="E59" s="173">
        <v>229.34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5" t="s">
        <v>823</v>
      </c>
      <c r="S59" s="175" t="s">
        <v>232</v>
      </c>
      <c r="T59" s="176" t="s">
        <v>233</v>
      </c>
      <c r="U59" s="157">
        <v>0.10199999999999999</v>
      </c>
      <c r="V59" s="157">
        <f>ROUND(E59*U59,2)</f>
        <v>23.39</v>
      </c>
      <c r="W59" s="157"/>
      <c r="X59" s="157" t="s">
        <v>192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193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95" t="s">
        <v>794</v>
      </c>
      <c r="D60" s="191"/>
      <c r="E60" s="192">
        <v>229.34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237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0">
        <v>22</v>
      </c>
      <c r="B61" s="171" t="s">
        <v>833</v>
      </c>
      <c r="C61" s="187" t="s">
        <v>834</v>
      </c>
      <c r="D61" s="172" t="s">
        <v>257</v>
      </c>
      <c r="E61" s="173">
        <v>92.8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5">
        <v>1.58E-3</v>
      </c>
      <c r="O61" s="175">
        <f>ROUND(E61*N61,2)</f>
        <v>0.15</v>
      </c>
      <c r="P61" s="175">
        <v>0</v>
      </c>
      <c r="Q61" s="175">
        <f>ROUND(E61*P61,2)</f>
        <v>0</v>
      </c>
      <c r="R61" s="175" t="s">
        <v>823</v>
      </c>
      <c r="S61" s="175" t="s">
        <v>232</v>
      </c>
      <c r="T61" s="176" t="s">
        <v>233</v>
      </c>
      <c r="U61" s="157">
        <v>0.214</v>
      </c>
      <c r="V61" s="157">
        <f>ROUND(E61*U61,2)</f>
        <v>19.86</v>
      </c>
      <c r="W61" s="157"/>
      <c r="X61" s="157" t="s">
        <v>192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193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95" t="s">
        <v>835</v>
      </c>
      <c r="D62" s="191"/>
      <c r="E62" s="192">
        <v>92.8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237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7">
        <v>23</v>
      </c>
      <c r="B63" s="178" t="s">
        <v>836</v>
      </c>
      <c r="C63" s="186" t="s">
        <v>837</v>
      </c>
      <c r="D63" s="179" t="s">
        <v>257</v>
      </c>
      <c r="E63" s="180">
        <v>229.34</v>
      </c>
      <c r="F63" s="181"/>
      <c r="G63" s="182">
        <f>ROUND(E63*F63,2)</f>
        <v>0</v>
      </c>
      <c r="H63" s="181"/>
      <c r="I63" s="182">
        <f>ROUND(E63*H63,2)</f>
        <v>0</v>
      </c>
      <c r="J63" s="181"/>
      <c r="K63" s="182">
        <f>ROUND(E63*J63,2)</f>
        <v>0</v>
      </c>
      <c r="L63" s="182">
        <v>21</v>
      </c>
      <c r="M63" s="182">
        <f>G63*(1+L63/100)</f>
        <v>0</v>
      </c>
      <c r="N63" s="182">
        <v>0</v>
      </c>
      <c r="O63" s="182">
        <f>ROUND(E63*N63,2)</f>
        <v>0</v>
      </c>
      <c r="P63" s="182">
        <v>0</v>
      </c>
      <c r="Q63" s="182">
        <f>ROUND(E63*P63,2)</f>
        <v>0</v>
      </c>
      <c r="R63" s="182" t="s">
        <v>823</v>
      </c>
      <c r="S63" s="182" t="s">
        <v>232</v>
      </c>
      <c r="T63" s="183" t="s">
        <v>233</v>
      </c>
      <c r="U63" s="157">
        <v>0.04</v>
      </c>
      <c r="V63" s="157">
        <f>ROUND(E63*U63,2)</f>
        <v>9.17</v>
      </c>
      <c r="W63" s="157"/>
      <c r="X63" s="157" t="s">
        <v>192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193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33.75" outlineLevel="1" x14ac:dyDescent="0.2">
      <c r="A64" s="170">
        <v>24</v>
      </c>
      <c r="B64" s="171" t="s">
        <v>838</v>
      </c>
      <c r="C64" s="187" t="s">
        <v>839</v>
      </c>
      <c r="D64" s="172" t="s">
        <v>257</v>
      </c>
      <c r="E64" s="173">
        <v>1376.04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5">
        <v>1.2999999999999999E-4</v>
      </c>
      <c r="O64" s="175">
        <f>ROUND(E64*N64,2)</f>
        <v>0.18</v>
      </c>
      <c r="P64" s="175">
        <v>0</v>
      </c>
      <c r="Q64" s="175">
        <f>ROUND(E64*P64,2)</f>
        <v>0</v>
      </c>
      <c r="R64" s="175" t="s">
        <v>823</v>
      </c>
      <c r="S64" s="175" t="s">
        <v>232</v>
      </c>
      <c r="T64" s="176" t="s">
        <v>233</v>
      </c>
      <c r="U64" s="157">
        <v>0</v>
      </c>
      <c r="V64" s="157">
        <f>ROUND(E64*U64,2)</f>
        <v>0</v>
      </c>
      <c r="W64" s="157"/>
      <c r="X64" s="157" t="s">
        <v>192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193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95" t="s">
        <v>830</v>
      </c>
      <c r="D65" s="191"/>
      <c r="E65" s="192">
        <v>1376.04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237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7">
        <v>25</v>
      </c>
      <c r="B66" s="178" t="s">
        <v>840</v>
      </c>
      <c r="C66" s="186" t="s">
        <v>841</v>
      </c>
      <c r="D66" s="179" t="s">
        <v>257</v>
      </c>
      <c r="E66" s="180">
        <v>229.34</v>
      </c>
      <c r="F66" s="181"/>
      <c r="G66" s="182">
        <f>ROUND(E66*F66,2)</f>
        <v>0</v>
      </c>
      <c r="H66" s="181"/>
      <c r="I66" s="182">
        <f>ROUND(E66*H66,2)</f>
        <v>0</v>
      </c>
      <c r="J66" s="181"/>
      <c r="K66" s="182">
        <f>ROUND(E66*J66,2)</f>
        <v>0</v>
      </c>
      <c r="L66" s="182">
        <v>21</v>
      </c>
      <c r="M66" s="182">
        <f>G66*(1+L66/100)</f>
        <v>0</v>
      </c>
      <c r="N66" s="182">
        <v>0</v>
      </c>
      <c r="O66" s="182">
        <f>ROUND(E66*N66,2)</f>
        <v>0</v>
      </c>
      <c r="P66" s="182">
        <v>0</v>
      </c>
      <c r="Q66" s="182">
        <f>ROUND(E66*P66,2)</f>
        <v>0</v>
      </c>
      <c r="R66" s="182" t="s">
        <v>823</v>
      </c>
      <c r="S66" s="182" t="s">
        <v>232</v>
      </c>
      <c r="T66" s="183" t="s">
        <v>233</v>
      </c>
      <c r="U66" s="157">
        <v>2.4E-2</v>
      </c>
      <c r="V66" s="157">
        <f>ROUND(E66*U66,2)</f>
        <v>5.5</v>
      </c>
      <c r="W66" s="157"/>
      <c r="X66" s="157" t="s">
        <v>192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193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0" t="s">
        <v>162</v>
      </c>
      <c r="B67" s="161" t="s">
        <v>102</v>
      </c>
      <c r="C67" s="185" t="s">
        <v>103</v>
      </c>
      <c r="D67" s="162"/>
      <c r="E67" s="163"/>
      <c r="F67" s="164"/>
      <c r="G67" s="164">
        <f>SUMIF(AG68:AG76,"&lt;&gt;NOR",G68:G76)</f>
        <v>0</v>
      </c>
      <c r="H67" s="164"/>
      <c r="I67" s="164">
        <f>SUM(I68:I76)</f>
        <v>0</v>
      </c>
      <c r="J67" s="164"/>
      <c r="K67" s="164">
        <f>SUM(K68:K76)</f>
        <v>0</v>
      </c>
      <c r="L67" s="164"/>
      <c r="M67" s="164">
        <f>SUM(M68:M76)</f>
        <v>0</v>
      </c>
      <c r="N67" s="164"/>
      <c r="O67" s="164">
        <f>SUM(O68:O76)</f>
        <v>0</v>
      </c>
      <c r="P67" s="164"/>
      <c r="Q67" s="164">
        <f>SUM(Q68:Q76)</f>
        <v>24.68</v>
      </c>
      <c r="R67" s="164"/>
      <c r="S67" s="164"/>
      <c r="T67" s="165"/>
      <c r="U67" s="159"/>
      <c r="V67" s="159">
        <f>SUM(V68:V76)</f>
        <v>127.74000000000001</v>
      </c>
      <c r="W67" s="159"/>
      <c r="X67" s="159"/>
      <c r="AG67" t="s">
        <v>163</v>
      </c>
    </row>
    <row r="68" spans="1:60" ht="22.5" outlineLevel="1" x14ac:dyDescent="0.2">
      <c r="A68" s="170">
        <v>26</v>
      </c>
      <c r="B68" s="171" t="s">
        <v>842</v>
      </c>
      <c r="C68" s="187" t="s">
        <v>843</v>
      </c>
      <c r="D68" s="172" t="s">
        <v>257</v>
      </c>
      <c r="E68" s="173">
        <v>69.977999999999994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0</v>
      </c>
      <c r="O68" s="175">
        <f>ROUND(E68*N68,2)</f>
        <v>0</v>
      </c>
      <c r="P68" s="175">
        <v>4.5999999999999999E-2</v>
      </c>
      <c r="Q68" s="175">
        <f>ROUND(E68*P68,2)</f>
        <v>3.22</v>
      </c>
      <c r="R68" s="175" t="s">
        <v>370</v>
      </c>
      <c r="S68" s="175" t="s">
        <v>232</v>
      </c>
      <c r="T68" s="176" t="s">
        <v>233</v>
      </c>
      <c r="U68" s="157">
        <v>0.26</v>
      </c>
      <c r="V68" s="157">
        <f>ROUND(E68*U68,2)</f>
        <v>18.190000000000001</v>
      </c>
      <c r="W68" s="157"/>
      <c r="X68" s="157" t="s">
        <v>192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193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95" t="s">
        <v>783</v>
      </c>
      <c r="D69" s="191"/>
      <c r="E69" s="192">
        <v>42.43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237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95" t="s">
        <v>784</v>
      </c>
      <c r="D70" s="191"/>
      <c r="E70" s="192">
        <v>11.88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237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95" t="s">
        <v>844</v>
      </c>
      <c r="D71" s="191"/>
      <c r="E71" s="192">
        <v>15.667999999999999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237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3.75" outlineLevel="1" x14ac:dyDescent="0.2">
      <c r="A72" s="170">
        <v>27</v>
      </c>
      <c r="B72" s="171" t="s">
        <v>845</v>
      </c>
      <c r="C72" s="187" t="s">
        <v>846</v>
      </c>
      <c r="D72" s="172" t="s">
        <v>257</v>
      </c>
      <c r="E72" s="173">
        <v>297.83999999999997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5">
        <v>0</v>
      </c>
      <c r="O72" s="175">
        <f>ROUND(E72*N72,2)</f>
        <v>0</v>
      </c>
      <c r="P72" s="175">
        <v>5.8999999999999997E-2</v>
      </c>
      <c r="Q72" s="175">
        <f>ROUND(E72*P72,2)</f>
        <v>17.57</v>
      </c>
      <c r="R72" s="175" t="s">
        <v>370</v>
      </c>
      <c r="S72" s="175" t="s">
        <v>232</v>
      </c>
      <c r="T72" s="176" t="s">
        <v>233</v>
      </c>
      <c r="U72" s="157">
        <v>0.2</v>
      </c>
      <c r="V72" s="157">
        <f>ROUND(E72*U72,2)</f>
        <v>59.57</v>
      </c>
      <c r="W72" s="157"/>
      <c r="X72" s="157" t="s">
        <v>192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193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95" t="s">
        <v>847</v>
      </c>
      <c r="D73" s="191"/>
      <c r="E73" s="192">
        <v>297.83999999999997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237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0">
        <v>28</v>
      </c>
      <c r="B74" s="171" t="s">
        <v>848</v>
      </c>
      <c r="C74" s="187" t="s">
        <v>849</v>
      </c>
      <c r="D74" s="172" t="s">
        <v>257</v>
      </c>
      <c r="E74" s="173">
        <v>277.69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5">
        <v>0</v>
      </c>
      <c r="O74" s="175">
        <f>ROUND(E74*N74,2)</f>
        <v>0</v>
      </c>
      <c r="P74" s="175">
        <v>1.4E-2</v>
      </c>
      <c r="Q74" s="175">
        <f>ROUND(E74*P74,2)</f>
        <v>3.89</v>
      </c>
      <c r="R74" s="175" t="s">
        <v>370</v>
      </c>
      <c r="S74" s="175" t="s">
        <v>232</v>
      </c>
      <c r="T74" s="176" t="s">
        <v>233</v>
      </c>
      <c r="U74" s="157">
        <v>0.18</v>
      </c>
      <c r="V74" s="157">
        <f>ROUND(E74*U74,2)</f>
        <v>49.98</v>
      </c>
      <c r="W74" s="157"/>
      <c r="X74" s="157" t="s">
        <v>192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193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95" t="s">
        <v>850</v>
      </c>
      <c r="D75" s="191"/>
      <c r="E75" s="192">
        <v>223.38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237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95" t="s">
        <v>851</v>
      </c>
      <c r="D76" s="191"/>
      <c r="E76" s="192">
        <v>54.31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237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">
      <c r="A77" s="160" t="s">
        <v>162</v>
      </c>
      <c r="B77" s="161" t="s">
        <v>104</v>
      </c>
      <c r="C77" s="185" t="s">
        <v>105</v>
      </c>
      <c r="D77" s="162"/>
      <c r="E77" s="163"/>
      <c r="F77" s="164"/>
      <c r="G77" s="164">
        <f>SUMIF(AG78:AG82,"&lt;&gt;NOR",G78:G82)</f>
        <v>0</v>
      </c>
      <c r="H77" s="164"/>
      <c r="I77" s="164">
        <f>SUM(I78:I82)</f>
        <v>0</v>
      </c>
      <c r="J77" s="164"/>
      <c r="K77" s="164">
        <f>SUM(K78:K82)</f>
        <v>0</v>
      </c>
      <c r="L77" s="164"/>
      <c r="M77" s="164">
        <f>SUM(M78:M82)</f>
        <v>0</v>
      </c>
      <c r="N77" s="164"/>
      <c r="O77" s="164">
        <f>SUM(O78:O82)</f>
        <v>0</v>
      </c>
      <c r="P77" s="164"/>
      <c r="Q77" s="164">
        <f>SUM(Q78:Q82)</f>
        <v>0</v>
      </c>
      <c r="R77" s="164"/>
      <c r="S77" s="164"/>
      <c r="T77" s="165"/>
      <c r="U77" s="159"/>
      <c r="V77" s="159">
        <f>SUM(V78:V82)</f>
        <v>40.98</v>
      </c>
      <c r="W77" s="159"/>
      <c r="X77" s="159"/>
      <c r="AG77" t="s">
        <v>163</v>
      </c>
    </row>
    <row r="78" spans="1:60" ht="33.75" outlineLevel="1" x14ac:dyDescent="0.2">
      <c r="A78" s="170">
        <v>29</v>
      </c>
      <c r="B78" s="171" t="s">
        <v>377</v>
      </c>
      <c r="C78" s="187" t="s">
        <v>378</v>
      </c>
      <c r="D78" s="172" t="s">
        <v>291</v>
      </c>
      <c r="E78" s="173">
        <v>15.902089999999999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5" t="s">
        <v>379</v>
      </c>
      <c r="S78" s="175" t="s">
        <v>232</v>
      </c>
      <c r="T78" s="176" t="s">
        <v>233</v>
      </c>
      <c r="U78" s="157">
        <v>2.577</v>
      </c>
      <c r="V78" s="157">
        <f>ROUND(E78*U78,2)</f>
        <v>40.98</v>
      </c>
      <c r="W78" s="157"/>
      <c r="X78" s="157" t="s">
        <v>380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381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66" t="s">
        <v>382</v>
      </c>
      <c r="D79" s="267"/>
      <c r="E79" s="267"/>
      <c r="F79" s="267"/>
      <c r="G79" s="26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235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95" t="s">
        <v>383</v>
      </c>
      <c r="D80" s="191"/>
      <c r="E80" s="192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237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95" t="s">
        <v>852</v>
      </c>
      <c r="D81" s="191"/>
      <c r="E81" s="192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237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95" t="s">
        <v>853</v>
      </c>
      <c r="D82" s="191"/>
      <c r="E82" s="192">
        <v>15.902089999999999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237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x14ac:dyDescent="0.2">
      <c r="A83" s="160" t="s">
        <v>162</v>
      </c>
      <c r="B83" s="161" t="s">
        <v>114</v>
      </c>
      <c r="C83" s="185" t="s">
        <v>115</v>
      </c>
      <c r="D83" s="162"/>
      <c r="E83" s="163"/>
      <c r="F83" s="164"/>
      <c r="G83" s="164">
        <f>SUMIF(AG84:AG116,"&lt;&gt;NOR",G84:G116)</f>
        <v>0</v>
      </c>
      <c r="H83" s="164"/>
      <c r="I83" s="164">
        <f>SUM(I84:I116)</f>
        <v>0</v>
      </c>
      <c r="J83" s="164"/>
      <c r="K83" s="164">
        <f>SUM(K84:K116)</f>
        <v>0</v>
      </c>
      <c r="L83" s="164"/>
      <c r="M83" s="164">
        <f>SUM(M84:M116)</f>
        <v>0</v>
      </c>
      <c r="N83" s="164"/>
      <c r="O83" s="164">
        <f>SUM(O84:O116)</f>
        <v>0</v>
      </c>
      <c r="P83" s="164"/>
      <c r="Q83" s="164">
        <f>SUM(Q84:Q116)</f>
        <v>0</v>
      </c>
      <c r="R83" s="164"/>
      <c r="S83" s="164"/>
      <c r="T83" s="165"/>
      <c r="U83" s="159"/>
      <c r="V83" s="159">
        <f>SUM(V84:V116)</f>
        <v>0</v>
      </c>
      <c r="W83" s="159"/>
      <c r="X83" s="159"/>
      <c r="AG83" t="s">
        <v>163</v>
      </c>
    </row>
    <row r="84" spans="1:60" outlineLevel="1" x14ac:dyDescent="0.2">
      <c r="A84" s="177">
        <v>30</v>
      </c>
      <c r="B84" s="178" t="s">
        <v>854</v>
      </c>
      <c r="C84" s="186" t="s">
        <v>855</v>
      </c>
      <c r="D84" s="179" t="s">
        <v>415</v>
      </c>
      <c r="E84" s="180">
        <v>1</v>
      </c>
      <c r="F84" s="181"/>
      <c r="G84" s="182">
        <f t="shared" ref="G84:G115" si="0">ROUND(E84*F84,2)</f>
        <v>0</v>
      </c>
      <c r="H84" s="181"/>
      <c r="I84" s="182">
        <f t="shared" ref="I84:I115" si="1">ROUND(E84*H84,2)</f>
        <v>0</v>
      </c>
      <c r="J84" s="181"/>
      <c r="K84" s="182">
        <f t="shared" ref="K84:K115" si="2">ROUND(E84*J84,2)</f>
        <v>0</v>
      </c>
      <c r="L84" s="182">
        <v>21</v>
      </c>
      <c r="M84" s="182">
        <f t="shared" ref="M84:M115" si="3">G84*(1+L84/100)</f>
        <v>0</v>
      </c>
      <c r="N84" s="182">
        <v>0</v>
      </c>
      <c r="O84" s="182">
        <f t="shared" ref="O84:O115" si="4">ROUND(E84*N84,2)</f>
        <v>0</v>
      </c>
      <c r="P84" s="182">
        <v>0</v>
      </c>
      <c r="Q84" s="182">
        <f t="shared" ref="Q84:Q115" si="5">ROUND(E84*P84,2)</f>
        <v>0</v>
      </c>
      <c r="R84" s="182"/>
      <c r="S84" s="182" t="s">
        <v>167</v>
      </c>
      <c r="T84" s="183" t="s">
        <v>168</v>
      </c>
      <c r="U84" s="157">
        <v>0</v>
      </c>
      <c r="V84" s="157">
        <f t="shared" ref="V84:V115" si="6">ROUND(E84*U84,2)</f>
        <v>0</v>
      </c>
      <c r="W84" s="157"/>
      <c r="X84" s="157" t="s">
        <v>192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193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7">
        <v>31</v>
      </c>
      <c r="B85" s="178" t="s">
        <v>856</v>
      </c>
      <c r="C85" s="186" t="s">
        <v>857</v>
      </c>
      <c r="D85" s="179" t="s">
        <v>415</v>
      </c>
      <c r="E85" s="180">
        <v>1</v>
      </c>
      <c r="F85" s="181"/>
      <c r="G85" s="182">
        <f t="shared" si="0"/>
        <v>0</v>
      </c>
      <c r="H85" s="181"/>
      <c r="I85" s="182">
        <f t="shared" si="1"/>
        <v>0</v>
      </c>
      <c r="J85" s="181"/>
      <c r="K85" s="182">
        <f t="shared" si="2"/>
        <v>0</v>
      </c>
      <c r="L85" s="182">
        <v>21</v>
      </c>
      <c r="M85" s="182">
        <f t="shared" si="3"/>
        <v>0</v>
      </c>
      <c r="N85" s="182">
        <v>0</v>
      </c>
      <c r="O85" s="182">
        <f t="shared" si="4"/>
        <v>0</v>
      </c>
      <c r="P85" s="182">
        <v>0</v>
      </c>
      <c r="Q85" s="182">
        <f t="shared" si="5"/>
        <v>0</v>
      </c>
      <c r="R85" s="182"/>
      <c r="S85" s="182" t="s">
        <v>167</v>
      </c>
      <c r="T85" s="183" t="s">
        <v>168</v>
      </c>
      <c r="U85" s="157">
        <v>0</v>
      </c>
      <c r="V85" s="157">
        <f t="shared" si="6"/>
        <v>0</v>
      </c>
      <c r="W85" s="157"/>
      <c r="X85" s="157" t="s">
        <v>192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193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7">
        <v>32</v>
      </c>
      <c r="B86" s="178" t="s">
        <v>858</v>
      </c>
      <c r="C86" s="186" t="s">
        <v>859</v>
      </c>
      <c r="D86" s="179" t="s">
        <v>415</v>
      </c>
      <c r="E86" s="180">
        <v>1</v>
      </c>
      <c r="F86" s="181"/>
      <c r="G86" s="182">
        <f t="shared" si="0"/>
        <v>0</v>
      </c>
      <c r="H86" s="181"/>
      <c r="I86" s="182">
        <f t="shared" si="1"/>
        <v>0</v>
      </c>
      <c r="J86" s="181"/>
      <c r="K86" s="182">
        <f t="shared" si="2"/>
        <v>0</v>
      </c>
      <c r="L86" s="182">
        <v>21</v>
      </c>
      <c r="M86" s="182">
        <f t="shared" si="3"/>
        <v>0</v>
      </c>
      <c r="N86" s="182">
        <v>0</v>
      </c>
      <c r="O86" s="182">
        <f t="shared" si="4"/>
        <v>0</v>
      </c>
      <c r="P86" s="182">
        <v>0</v>
      </c>
      <c r="Q86" s="182">
        <f t="shared" si="5"/>
        <v>0</v>
      </c>
      <c r="R86" s="182"/>
      <c r="S86" s="182" t="s">
        <v>167</v>
      </c>
      <c r="T86" s="183" t="s">
        <v>168</v>
      </c>
      <c r="U86" s="157">
        <v>0</v>
      </c>
      <c r="V86" s="157">
        <f t="shared" si="6"/>
        <v>0</v>
      </c>
      <c r="W86" s="157"/>
      <c r="X86" s="157" t="s">
        <v>192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193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7">
        <v>33</v>
      </c>
      <c r="B87" s="178" t="s">
        <v>860</v>
      </c>
      <c r="C87" s="186" t="s">
        <v>861</v>
      </c>
      <c r="D87" s="179" t="s">
        <v>415</v>
      </c>
      <c r="E87" s="180">
        <v>1</v>
      </c>
      <c r="F87" s="181"/>
      <c r="G87" s="182">
        <f t="shared" si="0"/>
        <v>0</v>
      </c>
      <c r="H87" s="181"/>
      <c r="I87" s="182">
        <f t="shared" si="1"/>
        <v>0</v>
      </c>
      <c r="J87" s="181"/>
      <c r="K87" s="182">
        <f t="shared" si="2"/>
        <v>0</v>
      </c>
      <c r="L87" s="182">
        <v>21</v>
      </c>
      <c r="M87" s="182">
        <f t="shared" si="3"/>
        <v>0</v>
      </c>
      <c r="N87" s="182">
        <v>0</v>
      </c>
      <c r="O87" s="182">
        <f t="shared" si="4"/>
        <v>0</v>
      </c>
      <c r="P87" s="182">
        <v>0</v>
      </c>
      <c r="Q87" s="182">
        <f t="shared" si="5"/>
        <v>0</v>
      </c>
      <c r="R87" s="182"/>
      <c r="S87" s="182" t="s">
        <v>167</v>
      </c>
      <c r="T87" s="183" t="s">
        <v>168</v>
      </c>
      <c r="U87" s="157">
        <v>0</v>
      </c>
      <c r="V87" s="157">
        <f t="shared" si="6"/>
        <v>0</v>
      </c>
      <c r="W87" s="157"/>
      <c r="X87" s="157" t="s">
        <v>192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193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7">
        <v>34</v>
      </c>
      <c r="B88" s="178" t="s">
        <v>862</v>
      </c>
      <c r="C88" s="186" t="s">
        <v>863</v>
      </c>
      <c r="D88" s="179" t="s">
        <v>415</v>
      </c>
      <c r="E88" s="180">
        <v>1</v>
      </c>
      <c r="F88" s="181"/>
      <c r="G88" s="182">
        <f t="shared" si="0"/>
        <v>0</v>
      </c>
      <c r="H88" s="181"/>
      <c r="I88" s="182">
        <f t="shared" si="1"/>
        <v>0</v>
      </c>
      <c r="J88" s="181"/>
      <c r="K88" s="182">
        <f t="shared" si="2"/>
        <v>0</v>
      </c>
      <c r="L88" s="182">
        <v>21</v>
      </c>
      <c r="M88" s="182">
        <f t="shared" si="3"/>
        <v>0</v>
      </c>
      <c r="N88" s="182">
        <v>0</v>
      </c>
      <c r="O88" s="182">
        <f t="shared" si="4"/>
        <v>0</v>
      </c>
      <c r="P88" s="182">
        <v>0</v>
      </c>
      <c r="Q88" s="182">
        <f t="shared" si="5"/>
        <v>0</v>
      </c>
      <c r="R88" s="182"/>
      <c r="S88" s="182" t="s">
        <v>167</v>
      </c>
      <c r="T88" s="183" t="s">
        <v>168</v>
      </c>
      <c r="U88" s="157">
        <v>0</v>
      </c>
      <c r="V88" s="157">
        <f t="shared" si="6"/>
        <v>0</v>
      </c>
      <c r="W88" s="157"/>
      <c r="X88" s="157" t="s">
        <v>192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193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7">
        <v>35</v>
      </c>
      <c r="B89" s="178" t="s">
        <v>864</v>
      </c>
      <c r="C89" s="186" t="s">
        <v>865</v>
      </c>
      <c r="D89" s="179" t="s">
        <v>415</v>
      </c>
      <c r="E89" s="180">
        <v>1</v>
      </c>
      <c r="F89" s="181"/>
      <c r="G89" s="182">
        <f t="shared" si="0"/>
        <v>0</v>
      </c>
      <c r="H89" s="181"/>
      <c r="I89" s="182">
        <f t="shared" si="1"/>
        <v>0</v>
      </c>
      <c r="J89" s="181"/>
      <c r="K89" s="182">
        <f t="shared" si="2"/>
        <v>0</v>
      </c>
      <c r="L89" s="182">
        <v>21</v>
      </c>
      <c r="M89" s="182">
        <f t="shared" si="3"/>
        <v>0</v>
      </c>
      <c r="N89" s="182">
        <v>0</v>
      </c>
      <c r="O89" s="182">
        <f t="shared" si="4"/>
        <v>0</v>
      </c>
      <c r="P89" s="182">
        <v>0</v>
      </c>
      <c r="Q89" s="182">
        <f t="shared" si="5"/>
        <v>0</v>
      </c>
      <c r="R89" s="182"/>
      <c r="S89" s="182" t="s">
        <v>167</v>
      </c>
      <c r="T89" s="183" t="s">
        <v>168</v>
      </c>
      <c r="U89" s="157">
        <v>0</v>
      </c>
      <c r="V89" s="157">
        <f t="shared" si="6"/>
        <v>0</v>
      </c>
      <c r="W89" s="157"/>
      <c r="X89" s="157" t="s">
        <v>192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193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7">
        <v>36</v>
      </c>
      <c r="B90" s="178" t="s">
        <v>866</v>
      </c>
      <c r="C90" s="186" t="s">
        <v>867</v>
      </c>
      <c r="D90" s="179" t="s">
        <v>410</v>
      </c>
      <c r="E90" s="180">
        <v>1</v>
      </c>
      <c r="F90" s="181"/>
      <c r="G90" s="182">
        <f t="shared" si="0"/>
        <v>0</v>
      </c>
      <c r="H90" s="181"/>
      <c r="I90" s="182">
        <f t="shared" si="1"/>
        <v>0</v>
      </c>
      <c r="J90" s="181"/>
      <c r="K90" s="182">
        <f t="shared" si="2"/>
        <v>0</v>
      </c>
      <c r="L90" s="182">
        <v>21</v>
      </c>
      <c r="M90" s="182">
        <f t="shared" si="3"/>
        <v>0</v>
      </c>
      <c r="N90" s="182">
        <v>0</v>
      </c>
      <c r="O90" s="182">
        <f t="shared" si="4"/>
        <v>0</v>
      </c>
      <c r="P90" s="182">
        <v>0</v>
      </c>
      <c r="Q90" s="182">
        <f t="shared" si="5"/>
        <v>0</v>
      </c>
      <c r="R90" s="182"/>
      <c r="S90" s="182" t="s">
        <v>167</v>
      </c>
      <c r="T90" s="183" t="s">
        <v>168</v>
      </c>
      <c r="U90" s="157">
        <v>0</v>
      </c>
      <c r="V90" s="157">
        <f t="shared" si="6"/>
        <v>0</v>
      </c>
      <c r="W90" s="157"/>
      <c r="X90" s="157" t="s">
        <v>192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193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7">
        <v>37</v>
      </c>
      <c r="B91" s="178" t="s">
        <v>868</v>
      </c>
      <c r="C91" s="186" t="s">
        <v>869</v>
      </c>
      <c r="D91" s="179" t="s">
        <v>415</v>
      </c>
      <c r="E91" s="180">
        <v>1</v>
      </c>
      <c r="F91" s="181"/>
      <c r="G91" s="182">
        <f t="shared" si="0"/>
        <v>0</v>
      </c>
      <c r="H91" s="181"/>
      <c r="I91" s="182">
        <f t="shared" si="1"/>
        <v>0</v>
      </c>
      <c r="J91" s="181"/>
      <c r="K91" s="182">
        <f t="shared" si="2"/>
        <v>0</v>
      </c>
      <c r="L91" s="182">
        <v>21</v>
      </c>
      <c r="M91" s="182">
        <f t="shared" si="3"/>
        <v>0</v>
      </c>
      <c r="N91" s="182">
        <v>0</v>
      </c>
      <c r="O91" s="182">
        <f t="shared" si="4"/>
        <v>0</v>
      </c>
      <c r="P91" s="182">
        <v>0</v>
      </c>
      <c r="Q91" s="182">
        <f t="shared" si="5"/>
        <v>0</v>
      </c>
      <c r="R91" s="182"/>
      <c r="S91" s="182" t="s">
        <v>167</v>
      </c>
      <c r="T91" s="183" t="s">
        <v>168</v>
      </c>
      <c r="U91" s="157">
        <v>0</v>
      </c>
      <c r="V91" s="157">
        <f t="shared" si="6"/>
        <v>0</v>
      </c>
      <c r="W91" s="157"/>
      <c r="X91" s="157" t="s">
        <v>192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193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7">
        <v>38</v>
      </c>
      <c r="B92" s="178" t="s">
        <v>870</v>
      </c>
      <c r="C92" s="186" t="s">
        <v>871</v>
      </c>
      <c r="D92" s="179" t="s">
        <v>415</v>
      </c>
      <c r="E92" s="180">
        <v>1</v>
      </c>
      <c r="F92" s="181"/>
      <c r="G92" s="182">
        <f t="shared" si="0"/>
        <v>0</v>
      </c>
      <c r="H92" s="181"/>
      <c r="I92" s="182">
        <f t="shared" si="1"/>
        <v>0</v>
      </c>
      <c r="J92" s="181"/>
      <c r="K92" s="182">
        <f t="shared" si="2"/>
        <v>0</v>
      </c>
      <c r="L92" s="182">
        <v>21</v>
      </c>
      <c r="M92" s="182">
        <f t="shared" si="3"/>
        <v>0</v>
      </c>
      <c r="N92" s="182">
        <v>0</v>
      </c>
      <c r="O92" s="182">
        <f t="shared" si="4"/>
        <v>0</v>
      </c>
      <c r="P92" s="182">
        <v>0</v>
      </c>
      <c r="Q92" s="182">
        <f t="shared" si="5"/>
        <v>0</v>
      </c>
      <c r="R92" s="182"/>
      <c r="S92" s="182" t="s">
        <v>167</v>
      </c>
      <c r="T92" s="183" t="s">
        <v>168</v>
      </c>
      <c r="U92" s="157">
        <v>0</v>
      </c>
      <c r="V92" s="157">
        <f t="shared" si="6"/>
        <v>0</v>
      </c>
      <c r="W92" s="157"/>
      <c r="X92" s="157" t="s">
        <v>192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193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7">
        <v>39</v>
      </c>
      <c r="B93" s="178" t="s">
        <v>872</v>
      </c>
      <c r="C93" s="186" t="s">
        <v>873</v>
      </c>
      <c r="D93" s="179" t="s">
        <v>415</v>
      </c>
      <c r="E93" s="180">
        <v>1</v>
      </c>
      <c r="F93" s="181"/>
      <c r="G93" s="182">
        <f t="shared" si="0"/>
        <v>0</v>
      </c>
      <c r="H93" s="181"/>
      <c r="I93" s="182">
        <f t="shared" si="1"/>
        <v>0</v>
      </c>
      <c r="J93" s="181"/>
      <c r="K93" s="182">
        <f t="shared" si="2"/>
        <v>0</v>
      </c>
      <c r="L93" s="182">
        <v>21</v>
      </c>
      <c r="M93" s="182">
        <f t="shared" si="3"/>
        <v>0</v>
      </c>
      <c r="N93" s="182">
        <v>0</v>
      </c>
      <c r="O93" s="182">
        <f t="shared" si="4"/>
        <v>0</v>
      </c>
      <c r="P93" s="182">
        <v>0</v>
      </c>
      <c r="Q93" s="182">
        <f t="shared" si="5"/>
        <v>0</v>
      </c>
      <c r="R93" s="182"/>
      <c r="S93" s="182" t="s">
        <v>167</v>
      </c>
      <c r="T93" s="183" t="s">
        <v>168</v>
      </c>
      <c r="U93" s="157">
        <v>0</v>
      </c>
      <c r="V93" s="157">
        <f t="shared" si="6"/>
        <v>0</v>
      </c>
      <c r="W93" s="157"/>
      <c r="X93" s="157" t="s">
        <v>192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193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7">
        <v>40</v>
      </c>
      <c r="B94" s="178" t="s">
        <v>874</v>
      </c>
      <c r="C94" s="186" t="s">
        <v>875</v>
      </c>
      <c r="D94" s="179" t="s">
        <v>415</v>
      </c>
      <c r="E94" s="180">
        <v>1</v>
      </c>
      <c r="F94" s="181"/>
      <c r="G94" s="182">
        <f t="shared" si="0"/>
        <v>0</v>
      </c>
      <c r="H94" s="181"/>
      <c r="I94" s="182">
        <f t="shared" si="1"/>
        <v>0</v>
      </c>
      <c r="J94" s="181"/>
      <c r="K94" s="182">
        <f t="shared" si="2"/>
        <v>0</v>
      </c>
      <c r="L94" s="182">
        <v>21</v>
      </c>
      <c r="M94" s="182">
        <f t="shared" si="3"/>
        <v>0</v>
      </c>
      <c r="N94" s="182">
        <v>0</v>
      </c>
      <c r="O94" s="182">
        <f t="shared" si="4"/>
        <v>0</v>
      </c>
      <c r="P94" s="182">
        <v>0</v>
      </c>
      <c r="Q94" s="182">
        <f t="shared" si="5"/>
        <v>0</v>
      </c>
      <c r="R94" s="182"/>
      <c r="S94" s="182" t="s">
        <v>167</v>
      </c>
      <c r="T94" s="183" t="s">
        <v>168</v>
      </c>
      <c r="U94" s="157">
        <v>0</v>
      </c>
      <c r="V94" s="157">
        <f t="shared" si="6"/>
        <v>0</v>
      </c>
      <c r="W94" s="157"/>
      <c r="X94" s="157" t="s">
        <v>192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193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7">
        <v>41</v>
      </c>
      <c r="B95" s="178" t="s">
        <v>876</v>
      </c>
      <c r="C95" s="186" t="s">
        <v>877</v>
      </c>
      <c r="D95" s="179" t="s">
        <v>415</v>
      </c>
      <c r="E95" s="180">
        <v>1</v>
      </c>
      <c r="F95" s="181"/>
      <c r="G95" s="182">
        <f t="shared" si="0"/>
        <v>0</v>
      </c>
      <c r="H95" s="181"/>
      <c r="I95" s="182">
        <f t="shared" si="1"/>
        <v>0</v>
      </c>
      <c r="J95" s="181"/>
      <c r="K95" s="182">
        <f t="shared" si="2"/>
        <v>0</v>
      </c>
      <c r="L95" s="182">
        <v>21</v>
      </c>
      <c r="M95" s="182">
        <f t="shared" si="3"/>
        <v>0</v>
      </c>
      <c r="N95" s="182">
        <v>0</v>
      </c>
      <c r="O95" s="182">
        <f t="shared" si="4"/>
        <v>0</v>
      </c>
      <c r="P95" s="182">
        <v>0</v>
      </c>
      <c r="Q95" s="182">
        <f t="shared" si="5"/>
        <v>0</v>
      </c>
      <c r="R95" s="182"/>
      <c r="S95" s="182" t="s">
        <v>167</v>
      </c>
      <c r="T95" s="183" t="s">
        <v>168</v>
      </c>
      <c r="U95" s="157">
        <v>0</v>
      </c>
      <c r="V95" s="157">
        <f t="shared" si="6"/>
        <v>0</v>
      </c>
      <c r="W95" s="157"/>
      <c r="X95" s="157" t="s">
        <v>192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193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7">
        <v>42</v>
      </c>
      <c r="B96" s="178" t="s">
        <v>878</v>
      </c>
      <c r="C96" s="186" t="s">
        <v>879</v>
      </c>
      <c r="D96" s="179" t="s">
        <v>410</v>
      </c>
      <c r="E96" s="180">
        <v>1</v>
      </c>
      <c r="F96" s="181"/>
      <c r="G96" s="182">
        <f t="shared" si="0"/>
        <v>0</v>
      </c>
      <c r="H96" s="181"/>
      <c r="I96" s="182">
        <f t="shared" si="1"/>
        <v>0</v>
      </c>
      <c r="J96" s="181"/>
      <c r="K96" s="182">
        <f t="shared" si="2"/>
        <v>0</v>
      </c>
      <c r="L96" s="182">
        <v>21</v>
      </c>
      <c r="M96" s="182">
        <f t="shared" si="3"/>
        <v>0</v>
      </c>
      <c r="N96" s="182">
        <v>0</v>
      </c>
      <c r="O96" s="182">
        <f t="shared" si="4"/>
        <v>0</v>
      </c>
      <c r="P96" s="182">
        <v>0</v>
      </c>
      <c r="Q96" s="182">
        <f t="shared" si="5"/>
        <v>0</v>
      </c>
      <c r="R96" s="182"/>
      <c r="S96" s="182" t="s">
        <v>167</v>
      </c>
      <c r="T96" s="183" t="s">
        <v>168</v>
      </c>
      <c r="U96" s="157">
        <v>0</v>
      </c>
      <c r="V96" s="157">
        <f t="shared" si="6"/>
        <v>0</v>
      </c>
      <c r="W96" s="157"/>
      <c r="X96" s="157" t="s">
        <v>192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193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7">
        <v>43</v>
      </c>
      <c r="B97" s="178" t="s">
        <v>880</v>
      </c>
      <c r="C97" s="186" t="s">
        <v>881</v>
      </c>
      <c r="D97" s="179" t="s">
        <v>410</v>
      </c>
      <c r="E97" s="180">
        <v>1</v>
      </c>
      <c r="F97" s="181"/>
      <c r="G97" s="182">
        <f t="shared" si="0"/>
        <v>0</v>
      </c>
      <c r="H97" s="181"/>
      <c r="I97" s="182">
        <f t="shared" si="1"/>
        <v>0</v>
      </c>
      <c r="J97" s="181"/>
      <c r="K97" s="182">
        <f t="shared" si="2"/>
        <v>0</v>
      </c>
      <c r="L97" s="182">
        <v>21</v>
      </c>
      <c r="M97" s="182">
        <f t="shared" si="3"/>
        <v>0</v>
      </c>
      <c r="N97" s="182">
        <v>0</v>
      </c>
      <c r="O97" s="182">
        <f t="shared" si="4"/>
        <v>0</v>
      </c>
      <c r="P97" s="182">
        <v>0</v>
      </c>
      <c r="Q97" s="182">
        <f t="shared" si="5"/>
        <v>0</v>
      </c>
      <c r="R97" s="182"/>
      <c r="S97" s="182" t="s">
        <v>167</v>
      </c>
      <c r="T97" s="183" t="s">
        <v>168</v>
      </c>
      <c r="U97" s="157">
        <v>0</v>
      </c>
      <c r="V97" s="157">
        <f t="shared" si="6"/>
        <v>0</v>
      </c>
      <c r="W97" s="157"/>
      <c r="X97" s="157" t="s">
        <v>192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193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7">
        <v>44</v>
      </c>
      <c r="B98" s="178" t="s">
        <v>882</v>
      </c>
      <c r="C98" s="186" t="s">
        <v>883</v>
      </c>
      <c r="D98" s="179" t="s">
        <v>410</v>
      </c>
      <c r="E98" s="180">
        <v>1</v>
      </c>
      <c r="F98" s="181"/>
      <c r="G98" s="182">
        <f t="shared" si="0"/>
        <v>0</v>
      </c>
      <c r="H98" s="181"/>
      <c r="I98" s="182">
        <f t="shared" si="1"/>
        <v>0</v>
      </c>
      <c r="J98" s="181"/>
      <c r="K98" s="182">
        <f t="shared" si="2"/>
        <v>0</v>
      </c>
      <c r="L98" s="182">
        <v>21</v>
      </c>
      <c r="M98" s="182">
        <f t="shared" si="3"/>
        <v>0</v>
      </c>
      <c r="N98" s="182">
        <v>0</v>
      </c>
      <c r="O98" s="182">
        <f t="shared" si="4"/>
        <v>0</v>
      </c>
      <c r="P98" s="182">
        <v>0</v>
      </c>
      <c r="Q98" s="182">
        <f t="shared" si="5"/>
        <v>0</v>
      </c>
      <c r="R98" s="182"/>
      <c r="S98" s="182" t="s">
        <v>167</v>
      </c>
      <c r="T98" s="183" t="s">
        <v>168</v>
      </c>
      <c r="U98" s="157">
        <v>0</v>
      </c>
      <c r="V98" s="157">
        <f t="shared" si="6"/>
        <v>0</v>
      </c>
      <c r="W98" s="157"/>
      <c r="X98" s="157" t="s">
        <v>192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193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7">
        <v>45</v>
      </c>
      <c r="B99" s="178" t="s">
        <v>884</v>
      </c>
      <c r="C99" s="186" t="s">
        <v>885</v>
      </c>
      <c r="D99" s="179" t="s">
        <v>415</v>
      </c>
      <c r="E99" s="180">
        <v>1</v>
      </c>
      <c r="F99" s="181"/>
      <c r="G99" s="182">
        <f t="shared" si="0"/>
        <v>0</v>
      </c>
      <c r="H99" s="181"/>
      <c r="I99" s="182">
        <f t="shared" si="1"/>
        <v>0</v>
      </c>
      <c r="J99" s="181"/>
      <c r="K99" s="182">
        <f t="shared" si="2"/>
        <v>0</v>
      </c>
      <c r="L99" s="182">
        <v>21</v>
      </c>
      <c r="M99" s="182">
        <f t="shared" si="3"/>
        <v>0</v>
      </c>
      <c r="N99" s="182">
        <v>0</v>
      </c>
      <c r="O99" s="182">
        <f t="shared" si="4"/>
        <v>0</v>
      </c>
      <c r="P99" s="182">
        <v>0</v>
      </c>
      <c r="Q99" s="182">
        <f t="shared" si="5"/>
        <v>0</v>
      </c>
      <c r="R99" s="182"/>
      <c r="S99" s="182" t="s">
        <v>167</v>
      </c>
      <c r="T99" s="183" t="s">
        <v>168</v>
      </c>
      <c r="U99" s="157">
        <v>0</v>
      </c>
      <c r="V99" s="157">
        <f t="shared" si="6"/>
        <v>0</v>
      </c>
      <c r="W99" s="157"/>
      <c r="X99" s="157" t="s">
        <v>192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193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7">
        <v>46</v>
      </c>
      <c r="B100" s="178" t="s">
        <v>886</v>
      </c>
      <c r="C100" s="186" t="s">
        <v>887</v>
      </c>
      <c r="D100" s="179" t="s">
        <v>415</v>
      </c>
      <c r="E100" s="180">
        <v>1</v>
      </c>
      <c r="F100" s="181"/>
      <c r="G100" s="182">
        <f t="shared" si="0"/>
        <v>0</v>
      </c>
      <c r="H100" s="181"/>
      <c r="I100" s="182">
        <f t="shared" si="1"/>
        <v>0</v>
      </c>
      <c r="J100" s="181"/>
      <c r="K100" s="182">
        <f t="shared" si="2"/>
        <v>0</v>
      </c>
      <c r="L100" s="182">
        <v>21</v>
      </c>
      <c r="M100" s="182">
        <f t="shared" si="3"/>
        <v>0</v>
      </c>
      <c r="N100" s="182">
        <v>0</v>
      </c>
      <c r="O100" s="182">
        <f t="shared" si="4"/>
        <v>0</v>
      </c>
      <c r="P100" s="182">
        <v>0</v>
      </c>
      <c r="Q100" s="182">
        <f t="shared" si="5"/>
        <v>0</v>
      </c>
      <c r="R100" s="182"/>
      <c r="S100" s="182" t="s">
        <v>167</v>
      </c>
      <c r="T100" s="183" t="s">
        <v>168</v>
      </c>
      <c r="U100" s="157">
        <v>0</v>
      </c>
      <c r="V100" s="157">
        <f t="shared" si="6"/>
        <v>0</v>
      </c>
      <c r="W100" s="157"/>
      <c r="X100" s="157" t="s">
        <v>192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193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7">
        <v>47</v>
      </c>
      <c r="B101" s="178" t="s">
        <v>888</v>
      </c>
      <c r="C101" s="186" t="s">
        <v>889</v>
      </c>
      <c r="D101" s="179" t="s">
        <v>415</v>
      </c>
      <c r="E101" s="180">
        <v>1</v>
      </c>
      <c r="F101" s="181"/>
      <c r="G101" s="182">
        <f t="shared" si="0"/>
        <v>0</v>
      </c>
      <c r="H101" s="181"/>
      <c r="I101" s="182">
        <f t="shared" si="1"/>
        <v>0</v>
      </c>
      <c r="J101" s="181"/>
      <c r="K101" s="182">
        <f t="shared" si="2"/>
        <v>0</v>
      </c>
      <c r="L101" s="182">
        <v>21</v>
      </c>
      <c r="M101" s="182">
        <f t="shared" si="3"/>
        <v>0</v>
      </c>
      <c r="N101" s="182">
        <v>0</v>
      </c>
      <c r="O101" s="182">
        <f t="shared" si="4"/>
        <v>0</v>
      </c>
      <c r="P101" s="182">
        <v>0</v>
      </c>
      <c r="Q101" s="182">
        <f t="shared" si="5"/>
        <v>0</v>
      </c>
      <c r="R101" s="182"/>
      <c r="S101" s="182" t="s">
        <v>167</v>
      </c>
      <c r="T101" s="183" t="s">
        <v>168</v>
      </c>
      <c r="U101" s="157">
        <v>0</v>
      </c>
      <c r="V101" s="157">
        <f t="shared" si="6"/>
        <v>0</v>
      </c>
      <c r="W101" s="157"/>
      <c r="X101" s="157" t="s">
        <v>192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193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7">
        <v>48</v>
      </c>
      <c r="B102" s="178" t="s">
        <v>890</v>
      </c>
      <c r="C102" s="186" t="s">
        <v>891</v>
      </c>
      <c r="D102" s="179" t="s">
        <v>415</v>
      </c>
      <c r="E102" s="180">
        <v>1</v>
      </c>
      <c r="F102" s="181"/>
      <c r="G102" s="182">
        <f t="shared" si="0"/>
        <v>0</v>
      </c>
      <c r="H102" s="181"/>
      <c r="I102" s="182">
        <f t="shared" si="1"/>
        <v>0</v>
      </c>
      <c r="J102" s="181"/>
      <c r="K102" s="182">
        <f t="shared" si="2"/>
        <v>0</v>
      </c>
      <c r="L102" s="182">
        <v>21</v>
      </c>
      <c r="M102" s="182">
        <f t="shared" si="3"/>
        <v>0</v>
      </c>
      <c r="N102" s="182">
        <v>0</v>
      </c>
      <c r="O102" s="182">
        <f t="shared" si="4"/>
        <v>0</v>
      </c>
      <c r="P102" s="182">
        <v>0</v>
      </c>
      <c r="Q102" s="182">
        <f t="shared" si="5"/>
        <v>0</v>
      </c>
      <c r="R102" s="182"/>
      <c r="S102" s="182" t="s">
        <v>167</v>
      </c>
      <c r="T102" s="183" t="s">
        <v>168</v>
      </c>
      <c r="U102" s="157">
        <v>0</v>
      </c>
      <c r="V102" s="157">
        <f t="shared" si="6"/>
        <v>0</v>
      </c>
      <c r="W102" s="157"/>
      <c r="X102" s="157" t="s">
        <v>192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193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7">
        <v>49</v>
      </c>
      <c r="B103" s="178" t="s">
        <v>892</v>
      </c>
      <c r="C103" s="186" t="s">
        <v>893</v>
      </c>
      <c r="D103" s="179" t="s">
        <v>415</v>
      </c>
      <c r="E103" s="180">
        <v>1</v>
      </c>
      <c r="F103" s="181"/>
      <c r="G103" s="182">
        <f t="shared" si="0"/>
        <v>0</v>
      </c>
      <c r="H103" s="181"/>
      <c r="I103" s="182">
        <f t="shared" si="1"/>
        <v>0</v>
      </c>
      <c r="J103" s="181"/>
      <c r="K103" s="182">
        <f t="shared" si="2"/>
        <v>0</v>
      </c>
      <c r="L103" s="182">
        <v>21</v>
      </c>
      <c r="M103" s="182">
        <f t="shared" si="3"/>
        <v>0</v>
      </c>
      <c r="N103" s="182">
        <v>0</v>
      </c>
      <c r="O103" s="182">
        <f t="shared" si="4"/>
        <v>0</v>
      </c>
      <c r="P103" s="182">
        <v>0</v>
      </c>
      <c r="Q103" s="182">
        <f t="shared" si="5"/>
        <v>0</v>
      </c>
      <c r="R103" s="182"/>
      <c r="S103" s="182" t="s">
        <v>167</v>
      </c>
      <c r="T103" s="183" t="s">
        <v>168</v>
      </c>
      <c r="U103" s="157">
        <v>0</v>
      </c>
      <c r="V103" s="157">
        <f t="shared" si="6"/>
        <v>0</v>
      </c>
      <c r="W103" s="157"/>
      <c r="X103" s="157" t="s">
        <v>192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193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7">
        <v>50</v>
      </c>
      <c r="B104" s="178" t="s">
        <v>894</v>
      </c>
      <c r="C104" s="186" t="s">
        <v>895</v>
      </c>
      <c r="D104" s="179" t="s">
        <v>415</v>
      </c>
      <c r="E104" s="180">
        <v>1</v>
      </c>
      <c r="F104" s="181"/>
      <c r="G104" s="182">
        <f t="shared" si="0"/>
        <v>0</v>
      </c>
      <c r="H104" s="181"/>
      <c r="I104" s="182">
        <f t="shared" si="1"/>
        <v>0</v>
      </c>
      <c r="J104" s="181"/>
      <c r="K104" s="182">
        <f t="shared" si="2"/>
        <v>0</v>
      </c>
      <c r="L104" s="182">
        <v>21</v>
      </c>
      <c r="M104" s="182">
        <f t="shared" si="3"/>
        <v>0</v>
      </c>
      <c r="N104" s="182">
        <v>0</v>
      </c>
      <c r="O104" s="182">
        <f t="shared" si="4"/>
        <v>0</v>
      </c>
      <c r="P104" s="182">
        <v>0</v>
      </c>
      <c r="Q104" s="182">
        <f t="shared" si="5"/>
        <v>0</v>
      </c>
      <c r="R104" s="182"/>
      <c r="S104" s="182" t="s">
        <v>167</v>
      </c>
      <c r="T104" s="183" t="s">
        <v>168</v>
      </c>
      <c r="U104" s="157">
        <v>0</v>
      </c>
      <c r="V104" s="157">
        <f t="shared" si="6"/>
        <v>0</v>
      </c>
      <c r="W104" s="157"/>
      <c r="X104" s="157" t="s">
        <v>192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193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7">
        <v>51</v>
      </c>
      <c r="B105" s="178" t="s">
        <v>896</v>
      </c>
      <c r="C105" s="186" t="s">
        <v>897</v>
      </c>
      <c r="D105" s="179" t="s">
        <v>410</v>
      </c>
      <c r="E105" s="180">
        <v>1</v>
      </c>
      <c r="F105" s="181"/>
      <c r="G105" s="182">
        <f t="shared" si="0"/>
        <v>0</v>
      </c>
      <c r="H105" s="181"/>
      <c r="I105" s="182">
        <f t="shared" si="1"/>
        <v>0</v>
      </c>
      <c r="J105" s="181"/>
      <c r="K105" s="182">
        <f t="shared" si="2"/>
        <v>0</v>
      </c>
      <c r="L105" s="182">
        <v>21</v>
      </c>
      <c r="M105" s="182">
        <f t="shared" si="3"/>
        <v>0</v>
      </c>
      <c r="N105" s="182">
        <v>0</v>
      </c>
      <c r="O105" s="182">
        <f t="shared" si="4"/>
        <v>0</v>
      </c>
      <c r="P105" s="182">
        <v>0</v>
      </c>
      <c r="Q105" s="182">
        <f t="shared" si="5"/>
        <v>0</v>
      </c>
      <c r="R105" s="182"/>
      <c r="S105" s="182" t="s">
        <v>167</v>
      </c>
      <c r="T105" s="183" t="s">
        <v>168</v>
      </c>
      <c r="U105" s="157">
        <v>0</v>
      </c>
      <c r="V105" s="157">
        <f t="shared" si="6"/>
        <v>0</v>
      </c>
      <c r="W105" s="157"/>
      <c r="X105" s="157" t="s">
        <v>192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193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7">
        <v>52</v>
      </c>
      <c r="B106" s="178" t="s">
        <v>898</v>
      </c>
      <c r="C106" s="186" t="s">
        <v>899</v>
      </c>
      <c r="D106" s="179" t="s">
        <v>410</v>
      </c>
      <c r="E106" s="180">
        <v>1</v>
      </c>
      <c r="F106" s="181"/>
      <c r="G106" s="182">
        <f t="shared" si="0"/>
        <v>0</v>
      </c>
      <c r="H106" s="181"/>
      <c r="I106" s="182">
        <f t="shared" si="1"/>
        <v>0</v>
      </c>
      <c r="J106" s="181"/>
      <c r="K106" s="182">
        <f t="shared" si="2"/>
        <v>0</v>
      </c>
      <c r="L106" s="182">
        <v>21</v>
      </c>
      <c r="M106" s="182">
        <f t="shared" si="3"/>
        <v>0</v>
      </c>
      <c r="N106" s="182">
        <v>0</v>
      </c>
      <c r="O106" s="182">
        <f t="shared" si="4"/>
        <v>0</v>
      </c>
      <c r="P106" s="182">
        <v>0</v>
      </c>
      <c r="Q106" s="182">
        <f t="shared" si="5"/>
        <v>0</v>
      </c>
      <c r="R106" s="182"/>
      <c r="S106" s="182" t="s">
        <v>167</v>
      </c>
      <c r="T106" s="183" t="s">
        <v>168</v>
      </c>
      <c r="U106" s="157">
        <v>0</v>
      </c>
      <c r="V106" s="157">
        <f t="shared" si="6"/>
        <v>0</v>
      </c>
      <c r="W106" s="157"/>
      <c r="X106" s="157" t="s">
        <v>192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193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7">
        <v>53</v>
      </c>
      <c r="B107" s="178" t="s">
        <v>900</v>
      </c>
      <c r="C107" s="186" t="s">
        <v>901</v>
      </c>
      <c r="D107" s="179" t="s">
        <v>410</v>
      </c>
      <c r="E107" s="180">
        <v>1</v>
      </c>
      <c r="F107" s="181"/>
      <c r="G107" s="182">
        <f t="shared" si="0"/>
        <v>0</v>
      </c>
      <c r="H107" s="181"/>
      <c r="I107" s="182">
        <f t="shared" si="1"/>
        <v>0</v>
      </c>
      <c r="J107" s="181"/>
      <c r="K107" s="182">
        <f t="shared" si="2"/>
        <v>0</v>
      </c>
      <c r="L107" s="182">
        <v>21</v>
      </c>
      <c r="M107" s="182">
        <f t="shared" si="3"/>
        <v>0</v>
      </c>
      <c r="N107" s="182">
        <v>0</v>
      </c>
      <c r="O107" s="182">
        <f t="shared" si="4"/>
        <v>0</v>
      </c>
      <c r="P107" s="182">
        <v>0</v>
      </c>
      <c r="Q107" s="182">
        <f t="shared" si="5"/>
        <v>0</v>
      </c>
      <c r="R107" s="182"/>
      <c r="S107" s="182" t="s">
        <v>167</v>
      </c>
      <c r="T107" s="183" t="s">
        <v>168</v>
      </c>
      <c r="U107" s="157">
        <v>0</v>
      </c>
      <c r="V107" s="157">
        <f t="shared" si="6"/>
        <v>0</v>
      </c>
      <c r="W107" s="157"/>
      <c r="X107" s="157" t="s">
        <v>192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193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7">
        <v>54</v>
      </c>
      <c r="B108" s="178" t="s">
        <v>902</v>
      </c>
      <c r="C108" s="186" t="s">
        <v>903</v>
      </c>
      <c r="D108" s="179" t="s">
        <v>415</v>
      </c>
      <c r="E108" s="180">
        <v>1</v>
      </c>
      <c r="F108" s="181"/>
      <c r="G108" s="182">
        <f t="shared" si="0"/>
        <v>0</v>
      </c>
      <c r="H108" s="181"/>
      <c r="I108" s="182">
        <f t="shared" si="1"/>
        <v>0</v>
      </c>
      <c r="J108" s="181"/>
      <c r="K108" s="182">
        <f t="shared" si="2"/>
        <v>0</v>
      </c>
      <c r="L108" s="182">
        <v>21</v>
      </c>
      <c r="M108" s="182">
        <f t="shared" si="3"/>
        <v>0</v>
      </c>
      <c r="N108" s="182">
        <v>0</v>
      </c>
      <c r="O108" s="182">
        <f t="shared" si="4"/>
        <v>0</v>
      </c>
      <c r="P108" s="182">
        <v>0</v>
      </c>
      <c r="Q108" s="182">
        <f t="shared" si="5"/>
        <v>0</v>
      </c>
      <c r="R108" s="182"/>
      <c r="S108" s="182" t="s">
        <v>167</v>
      </c>
      <c r="T108" s="183" t="s">
        <v>168</v>
      </c>
      <c r="U108" s="157">
        <v>0</v>
      </c>
      <c r="V108" s="157">
        <f t="shared" si="6"/>
        <v>0</v>
      </c>
      <c r="W108" s="157"/>
      <c r="X108" s="157" t="s">
        <v>192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193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7">
        <v>55</v>
      </c>
      <c r="B109" s="178" t="s">
        <v>904</v>
      </c>
      <c r="C109" s="186" t="s">
        <v>905</v>
      </c>
      <c r="D109" s="179" t="s">
        <v>415</v>
      </c>
      <c r="E109" s="180">
        <v>1</v>
      </c>
      <c r="F109" s="181"/>
      <c r="G109" s="182">
        <f t="shared" si="0"/>
        <v>0</v>
      </c>
      <c r="H109" s="181"/>
      <c r="I109" s="182">
        <f t="shared" si="1"/>
        <v>0</v>
      </c>
      <c r="J109" s="181"/>
      <c r="K109" s="182">
        <f t="shared" si="2"/>
        <v>0</v>
      </c>
      <c r="L109" s="182">
        <v>21</v>
      </c>
      <c r="M109" s="182">
        <f t="shared" si="3"/>
        <v>0</v>
      </c>
      <c r="N109" s="182">
        <v>0</v>
      </c>
      <c r="O109" s="182">
        <f t="shared" si="4"/>
        <v>0</v>
      </c>
      <c r="P109" s="182">
        <v>0</v>
      </c>
      <c r="Q109" s="182">
        <f t="shared" si="5"/>
        <v>0</v>
      </c>
      <c r="R109" s="182"/>
      <c r="S109" s="182" t="s">
        <v>167</v>
      </c>
      <c r="T109" s="183" t="s">
        <v>168</v>
      </c>
      <c r="U109" s="157">
        <v>0</v>
      </c>
      <c r="V109" s="157">
        <f t="shared" si="6"/>
        <v>0</v>
      </c>
      <c r="W109" s="157"/>
      <c r="X109" s="157" t="s">
        <v>192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193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7">
        <v>56</v>
      </c>
      <c r="B110" s="178" t="s">
        <v>906</v>
      </c>
      <c r="C110" s="186" t="s">
        <v>907</v>
      </c>
      <c r="D110" s="179" t="s">
        <v>415</v>
      </c>
      <c r="E110" s="180">
        <v>1</v>
      </c>
      <c r="F110" s="181"/>
      <c r="G110" s="182">
        <f t="shared" si="0"/>
        <v>0</v>
      </c>
      <c r="H110" s="181"/>
      <c r="I110" s="182">
        <f t="shared" si="1"/>
        <v>0</v>
      </c>
      <c r="J110" s="181"/>
      <c r="K110" s="182">
        <f t="shared" si="2"/>
        <v>0</v>
      </c>
      <c r="L110" s="182">
        <v>21</v>
      </c>
      <c r="M110" s="182">
        <f t="shared" si="3"/>
        <v>0</v>
      </c>
      <c r="N110" s="182">
        <v>0</v>
      </c>
      <c r="O110" s="182">
        <f t="shared" si="4"/>
        <v>0</v>
      </c>
      <c r="P110" s="182">
        <v>0</v>
      </c>
      <c r="Q110" s="182">
        <f t="shared" si="5"/>
        <v>0</v>
      </c>
      <c r="R110" s="182"/>
      <c r="S110" s="182" t="s">
        <v>167</v>
      </c>
      <c r="T110" s="183" t="s">
        <v>168</v>
      </c>
      <c r="U110" s="157">
        <v>0</v>
      </c>
      <c r="V110" s="157">
        <f t="shared" si="6"/>
        <v>0</v>
      </c>
      <c r="W110" s="157"/>
      <c r="X110" s="157" t="s">
        <v>192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193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7">
        <v>57</v>
      </c>
      <c r="B111" s="178" t="s">
        <v>908</v>
      </c>
      <c r="C111" s="186" t="s">
        <v>909</v>
      </c>
      <c r="D111" s="179" t="s">
        <v>415</v>
      </c>
      <c r="E111" s="180">
        <v>1</v>
      </c>
      <c r="F111" s="181"/>
      <c r="G111" s="182">
        <f t="shared" si="0"/>
        <v>0</v>
      </c>
      <c r="H111" s="181"/>
      <c r="I111" s="182">
        <f t="shared" si="1"/>
        <v>0</v>
      </c>
      <c r="J111" s="181"/>
      <c r="K111" s="182">
        <f t="shared" si="2"/>
        <v>0</v>
      </c>
      <c r="L111" s="182">
        <v>21</v>
      </c>
      <c r="M111" s="182">
        <f t="shared" si="3"/>
        <v>0</v>
      </c>
      <c r="N111" s="182">
        <v>0</v>
      </c>
      <c r="O111" s="182">
        <f t="shared" si="4"/>
        <v>0</v>
      </c>
      <c r="P111" s="182">
        <v>0</v>
      </c>
      <c r="Q111" s="182">
        <f t="shared" si="5"/>
        <v>0</v>
      </c>
      <c r="R111" s="182"/>
      <c r="S111" s="182" t="s">
        <v>167</v>
      </c>
      <c r="T111" s="183" t="s">
        <v>168</v>
      </c>
      <c r="U111" s="157">
        <v>0</v>
      </c>
      <c r="V111" s="157">
        <f t="shared" si="6"/>
        <v>0</v>
      </c>
      <c r="W111" s="157"/>
      <c r="X111" s="157" t="s">
        <v>192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193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7">
        <v>58</v>
      </c>
      <c r="B112" s="178" t="s">
        <v>910</v>
      </c>
      <c r="C112" s="186" t="s">
        <v>911</v>
      </c>
      <c r="D112" s="179" t="s">
        <v>415</v>
      </c>
      <c r="E112" s="180">
        <v>1</v>
      </c>
      <c r="F112" s="181"/>
      <c r="G112" s="182">
        <f t="shared" si="0"/>
        <v>0</v>
      </c>
      <c r="H112" s="181"/>
      <c r="I112" s="182">
        <f t="shared" si="1"/>
        <v>0</v>
      </c>
      <c r="J112" s="181"/>
      <c r="K112" s="182">
        <f t="shared" si="2"/>
        <v>0</v>
      </c>
      <c r="L112" s="182">
        <v>21</v>
      </c>
      <c r="M112" s="182">
        <f t="shared" si="3"/>
        <v>0</v>
      </c>
      <c r="N112" s="182">
        <v>0</v>
      </c>
      <c r="O112" s="182">
        <f t="shared" si="4"/>
        <v>0</v>
      </c>
      <c r="P112" s="182">
        <v>0</v>
      </c>
      <c r="Q112" s="182">
        <f t="shared" si="5"/>
        <v>0</v>
      </c>
      <c r="R112" s="182"/>
      <c r="S112" s="182" t="s">
        <v>167</v>
      </c>
      <c r="T112" s="183" t="s">
        <v>168</v>
      </c>
      <c r="U112" s="157">
        <v>0</v>
      </c>
      <c r="V112" s="157">
        <f t="shared" si="6"/>
        <v>0</v>
      </c>
      <c r="W112" s="157"/>
      <c r="X112" s="157" t="s">
        <v>192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193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7">
        <v>59</v>
      </c>
      <c r="B113" s="178" t="s">
        <v>912</v>
      </c>
      <c r="C113" s="186" t="s">
        <v>913</v>
      </c>
      <c r="D113" s="179" t="s">
        <v>410</v>
      </c>
      <c r="E113" s="180">
        <v>1</v>
      </c>
      <c r="F113" s="181"/>
      <c r="G113" s="182">
        <f t="shared" si="0"/>
        <v>0</v>
      </c>
      <c r="H113" s="181"/>
      <c r="I113" s="182">
        <f t="shared" si="1"/>
        <v>0</v>
      </c>
      <c r="J113" s="181"/>
      <c r="K113" s="182">
        <f t="shared" si="2"/>
        <v>0</v>
      </c>
      <c r="L113" s="182">
        <v>21</v>
      </c>
      <c r="M113" s="182">
        <f t="shared" si="3"/>
        <v>0</v>
      </c>
      <c r="N113" s="182">
        <v>0</v>
      </c>
      <c r="O113" s="182">
        <f t="shared" si="4"/>
        <v>0</v>
      </c>
      <c r="P113" s="182">
        <v>0</v>
      </c>
      <c r="Q113" s="182">
        <f t="shared" si="5"/>
        <v>0</v>
      </c>
      <c r="R113" s="182"/>
      <c r="S113" s="182" t="s">
        <v>167</v>
      </c>
      <c r="T113" s="183" t="s">
        <v>168</v>
      </c>
      <c r="U113" s="157">
        <v>0</v>
      </c>
      <c r="V113" s="157">
        <f t="shared" si="6"/>
        <v>0</v>
      </c>
      <c r="W113" s="157"/>
      <c r="X113" s="157" t="s">
        <v>192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193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0">
        <v>60</v>
      </c>
      <c r="B114" s="171" t="s">
        <v>914</v>
      </c>
      <c r="C114" s="187" t="s">
        <v>915</v>
      </c>
      <c r="D114" s="172" t="s">
        <v>410</v>
      </c>
      <c r="E114" s="173">
        <v>1</v>
      </c>
      <c r="F114" s="174"/>
      <c r="G114" s="175">
        <f t="shared" si="0"/>
        <v>0</v>
      </c>
      <c r="H114" s="174"/>
      <c r="I114" s="175">
        <f t="shared" si="1"/>
        <v>0</v>
      </c>
      <c r="J114" s="174"/>
      <c r="K114" s="175">
        <f t="shared" si="2"/>
        <v>0</v>
      </c>
      <c r="L114" s="175">
        <v>21</v>
      </c>
      <c r="M114" s="175">
        <f t="shared" si="3"/>
        <v>0</v>
      </c>
      <c r="N114" s="175">
        <v>0</v>
      </c>
      <c r="O114" s="175">
        <f t="shared" si="4"/>
        <v>0</v>
      </c>
      <c r="P114" s="175">
        <v>0</v>
      </c>
      <c r="Q114" s="175">
        <f t="shared" si="5"/>
        <v>0</v>
      </c>
      <c r="R114" s="175"/>
      <c r="S114" s="175" t="s">
        <v>167</v>
      </c>
      <c r="T114" s="176" t="s">
        <v>168</v>
      </c>
      <c r="U114" s="157">
        <v>0</v>
      </c>
      <c r="V114" s="157">
        <f t="shared" si="6"/>
        <v>0</v>
      </c>
      <c r="W114" s="157"/>
      <c r="X114" s="157" t="s">
        <v>192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193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>
        <v>61</v>
      </c>
      <c r="B115" s="155" t="s">
        <v>465</v>
      </c>
      <c r="C115" s="196" t="s">
        <v>466</v>
      </c>
      <c r="D115" s="156" t="s">
        <v>0</v>
      </c>
      <c r="E115" s="194"/>
      <c r="F115" s="158"/>
      <c r="G115" s="157">
        <f t="shared" si="0"/>
        <v>0</v>
      </c>
      <c r="H115" s="158"/>
      <c r="I115" s="157">
        <f t="shared" si="1"/>
        <v>0</v>
      </c>
      <c r="J115" s="158"/>
      <c r="K115" s="157">
        <f t="shared" si="2"/>
        <v>0</v>
      </c>
      <c r="L115" s="157">
        <v>21</v>
      </c>
      <c r="M115" s="157">
        <f t="shared" si="3"/>
        <v>0</v>
      </c>
      <c r="N115" s="157">
        <v>0</v>
      </c>
      <c r="O115" s="157">
        <f t="shared" si="4"/>
        <v>0</v>
      </c>
      <c r="P115" s="157">
        <v>0</v>
      </c>
      <c r="Q115" s="157">
        <f t="shared" si="5"/>
        <v>0</v>
      </c>
      <c r="R115" s="157" t="s">
        <v>467</v>
      </c>
      <c r="S115" s="157" t="s">
        <v>232</v>
      </c>
      <c r="T115" s="157" t="s">
        <v>233</v>
      </c>
      <c r="U115" s="157">
        <v>0</v>
      </c>
      <c r="V115" s="157">
        <f t="shared" si="6"/>
        <v>0</v>
      </c>
      <c r="W115" s="157"/>
      <c r="X115" s="157" t="s">
        <v>380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381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68" t="s">
        <v>451</v>
      </c>
      <c r="D116" s="269"/>
      <c r="E116" s="269"/>
      <c r="F116" s="269"/>
      <c r="G116" s="269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235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160" t="s">
        <v>162</v>
      </c>
      <c r="B117" s="161" t="s">
        <v>116</v>
      </c>
      <c r="C117" s="185" t="s">
        <v>117</v>
      </c>
      <c r="D117" s="162"/>
      <c r="E117" s="163"/>
      <c r="F117" s="164"/>
      <c r="G117" s="164">
        <f>SUMIF(AG118:AG135,"&lt;&gt;NOR",G118:G135)</f>
        <v>0</v>
      </c>
      <c r="H117" s="164"/>
      <c r="I117" s="164">
        <f>SUM(I118:I135)</f>
        <v>0</v>
      </c>
      <c r="J117" s="164"/>
      <c r="K117" s="164">
        <f>SUM(K118:K135)</f>
        <v>0</v>
      </c>
      <c r="L117" s="164"/>
      <c r="M117" s="164">
        <f>SUM(M118:M135)</f>
        <v>0</v>
      </c>
      <c r="N117" s="164"/>
      <c r="O117" s="164">
        <f>SUM(O118:O135)</f>
        <v>0</v>
      </c>
      <c r="P117" s="164"/>
      <c r="Q117" s="164">
        <f>SUM(Q118:Q135)</f>
        <v>0</v>
      </c>
      <c r="R117" s="164"/>
      <c r="S117" s="164"/>
      <c r="T117" s="165"/>
      <c r="U117" s="159"/>
      <c r="V117" s="159">
        <f>SUM(V118:V135)</f>
        <v>0</v>
      </c>
      <c r="W117" s="159"/>
      <c r="X117" s="159"/>
      <c r="AG117" t="s">
        <v>163</v>
      </c>
    </row>
    <row r="118" spans="1:60" outlineLevel="1" x14ac:dyDescent="0.2">
      <c r="A118" s="177">
        <v>62</v>
      </c>
      <c r="B118" s="178" t="s">
        <v>916</v>
      </c>
      <c r="C118" s="186" t="s">
        <v>917</v>
      </c>
      <c r="D118" s="179" t="s">
        <v>415</v>
      </c>
      <c r="E118" s="180">
        <v>1</v>
      </c>
      <c r="F118" s="181"/>
      <c r="G118" s="182">
        <f t="shared" ref="G118:G134" si="7">ROUND(E118*F118,2)</f>
        <v>0</v>
      </c>
      <c r="H118" s="181"/>
      <c r="I118" s="182">
        <f t="shared" ref="I118:I134" si="8">ROUND(E118*H118,2)</f>
        <v>0</v>
      </c>
      <c r="J118" s="181"/>
      <c r="K118" s="182">
        <f t="shared" ref="K118:K134" si="9">ROUND(E118*J118,2)</f>
        <v>0</v>
      </c>
      <c r="L118" s="182">
        <v>21</v>
      </c>
      <c r="M118" s="182">
        <f t="shared" ref="M118:M134" si="10">G118*(1+L118/100)</f>
        <v>0</v>
      </c>
      <c r="N118" s="182">
        <v>0</v>
      </c>
      <c r="O118" s="182">
        <f t="shared" ref="O118:O134" si="11">ROUND(E118*N118,2)</f>
        <v>0</v>
      </c>
      <c r="P118" s="182">
        <v>0</v>
      </c>
      <c r="Q118" s="182">
        <f t="shared" ref="Q118:Q134" si="12">ROUND(E118*P118,2)</f>
        <v>0</v>
      </c>
      <c r="R118" s="182"/>
      <c r="S118" s="182" t="s">
        <v>167</v>
      </c>
      <c r="T118" s="183" t="s">
        <v>168</v>
      </c>
      <c r="U118" s="157">
        <v>0</v>
      </c>
      <c r="V118" s="157">
        <f t="shared" ref="V118:V134" si="13">ROUND(E118*U118,2)</f>
        <v>0</v>
      </c>
      <c r="W118" s="157"/>
      <c r="X118" s="157" t="s">
        <v>192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193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7">
        <v>63</v>
      </c>
      <c r="B119" s="178" t="s">
        <v>918</v>
      </c>
      <c r="C119" s="186" t="s">
        <v>919</v>
      </c>
      <c r="D119" s="179" t="s">
        <v>410</v>
      </c>
      <c r="E119" s="180">
        <v>1</v>
      </c>
      <c r="F119" s="181"/>
      <c r="G119" s="182">
        <f t="shared" si="7"/>
        <v>0</v>
      </c>
      <c r="H119" s="181"/>
      <c r="I119" s="182">
        <f t="shared" si="8"/>
        <v>0</v>
      </c>
      <c r="J119" s="181"/>
      <c r="K119" s="182">
        <f t="shared" si="9"/>
        <v>0</v>
      </c>
      <c r="L119" s="182">
        <v>21</v>
      </c>
      <c r="M119" s="182">
        <f t="shared" si="10"/>
        <v>0</v>
      </c>
      <c r="N119" s="182">
        <v>0</v>
      </c>
      <c r="O119" s="182">
        <f t="shared" si="11"/>
        <v>0</v>
      </c>
      <c r="P119" s="182">
        <v>0</v>
      </c>
      <c r="Q119" s="182">
        <f t="shared" si="12"/>
        <v>0</v>
      </c>
      <c r="R119" s="182"/>
      <c r="S119" s="182" t="s">
        <v>167</v>
      </c>
      <c r="T119" s="183" t="s">
        <v>168</v>
      </c>
      <c r="U119" s="157">
        <v>0</v>
      </c>
      <c r="V119" s="157">
        <f t="shared" si="13"/>
        <v>0</v>
      </c>
      <c r="W119" s="157"/>
      <c r="X119" s="157" t="s">
        <v>192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193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7">
        <v>64</v>
      </c>
      <c r="B120" s="178" t="s">
        <v>920</v>
      </c>
      <c r="C120" s="186" t="s">
        <v>921</v>
      </c>
      <c r="D120" s="179" t="s">
        <v>415</v>
      </c>
      <c r="E120" s="180">
        <v>1</v>
      </c>
      <c r="F120" s="181"/>
      <c r="G120" s="182">
        <f t="shared" si="7"/>
        <v>0</v>
      </c>
      <c r="H120" s="181"/>
      <c r="I120" s="182">
        <f t="shared" si="8"/>
        <v>0</v>
      </c>
      <c r="J120" s="181"/>
      <c r="K120" s="182">
        <f t="shared" si="9"/>
        <v>0</v>
      </c>
      <c r="L120" s="182">
        <v>21</v>
      </c>
      <c r="M120" s="182">
        <f t="shared" si="10"/>
        <v>0</v>
      </c>
      <c r="N120" s="182">
        <v>0</v>
      </c>
      <c r="O120" s="182">
        <f t="shared" si="11"/>
        <v>0</v>
      </c>
      <c r="P120" s="182">
        <v>0</v>
      </c>
      <c r="Q120" s="182">
        <f t="shared" si="12"/>
        <v>0</v>
      </c>
      <c r="R120" s="182"/>
      <c r="S120" s="182" t="s">
        <v>167</v>
      </c>
      <c r="T120" s="183" t="s">
        <v>168</v>
      </c>
      <c r="U120" s="157">
        <v>0</v>
      </c>
      <c r="V120" s="157">
        <f t="shared" si="13"/>
        <v>0</v>
      </c>
      <c r="W120" s="157"/>
      <c r="X120" s="157" t="s">
        <v>192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193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7">
        <v>65</v>
      </c>
      <c r="B121" s="178" t="s">
        <v>922</v>
      </c>
      <c r="C121" s="186" t="s">
        <v>923</v>
      </c>
      <c r="D121" s="179" t="s">
        <v>415</v>
      </c>
      <c r="E121" s="180">
        <v>1</v>
      </c>
      <c r="F121" s="181"/>
      <c r="G121" s="182">
        <f t="shared" si="7"/>
        <v>0</v>
      </c>
      <c r="H121" s="181"/>
      <c r="I121" s="182">
        <f t="shared" si="8"/>
        <v>0</v>
      </c>
      <c r="J121" s="181"/>
      <c r="K121" s="182">
        <f t="shared" si="9"/>
        <v>0</v>
      </c>
      <c r="L121" s="182">
        <v>21</v>
      </c>
      <c r="M121" s="182">
        <f t="shared" si="10"/>
        <v>0</v>
      </c>
      <c r="N121" s="182">
        <v>0</v>
      </c>
      <c r="O121" s="182">
        <f t="shared" si="11"/>
        <v>0</v>
      </c>
      <c r="P121" s="182">
        <v>0</v>
      </c>
      <c r="Q121" s="182">
        <f t="shared" si="12"/>
        <v>0</v>
      </c>
      <c r="R121" s="182"/>
      <c r="S121" s="182" t="s">
        <v>167</v>
      </c>
      <c r="T121" s="183" t="s">
        <v>168</v>
      </c>
      <c r="U121" s="157">
        <v>0</v>
      </c>
      <c r="V121" s="157">
        <f t="shared" si="13"/>
        <v>0</v>
      </c>
      <c r="W121" s="157"/>
      <c r="X121" s="157" t="s">
        <v>192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193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7">
        <v>66</v>
      </c>
      <c r="B122" s="178" t="s">
        <v>924</v>
      </c>
      <c r="C122" s="186" t="s">
        <v>925</v>
      </c>
      <c r="D122" s="179" t="s">
        <v>415</v>
      </c>
      <c r="E122" s="180">
        <v>1</v>
      </c>
      <c r="F122" s="181"/>
      <c r="G122" s="182">
        <f t="shared" si="7"/>
        <v>0</v>
      </c>
      <c r="H122" s="181"/>
      <c r="I122" s="182">
        <f t="shared" si="8"/>
        <v>0</v>
      </c>
      <c r="J122" s="181"/>
      <c r="K122" s="182">
        <f t="shared" si="9"/>
        <v>0</v>
      </c>
      <c r="L122" s="182">
        <v>21</v>
      </c>
      <c r="M122" s="182">
        <f t="shared" si="10"/>
        <v>0</v>
      </c>
      <c r="N122" s="182">
        <v>0</v>
      </c>
      <c r="O122" s="182">
        <f t="shared" si="11"/>
        <v>0</v>
      </c>
      <c r="P122" s="182">
        <v>0</v>
      </c>
      <c r="Q122" s="182">
        <f t="shared" si="12"/>
        <v>0</v>
      </c>
      <c r="R122" s="182"/>
      <c r="S122" s="182" t="s">
        <v>167</v>
      </c>
      <c r="T122" s="183" t="s">
        <v>168</v>
      </c>
      <c r="U122" s="157">
        <v>0</v>
      </c>
      <c r="V122" s="157">
        <f t="shared" si="13"/>
        <v>0</v>
      </c>
      <c r="W122" s="157"/>
      <c r="X122" s="157" t="s">
        <v>192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193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7">
        <v>67</v>
      </c>
      <c r="B123" s="178" t="s">
        <v>926</v>
      </c>
      <c r="C123" s="186" t="s">
        <v>927</v>
      </c>
      <c r="D123" s="179" t="s">
        <v>415</v>
      </c>
      <c r="E123" s="180">
        <v>1</v>
      </c>
      <c r="F123" s="181"/>
      <c r="G123" s="182">
        <f t="shared" si="7"/>
        <v>0</v>
      </c>
      <c r="H123" s="181"/>
      <c r="I123" s="182">
        <f t="shared" si="8"/>
        <v>0</v>
      </c>
      <c r="J123" s="181"/>
      <c r="K123" s="182">
        <f t="shared" si="9"/>
        <v>0</v>
      </c>
      <c r="L123" s="182">
        <v>21</v>
      </c>
      <c r="M123" s="182">
        <f t="shared" si="10"/>
        <v>0</v>
      </c>
      <c r="N123" s="182">
        <v>0</v>
      </c>
      <c r="O123" s="182">
        <f t="shared" si="11"/>
        <v>0</v>
      </c>
      <c r="P123" s="182">
        <v>0</v>
      </c>
      <c r="Q123" s="182">
        <f t="shared" si="12"/>
        <v>0</v>
      </c>
      <c r="R123" s="182"/>
      <c r="S123" s="182" t="s">
        <v>167</v>
      </c>
      <c r="T123" s="183" t="s">
        <v>168</v>
      </c>
      <c r="U123" s="157">
        <v>0</v>
      </c>
      <c r="V123" s="157">
        <f t="shared" si="13"/>
        <v>0</v>
      </c>
      <c r="W123" s="157"/>
      <c r="X123" s="157" t="s">
        <v>192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193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7">
        <v>68</v>
      </c>
      <c r="B124" s="178" t="s">
        <v>928</v>
      </c>
      <c r="C124" s="186" t="s">
        <v>929</v>
      </c>
      <c r="D124" s="179" t="s">
        <v>415</v>
      </c>
      <c r="E124" s="180">
        <v>1</v>
      </c>
      <c r="F124" s="181"/>
      <c r="G124" s="182">
        <f t="shared" si="7"/>
        <v>0</v>
      </c>
      <c r="H124" s="181"/>
      <c r="I124" s="182">
        <f t="shared" si="8"/>
        <v>0</v>
      </c>
      <c r="J124" s="181"/>
      <c r="K124" s="182">
        <f t="shared" si="9"/>
        <v>0</v>
      </c>
      <c r="L124" s="182">
        <v>21</v>
      </c>
      <c r="M124" s="182">
        <f t="shared" si="10"/>
        <v>0</v>
      </c>
      <c r="N124" s="182">
        <v>0</v>
      </c>
      <c r="O124" s="182">
        <f t="shared" si="11"/>
        <v>0</v>
      </c>
      <c r="P124" s="182">
        <v>0</v>
      </c>
      <c r="Q124" s="182">
        <f t="shared" si="12"/>
        <v>0</v>
      </c>
      <c r="R124" s="182"/>
      <c r="S124" s="182" t="s">
        <v>167</v>
      </c>
      <c r="T124" s="183" t="s">
        <v>168</v>
      </c>
      <c r="U124" s="157">
        <v>0</v>
      </c>
      <c r="V124" s="157">
        <f t="shared" si="13"/>
        <v>0</v>
      </c>
      <c r="W124" s="157"/>
      <c r="X124" s="157" t="s">
        <v>192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193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7">
        <v>69</v>
      </c>
      <c r="B125" s="178" t="s">
        <v>930</v>
      </c>
      <c r="C125" s="186" t="s">
        <v>931</v>
      </c>
      <c r="D125" s="179" t="s">
        <v>415</v>
      </c>
      <c r="E125" s="180">
        <v>1</v>
      </c>
      <c r="F125" s="181"/>
      <c r="G125" s="182">
        <f t="shared" si="7"/>
        <v>0</v>
      </c>
      <c r="H125" s="181"/>
      <c r="I125" s="182">
        <f t="shared" si="8"/>
        <v>0</v>
      </c>
      <c r="J125" s="181"/>
      <c r="K125" s="182">
        <f t="shared" si="9"/>
        <v>0</v>
      </c>
      <c r="L125" s="182">
        <v>21</v>
      </c>
      <c r="M125" s="182">
        <f t="shared" si="10"/>
        <v>0</v>
      </c>
      <c r="N125" s="182">
        <v>0</v>
      </c>
      <c r="O125" s="182">
        <f t="shared" si="11"/>
        <v>0</v>
      </c>
      <c r="P125" s="182">
        <v>0</v>
      </c>
      <c r="Q125" s="182">
        <f t="shared" si="12"/>
        <v>0</v>
      </c>
      <c r="R125" s="182"/>
      <c r="S125" s="182" t="s">
        <v>167</v>
      </c>
      <c r="T125" s="183" t="s">
        <v>168</v>
      </c>
      <c r="U125" s="157">
        <v>0</v>
      </c>
      <c r="V125" s="157">
        <f t="shared" si="13"/>
        <v>0</v>
      </c>
      <c r="W125" s="157"/>
      <c r="X125" s="157" t="s">
        <v>192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193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7">
        <v>70</v>
      </c>
      <c r="B126" s="178" t="s">
        <v>932</v>
      </c>
      <c r="C126" s="186" t="s">
        <v>933</v>
      </c>
      <c r="D126" s="179" t="s">
        <v>415</v>
      </c>
      <c r="E126" s="180">
        <v>1</v>
      </c>
      <c r="F126" s="181"/>
      <c r="G126" s="182">
        <f t="shared" si="7"/>
        <v>0</v>
      </c>
      <c r="H126" s="181"/>
      <c r="I126" s="182">
        <f t="shared" si="8"/>
        <v>0</v>
      </c>
      <c r="J126" s="181"/>
      <c r="K126" s="182">
        <f t="shared" si="9"/>
        <v>0</v>
      </c>
      <c r="L126" s="182">
        <v>21</v>
      </c>
      <c r="M126" s="182">
        <f t="shared" si="10"/>
        <v>0</v>
      </c>
      <c r="N126" s="182">
        <v>0</v>
      </c>
      <c r="O126" s="182">
        <f t="shared" si="11"/>
        <v>0</v>
      </c>
      <c r="P126" s="182">
        <v>0</v>
      </c>
      <c r="Q126" s="182">
        <f t="shared" si="12"/>
        <v>0</v>
      </c>
      <c r="R126" s="182"/>
      <c r="S126" s="182" t="s">
        <v>167</v>
      </c>
      <c r="T126" s="183" t="s">
        <v>168</v>
      </c>
      <c r="U126" s="157">
        <v>0</v>
      </c>
      <c r="V126" s="157">
        <f t="shared" si="13"/>
        <v>0</v>
      </c>
      <c r="W126" s="157"/>
      <c r="X126" s="157" t="s">
        <v>192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193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7">
        <v>71</v>
      </c>
      <c r="B127" s="178" t="s">
        <v>934</v>
      </c>
      <c r="C127" s="186" t="s">
        <v>935</v>
      </c>
      <c r="D127" s="179" t="s">
        <v>415</v>
      </c>
      <c r="E127" s="180">
        <v>1</v>
      </c>
      <c r="F127" s="181"/>
      <c r="G127" s="182">
        <f t="shared" si="7"/>
        <v>0</v>
      </c>
      <c r="H127" s="181"/>
      <c r="I127" s="182">
        <f t="shared" si="8"/>
        <v>0</v>
      </c>
      <c r="J127" s="181"/>
      <c r="K127" s="182">
        <f t="shared" si="9"/>
        <v>0</v>
      </c>
      <c r="L127" s="182">
        <v>21</v>
      </c>
      <c r="M127" s="182">
        <f t="shared" si="10"/>
        <v>0</v>
      </c>
      <c r="N127" s="182">
        <v>0</v>
      </c>
      <c r="O127" s="182">
        <f t="shared" si="11"/>
        <v>0</v>
      </c>
      <c r="P127" s="182">
        <v>0</v>
      </c>
      <c r="Q127" s="182">
        <f t="shared" si="12"/>
        <v>0</v>
      </c>
      <c r="R127" s="182"/>
      <c r="S127" s="182" t="s">
        <v>167</v>
      </c>
      <c r="T127" s="183" t="s">
        <v>168</v>
      </c>
      <c r="U127" s="157">
        <v>0</v>
      </c>
      <c r="V127" s="157">
        <f t="shared" si="13"/>
        <v>0</v>
      </c>
      <c r="W127" s="157"/>
      <c r="X127" s="157" t="s">
        <v>192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193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7">
        <v>72</v>
      </c>
      <c r="B128" s="178" t="s">
        <v>936</v>
      </c>
      <c r="C128" s="186" t="s">
        <v>937</v>
      </c>
      <c r="D128" s="179" t="s">
        <v>410</v>
      </c>
      <c r="E128" s="180">
        <v>1</v>
      </c>
      <c r="F128" s="181"/>
      <c r="G128" s="182">
        <f t="shared" si="7"/>
        <v>0</v>
      </c>
      <c r="H128" s="181"/>
      <c r="I128" s="182">
        <f t="shared" si="8"/>
        <v>0</v>
      </c>
      <c r="J128" s="181"/>
      <c r="K128" s="182">
        <f t="shared" si="9"/>
        <v>0</v>
      </c>
      <c r="L128" s="182">
        <v>21</v>
      </c>
      <c r="M128" s="182">
        <f t="shared" si="10"/>
        <v>0</v>
      </c>
      <c r="N128" s="182">
        <v>0</v>
      </c>
      <c r="O128" s="182">
        <f t="shared" si="11"/>
        <v>0</v>
      </c>
      <c r="P128" s="182">
        <v>0</v>
      </c>
      <c r="Q128" s="182">
        <f t="shared" si="12"/>
        <v>0</v>
      </c>
      <c r="R128" s="182"/>
      <c r="S128" s="182" t="s">
        <v>167</v>
      </c>
      <c r="T128" s="183" t="s">
        <v>168</v>
      </c>
      <c r="U128" s="157">
        <v>0</v>
      </c>
      <c r="V128" s="157">
        <f t="shared" si="13"/>
        <v>0</v>
      </c>
      <c r="W128" s="157"/>
      <c r="X128" s="157" t="s">
        <v>192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193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7">
        <v>73</v>
      </c>
      <c r="B129" s="178" t="s">
        <v>938</v>
      </c>
      <c r="C129" s="186" t="s">
        <v>939</v>
      </c>
      <c r="D129" s="179" t="s">
        <v>415</v>
      </c>
      <c r="E129" s="180">
        <v>1</v>
      </c>
      <c r="F129" s="181"/>
      <c r="G129" s="182">
        <f t="shared" si="7"/>
        <v>0</v>
      </c>
      <c r="H129" s="181"/>
      <c r="I129" s="182">
        <f t="shared" si="8"/>
        <v>0</v>
      </c>
      <c r="J129" s="181"/>
      <c r="K129" s="182">
        <f t="shared" si="9"/>
        <v>0</v>
      </c>
      <c r="L129" s="182">
        <v>21</v>
      </c>
      <c r="M129" s="182">
        <f t="shared" si="10"/>
        <v>0</v>
      </c>
      <c r="N129" s="182">
        <v>0</v>
      </c>
      <c r="O129" s="182">
        <f t="shared" si="11"/>
        <v>0</v>
      </c>
      <c r="P129" s="182">
        <v>0</v>
      </c>
      <c r="Q129" s="182">
        <f t="shared" si="12"/>
        <v>0</v>
      </c>
      <c r="R129" s="182"/>
      <c r="S129" s="182" t="s">
        <v>167</v>
      </c>
      <c r="T129" s="183" t="s">
        <v>168</v>
      </c>
      <c r="U129" s="157">
        <v>0</v>
      </c>
      <c r="V129" s="157">
        <f t="shared" si="13"/>
        <v>0</v>
      </c>
      <c r="W129" s="157"/>
      <c r="X129" s="157" t="s">
        <v>192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193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7">
        <v>74</v>
      </c>
      <c r="B130" s="178" t="s">
        <v>940</v>
      </c>
      <c r="C130" s="186" t="s">
        <v>941</v>
      </c>
      <c r="D130" s="179" t="s">
        <v>415</v>
      </c>
      <c r="E130" s="180">
        <v>1</v>
      </c>
      <c r="F130" s="181"/>
      <c r="G130" s="182">
        <f t="shared" si="7"/>
        <v>0</v>
      </c>
      <c r="H130" s="181"/>
      <c r="I130" s="182">
        <f t="shared" si="8"/>
        <v>0</v>
      </c>
      <c r="J130" s="181"/>
      <c r="K130" s="182">
        <f t="shared" si="9"/>
        <v>0</v>
      </c>
      <c r="L130" s="182">
        <v>21</v>
      </c>
      <c r="M130" s="182">
        <f t="shared" si="10"/>
        <v>0</v>
      </c>
      <c r="N130" s="182">
        <v>0</v>
      </c>
      <c r="O130" s="182">
        <f t="shared" si="11"/>
        <v>0</v>
      </c>
      <c r="P130" s="182">
        <v>0</v>
      </c>
      <c r="Q130" s="182">
        <f t="shared" si="12"/>
        <v>0</v>
      </c>
      <c r="R130" s="182"/>
      <c r="S130" s="182" t="s">
        <v>167</v>
      </c>
      <c r="T130" s="183" t="s">
        <v>168</v>
      </c>
      <c r="U130" s="157">
        <v>0</v>
      </c>
      <c r="V130" s="157">
        <f t="shared" si="13"/>
        <v>0</v>
      </c>
      <c r="W130" s="157"/>
      <c r="X130" s="157" t="s">
        <v>192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193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7">
        <v>75</v>
      </c>
      <c r="B131" s="178" t="s">
        <v>942</v>
      </c>
      <c r="C131" s="186" t="s">
        <v>943</v>
      </c>
      <c r="D131" s="179" t="s">
        <v>415</v>
      </c>
      <c r="E131" s="180">
        <v>1</v>
      </c>
      <c r="F131" s="181"/>
      <c r="G131" s="182">
        <f t="shared" si="7"/>
        <v>0</v>
      </c>
      <c r="H131" s="181"/>
      <c r="I131" s="182">
        <f t="shared" si="8"/>
        <v>0</v>
      </c>
      <c r="J131" s="181"/>
      <c r="K131" s="182">
        <f t="shared" si="9"/>
        <v>0</v>
      </c>
      <c r="L131" s="182">
        <v>21</v>
      </c>
      <c r="M131" s="182">
        <f t="shared" si="10"/>
        <v>0</v>
      </c>
      <c r="N131" s="182">
        <v>0</v>
      </c>
      <c r="O131" s="182">
        <f t="shared" si="11"/>
        <v>0</v>
      </c>
      <c r="P131" s="182">
        <v>0</v>
      </c>
      <c r="Q131" s="182">
        <f t="shared" si="12"/>
        <v>0</v>
      </c>
      <c r="R131" s="182"/>
      <c r="S131" s="182" t="s">
        <v>167</v>
      </c>
      <c r="T131" s="183" t="s">
        <v>168</v>
      </c>
      <c r="U131" s="157">
        <v>0</v>
      </c>
      <c r="V131" s="157">
        <f t="shared" si="13"/>
        <v>0</v>
      </c>
      <c r="W131" s="157"/>
      <c r="X131" s="157" t="s">
        <v>192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193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7">
        <v>76</v>
      </c>
      <c r="B132" s="178" t="s">
        <v>944</v>
      </c>
      <c r="C132" s="186" t="s">
        <v>945</v>
      </c>
      <c r="D132" s="179" t="s">
        <v>415</v>
      </c>
      <c r="E132" s="180">
        <v>1</v>
      </c>
      <c r="F132" s="181"/>
      <c r="G132" s="182">
        <f t="shared" si="7"/>
        <v>0</v>
      </c>
      <c r="H132" s="181"/>
      <c r="I132" s="182">
        <f t="shared" si="8"/>
        <v>0</v>
      </c>
      <c r="J132" s="181"/>
      <c r="K132" s="182">
        <f t="shared" si="9"/>
        <v>0</v>
      </c>
      <c r="L132" s="182">
        <v>21</v>
      </c>
      <c r="M132" s="182">
        <f t="shared" si="10"/>
        <v>0</v>
      </c>
      <c r="N132" s="182">
        <v>0</v>
      </c>
      <c r="O132" s="182">
        <f t="shared" si="11"/>
        <v>0</v>
      </c>
      <c r="P132" s="182">
        <v>0</v>
      </c>
      <c r="Q132" s="182">
        <f t="shared" si="12"/>
        <v>0</v>
      </c>
      <c r="R132" s="182"/>
      <c r="S132" s="182" t="s">
        <v>167</v>
      </c>
      <c r="T132" s="183" t="s">
        <v>168</v>
      </c>
      <c r="U132" s="157">
        <v>0</v>
      </c>
      <c r="V132" s="157">
        <f t="shared" si="13"/>
        <v>0</v>
      </c>
      <c r="W132" s="157"/>
      <c r="X132" s="157" t="s">
        <v>192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193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0">
        <v>77</v>
      </c>
      <c r="B133" s="171" t="s">
        <v>946</v>
      </c>
      <c r="C133" s="187" t="s">
        <v>947</v>
      </c>
      <c r="D133" s="172" t="s">
        <v>410</v>
      </c>
      <c r="E133" s="173">
        <v>1</v>
      </c>
      <c r="F133" s="174"/>
      <c r="G133" s="175">
        <f t="shared" si="7"/>
        <v>0</v>
      </c>
      <c r="H133" s="174"/>
      <c r="I133" s="175">
        <f t="shared" si="8"/>
        <v>0</v>
      </c>
      <c r="J133" s="174"/>
      <c r="K133" s="175">
        <f t="shared" si="9"/>
        <v>0</v>
      </c>
      <c r="L133" s="175">
        <v>21</v>
      </c>
      <c r="M133" s="175">
        <f t="shared" si="10"/>
        <v>0</v>
      </c>
      <c r="N133" s="175">
        <v>0</v>
      </c>
      <c r="O133" s="175">
        <f t="shared" si="11"/>
        <v>0</v>
      </c>
      <c r="P133" s="175">
        <v>0</v>
      </c>
      <c r="Q133" s="175">
        <f t="shared" si="12"/>
        <v>0</v>
      </c>
      <c r="R133" s="175"/>
      <c r="S133" s="175" t="s">
        <v>167</v>
      </c>
      <c r="T133" s="176" t="s">
        <v>168</v>
      </c>
      <c r="U133" s="157">
        <v>0</v>
      </c>
      <c r="V133" s="157">
        <f t="shared" si="13"/>
        <v>0</v>
      </c>
      <c r="W133" s="157"/>
      <c r="X133" s="157" t="s">
        <v>192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193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>
        <v>78</v>
      </c>
      <c r="B134" s="155" t="s">
        <v>480</v>
      </c>
      <c r="C134" s="196" t="s">
        <v>481</v>
      </c>
      <c r="D134" s="156" t="s">
        <v>0</v>
      </c>
      <c r="E134" s="194"/>
      <c r="F134" s="158"/>
      <c r="G134" s="157">
        <f t="shared" si="7"/>
        <v>0</v>
      </c>
      <c r="H134" s="158"/>
      <c r="I134" s="157">
        <f t="shared" si="8"/>
        <v>0</v>
      </c>
      <c r="J134" s="158"/>
      <c r="K134" s="157">
        <f t="shared" si="9"/>
        <v>0</v>
      </c>
      <c r="L134" s="157">
        <v>21</v>
      </c>
      <c r="M134" s="157">
        <f t="shared" si="10"/>
        <v>0</v>
      </c>
      <c r="N134" s="157">
        <v>0</v>
      </c>
      <c r="O134" s="157">
        <f t="shared" si="11"/>
        <v>0</v>
      </c>
      <c r="P134" s="157">
        <v>0</v>
      </c>
      <c r="Q134" s="157">
        <f t="shared" si="12"/>
        <v>0</v>
      </c>
      <c r="R134" s="157" t="s">
        <v>482</v>
      </c>
      <c r="S134" s="157" t="s">
        <v>232</v>
      </c>
      <c r="T134" s="157" t="s">
        <v>233</v>
      </c>
      <c r="U134" s="157">
        <v>0</v>
      </c>
      <c r="V134" s="157">
        <f t="shared" si="13"/>
        <v>0</v>
      </c>
      <c r="W134" s="157"/>
      <c r="X134" s="157" t="s">
        <v>380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381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68" t="s">
        <v>451</v>
      </c>
      <c r="D135" s="269"/>
      <c r="E135" s="269"/>
      <c r="F135" s="269"/>
      <c r="G135" s="269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235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x14ac:dyDescent="0.2">
      <c r="A136" s="160" t="s">
        <v>162</v>
      </c>
      <c r="B136" s="161" t="s">
        <v>120</v>
      </c>
      <c r="C136" s="185" t="s">
        <v>121</v>
      </c>
      <c r="D136" s="162"/>
      <c r="E136" s="163"/>
      <c r="F136" s="164"/>
      <c r="G136" s="164">
        <f>SUMIF(AG137:AG148,"&lt;&gt;NOR",G137:G148)</f>
        <v>0</v>
      </c>
      <c r="H136" s="164"/>
      <c r="I136" s="164">
        <f>SUM(I137:I148)</f>
        <v>0</v>
      </c>
      <c r="J136" s="164"/>
      <c r="K136" s="164">
        <f>SUM(K137:K148)</f>
        <v>0</v>
      </c>
      <c r="L136" s="164"/>
      <c r="M136" s="164">
        <f>SUM(M137:M148)</f>
        <v>0</v>
      </c>
      <c r="N136" s="164"/>
      <c r="O136" s="164">
        <f>SUM(O137:O148)</f>
        <v>0</v>
      </c>
      <c r="P136" s="164"/>
      <c r="Q136" s="164">
        <f>SUM(Q137:Q148)</f>
        <v>0</v>
      </c>
      <c r="R136" s="164"/>
      <c r="S136" s="164"/>
      <c r="T136" s="165"/>
      <c r="U136" s="159"/>
      <c r="V136" s="159">
        <f>SUM(V137:V148)</f>
        <v>0</v>
      </c>
      <c r="W136" s="159"/>
      <c r="X136" s="159"/>
      <c r="AG136" t="s">
        <v>163</v>
      </c>
    </row>
    <row r="137" spans="1:60" ht="22.5" outlineLevel="1" x14ac:dyDescent="0.2">
      <c r="A137" s="170">
        <v>79</v>
      </c>
      <c r="B137" s="171" t="s">
        <v>948</v>
      </c>
      <c r="C137" s="187" t="s">
        <v>949</v>
      </c>
      <c r="D137" s="172" t="s">
        <v>257</v>
      </c>
      <c r="E137" s="173">
        <v>77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5">
        <v>0</v>
      </c>
      <c r="O137" s="175">
        <f>ROUND(E137*N137,2)</f>
        <v>0</v>
      </c>
      <c r="P137" s="175">
        <v>0</v>
      </c>
      <c r="Q137" s="175">
        <f>ROUND(E137*P137,2)</f>
        <v>0</v>
      </c>
      <c r="R137" s="175"/>
      <c r="S137" s="175" t="s">
        <v>167</v>
      </c>
      <c r="T137" s="176" t="s">
        <v>168</v>
      </c>
      <c r="U137" s="157">
        <v>0</v>
      </c>
      <c r="V137" s="157">
        <f>ROUND(E137*U137,2)</f>
        <v>0</v>
      </c>
      <c r="W137" s="157"/>
      <c r="X137" s="157" t="s">
        <v>192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193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95" t="s">
        <v>950</v>
      </c>
      <c r="D138" s="191"/>
      <c r="E138" s="192">
        <v>77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237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70">
        <v>80</v>
      </c>
      <c r="B139" s="171" t="s">
        <v>951</v>
      </c>
      <c r="C139" s="187" t="s">
        <v>952</v>
      </c>
      <c r="D139" s="172" t="s">
        <v>257</v>
      </c>
      <c r="E139" s="173">
        <v>127.95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5">
        <v>0</v>
      </c>
      <c r="O139" s="175">
        <f>ROUND(E139*N139,2)</f>
        <v>0</v>
      </c>
      <c r="P139" s="175">
        <v>0</v>
      </c>
      <c r="Q139" s="175">
        <f>ROUND(E139*P139,2)</f>
        <v>0</v>
      </c>
      <c r="R139" s="175"/>
      <c r="S139" s="175" t="s">
        <v>167</v>
      </c>
      <c r="T139" s="176" t="s">
        <v>168</v>
      </c>
      <c r="U139" s="157">
        <v>0</v>
      </c>
      <c r="V139" s="157">
        <f>ROUND(E139*U139,2)</f>
        <v>0</v>
      </c>
      <c r="W139" s="157"/>
      <c r="X139" s="157" t="s">
        <v>192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193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95" t="s">
        <v>953</v>
      </c>
      <c r="D140" s="191"/>
      <c r="E140" s="192">
        <v>127.95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237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0">
        <v>81</v>
      </c>
      <c r="B141" s="171" t="s">
        <v>954</v>
      </c>
      <c r="C141" s="187" t="s">
        <v>955</v>
      </c>
      <c r="D141" s="172" t="s">
        <v>257</v>
      </c>
      <c r="E141" s="173">
        <v>77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5">
        <v>0</v>
      </c>
      <c r="O141" s="175">
        <f>ROUND(E141*N141,2)</f>
        <v>0</v>
      </c>
      <c r="P141" s="175">
        <v>0</v>
      </c>
      <c r="Q141" s="175">
        <f>ROUND(E141*P141,2)</f>
        <v>0</v>
      </c>
      <c r="R141" s="175"/>
      <c r="S141" s="175" t="s">
        <v>167</v>
      </c>
      <c r="T141" s="176" t="s">
        <v>168</v>
      </c>
      <c r="U141" s="157">
        <v>0</v>
      </c>
      <c r="V141" s="157">
        <f>ROUND(E141*U141,2)</f>
        <v>0</v>
      </c>
      <c r="W141" s="157"/>
      <c r="X141" s="157" t="s">
        <v>192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193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95" t="s">
        <v>956</v>
      </c>
      <c r="D142" s="191"/>
      <c r="E142" s="192">
        <v>77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237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0">
        <v>82</v>
      </c>
      <c r="B143" s="171" t="s">
        <v>957</v>
      </c>
      <c r="C143" s="187" t="s">
        <v>958</v>
      </c>
      <c r="D143" s="172" t="s">
        <v>257</v>
      </c>
      <c r="E143" s="173">
        <v>127.95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5">
        <v>0</v>
      </c>
      <c r="O143" s="175">
        <f>ROUND(E143*N143,2)</f>
        <v>0</v>
      </c>
      <c r="P143" s="175">
        <v>0</v>
      </c>
      <c r="Q143" s="175">
        <f>ROUND(E143*P143,2)</f>
        <v>0</v>
      </c>
      <c r="R143" s="175"/>
      <c r="S143" s="175" t="s">
        <v>167</v>
      </c>
      <c r="T143" s="176" t="s">
        <v>168</v>
      </c>
      <c r="U143" s="157">
        <v>0</v>
      </c>
      <c r="V143" s="157">
        <f>ROUND(E143*U143,2)</f>
        <v>0</v>
      </c>
      <c r="W143" s="157"/>
      <c r="X143" s="157" t="s">
        <v>192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193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95" t="s">
        <v>959</v>
      </c>
      <c r="D144" s="191"/>
      <c r="E144" s="192">
        <v>127.95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237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0">
        <v>83</v>
      </c>
      <c r="B145" s="171" t="s">
        <v>960</v>
      </c>
      <c r="C145" s="187" t="s">
        <v>961</v>
      </c>
      <c r="D145" s="172" t="s">
        <v>257</v>
      </c>
      <c r="E145" s="173">
        <v>77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5">
        <v>0</v>
      </c>
      <c r="O145" s="175">
        <f>ROUND(E145*N145,2)</f>
        <v>0</v>
      </c>
      <c r="P145" s="175">
        <v>0</v>
      </c>
      <c r="Q145" s="175">
        <f>ROUND(E145*P145,2)</f>
        <v>0</v>
      </c>
      <c r="R145" s="175"/>
      <c r="S145" s="175" t="s">
        <v>167</v>
      </c>
      <c r="T145" s="176" t="s">
        <v>168</v>
      </c>
      <c r="U145" s="157">
        <v>0</v>
      </c>
      <c r="V145" s="157">
        <f>ROUND(E145*U145,2)</f>
        <v>0</v>
      </c>
      <c r="W145" s="157"/>
      <c r="X145" s="157" t="s">
        <v>192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193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95" t="s">
        <v>956</v>
      </c>
      <c r="D146" s="191"/>
      <c r="E146" s="192">
        <v>77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237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0">
        <v>84</v>
      </c>
      <c r="B147" s="171" t="s">
        <v>962</v>
      </c>
      <c r="C147" s="187" t="s">
        <v>963</v>
      </c>
      <c r="D147" s="172" t="s">
        <v>257</v>
      </c>
      <c r="E147" s="173">
        <v>127.95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5">
        <v>0</v>
      </c>
      <c r="O147" s="175">
        <f>ROUND(E147*N147,2)</f>
        <v>0</v>
      </c>
      <c r="P147" s="175">
        <v>0</v>
      </c>
      <c r="Q147" s="175">
        <f>ROUND(E147*P147,2)</f>
        <v>0</v>
      </c>
      <c r="R147" s="175"/>
      <c r="S147" s="175" t="s">
        <v>167</v>
      </c>
      <c r="T147" s="176" t="s">
        <v>168</v>
      </c>
      <c r="U147" s="157">
        <v>0</v>
      </c>
      <c r="V147" s="157">
        <f>ROUND(E147*U147,2)</f>
        <v>0</v>
      </c>
      <c r="W147" s="157"/>
      <c r="X147" s="157" t="s">
        <v>192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193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95" t="s">
        <v>959</v>
      </c>
      <c r="D148" s="191"/>
      <c r="E148" s="192">
        <v>127.95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237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x14ac:dyDescent="0.2">
      <c r="A149" s="160" t="s">
        <v>162</v>
      </c>
      <c r="B149" s="161" t="s">
        <v>122</v>
      </c>
      <c r="C149" s="185" t="s">
        <v>123</v>
      </c>
      <c r="D149" s="162"/>
      <c r="E149" s="163"/>
      <c r="F149" s="164"/>
      <c r="G149" s="164">
        <f>SUMIF(AG150:AG161,"&lt;&gt;NOR",G150:G161)</f>
        <v>0</v>
      </c>
      <c r="H149" s="164"/>
      <c r="I149" s="164">
        <f>SUM(I150:I161)</f>
        <v>0</v>
      </c>
      <c r="J149" s="164"/>
      <c r="K149" s="164">
        <f>SUM(K150:K161)</f>
        <v>0</v>
      </c>
      <c r="L149" s="164"/>
      <c r="M149" s="164">
        <f>SUM(M150:M161)</f>
        <v>0</v>
      </c>
      <c r="N149" s="164"/>
      <c r="O149" s="164">
        <f>SUM(O150:O161)</f>
        <v>0.02</v>
      </c>
      <c r="P149" s="164"/>
      <c r="Q149" s="164">
        <f>SUM(Q150:Q161)</f>
        <v>0</v>
      </c>
      <c r="R149" s="164"/>
      <c r="S149" s="164"/>
      <c r="T149" s="165"/>
      <c r="U149" s="159"/>
      <c r="V149" s="159">
        <f>SUM(V150:V161)</f>
        <v>5.25</v>
      </c>
      <c r="W149" s="159"/>
      <c r="X149" s="159"/>
      <c r="AG149" t="s">
        <v>163</v>
      </c>
    </row>
    <row r="150" spans="1:60" outlineLevel="1" x14ac:dyDescent="0.2">
      <c r="A150" s="170">
        <v>85</v>
      </c>
      <c r="B150" s="171" t="s">
        <v>964</v>
      </c>
      <c r="C150" s="187" t="s">
        <v>965</v>
      </c>
      <c r="D150" s="172" t="s">
        <v>257</v>
      </c>
      <c r="E150" s="173">
        <v>52.5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5">
        <f>G150*(1+L150/100)</f>
        <v>0</v>
      </c>
      <c r="N150" s="175">
        <v>4.6000000000000001E-4</v>
      </c>
      <c r="O150" s="175">
        <f>ROUND(E150*N150,2)</f>
        <v>0.02</v>
      </c>
      <c r="P150" s="175">
        <v>0</v>
      </c>
      <c r="Q150" s="175">
        <f>ROUND(E150*P150,2)</f>
        <v>0</v>
      </c>
      <c r="R150" s="175"/>
      <c r="S150" s="175" t="s">
        <v>167</v>
      </c>
      <c r="T150" s="176" t="s">
        <v>168</v>
      </c>
      <c r="U150" s="157">
        <v>0.1</v>
      </c>
      <c r="V150" s="157">
        <f>ROUND(E150*U150,2)</f>
        <v>5.25</v>
      </c>
      <c r="W150" s="157"/>
      <c r="X150" s="157" t="s">
        <v>192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193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95" t="s">
        <v>966</v>
      </c>
      <c r="D151" s="191"/>
      <c r="E151" s="192">
        <v>52.5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237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0">
        <v>86</v>
      </c>
      <c r="B152" s="171" t="s">
        <v>967</v>
      </c>
      <c r="C152" s="187" t="s">
        <v>968</v>
      </c>
      <c r="D152" s="172" t="s">
        <v>257</v>
      </c>
      <c r="E152" s="173">
        <v>157.5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5">
        <f>G152*(1+L152/100)</f>
        <v>0</v>
      </c>
      <c r="N152" s="175">
        <v>0</v>
      </c>
      <c r="O152" s="175">
        <f>ROUND(E152*N152,2)</f>
        <v>0</v>
      </c>
      <c r="P152" s="175">
        <v>0</v>
      </c>
      <c r="Q152" s="175">
        <f>ROUND(E152*P152,2)</f>
        <v>0</v>
      </c>
      <c r="R152" s="175"/>
      <c r="S152" s="175" t="s">
        <v>167</v>
      </c>
      <c r="T152" s="176" t="s">
        <v>168</v>
      </c>
      <c r="U152" s="157">
        <v>0</v>
      </c>
      <c r="V152" s="157">
        <f>ROUND(E152*U152,2)</f>
        <v>0</v>
      </c>
      <c r="W152" s="157"/>
      <c r="X152" s="157" t="s">
        <v>192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193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95" t="s">
        <v>969</v>
      </c>
      <c r="D153" s="191"/>
      <c r="E153" s="192">
        <v>157.5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237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0">
        <v>87</v>
      </c>
      <c r="B154" s="171" t="s">
        <v>970</v>
      </c>
      <c r="C154" s="187" t="s">
        <v>971</v>
      </c>
      <c r="D154" s="172" t="s">
        <v>257</v>
      </c>
      <c r="E154" s="173">
        <v>52.5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5">
        <v>0</v>
      </c>
      <c r="O154" s="175">
        <f>ROUND(E154*N154,2)</f>
        <v>0</v>
      </c>
      <c r="P154" s="175">
        <v>0</v>
      </c>
      <c r="Q154" s="175">
        <f>ROUND(E154*P154,2)</f>
        <v>0</v>
      </c>
      <c r="R154" s="175"/>
      <c r="S154" s="175" t="s">
        <v>167</v>
      </c>
      <c r="T154" s="176" t="s">
        <v>168</v>
      </c>
      <c r="U154" s="157">
        <v>0</v>
      </c>
      <c r="V154" s="157">
        <f>ROUND(E154*U154,2)</f>
        <v>0</v>
      </c>
      <c r="W154" s="157"/>
      <c r="X154" s="157" t="s">
        <v>192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193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95" t="s">
        <v>966</v>
      </c>
      <c r="D155" s="191"/>
      <c r="E155" s="192">
        <v>52.5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237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0">
        <v>88</v>
      </c>
      <c r="B156" s="171" t="s">
        <v>972</v>
      </c>
      <c r="C156" s="187" t="s">
        <v>973</v>
      </c>
      <c r="D156" s="172" t="s">
        <v>257</v>
      </c>
      <c r="E156" s="173">
        <v>52.5</v>
      </c>
      <c r="F156" s="174"/>
      <c r="G156" s="175">
        <f>ROUND(E156*F156,2)</f>
        <v>0</v>
      </c>
      <c r="H156" s="174"/>
      <c r="I156" s="175">
        <f>ROUND(E156*H156,2)</f>
        <v>0</v>
      </c>
      <c r="J156" s="174"/>
      <c r="K156" s="175">
        <f>ROUND(E156*J156,2)</f>
        <v>0</v>
      </c>
      <c r="L156" s="175">
        <v>21</v>
      </c>
      <c r="M156" s="175">
        <f>G156*(1+L156/100)</f>
        <v>0</v>
      </c>
      <c r="N156" s="175">
        <v>0</v>
      </c>
      <c r="O156" s="175">
        <f>ROUND(E156*N156,2)</f>
        <v>0</v>
      </c>
      <c r="P156" s="175">
        <v>0</v>
      </c>
      <c r="Q156" s="175">
        <f>ROUND(E156*P156,2)</f>
        <v>0</v>
      </c>
      <c r="R156" s="175"/>
      <c r="S156" s="175" t="s">
        <v>167</v>
      </c>
      <c r="T156" s="176" t="s">
        <v>168</v>
      </c>
      <c r="U156" s="157">
        <v>0</v>
      </c>
      <c r="V156" s="157">
        <f>ROUND(E156*U156,2)</f>
        <v>0</v>
      </c>
      <c r="W156" s="157"/>
      <c r="X156" s="157" t="s">
        <v>192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193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95" t="s">
        <v>966</v>
      </c>
      <c r="D157" s="191"/>
      <c r="E157" s="192">
        <v>52.5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237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0">
        <v>89</v>
      </c>
      <c r="B158" s="171" t="s">
        <v>974</v>
      </c>
      <c r="C158" s="187" t="s">
        <v>975</v>
      </c>
      <c r="D158" s="172" t="s">
        <v>257</v>
      </c>
      <c r="E158" s="173">
        <v>157.5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5">
        <v>0</v>
      </c>
      <c r="O158" s="175">
        <f>ROUND(E158*N158,2)</f>
        <v>0</v>
      </c>
      <c r="P158" s="175">
        <v>0</v>
      </c>
      <c r="Q158" s="175">
        <f>ROUND(E158*P158,2)</f>
        <v>0</v>
      </c>
      <c r="R158" s="175"/>
      <c r="S158" s="175" t="s">
        <v>167</v>
      </c>
      <c r="T158" s="176" t="s">
        <v>168</v>
      </c>
      <c r="U158" s="157">
        <v>0</v>
      </c>
      <c r="V158" s="157">
        <f>ROUND(E158*U158,2)</f>
        <v>0</v>
      </c>
      <c r="W158" s="157"/>
      <c r="X158" s="157" t="s">
        <v>192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193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95" t="s">
        <v>969</v>
      </c>
      <c r="D159" s="191"/>
      <c r="E159" s="192">
        <v>157.5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237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0">
        <v>90</v>
      </c>
      <c r="B160" s="171" t="s">
        <v>976</v>
      </c>
      <c r="C160" s="187" t="s">
        <v>977</v>
      </c>
      <c r="D160" s="172" t="s">
        <v>257</v>
      </c>
      <c r="E160" s="173">
        <v>157.5</v>
      </c>
      <c r="F160" s="174"/>
      <c r="G160" s="175">
        <f>ROUND(E160*F160,2)</f>
        <v>0</v>
      </c>
      <c r="H160" s="174"/>
      <c r="I160" s="175">
        <f>ROUND(E160*H160,2)</f>
        <v>0</v>
      </c>
      <c r="J160" s="174"/>
      <c r="K160" s="175">
        <f>ROUND(E160*J160,2)</f>
        <v>0</v>
      </c>
      <c r="L160" s="175">
        <v>21</v>
      </c>
      <c r="M160" s="175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5"/>
      <c r="S160" s="175" t="s">
        <v>167</v>
      </c>
      <c r="T160" s="176" t="s">
        <v>168</v>
      </c>
      <c r="U160" s="157">
        <v>0</v>
      </c>
      <c r="V160" s="157">
        <f>ROUND(E160*U160,2)</f>
        <v>0</v>
      </c>
      <c r="W160" s="157"/>
      <c r="X160" s="157" t="s">
        <v>192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193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95" t="s">
        <v>969</v>
      </c>
      <c r="D161" s="191"/>
      <c r="E161" s="192">
        <v>157.5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237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x14ac:dyDescent="0.2">
      <c r="A162" s="160" t="s">
        <v>162</v>
      </c>
      <c r="B162" s="161" t="s">
        <v>128</v>
      </c>
      <c r="C162" s="185" t="s">
        <v>129</v>
      </c>
      <c r="D162" s="162"/>
      <c r="E162" s="163"/>
      <c r="F162" s="164"/>
      <c r="G162" s="164">
        <f>SUMIF(AG163:AG193,"&lt;&gt;NOR",G163:G193)</f>
        <v>0</v>
      </c>
      <c r="H162" s="164"/>
      <c r="I162" s="164">
        <f>SUM(I163:I193)</f>
        <v>0</v>
      </c>
      <c r="J162" s="164"/>
      <c r="K162" s="164">
        <f>SUM(K163:K193)</f>
        <v>0</v>
      </c>
      <c r="L162" s="164"/>
      <c r="M162" s="164">
        <f>SUM(M163:M193)</f>
        <v>0</v>
      </c>
      <c r="N162" s="164"/>
      <c r="O162" s="164">
        <f>SUM(O163:O193)</f>
        <v>0</v>
      </c>
      <c r="P162" s="164"/>
      <c r="Q162" s="164">
        <f>SUM(Q163:Q193)</f>
        <v>0</v>
      </c>
      <c r="R162" s="164"/>
      <c r="S162" s="164"/>
      <c r="T162" s="165"/>
      <c r="U162" s="159"/>
      <c r="V162" s="159">
        <f>SUM(V163:V193)</f>
        <v>87.37</v>
      </c>
      <c r="W162" s="159"/>
      <c r="X162" s="159"/>
      <c r="AG162" t="s">
        <v>163</v>
      </c>
    </row>
    <row r="163" spans="1:60" ht="22.5" outlineLevel="1" x14ac:dyDescent="0.2">
      <c r="A163" s="170">
        <v>91</v>
      </c>
      <c r="B163" s="171" t="s">
        <v>549</v>
      </c>
      <c r="C163" s="187" t="s">
        <v>550</v>
      </c>
      <c r="D163" s="172" t="s">
        <v>291</v>
      </c>
      <c r="E163" s="173">
        <v>24.679210000000001</v>
      </c>
      <c r="F163" s="174"/>
      <c r="G163" s="175">
        <f>ROUND(E163*F163,2)</f>
        <v>0</v>
      </c>
      <c r="H163" s="174"/>
      <c r="I163" s="175">
        <f>ROUND(E163*H163,2)</f>
        <v>0</v>
      </c>
      <c r="J163" s="174"/>
      <c r="K163" s="175">
        <f>ROUND(E163*J163,2)</f>
        <v>0</v>
      </c>
      <c r="L163" s="175">
        <v>21</v>
      </c>
      <c r="M163" s="175">
        <f>G163*(1+L163/100)</f>
        <v>0</v>
      </c>
      <c r="N163" s="175">
        <v>0</v>
      </c>
      <c r="O163" s="175">
        <f>ROUND(E163*N163,2)</f>
        <v>0</v>
      </c>
      <c r="P163" s="175">
        <v>0</v>
      </c>
      <c r="Q163" s="175">
        <f>ROUND(E163*P163,2)</f>
        <v>0</v>
      </c>
      <c r="R163" s="175" t="s">
        <v>296</v>
      </c>
      <c r="S163" s="175" t="s">
        <v>232</v>
      </c>
      <c r="T163" s="176" t="s">
        <v>233</v>
      </c>
      <c r="U163" s="157">
        <v>0.73</v>
      </c>
      <c r="V163" s="157">
        <f>ROUND(E163*U163,2)</f>
        <v>18.02</v>
      </c>
      <c r="W163" s="157"/>
      <c r="X163" s="157" t="s">
        <v>978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979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54"/>
      <c r="B164" s="155"/>
      <c r="C164" s="266" t="s">
        <v>551</v>
      </c>
      <c r="D164" s="267"/>
      <c r="E164" s="267"/>
      <c r="F164" s="267"/>
      <c r="G164" s="26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235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93" t="str">
        <f>C164</f>
        <v>s popřípadným nutným naložením do dopravního zařízení, s vyprázdněním dopravního zařízení na hromadu nebo do dopravního prostředku, vč. příplatku za každých dalších i započatých 3,5 m výšky nad 3,5 m,</v>
      </c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95" t="s">
        <v>552</v>
      </c>
      <c r="D165" s="191"/>
      <c r="E165" s="192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237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95" t="s">
        <v>980</v>
      </c>
      <c r="D166" s="191"/>
      <c r="E166" s="192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237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95" t="s">
        <v>981</v>
      </c>
      <c r="D167" s="191"/>
      <c r="E167" s="192">
        <v>24.679210000000001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237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.5" outlineLevel="1" x14ac:dyDescent="0.2">
      <c r="A168" s="170">
        <v>92</v>
      </c>
      <c r="B168" s="171" t="s">
        <v>555</v>
      </c>
      <c r="C168" s="187" t="s">
        <v>556</v>
      </c>
      <c r="D168" s="172" t="s">
        <v>291</v>
      </c>
      <c r="E168" s="173">
        <v>24.679210000000001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5">
        <v>0</v>
      </c>
      <c r="O168" s="175">
        <f>ROUND(E168*N168,2)</f>
        <v>0</v>
      </c>
      <c r="P168" s="175">
        <v>0</v>
      </c>
      <c r="Q168" s="175">
        <f>ROUND(E168*P168,2)</f>
        <v>0</v>
      </c>
      <c r="R168" s="175" t="s">
        <v>301</v>
      </c>
      <c r="S168" s="175" t="s">
        <v>232</v>
      </c>
      <c r="T168" s="176" t="s">
        <v>233</v>
      </c>
      <c r="U168" s="157">
        <v>0.72</v>
      </c>
      <c r="V168" s="157">
        <f>ROUND(E168*U168,2)</f>
        <v>17.77</v>
      </c>
      <c r="W168" s="157"/>
      <c r="X168" s="157" t="s">
        <v>978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979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66" t="s">
        <v>557</v>
      </c>
      <c r="D169" s="267"/>
      <c r="E169" s="267"/>
      <c r="F169" s="267"/>
      <c r="G169" s="26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235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93" t="str">
        <f>C169</f>
        <v>nebo vybouraných hmot nošením nebo přehazováním k místu nakládky přístupnému normálním dopravním prostředkům,</v>
      </c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95" t="s">
        <v>552</v>
      </c>
      <c r="D170" s="191"/>
      <c r="E170" s="192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237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95" t="s">
        <v>980</v>
      </c>
      <c r="D171" s="191"/>
      <c r="E171" s="192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237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95" t="s">
        <v>981</v>
      </c>
      <c r="D172" s="191"/>
      <c r="E172" s="192">
        <v>24.679210000000001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237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0">
        <v>93</v>
      </c>
      <c r="B173" s="171" t="s">
        <v>558</v>
      </c>
      <c r="C173" s="187" t="s">
        <v>559</v>
      </c>
      <c r="D173" s="172" t="s">
        <v>291</v>
      </c>
      <c r="E173" s="173">
        <v>24.679210000000001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5">
        <v>0</v>
      </c>
      <c r="O173" s="175">
        <f>ROUND(E173*N173,2)</f>
        <v>0</v>
      </c>
      <c r="P173" s="175">
        <v>0</v>
      </c>
      <c r="Q173" s="175">
        <f>ROUND(E173*P173,2)</f>
        <v>0</v>
      </c>
      <c r="R173" s="175" t="s">
        <v>370</v>
      </c>
      <c r="S173" s="175" t="s">
        <v>232</v>
      </c>
      <c r="T173" s="176" t="s">
        <v>233</v>
      </c>
      <c r="U173" s="157">
        <v>0.49</v>
      </c>
      <c r="V173" s="157">
        <f>ROUND(E173*U173,2)</f>
        <v>12.09</v>
      </c>
      <c r="W173" s="157"/>
      <c r="X173" s="157" t="s">
        <v>978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979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64" t="s">
        <v>560</v>
      </c>
      <c r="D174" s="265"/>
      <c r="E174" s="265"/>
      <c r="F174" s="265"/>
      <c r="G174" s="265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209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95" t="s">
        <v>552</v>
      </c>
      <c r="D175" s="191"/>
      <c r="E175" s="192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237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95" t="s">
        <v>980</v>
      </c>
      <c r="D176" s="191"/>
      <c r="E176" s="192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237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95" t="s">
        <v>981</v>
      </c>
      <c r="D177" s="191"/>
      <c r="E177" s="192">
        <v>24.679210000000001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237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0">
        <v>94</v>
      </c>
      <c r="B178" s="171" t="s">
        <v>561</v>
      </c>
      <c r="C178" s="187" t="s">
        <v>562</v>
      </c>
      <c r="D178" s="172" t="s">
        <v>291</v>
      </c>
      <c r="E178" s="173">
        <v>370.18812000000003</v>
      </c>
      <c r="F178" s="174"/>
      <c r="G178" s="175">
        <f>ROUND(E178*F178,2)</f>
        <v>0</v>
      </c>
      <c r="H178" s="174"/>
      <c r="I178" s="175">
        <f>ROUND(E178*H178,2)</f>
        <v>0</v>
      </c>
      <c r="J178" s="174"/>
      <c r="K178" s="175">
        <f>ROUND(E178*J178,2)</f>
        <v>0</v>
      </c>
      <c r="L178" s="175">
        <v>21</v>
      </c>
      <c r="M178" s="175">
        <f>G178*(1+L178/100)</f>
        <v>0</v>
      </c>
      <c r="N178" s="175">
        <v>0</v>
      </c>
      <c r="O178" s="175">
        <f>ROUND(E178*N178,2)</f>
        <v>0</v>
      </c>
      <c r="P178" s="175">
        <v>0</v>
      </c>
      <c r="Q178" s="175">
        <f>ROUND(E178*P178,2)</f>
        <v>0</v>
      </c>
      <c r="R178" s="175" t="s">
        <v>370</v>
      </c>
      <c r="S178" s="175" t="s">
        <v>232</v>
      </c>
      <c r="T178" s="176" t="s">
        <v>233</v>
      </c>
      <c r="U178" s="157">
        <v>0</v>
      </c>
      <c r="V178" s="157">
        <f>ROUND(E178*U178,2)</f>
        <v>0</v>
      </c>
      <c r="W178" s="157"/>
      <c r="X178" s="157" t="s">
        <v>978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979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95" t="s">
        <v>552</v>
      </c>
      <c r="D179" s="191"/>
      <c r="E179" s="192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237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95" t="s">
        <v>980</v>
      </c>
      <c r="D180" s="191"/>
      <c r="E180" s="192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237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95" t="s">
        <v>982</v>
      </c>
      <c r="D181" s="191"/>
      <c r="E181" s="192">
        <v>370.18812000000003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237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0">
        <v>95</v>
      </c>
      <c r="B182" s="171" t="s">
        <v>564</v>
      </c>
      <c r="C182" s="187" t="s">
        <v>565</v>
      </c>
      <c r="D182" s="172" t="s">
        <v>291</v>
      </c>
      <c r="E182" s="173">
        <v>24.679210000000001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21</v>
      </c>
      <c r="M182" s="175">
        <f>G182*(1+L182/100)</f>
        <v>0</v>
      </c>
      <c r="N182" s="175">
        <v>0</v>
      </c>
      <c r="O182" s="175">
        <f>ROUND(E182*N182,2)</f>
        <v>0</v>
      </c>
      <c r="P182" s="175">
        <v>0</v>
      </c>
      <c r="Q182" s="175">
        <f>ROUND(E182*P182,2)</f>
        <v>0</v>
      </c>
      <c r="R182" s="175" t="s">
        <v>370</v>
      </c>
      <c r="S182" s="175" t="s">
        <v>232</v>
      </c>
      <c r="T182" s="176" t="s">
        <v>233</v>
      </c>
      <c r="U182" s="157">
        <v>0.94</v>
      </c>
      <c r="V182" s="157">
        <f>ROUND(E182*U182,2)</f>
        <v>23.2</v>
      </c>
      <c r="W182" s="157"/>
      <c r="X182" s="157" t="s">
        <v>978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979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95" t="s">
        <v>552</v>
      </c>
      <c r="D183" s="191"/>
      <c r="E183" s="192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237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95" t="s">
        <v>980</v>
      </c>
      <c r="D184" s="191"/>
      <c r="E184" s="192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237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95" t="s">
        <v>981</v>
      </c>
      <c r="D185" s="191"/>
      <c r="E185" s="192">
        <v>24.679210000000001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237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70">
        <v>96</v>
      </c>
      <c r="B186" s="171" t="s">
        <v>566</v>
      </c>
      <c r="C186" s="187" t="s">
        <v>567</v>
      </c>
      <c r="D186" s="172" t="s">
        <v>291</v>
      </c>
      <c r="E186" s="173">
        <v>148.07525000000001</v>
      </c>
      <c r="F186" s="174"/>
      <c r="G186" s="175">
        <f>ROUND(E186*F186,2)</f>
        <v>0</v>
      </c>
      <c r="H186" s="174"/>
      <c r="I186" s="175">
        <f>ROUND(E186*H186,2)</f>
        <v>0</v>
      </c>
      <c r="J186" s="174"/>
      <c r="K186" s="175">
        <f>ROUND(E186*J186,2)</f>
        <v>0</v>
      </c>
      <c r="L186" s="175">
        <v>21</v>
      </c>
      <c r="M186" s="175">
        <f>G186*(1+L186/100)</f>
        <v>0</v>
      </c>
      <c r="N186" s="175">
        <v>0</v>
      </c>
      <c r="O186" s="175">
        <f>ROUND(E186*N186,2)</f>
        <v>0</v>
      </c>
      <c r="P186" s="175">
        <v>0</v>
      </c>
      <c r="Q186" s="175">
        <f>ROUND(E186*P186,2)</f>
        <v>0</v>
      </c>
      <c r="R186" s="175" t="s">
        <v>370</v>
      </c>
      <c r="S186" s="175" t="s">
        <v>232</v>
      </c>
      <c r="T186" s="176" t="s">
        <v>233</v>
      </c>
      <c r="U186" s="157">
        <v>0.11</v>
      </c>
      <c r="V186" s="157">
        <f>ROUND(E186*U186,2)</f>
        <v>16.29</v>
      </c>
      <c r="W186" s="157"/>
      <c r="X186" s="157" t="s">
        <v>978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979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95" t="s">
        <v>552</v>
      </c>
      <c r="D187" s="191"/>
      <c r="E187" s="192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237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95" t="s">
        <v>980</v>
      </c>
      <c r="D188" s="191"/>
      <c r="E188" s="192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237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95" t="s">
        <v>983</v>
      </c>
      <c r="D189" s="191"/>
      <c r="E189" s="192">
        <v>148.07525000000001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237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0">
        <v>97</v>
      </c>
      <c r="B190" s="171" t="s">
        <v>569</v>
      </c>
      <c r="C190" s="187" t="s">
        <v>570</v>
      </c>
      <c r="D190" s="172" t="s">
        <v>291</v>
      </c>
      <c r="E190" s="173">
        <v>24.679210000000001</v>
      </c>
      <c r="F190" s="174"/>
      <c r="G190" s="175">
        <f>ROUND(E190*F190,2)</f>
        <v>0</v>
      </c>
      <c r="H190" s="174"/>
      <c r="I190" s="175">
        <f>ROUND(E190*H190,2)</f>
        <v>0</v>
      </c>
      <c r="J190" s="174"/>
      <c r="K190" s="175">
        <f>ROUND(E190*J190,2)</f>
        <v>0</v>
      </c>
      <c r="L190" s="175">
        <v>21</v>
      </c>
      <c r="M190" s="175">
        <f>G190*(1+L190/100)</f>
        <v>0</v>
      </c>
      <c r="N190" s="175">
        <v>0</v>
      </c>
      <c r="O190" s="175">
        <f>ROUND(E190*N190,2)</f>
        <v>0</v>
      </c>
      <c r="P190" s="175">
        <v>0</v>
      </c>
      <c r="Q190" s="175">
        <f>ROUND(E190*P190,2)</f>
        <v>0</v>
      </c>
      <c r="R190" s="175" t="s">
        <v>370</v>
      </c>
      <c r="S190" s="175" t="s">
        <v>232</v>
      </c>
      <c r="T190" s="176" t="s">
        <v>233</v>
      </c>
      <c r="U190" s="157">
        <v>0</v>
      </c>
      <c r="V190" s="157">
        <f>ROUND(E190*U190,2)</f>
        <v>0</v>
      </c>
      <c r="W190" s="157"/>
      <c r="X190" s="157" t="s">
        <v>978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979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95" t="s">
        <v>552</v>
      </c>
      <c r="D191" s="191"/>
      <c r="E191" s="192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237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95" t="s">
        <v>980</v>
      </c>
      <c r="D192" s="191"/>
      <c r="E192" s="192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237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95" t="s">
        <v>981</v>
      </c>
      <c r="D193" s="191"/>
      <c r="E193" s="192">
        <v>24.679210000000001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237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x14ac:dyDescent="0.2">
      <c r="A194" s="3"/>
      <c r="B194" s="4"/>
      <c r="C194" s="188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AE194">
        <v>15</v>
      </c>
      <c r="AF194">
        <v>21</v>
      </c>
      <c r="AG194" t="s">
        <v>149</v>
      </c>
    </row>
    <row r="195" spans="1:60" x14ac:dyDescent="0.2">
      <c r="A195" s="150"/>
      <c r="B195" s="151" t="s">
        <v>29</v>
      </c>
      <c r="C195" s="189"/>
      <c r="D195" s="152"/>
      <c r="E195" s="153"/>
      <c r="F195" s="153"/>
      <c r="G195" s="184">
        <f>G8+G27+G49+G67+G77+G83+G117+G136+G149+G162</f>
        <v>0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AE195">
        <f>SUMIF(L7:L193,AE194,G7:G193)</f>
        <v>0</v>
      </c>
      <c r="AF195">
        <f>SUMIF(L7:L193,AF194,G7:G193)</f>
        <v>0</v>
      </c>
      <c r="AG195" t="s">
        <v>224</v>
      </c>
    </row>
    <row r="196" spans="1:60" x14ac:dyDescent="0.2">
      <c r="C196" s="190"/>
      <c r="D196" s="10"/>
      <c r="AG196" t="s">
        <v>225</v>
      </c>
    </row>
    <row r="197" spans="1:60" x14ac:dyDescent="0.2">
      <c r="D197" s="10"/>
    </row>
    <row r="198" spans="1:60" x14ac:dyDescent="0.2">
      <c r="D198" s="10"/>
    </row>
    <row r="199" spans="1:60" x14ac:dyDescent="0.2">
      <c r="D199" s="10"/>
    </row>
    <row r="200" spans="1:60" x14ac:dyDescent="0.2">
      <c r="D200" s="10"/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3LJ0a4gcka/74fU8L+c0vKW+ywNZhyRris7EAXbS1qvwdgkQOzoPvbhZlGbUmZzLL1tNXIqZY3PXOOZViRQMw==" saltValue="PFQQmOo4uFAKYb8ivkPU+A==" spinCount="100000" sheet="1"/>
  <mergeCells count="12">
    <mergeCell ref="C174:G174"/>
    <mergeCell ref="A1:G1"/>
    <mergeCell ref="C2:G2"/>
    <mergeCell ref="C3:G3"/>
    <mergeCell ref="C4:G4"/>
    <mergeCell ref="C51:G51"/>
    <mergeCell ref="C54:G54"/>
    <mergeCell ref="C79:G79"/>
    <mergeCell ref="C116:G116"/>
    <mergeCell ref="C135:G135"/>
    <mergeCell ref="C164:G164"/>
    <mergeCell ref="C169:G16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00 01 Naklady</vt:lpstr>
      <vt:lpstr>01 01 Pol</vt:lpstr>
      <vt:lpstr>01 02 Pol</vt:lpstr>
      <vt:lpstr>01 03 Pol</vt:lpstr>
      <vt:lpstr>02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01 Naklady'!Názvy_tisku</vt:lpstr>
      <vt:lpstr>'01 01 Pol'!Názvy_tisku</vt:lpstr>
      <vt:lpstr>'01 02 Pol'!Názvy_tisku</vt:lpstr>
      <vt:lpstr>'01 03 Pol'!Názvy_tisku</vt:lpstr>
      <vt:lpstr>'02 01 Pol'!Názvy_tisku</vt:lpstr>
      <vt:lpstr>oadresa</vt:lpstr>
      <vt:lpstr>Stavba!Objednatel</vt:lpstr>
      <vt:lpstr>Stavba!Objekt</vt:lpstr>
      <vt:lpstr>'00 01 Naklady'!Oblast_tisku</vt:lpstr>
      <vt:lpstr>'01 01 Pol'!Oblast_tisku</vt:lpstr>
      <vt:lpstr>'01 02 Pol'!Oblast_tisku</vt:lpstr>
      <vt:lpstr>'01 03 Pol'!Oblast_tisku</vt:lpstr>
      <vt:lpstr>'02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Zelinger</dc:creator>
  <cp:lastModifiedBy>Nevoralová Jana, Ing.</cp:lastModifiedBy>
  <cp:lastPrinted>2019-03-19T12:27:02Z</cp:lastPrinted>
  <dcterms:created xsi:type="dcterms:W3CDTF">2009-04-08T07:15:50Z</dcterms:created>
  <dcterms:modified xsi:type="dcterms:W3CDTF">2020-03-26T08:22:02Z</dcterms:modified>
</cp:coreProperties>
</file>