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20" yWindow="-120" windowWidth="29040" windowHeight="164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Pol'!$A$1:$X$218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1"/>
  <c r="I60"/>
  <c r="I59"/>
  <c r="I58"/>
  <c r="I57"/>
  <c r="I56"/>
  <c r="I55"/>
  <c r="I54"/>
  <c r="I53"/>
  <c r="I52"/>
  <c r="I51"/>
  <c r="I50"/>
  <c r="G42"/>
  <c r="F42"/>
  <c r="G41"/>
  <c r="F41"/>
  <c r="G39"/>
  <c r="F39"/>
  <c r="G217" i="12"/>
  <c r="BA210"/>
  <c r="BA208"/>
  <c r="BA199"/>
  <c r="BA17"/>
  <c r="G8"/>
  <c r="O8"/>
  <c r="G9"/>
  <c r="M9" s="1"/>
  <c r="M8" s="1"/>
  <c r="I9"/>
  <c r="I8" s="1"/>
  <c r="K9"/>
  <c r="K8" s="1"/>
  <c r="O9"/>
  <c r="Q9"/>
  <c r="Q8" s="1"/>
  <c r="V9"/>
  <c r="V8" s="1"/>
  <c r="G11"/>
  <c r="M11" s="1"/>
  <c r="I11"/>
  <c r="K11"/>
  <c r="O11"/>
  <c r="Q11"/>
  <c r="V11"/>
  <c r="G13"/>
  <c r="I13"/>
  <c r="K13"/>
  <c r="M13"/>
  <c r="O13"/>
  <c r="Q13"/>
  <c r="V13"/>
  <c r="G15"/>
  <c r="O15"/>
  <c r="G16"/>
  <c r="M16" s="1"/>
  <c r="M15" s="1"/>
  <c r="I16"/>
  <c r="I15" s="1"/>
  <c r="K16"/>
  <c r="K15" s="1"/>
  <c r="O16"/>
  <c r="Q16"/>
  <c r="Q15" s="1"/>
  <c r="V16"/>
  <c r="V15" s="1"/>
  <c r="G20"/>
  <c r="K20"/>
  <c r="O20"/>
  <c r="V20"/>
  <c r="G21"/>
  <c r="I21"/>
  <c r="I20" s="1"/>
  <c r="K21"/>
  <c r="M21"/>
  <c r="M20" s="1"/>
  <c r="O21"/>
  <c r="Q21"/>
  <c r="Q20" s="1"/>
  <c r="V21"/>
  <c r="G23"/>
  <c r="K23"/>
  <c r="O23"/>
  <c r="V23"/>
  <c r="G24"/>
  <c r="I24"/>
  <c r="I23" s="1"/>
  <c r="K24"/>
  <c r="M24"/>
  <c r="M23" s="1"/>
  <c r="O24"/>
  <c r="Q24"/>
  <c r="Q23" s="1"/>
  <c r="V24"/>
  <c r="G29"/>
  <c r="I29"/>
  <c r="I28" s="1"/>
  <c r="K29"/>
  <c r="M29"/>
  <c r="O29"/>
  <c r="Q29"/>
  <c r="Q28" s="1"/>
  <c r="V29"/>
  <c r="G31"/>
  <c r="G28" s="1"/>
  <c r="I31"/>
  <c r="K31"/>
  <c r="O31"/>
  <c r="O28" s="1"/>
  <c r="Q31"/>
  <c r="V31"/>
  <c r="G36"/>
  <c r="I36"/>
  <c r="K36"/>
  <c r="M36"/>
  <c r="O36"/>
  <c r="Q36"/>
  <c r="V36"/>
  <c r="G47"/>
  <c r="M47" s="1"/>
  <c r="I47"/>
  <c r="K47"/>
  <c r="K28" s="1"/>
  <c r="O47"/>
  <c r="Q47"/>
  <c r="V47"/>
  <c r="V28" s="1"/>
  <c r="G50"/>
  <c r="G49" s="1"/>
  <c r="I50"/>
  <c r="K50"/>
  <c r="K49" s="1"/>
  <c r="O50"/>
  <c r="O49" s="1"/>
  <c r="Q50"/>
  <c r="V50"/>
  <c r="V49" s="1"/>
  <c r="G54"/>
  <c r="I54"/>
  <c r="I49" s="1"/>
  <c r="K54"/>
  <c r="M54"/>
  <c r="O54"/>
  <c r="Q54"/>
  <c r="Q49" s="1"/>
  <c r="V54"/>
  <c r="G56"/>
  <c r="K56"/>
  <c r="O56"/>
  <c r="V56"/>
  <c r="G57"/>
  <c r="I57"/>
  <c r="I56" s="1"/>
  <c r="K57"/>
  <c r="M57"/>
  <c r="M56" s="1"/>
  <c r="O57"/>
  <c r="Q57"/>
  <c r="Q56" s="1"/>
  <c r="V57"/>
  <c r="G60"/>
  <c r="I60"/>
  <c r="I59" s="1"/>
  <c r="K60"/>
  <c r="M60"/>
  <c r="O60"/>
  <c r="Q60"/>
  <c r="Q59" s="1"/>
  <c r="V60"/>
  <c r="G64"/>
  <c r="M64" s="1"/>
  <c r="I64"/>
  <c r="K64"/>
  <c r="K59" s="1"/>
  <c r="O64"/>
  <c r="Q64"/>
  <c r="V64"/>
  <c r="V59" s="1"/>
  <c r="G70"/>
  <c r="I70"/>
  <c r="K70"/>
  <c r="M70"/>
  <c r="O70"/>
  <c r="Q70"/>
  <c r="V70"/>
  <c r="G76"/>
  <c r="G59" s="1"/>
  <c r="I76"/>
  <c r="K76"/>
  <c r="O76"/>
  <c r="O59" s="1"/>
  <c r="Q76"/>
  <c r="V76"/>
  <c r="G86"/>
  <c r="I86"/>
  <c r="K86"/>
  <c r="M86"/>
  <c r="O86"/>
  <c r="Q86"/>
  <c r="V86"/>
  <c r="G96"/>
  <c r="M96" s="1"/>
  <c r="I96"/>
  <c r="K96"/>
  <c r="O96"/>
  <c r="Q96"/>
  <c r="V96"/>
  <c r="G102"/>
  <c r="I102"/>
  <c r="K102"/>
  <c r="M102"/>
  <c r="O102"/>
  <c r="Q102"/>
  <c r="V102"/>
  <c r="G112"/>
  <c r="M112" s="1"/>
  <c r="I112"/>
  <c r="K112"/>
  <c r="O112"/>
  <c r="Q112"/>
  <c r="V112"/>
  <c r="G121"/>
  <c r="I121"/>
  <c r="K121"/>
  <c r="M121"/>
  <c r="O121"/>
  <c r="Q121"/>
  <c r="V121"/>
  <c r="G123"/>
  <c r="K123"/>
  <c r="O123"/>
  <c r="V123"/>
  <c r="G124"/>
  <c r="I124"/>
  <c r="I123" s="1"/>
  <c r="K124"/>
  <c r="M124"/>
  <c r="M123" s="1"/>
  <c r="O124"/>
  <c r="Q124"/>
  <c r="Q123" s="1"/>
  <c r="V124"/>
  <c r="G129"/>
  <c r="I129"/>
  <c r="I128" s="1"/>
  <c r="K129"/>
  <c r="M129"/>
  <c r="O129"/>
  <c r="Q129"/>
  <c r="Q128" s="1"/>
  <c r="V129"/>
  <c r="G132"/>
  <c r="M132" s="1"/>
  <c r="I132"/>
  <c r="K132"/>
  <c r="K128" s="1"/>
  <c r="O132"/>
  <c r="Q132"/>
  <c r="V132"/>
  <c r="V128" s="1"/>
  <c r="G135"/>
  <c r="I135"/>
  <c r="K135"/>
  <c r="M135"/>
  <c r="O135"/>
  <c r="Q135"/>
  <c r="V135"/>
  <c r="G137"/>
  <c r="G128" s="1"/>
  <c r="I137"/>
  <c r="K137"/>
  <c r="O137"/>
  <c r="O128" s="1"/>
  <c r="Q137"/>
  <c r="V137"/>
  <c r="G139"/>
  <c r="I139"/>
  <c r="K139"/>
  <c r="M139"/>
  <c r="O139"/>
  <c r="Q139"/>
  <c r="V139"/>
  <c r="G140"/>
  <c r="M140" s="1"/>
  <c r="I140"/>
  <c r="K140"/>
  <c r="O140"/>
  <c r="Q140"/>
  <c r="V140"/>
  <c r="G141"/>
  <c r="I141"/>
  <c r="K141"/>
  <c r="M141"/>
  <c r="O141"/>
  <c r="Q141"/>
  <c r="V141"/>
  <c r="G142"/>
  <c r="M142" s="1"/>
  <c r="I142"/>
  <c r="K142"/>
  <c r="O142"/>
  <c r="Q142"/>
  <c r="V142"/>
  <c r="G143"/>
  <c r="I143"/>
  <c r="K143"/>
  <c r="M143"/>
  <c r="O143"/>
  <c r="Q143"/>
  <c r="V143"/>
  <c r="G144"/>
  <c r="M144" s="1"/>
  <c r="I144"/>
  <c r="K144"/>
  <c r="O144"/>
  <c r="Q144"/>
  <c r="V144"/>
  <c r="G145"/>
  <c r="I145"/>
  <c r="K145"/>
  <c r="M145"/>
  <c r="O145"/>
  <c r="Q145"/>
  <c r="V145"/>
  <c r="G147"/>
  <c r="M147" s="1"/>
  <c r="I147"/>
  <c r="K147"/>
  <c r="O147"/>
  <c r="Q147"/>
  <c r="V147"/>
  <c r="G150"/>
  <c r="M150" s="1"/>
  <c r="I150"/>
  <c r="K150"/>
  <c r="K149" s="1"/>
  <c r="O150"/>
  <c r="O149" s="1"/>
  <c r="Q150"/>
  <c r="V150"/>
  <c r="V149" s="1"/>
  <c r="G151"/>
  <c r="I151"/>
  <c r="K151"/>
  <c r="M151"/>
  <c r="O151"/>
  <c r="Q151"/>
  <c r="V151"/>
  <c r="G157"/>
  <c r="M157" s="1"/>
  <c r="I157"/>
  <c r="K157"/>
  <c r="O157"/>
  <c r="Q157"/>
  <c r="V157"/>
  <c r="G167"/>
  <c r="I167"/>
  <c r="I149" s="1"/>
  <c r="K167"/>
  <c r="M167"/>
  <c r="O167"/>
  <c r="Q167"/>
  <c r="Q149" s="1"/>
  <c r="V167"/>
  <c r="G168"/>
  <c r="M168" s="1"/>
  <c r="I168"/>
  <c r="K168"/>
  <c r="O168"/>
  <c r="Q168"/>
  <c r="V168"/>
  <c r="G169"/>
  <c r="I169"/>
  <c r="K169"/>
  <c r="M169"/>
  <c r="O169"/>
  <c r="Q169"/>
  <c r="V169"/>
  <c r="G171"/>
  <c r="M171" s="1"/>
  <c r="I171"/>
  <c r="K171"/>
  <c r="O171"/>
  <c r="Q171"/>
  <c r="V171"/>
  <c r="G174"/>
  <c r="I174"/>
  <c r="K174"/>
  <c r="M174"/>
  <c r="O174"/>
  <c r="Q174"/>
  <c r="V174"/>
  <c r="G177"/>
  <c r="M177" s="1"/>
  <c r="I177"/>
  <c r="K177"/>
  <c r="O177"/>
  <c r="Q177"/>
  <c r="V177"/>
  <c r="G180"/>
  <c r="G179" s="1"/>
  <c r="I180"/>
  <c r="K180"/>
  <c r="K179" s="1"/>
  <c r="O180"/>
  <c r="O179" s="1"/>
  <c r="Q180"/>
  <c r="V180"/>
  <c r="V179" s="1"/>
  <c r="G190"/>
  <c r="I190"/>
  <c r="I179" s="1"/>
  <c r="K190"/>
  <c r="M190"/>
  <c r="O190"/>
  <c r="Q190"/>
  <c r="Q179" s="1"/>
  <c r="V190"/>
  <c r="G191"/>
  <c r="M191" s="1"/>
  <c r="I191"/>
  <c r="K191"/>
  <c r="O191"/>
  <c r="Q191"/>
  <c r="V191"/>
  <c r="G192"/>
  <c r="I192"/>
  <c r="K192"/>
  <c r="M192"/>
  <c r="O192"/>
  <c r="Q192"/>
  <c r="V192"/>
  <c r="G193"/>
  <c r="M193" s="1"/>
  <c r="I193"/>
  <c r="K193"/>
  <c r="O193"/>
  <c r="Q193"/>
  <c r="V193"/>
  <c r="G196"/>
  <c r="I196"/>
  <c r="K196"/>
  <c r="M196"/>
  <c r="O196"/>
  <c r="Q196"/>
  <c r="V196"/>
  <c r="G198"/>
  <c r="I198"/>
  <c r="I197" s="1"/>
  <c r="K198"/>
  <c r="M198"/>
  <c r="O198"/>
  <c r="Q198"/>
  <c r="Q197" s="1"/>
  <c r="V198"/>
  <c r="G200"/>
  <c r="G197" s="1"/>
  <c r="I200"/>
  <c r="K200"/>
  <c r="O200"/>
  <c r="O197" s="1"/>
  <c r="Q200"/>
  <c r="V200"/>
  <c r="G202"/>
  <c r="I202"/>
  <c r="K202"/>
  <c r="M202"/>
  <c r="O202"/>
  <c r="Q202"/>
  <c r="V202"/>
  <c r="G203"/>
  <c r="M203" s="1"/>
  <c r="I203"/>
  <c r="K203"/>
  <c r="K197" s="1"/>
  <c r="O203"/>
  <c r="Q203"/>
  <c r="V203"/>
  <c r="V197" s="1"/>
  <c r="G205"/>
  <c r="I205"/>
  <c r="K205"/>
  <c r="M205"/>
  <c r="O205"/>
  <c r="Q205"/>
  <c r="V205"/>
  <c r="G206"/>
  <c r="M206" s="1"/>
  <c r="I206"/>
  <c r="K206"/>
  <c r="O206"/>
  <c r="Q206"/>
  <c r="V206"/>
  <c r="G207"/>
  <c r="I207"/>
  <c r="K207"/>
  <c r="M207"/>
  <c r="O207"/>
  <c r="Q207"/>
  <c r="V207"/>
  <c r="G209"/>
  <c r="M209" s="1"/>
  <c r="I209"/>
  <c r="K209"/>
  <c r="O209"/>
  <c r="Q209"/>
  <c r="V209"/>
  <c r="G211"/>
  <c r="I211"/>
  <c r="K211"/>
  <c r="M211"/>
  <c r="O211"/>
  <c r="Q211"/>
  <c r="V211"/>
  <c r="G213"/>
  <c r="M213" s="1"/>
  <c r="I213"/>
  <c r="K213"/>
  <c r="O213"/>
  <c r="Q213"/>
  <c r="V213"/>
  <c r="G215"/>
  <c r="I215"/>
  <c r="K215"/>
  <c r="M215"/>
  <c r="O215"/>
  <c r="Q215"/>
  <c r="V215"/>
  <c r="AE217"/>
  <c r="I20" i="1"/>
  <c r="I19"/>
  <c r="I18"/>
  <c r="I17"/>
  <c r="I16"/>
  <c r="F43"/>
  <c r="G43"/>
  <c r="G25" s="1"/>
  <c r="A25" s="1"/>
  <c r="H42"/>
  <c r="I42" s="1"/>
  <c r="H41"/>
  <c r="I41" s="1"/>
  <c r="H40"/>
  <c r="I40" s="1"/>
  <c r="H39"/>
  <c r="H43" s="1"/>
  <c r="I62" l="1"/>
  <c r="J61" s="1"/>
  <c r="G26"/>
  <c r="A26"/>
  <c r="G28"/>
  <c r="G23"/>
  <c r="M149" i="12"/>
  <c r="AF217"/>
  <c r="M200"/>
  <c r="M197" s="1"/>
  <c r="M180"/>
  <c r="M179" s="1"/>
  <c r="G149"/>
  <c r="M137"/>
  <c r="M128" s="1"/>
  <c r="M76"/>
  <c r="M59" s="1"/>
  <c r="M50"/>
  <c r="M49" s="1"/>
  <c r="M31"/>
  <c r="M28" s="1"/>
  <c r="I39" i="1"/>
  <c r="I43" s="1"/>
  <c r="I21"/>
  <c r="J28"/>
  <c r="J26"/>
  <c r="G38"/>
  <c r="F38"/>
  <c r="J23"/>
  <c r="J24"/>
  <c r="J25"/>
  <c r="J27"/>
  <c r="E24"/>
  <c r="E26"/>
  <c r="J53" l="1"/>
  <c r="J54"/>
  <c r="J55"/>
  <c r="J58"/>
  <c r="J56"/>
  <c r="J51"/>
  <c r="J57"/>
  <c r="J52"/>
  <c r="J60"/>
  <c r="J59"/>
  <c r="J50"/>
  <c r="A23"/>
  <c r="J42"/>
  <c r="J41"/>
  <c r="J39"/>
  <c r="J43" s="1"/>
  <c r="J40"/>
  <c r="J62" l="1"/>
  <c r="G24"/>
  <c r="A27" s="1"/>
  <c r="A24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<sst xmlns="http://schemas.openxmlformats.org/spreadsheetml/2006/main" count="947" uniqueCount="339">
  <si>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</si>
  <si>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</si>
  <si>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</si>
  <si>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</si>
  <si>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</si>
  <si>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</si>
  <si>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</si>
  <si>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</si>
  <si>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</si>
  <si>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</si>
  <si>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</si>
  <si>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</si>
  <si>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</si>
  <si>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</si>
  <si>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</si>
  <si>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</si>
  <si>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</si>
  <si>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</si>
  <si>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</si>
  <si>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</si>
  <si>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</si>
  <si>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</si>
  <si>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</si>
  <si>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</si>
  <si>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</si>
  <si>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</si>
  <si>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</si>
  <si>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</si>
  <si>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</si>
  <si>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</si>
  <si>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</si>
  <si>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</si>
  <si>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</si>
  <si>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</si>
  <si>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</si>
  <si>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</si>
  <si>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</si>
  <si>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</si>
  <si>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</si>
  <si>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</si>
  <si>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</si>
  <si>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</si>
  <si>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</si>
  <si>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</si>
  <si>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podlahy</t>
  </si>
  <si>
    <t>Oprava podlahy kuchyně</t>
  </si>
  <si>
    <t>Objekt:</t>
  </si>
  <si>
    <t>Rozpočet:</t>
  </si>
  <si>
    <t>K2020/02</t>
  </si>
  <si>
    <t>Oprava podlahy kuchyně centrální jídelny v Třebíči, ul. Sirotčí 1341</t>
  </si>
  <si>
    <t>Stavba</t>
  </si>
  <si>
    <t>Stavební objekt</t>
  </si>
  <si>
    <t>Celkem za stavbu</t>
  </si>
  <si>
    <t>CZK</t>
  </si>
  <si>
    <t>Rekapitulace dílů</t>
  </si>
  <si>
    <t>Typ dílu</t>
  </si>
  <si>
    <t>11</t>
  </si>
  <si>
    <t>Přípravné a přidružené práce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</si>
  <si>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</si>
  <si>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</si>
  <si>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</si>
  <si>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</si>
  <si>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</si>
  <si>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</si>
  <si>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</si>
  <si>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</si>
  <si>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</si>
  <si>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</si>
  <si>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</si>
  <si>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</si>
  <si>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</si>
  <si>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</si>
  <si>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</si>
  <si>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</si>
  <si>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</si>
  <si>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</si>
  <si>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</si>
  <si>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</si>
  <si>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</si>
  <si>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</si>
  <si>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</si>
  <si>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</si>
  <si>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</si>
  <si>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</si>
  <si>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</si>
  <si>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</si>
  <si>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</si>
  <si>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</si>
  <si>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</si>
  <si>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</si>
  <si>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</si>
  <si>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</si>
  <si>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</si>
  <si>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</si>
  <si>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</si>
  <si>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</si>
  <si>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</si>
  <si>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</si>
  <si>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</si>
  <si>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</si>
  <si>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</si>
  <si>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</si>
  <si>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</si>
  <si>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</si>
  <si>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</si>
  <si>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</si>
  <si>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</si>
  <si>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</si>
  <si>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</si>
  <si>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</si>
  <si>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</si>
  <si>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11.01</t>
  </si>
  <si>
    <t>Demontáž a přesunutí stávajícího vybavení kuchyně vč. odpojení od medií</t>
  </si>
  <si>
    <t>kpl.</t>
  </si>
  <si>
    <t>Vlastní</t>
  </si>
  <si>
    <t>Indiv</t>
  </si>
  <si>
    <t>Práce</t>
  </si>
  <si>
    <t>POL1_</t>
  </si>
  <si>
    <t>1</t>
  </si>
  <si>
    <t>VV</t>
  </si>
  <si>
    <t>11.02</t>
  </si>
  <si>
    <t>Zpětné osazení a připojení zařizovacích předmětů</t>
  </si>
  <si>
    <t>11.03</t>
  </si>
  <si>
    <t>Revize po zapojení zařizovacích předmětů</t>
  </si>
  <si>
    <t>631313811RT6</t>
  </si>
  <si>
    <t>Mazanina z betonu vyztuženého tl. přes 80 do 120 mm třídy C 30/37, s rozptýlenou výztuží z polypropylénových vláken, 0,6 kg / m3</t>
  </si>
  <si>
    <t>m3</t>
  </si>
  <si>
    <t>801-1</t>
  </si>
  <si>
    <t>RTS 20/ I</t>
  </si>
  <si>
    <t>hlazená dřevěným hladítkem, s vytvořením dilatačních spár v mazanině uložením dočasného dilatačního profilu, s odstraněním dočasného profilu. Bez zaplnění spáry trvalým materiálem (634 60).</t>
  </si>
  <si>
    <t>SPI</t>
  </si>
  <si>
    <t>170,*0,09*1,05</t>
  </si>
  <si>
    <t>0,035</t>
  </si>
  <si>
    <t>941955003R00</t>
  </si>
  <si>
    <t>Lešení lehké pracovní pomocné pomocné, o výšce lešeňové podlahy přes 1,9 do 2,5 m</t>
  </si>
  <si>
    <t>m2</t>
  </si>
  <si>
    <t>800-3</t>
  </si>
  <si>
    <t>16*2,5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</si>
  <si>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</si>
  <si>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</si>
  <si>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umývárna : 10,5</t>
  </si>
  <si>
    <t>přípravna jídel : 9</t>
  </si>
  <si>
    <t>kuchyně : 140+10,5</t>
  </si>
  <si>
    <t>965042121RT2</t>
  </si>
  <si>
    <t>Bourání podkladů pod dlažby nebo litých celistvých dlažeb a mazanin  betonových nebo z litého asfaltu, tloušťky do 100 mm, plochy do 1 m2</t>
  </si>
  <si>
    <t>801-3</t>
  </si>
  <si>
    <t>170*0,07</t>
  </si>
  <si>
    <t>965081713RT1</t>
  </si>
  <si>
    <t>Bourání podlah z keramických dlaždic, tloušťky do 10 mm, plochy přes 1 m2</t>
  </si>
  <si>
    <t>bez podkladního lože, s jakoukoliv výplní spár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</si>
  <si>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</si>
  <si>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</si>
  <si>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</si>
  <si>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umývárna : (3,4*2+3,2*2-1,6-0,9+0,1*2-0,6)*0,2</t>
  </si>
  <si>
    <t>přípravna : (3,2*2+3,1*2-1,6-1,8+0,1*2)*0,2</t>
  </si>
  <si>
    <t>kuchyně : (12,5*2-1,8-0,9)*0,2</t>
  </si>
  <si>
    <t>(12,5-0,9*2-2,2)*0,2</t>
  </si>
  <si>
    <t>(11,45-0,9-1,5+0,65*2)*0,2</t>
  </si>
  <si>
    <t>11,45*0,2</t>
  </si>
  <si>
    <t>0,55*8*0,2</t>
  </si>
  <si>
    <t>(2,975*2+3,65*2-2,2)*0,2</t>
  </si>
  <si>
    <t>0,05</t>
  </si>
  <si>
    <t>96.01</t>
  </si>
  <si>
    <t xml:space="preserve">Vybourání původních podlahových vpustí vč. roštů - V3-2ks,V5-2ks,V-7 -1ks, neoznačený-1ks, </t>
  </si>
  <si>
    <t>771101101R00</t>
  </si>
  <si>
    <t xml:space="preserve">Příprava podkladu pod dlažby vysávání podkladů pod keramickou dlažbu průmyslovým vysavačem </t>
  </si>
  <si>
    <t>800-771</t>
  </si>
  <si>
    <t>95.01</t>
  </si>
  <si>
    <t>Nepředvídatelné práce</t>
  </si>
  <si>
    <t>hod</t>
  </si>
  <si>
    <t>10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</si>
  <si>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</si>
  <si>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</si>
  <si>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</si>
  <si>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801-4</t>
  </si>
  <si>
    <t>Přesun hmot</t>
  </si>
  <si>
    <t>POL7_</t>
  </si>
  <si>
    <t>oborů 801, 803, 811 a 812</t>
  </si>
  <si>
    <t>711140102R00</t>
  </si>
  <si>
    <t>Odstranění izolace proti vodě - pásy přitavením vodorovné, 2 vrstvy</t>
  </si>
  <si>
    <t>800-711</t>
  </si>
  <si>
    <t>711191171RT2</t>
  </si>
  <si>
    <t>Provedení izolace proti zemní vlhkosti ostatní vodorovné uložení, podkladní textilie, 300 g/m2</t>
  </si>
  <si>
    <t>odpočet : -(1,65*0,3+2*0,3+2,35*0,3*2+3,3*0,3+3,56*0,3*2+3,7*0,3+0,3*0,3)</t>
  </si>
  <si>
    <t>0,031</t>
  </si>
  <si>
    <t>711191172RT2</t>
  </si>
  <si>
    <t>Provedení izolace proti zemní vlhkosti ostatní vodorovné uložení, ochranná textilie, 300 g/m2</t>
  </si>
  <si>
    <t>711191271RT2</t>
  </si>
  <si>
    <t>Provedení izolace proti zemní vlhkosti ostatní svislé uložení, podkladní textilie, 300 g/m2</t>
  </si>
  <si>
    <t>umývárna : (3,4*2+3,2*2-1,6-0,9+0,1*2-0,6)*0,1</t>
  </si>
  <si>
    <t>přípravna : (3,2*2+3,1*2-1,6-1,8+0,1*2)*0,1</t>
  </si>
  <si>
    <t>kuchyně : (12,5*2-1,8-0,9)*0,1</t>
  </si>
  <si>
    <t>(12,5-0,9*2-2,2)*0,1</t>
  </si>
  <si>
    <t>(11,45-0,9-1,5+0,65*2)*0,1</t>
  </si>
  <si>
    <t>11,45*0,1</t>
  </si>
  <si>
    <t>0,55*8*0,1</t>
  </si>
  <si>
    <t>(2,975*2+3,65*2-2,2)*0,1</t>
  </si>
  <si>
    <t>0,025</t>
  </si>
  <si>
    <t>711191272RT2</t>
  </si>
  <si>
    <t>Provedení izolace proti zemní vlhkosti ostatní svislé uložení, ochranná textilie, 300 g/m2</t>
  </si>
  <si>
    <t>711471051RZ5</t>
  </si>
  <si>
    <t>Provedení izolace proti tlakové vodě fóliemi z plastů vodorovná, včetně dodávky fólie</t>
  </si>
  <si>
    <t>711472051RZ5</t>
  </si>
  <si>
    <t>Provedení izolace proti tlakové vodě fóliemi z plastů svislá, včetně dodávky fólie</t>
  </si>
  <si>
    <t>711.01</t>
  </si>
  <si>
    <t>Opatření límců vpustí samolepící hydroizolací a přetažení izolační stěrkou</t>
  </si>
  <si>
    <t>m</t>
  </si>
  <si>
    <t>(1,65*2+0,3*2)</t>
  </si>
  <si>
    <t>(2*2+0,3*2)</t>
  </si>
  <si>
    <t>(2,35*2+0,3*2)</t>
  </si>
  <si>
    <t>(3,3*2+0,3*2)</t>
  </si>
  <si>
    <t>(3,59*2+0,3*2)</t>
  </si>
  <si>
    <t>(3,7*2+0,3*2)</t>
  </si>
  <si>
    <t>(0,3*4)</t>
  </si>
  <si>
    <t>0,02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</si>
  <si>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</si>
  <si>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</si>
  <si>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</si>
  <si>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</si>
  <si>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</si>
  <si>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</si>
  <si>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721171808R00</t>
  </si>
  <si>
    <t>Demontáž potrubí z novodurových trub přes D 75 mm do D 114 mm</t>
  </si>
  <si>
    <t>800-721</t>
  </si>
  <si>
    <t>odpadního nebo připojovacího,</t>
  </si>
  <si>
    <t>4,4+1,7</t>
  </si>
  <si>
    <t>721177734R00</t>
  </si>
  <si>
    <t xml:space="preserve">Potrubí třívrstvé velmi silně odhlučněné - zavěšené vnější vrstva z PP, střední vrstva z PP zesílená minerálními látkami, vnitřní vrstva z PP, hlasitost 12 dB, vnější průměr D 75 mm, tloušťka stěny 2,6 mm,  </t>
  </si>
  <si>
    <t>včetně tvarovek. Bez zednických výpomocí.</t>
  </si>
  <si>
    <t>22</t>
  </si>
  <si>
    <t>721.01</t>
  </si>
  <si>
    <t>Podlahová vpusť DN 100 se zápachovou uzávěrkou a s nerez roštem 1650/300 mm D + M</t>
  </si>
  <si>
    <t>ks</t>
  </si>
  <si>
    <t>721.02</t>
  </si>
  <si>
    <t>Podlahová vpusť DN 100 se zápachovou uzávěrkou a s nerez roštem 2000/300 mm D + M</t>
  </si>
  <si>
    <t>721.03</t>
  </si>
  <si>
    <t>Podlahová vpusť DN 100 se zápachovou uzávěrkou a s nerez roštem 2350/300 mm D + M</t>
  </si>
  <si>
    <t>721.04</t>
  </si>
  <si>
    <t>Podlahová vpusť DN 100 se zápachovou uzávěrkou a s nerez roštem 3300/300 mm D + M</t>
  </si>
  <si>
    <t>721.05</t>
  </si>
  <si>
    <t>Podlahová vpusť DN 100 se zápachovou uzávěrkou a s nerez roštem 3590/300 mm D + M</t>
  </si>
  <si>
    <t>721.06</t>
  </si>
  <si>
    <t>Podlahová vpusť DN 100 se zápachovou uzávěrkou a s nerez roštem 3700/300 mm D + M</t>
  </si>
  <si>
    <t>721.07</t>
  </si>
  <si>
    <t>Podlahová vpusť DN 100 se zápachovou uzávěrkou a s nerez roštem 300/300 mm D + M</t>
  </si>
  <si>
    <t>721.08</t>
  </si>
  <si>
    <t>Výpustné přemístitelné trychtýře nerez dn 250/70 mm, výška dle varného zařízení</t>
  </si>
  <si>
    <t>721.09</t>
  </si>
  <si>
    <t>Stavební úpravy a utěsnění prostupu podlahových vpustí</t>
  </si>
  <si>
    <t>9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</si>
  <si>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</si>
  <si>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</si>
  <si>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</si>
  <si>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771111121R00</t>
  </si>
  <si>
    <t>Doplňkové práce při kladení dlažeb montáž podlahových lišt dilatačních</t>
  </si>
  <si>
    <t>771575107RT6</t>
  </si>
  <si>
    <t>Montáž podlah z dlaždic keramických 200 x 200 mm, režných nebo glazovaných, hladkých, kladených do flexibilního tmele</t>
  </si>
  <si>
    <t>771578011R00</t>
  </si>
  <si>
    <t>Zvláštní úpravy spár spára podlaha-stěna silikonem</t>
  </si>
  <si>
    <t>umývárna : 3,4*2+3,2*2-1,6-0,9+0,1*2-0,6</t>
  </si>
  <si>
    <t>přípravna : 3,2*2+3,1*2-1,6-1,8+0,1*2</t>
  </si>
  <si>
    <t>kuchyně : 12,5*2-1,8-0,9</t>
  </si>
  <si>
    <t>12,5-0,9*2-2,2</t>
  </si>
  <si>
    <t>11,45-0,9-1,5+0,65*2</t>
  </si>
  <si>
    <t>11,45</t>
  </si>
  <si>
    <t>0,55*8</t>
  </si>
  <si>
    <t>2,975*2+3,45*2-2,2</t>
  </si>
  <si>
    <t>771579793RT1</t>
  </si>
  <si>
    <t>Příplatky k položkám montáže podlah keramických příplatek za spárovací hmotu - plošně</t>
  </si>
  <si>
    <t>771990113U00</t>
  </si>
  <si>
    <t>Vyrovnání samonivelační stěrkou tl.4mm</t>
  </si>
  <si>
    <t>771990193U00</t>
  </si>
  <si>
    <t>Přípl. vyrovnání stěrkou 1mm</t>
  </si>
  <si>
    <t>163,2*5</t>
  </si>
  <si>
    <t>553420180R</t>
  </si>
  <si>
    <t>lišta dilatační, průběžná; s výztužnou síťovinou; materiál Al</t>
  </si>
  <si>
    <t>SPCM</t>
  </si>
  <si>
    <t>RTS 14/ I</t>
  </si>
  <si>
    <t>Specifikace</t>
  </si>
  <si>
    <t>POL3_</t>
  </si>
  <si>
    <t>42*1,02</t>
  </si>
  <si>
    <t>0,16</t>
  </si>
  <si>
    <t>59764210R</t>
  </si>
  <si>
    <t>dlažba keramická š = 300 mm; l = 300 mm; h = 9,0 mm; povch hladký, protiskluzová úprava; pro interiér i exteriér</t>
  </si>
  <si>
    <t>163,2*1,03</t>
  </si>
  <si>
    <t>0,004</t>
  </si>
  <si>
    <t>998771101R00</t>
  </si>
  <si>
    <t>Přesun hmot pro podlahy z dlaždic v objektech výšky do 6 m</t>
  </si>
  <si>
    <t>50 m vodorovně</t>
  </si>
  <si>
    <t>781415015R00</t>
  </si>
  <si>
    <t>Montáž obkladů vnitřních z obkládaček pórovinových  , 200 x 200, nebo 300 x 150 mm, lepených do flexibilního tmele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</si>
  <si>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</si>
  <si>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</si>
  <si>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781419706RT1</t>
  </si>
  <si>
    <t>Montáž obkladů vnitřních z obkládaček pórovinových příplatky k položkám montáže obkladů vnitřních z obkladaček pórovinových příplatek za spárovací vodotěsnou hmotu - plošně</t>
  </si>
  <si>
    <t>781479701R00</t>
  </si>
  <si>
    <t>Montáž obkladů vnitřních z dlaždic keramických Příplatky k položkám montáže obkladů vnitřních stěn z dlaždic keramických příplatek za práci v omezeném prostoru</t>
  </si>
  <si>
    <t>597813620R</t>
  </si>
  <si>
    <t>obklad keramický š = 198 mm; l = 198 mm; h = 6,5 mm; pro interiér; barva šedá; mat</t>
  </si>
  <si>
    <t>17,6*1,05</t>
  </si>
  <si>
    <t>998781101R00</t>
  </si>
  <si>
    <t>Přesun hmot pro obklady keramické v objektech výšky do 6 m</t>
  </si>
  <si>
    <t>979012119R00</t>
  </si>
  <si>
    <t>Svislá doprava suti a vybouraných hmot svislá doprava suti na výšku do 3,5 m, příplatek za každých dalších i započatých 3,5 m výšky přes 3,5 m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</si>
  <si>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</si>
  <si>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</si>
  <si>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</si>
  <si>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</si>
  <si>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</si>
  <si>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</si>
  <si>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</si>
  <si>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</si>
  <si>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979011311R00</t>
  </si>
  <si>
    <t>Svislá doprava suti a vybouraných hmot shozem s naložením suti do shozu</t>
  </si>
  <si>
    <t>979083117R00</t>
  </si>
  <si>
    <t>Vodorovné přemístění suti přes 5000 m do 6000 m</t>
  </si>
  <si>
    <t>800-6</t>
  </si>
  <si>
    <t>včetně naložení na dopravní prostředek a složení,</t>
  </si>
  <si>
    <t>979990001R00</t>
  </si>
  <si>
    <t>Poplatek za skládku stavební suti, skupina 17 09 04 z Katalogu odpadů</t>
  </si>
  <si>
    <t>979990143R00</t>
  </si>
  <si>
    <t>Poplatek za skládku polystyren, skupina 17 06 04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</si>
  <si>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</si>
  <si>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</si>
  <si>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</si>
  <si>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</si>
  <si>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</si>
  <si>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</si>
  <si>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</si>
  <si>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</si>
  <si>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</si>
  <si>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979093111R00</t>
  </si>
  <si>
    <t>Uložení suti na skládku bez zhutnění</t>
  </si>
  <si>
    <t>s hrubým urovnáním,</t>
  </si>
  <si>
    <t>979011313R00</t>
  </si>
  <si>
    <t>Nájem za shozy</t>
  </si>
  <si>
    <t>Kč/den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</si>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</sst>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3" fontId="8" fillId="3" borderId="13" xfId="0" applyNumberFormat="1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right"/>
    </xf>
    <xf numFmtId="3" fontId="8" fillId="0" borderId="6" xfId="0" applyNumberFormat="1" applyFont="1" applyBorder="1" applyAlignment="1">
      <alignment vertical="top"/>
    </xf>
    <xf numFmtId="3" fontId="8" fillId="0" borderId="6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 applyAlignment="1">
      <alignment horizontal="right"/>
    </xf>
    <xf numFmtId="3" fontId="2" fillId="0" borderId="0" xfId="0" applyNumberFormat="1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0" fillId="3" borderId="37" xfId="0" applyNumberFormat="1" applyFill="1" applyBorder="1" applyAlignment="1">
      <alignment vertical="center" shrinkToFit="1"/>
    </xf>
    <xf numFmtId="3" fontId="15" fillId="5" borderId="3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I8" sqref="I8"/>
    </sheetView>
  </sheetViews>
  <sheetFormatPr defaultRowHeight="12.75"/>
  <sheetData>
    <row r="1" spans="1:7">
      <c r="A1" s="19" t="s">
        <v>38</v>
      </c>
    </row>
    <row r="2" spans="1:7" ht="57.75" customHeight="1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UOJUfZlO1pjZy8ktXxTei4FVdW8h0VXu5WwKwJ76u7pQKQyE9y9KM7+ELGp110lp1nQN+0roxNOemrcTGPVJRA==" saltValue="/R2R3/Zd/89dw0ZZNhEI3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opLeftCell="B1" zoomScaleNormal="100" zoomScaleSheetLayoutView="75" workbookViewId="0">
      <selection activeCell="N11" sqref="N1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3" customWidth="1"/>
    <col min="4" max="4" width="13" style="43" customWidth="1"/>
    <col min="5" max="5" width="9.7109375" style="4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38" t="s">
        <v>36</v>
      </c>
      <c r="B1" s="234" t="s">
        <v>41</v>
      </c>
      <c r="C1" s="235"/>
      <c r="D1" s="235"/>
      <c r="E1" s="235"/>
      <c r="F1" s="235"/>
      <c r="G1" s="235"/>
      <c r="H1" s="235"/>
      <c r="I1" s="235"/>
      <c r="J1" s="236"/>
    </row>
    <row r="2" spans="1:15" ht="36" customHeight="1">
      <c r="A2" s="2"/>
      <c r="B2" s="68" t="s">
        <v>22</v>
      </c>
      <c r="C2" s="69"/>
      <c r="D2" s="70" t="s">
        <v>48</v>
      </c>
      <c r="E2" s="240" t="s">
        <v>49</v>
      </c>
      <c r="F2" s="241"/>
      <c r="G2" s="241"/>
      <c r="H2" s="241"/>
      <c r="I2" s="241"/>
      <c r="J2" s="242"/>
      <c r="O2" s="1"/>
    </row>
    <row r="3" spans="1:15" ht="27" customHeight="1">
      <c r="A3" s="2"/>
      <c r="B3" s="71" t="s">
        <v>46</v>
      </c>
      <c r="C3" s="69"/>
      <c r="D3" s="72" t="s">
        <v>43</v>
      </c>
      <c r="E3" s="243" t="s">
        <v>45</v>
      </c>
      <c r="F3" s="244"/>
      <c r="G3" s="244"/>
      <c r="H3" s="244"/>
      <c r="I3" s="244"/>
      <c r="J3" s="245"/>
    </row>
    <row r="4" spans="1:15" ht="23.25" customHeight="1">
      <c r="A4" s="67">
        <v>1514</v>
      </c>
      <c r="B4" s="73" t="s">
        <v>47</v>
      </c>
      <c r="C4" s="74"/>
      <c r="D4" s="75" t="s">
        <v>43</v>
      </c>
      <c r="E4" s="223" t="s">
        <v>44</v>
      </c>
      <c r="F4" s="224"/>
      <c r="G4" s="224"/>
      <c r="H4" s="224"/>
      <c r="I4" s="224"/>
      <c r="J4" s="225"/>
    </row>
    <row r="5" spans="1:15" ht="24" customHeight="1">
      <c r="A5" s="2"/>
      <c r="B5" s="26" t="s">
        <v>42</v>
      </c>
      <c r="D5" s="228"/>
      <c r="E5" s="229"/>
      <c r="F5" s="229"/>
      <c r="G5" s="229"/>
      <c r="H5" s="16" t="s">
        <v>40</v>
      </c>
      <c r="I5" s="20"/>
      <c r="J5" s="8"/>
    </row>
    <row r="6" spans="1:15" ht="15.75" customHeight="1">
      <c r="A6" s="2"/>
      <c r="B6" s="23"/>
      <c r="C6" s="46"/>
      <c r="D6" s="230"/>
      <c r="E6" s="231"/>
      <c r="F6" s="231"/>
      <c r="G6" s="231"/>
      <c r="H6" s="16" t="s">
        <v>34</v>
      </c>
      <c r="I6" s="20"/>
      <c r="J6" s="8"/>
    </row>
    <row r="7" spans="1:15" ht="15.75" customHeight="1">
      <c r="A7" s="2"/>
      <c r="B7" s="24"/>
      <c r="C7" s="47"/>
      <c r="D7" s="44"/>
      <c r="E7" s="232"/>
      <c r="F7" s="233"/>
      <c r="G7" s="233"/>
      <c r="H7" s="22"/>
      <c r="I7" s="21"/>
      <c r="J7" s="28"/>
    </row>
    <row r="8" spans="1:15" ht="24" hidden="1" customHeight="1">
      <c r="A8" s="2"/>
      <c r="B8" s="26" t="s">
        <v>20</v>
      </c>
      <c r="D8" s="42"/>
      <c r="H8" s="16" t="s">
        <v>40</v>
      </c>
      <c r="I8" s="20"/>
      <c r="J8" s="8"/>
    </row>
    <row r="9" spans="1:15" ht="15.75" hidden="1" customHeight="1">
      <c r="A9" s="2"/>
      <c r="B9" s="2"/>
      <c r="D9" s="42"/>
      <c r="H9" s="16" t="s">
        <v>34</v>
      </c>
      <c r="I9" s="20"/>
      <c r="J9" s="8"/>
    </row>
    <row r="10" spans="1:15" ht="15.75" hidden="1" customHeight="1">
      <c r="A10" s="2"/>
      <c r="B10" s="29"/>
      <c r="C10" s="47"/>
      <c r="D10" s="44"/>
      <c r="E10" s="48"/>
      <c r="F10" s="22"/>
      <c r="G10" s="12"/>
      <c r="H10" s="12"/>
      <c r="I10" s="30"/>
      <c r="J10" s="28"/>
    </row>
    <row r="11" spans="1:15" ht="24" customHeight="1">
      <c r="A11" s="2"/>
      <c r="B11" s="26" t="s">
        <v>19</v>
      </c>
      <c r="D11" s="247"/>
      <c r="E11" s="247"/>
      <c r="F11" s="247"/>
      <c r="G11" s="247"/>
      <c r="H11" s="16" t="s">
        <v>40</v>
      </c>
      <c r="I11" s="77"/>
      <c r="J11" s="8"/>
    </row>
    <row r="12" spans="1:15" ht="15.75" customHeight="1">
      <c r="A12" s="2"/>
      <c r="B12" s="23"/>
      <c r="C12" s="46"/>
      <c r="D12" s="222"/>
      <c r="E12" s="222"/>
      <c r="F12" s="222"/>
      <c r="G12" s="222"/>
      <c r="H12" s="16" t="s">
        <v>34</v>
      </c>
      <c r="I12" s="77"/>
      <c r="J12" s="8"/>
    </row>
    <row r="13" spans="1:15" ht="15.75" customHeight="1">
      <c r="A13" s="2"/>
      <c r="B13" s="24"/>
      <c r="C13" s="47"/>
      <c r="D13" s="76"/>
      <c r="E13" s="226"/>
      <c r="F13" s="227"/>
      <c r="G13" s="227"/>
      <c r="H13" s="17"/>
      <c r="I13" s="21"/>
      <c r="J13" s="28"/>
    </row>
    <row r="14" spans="1:15" ht="24" customHeight="1">
      <c r="A14" s="2"/>
      <c r="B14" s="34" t="s">
        <v>21</v>
      </c>
      <c r="C14" s="49"/>
      <c r="D14" s="50"/>
      <c r="E14" s="51"/>
      <c r="F14" s="35"/>
      <c r="G14" s="35"/>
      <c r="H14" s="36"/>
      <c r="I14" s="35"/>
      <c r="J14" s="37"/>
    </row>
    <row r="15" spans="1:15" ht="32.25" customHeight="1">
      <c r="A15" s="2"/>
      <c r="B15" s="29" t="s">
        <v>32</v>
      </c>
      <c r="C15" s="52"/>
      <c r="D15" s="45"/>
      <c r="E15" s="246"/>
      <c r="F15" s="246"/>
      <c r="G15" s="248"/>
      <c r="H15" s="248"/>
      <c r="I15" s="248" t="s">
        <v>29</v>
      </c>
      <c r="J15" s="249"/>
    </row>
    <row r="16" spans="1:15" ht="23.25" customHeight="1">
      <c r="A16" s="120" t="s">
        <v>24</v>
      </c>
      <c r="B16" s="31" t="s">
        <v>24</v>
      </c>
      <c r="C16" s="53"/>
      <c r="D16" s="54"/>
      <c r="E16" s="210"/>
      <c r="F16" s="211"/>
      <c r="G16" s="212"/>
      <c r="H16" s="216"/>
      <c r="I16" s="212">
        <f>SUMIF(F50:F61,A16,I50:I61)+SUMIF(F50:F61,"PSU",I50:I61)</f>
        <v>0</v>
      </c>
      <c r="J16" s="213"/>
    </row>
    <row r="17" spans="1:10" ht="23.25" customHeight="1">
      <c r="A17" s="120" t="s">
        <v>25</v>
      </c>
      <c r="B17" s="31" t="s">
        <v>25</v>
      </c>
      <c r="C17" s="53"/>
      <c r="D17" s="54"/>
      <c r="E17" s="210"/>
      <c r="F17" s="211"/>
      <c r="G17" s="212"/>
      <c r="H17" s="216"/>
      <c r="I17" s="212">
        <f>SUMIF(F50:F61,A17,I50:I61)</f>
        <v>0</v>
      </c>
      <c r="J17" s="213"/>
    </row>
    <row r="18" spans="1:10" ht="23.25" customHeight="1">
      <c r="A18" s="120" t="s">
        <v>26</v>
      </c>
      <c r="B18" s="31" t="s">
        <v>26</v>
      </c>
      <c r="C18" s="53"/>
      <c r="D18" s="54"/>
      <c r="E18" s="210"/>
      <c r="F18" s="211"/>
      <c r="G18" s="212"/>
      <c r="H18" s="216"/>
      <c r="I18" s="212">
        <f>SUMIF(F50:F61,A18,I50:I61)</f>
        <v>0</v>
      </c>
      <c r="J18" s="213"/>
    </row>
    <row r="19" spans="1:10" ht="23.25" customHeight="1">
      <c r="A19" s="120" t="s">
        <v>81</v>
      </c>
      <c r="B19" s="31" t="s">
        <v>27</v>
      </c>
      <c r="C19" s="53"/>
      <c r="D19" s="54"/>
      <c r="E19" s="210"/>
      <c r="F19" s="211"/>
      <c r="G19" s="212"/>
      <c r="H19" s="216"/>
      <c r="I19" s="212">
        <f>SUMIF(F50:F61,A19,I50:I61)</f>
        <v>0</v>
      </c>
      <c r="J19" s="213"/>
    </row>
    <row r="20" spans="1:10" ht="23.25" customHeight="1">
      <c r="A20" s="120" t="s">
        <v>82</v>
      </c>
      <c r="B20" s="31" t="s">
        <v>28</v>
      </c>
      <c r="C20" s="53"/>
      <c r="D20" s="54"/>
      <c r="E20" s="210"/>
      <c r="F20" s="211"/>
      <c r="G20" s="212"/>
      <c r="H20" s="216"/>
      <c r="I20" s="212">
        <f>SUMIF(F50:F61,A20,I50:I61)</f>
        <v>0</v>
      </c>
      <c r="J20" s="213"/>
    </row>
    <row r="21" spans="1:10" ht="23.25" customHeight="1">
      <c r="A21" s="2"/>
      <c r="B21" s="39" t="s">
        <v>29</v>
      </c>
      <c r="C21" s="55"/>
      <c r="D21" s="56"/>
      <c r="E21" s="250"/>
      <c r="F21" s="251"/>
      <c r="G21" s="214"/>
      <c r="H21" s="252"/>
      <c r="I21" s="214">
        <f>SUM(I16:J20)</f>
        <v>0</v>
      </c>
      <c r="J21" s="215"/>
    </row>
    <row r="22" spans="1:10" ht="33" customHeight="1">
      <c r="A22" s="2"/>
      <c r="B22" s="33" t="s">
        <v>33</v>
      </c>
      <c r="C22" s="53"/>
      <c r="D22" s="54"/>
      <c r="E22" s="57"/>
      <c r="F22" s="32"/>
      <c r="G22" s="175"/>
      <c r="H22" s="175"/>
      <c r="I22" s="175"/>
      <c r="J22" s="176"/>
    </row>
    <row r="23" spans="1:10" ht="23.25" customHeight="1">
      <c r="A23" s="2">
        <f>ZakladDPHSni*SazbaDPH1/100</f>
        <v>0</v>
      </c>
      <c r="B23" s="31" t="s">
        <v>12</v>
      </c>
      <c r="C23" s="53"/>
      <c r="D23" s="54"/>
      <c r="E23" s="58">
        <v>15</v>
      </c>
      <c r="F23" s="32" t="s">
        <v>0</v>
      </c>
      <c r="G23" s="208">
        <f>ZakladDPHSniVypocet</f>
        <v>0</v>
      </c>
      <c r="H23" s="209"/>
      <c r="I23" s="209"/>
      <c r="J23" s="176" t="str">
        <f t="shared" ref="J23:J28" si="0">Mena</f>
        <v>CZK</v>
      </c>
    </row>
    <row r="24" spans="1:10" ht="23.25" customHeight="1">
      <c r="A24" s="2">
        <f>(A23-INT(A23))*100</f>
        <v>0</v>
      </c>
      <c r="B24" s="31" t="s">
        <v>13</v>
      </c>
      <c r="C24" s="53"/>
      <c r="D24" s="54"/>
      <c r="E24" s="58">
        <f>SazbaDPH1</f>
        <v>15</v>
      </c>
      <c r="F24" s="32" t="s">
        <v>0</v>
      </c>
      <c r="G24" s="206">
        <f>A23</f>
        <v>0</v>
      </c>
      <c r="H24" s="207"/>
      <c r="I24" s="207"/>
      <c r="J24" s="176" t="str">
        <f t="shared" si="0"/>
        <v>CZK</v>
      </c>
    </row>
    <row r="25" spans="1:10" ht="23.25" customHeight="1">
      <c r="A25" s="2">
        <f>ZakladDPHZakl*SazbaDPH2/100</f>
        <v>0</v>
      </c>
      <c r="B25" s="31" t="s">
        <v>14</v>
      </c>
      <c r="C25" s="53"/>
      <c r="D25" s="54"/>
      <c r="E25" s="58">
        <v>21</v>
      </c>
      <c r="F25" s="32" t="s">
        <v>0</v>
      </c>
      <c r="G25" s="208">
        <f>ZakladDPHZaklVypocet</f>
        <v>0</v>
      </c>
      <c r="H25" s="209"/>
      <c r="I25" s="209"/>
      <c r="J25" s="176" t="str">
        <f t="shared" si="0"/>
        <v>CZK</v>
      </c>
    </row>
    <row r="26" spans="1:10" ht="23.25" customHeight="1">
      <c r="A26" s="2">
        <f>(A25-INT(A25))*100</f>
        <v>0</v>
      </c>
      <c r="B26" s="27" t="s">
        <v>15</v>
      </c>
      <c r="C26" s="59"/>
      <c r="D26" s="45"/>
      <c r="E26" s="60">
        <f>SazbaDPH2</f>
        <v>21</v>
      </c>
      <c r="F26" s="25" t="s">
        <v>0</v>
      </c>
      <c r="G26" s="237">
        <f>A25</f>
        <v>0</v>
      </c>
      <c r="H26" s="238"/>
      <c r="I26" s="238"/>
      <c r="J26" s="17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26" t="s">
        <v>4</v>
      </c>
      <c r="C27" s="61"/>
      <c r="D27" s="62"/>
      <c r="E27" s="61"/>
      <c r="F27" s="14"/>
      <c r="G27" s="239">
        <f>CenaCelkem-(ZakladDPHSni+DPHSni+ZakladDPHZakl+DPHZakl)</f>
        <v>0</v>
      </c>
      <c r="H27" s="239"/>
      <c r="I27" s="239"/>
      <c r="J27" s="178" t="str">
        <f t="shared" si="0"/>
        <v>CZK</v>
      </c>
    </row>
    <row r="28" spans="1:10" ht="27.75" hidden="1" customHeight="1" thickBot="1">
      <c r="A28" s="2"/>
      <c r="B28" s="98" t="s">
        <v>23</v>
      </c>
      <c r="C28" s="99"/>
      <c r="D28" s="99"/>
      <c r="E28" s="100"/>
      <c r="F28" s="101"/>
      <c r="G28" s="217">
        <f>ZakladDPHSniVypocet+ZakladDPHZaklVypocet</f>
        <v>0</v>
      </c>
      <c r="H28" s="217"/>
      <c r="I28" s="217"/>
      <c r="J28" s="179" t="str">
        <f t="shared" si="0"/>
        <v>CZK</v>
      </c>
    </row>
    <row r="29" spans="1:10" ht="27.75" customHeight="1" thickBot="1">
      <c r="A29" s="2">
        <f>(A27-INT(A27))*100</f>
        <v>0</v>
      </c>
      <c r="B29" s="98" t="s">
        <v>35</v>
      </c>
      <c r="C29" s="102"/>
      <c r="D29" s="102"/>
      <c r="E29" s="102"/>
      <c r="F29" s="103"/>
      <c r="G29" s="217">
        <f>A27</f>
        <v>0</v>
      </c>
      <c r="H29" s="217"/>
      <c r="I29" s="217"/>
      <c r="J29" s="180" t="s">
        <v>53</v>
      </c>
    </row>
    <row r="30" spans="1:10" ht="12.75" customHeight="1">
      <c r="A30" s="2"/>
      <c r="B30" s="2"/>
      <c r="G30" s="79"/>
      <c r="H30" s="79"/>
      <c r="I30" s="79"/>
      <c r="J30" s="181"/>
    </row>
    <row r="31" spans="1:10" ht="30" customHeight="1">
      <c r="A31" s="2"/>
      <c r="B31" s="2"/>
      <c r="G31" s="79"/>
      <c r="H31" s="79"/>
      <c r="I31" s="79"/>
      <c r="J31" s="181"/>
    </row>
    <row r="32" spans="1:10" ht="18.75" customHeight="1">
      <c r="A32" s="2"/>
      <c r="B32" s="15"/>
      <c r="C32" s="63" t="s">
        <v>11</v>
      </c>
      <c r="D32" s="64"/>
      <c r="E32" s="64"/>
      <c r="F32" s="13" t="s">
        <v>10</v>
      </c>
      <c r="G32" s="182"/>
      <c r="H32" s="183"/>
      <c r="I32" s="182"/>
      <c r="J32" s="181"/>
    </row>
    <row r="33" spans="1:10" ht="47.25" customHeight="1">
      <c r="A33" s="2"/>
      <c r="B33" s="2"/>
      <c r="G33" s="79"/>
      <c r="H33" s="79"/>
      <c r="I33" s="79"/>
      <c r="J33" s="181"/>
    </row>
    <row r="34" spans="1:10" s="19" customFormat="1" ht="18.75" customHeight="1">
      <c r="A34" s="18"/>
      <c r="B34" s="18"/>
      <c r="C34" s="65"/>
      <c r="D34" s="218"/>
      <c r="E34" s="219"/>
      <c r="G34" s="220"/>
      <c r="H34" s="221"/>
      <c r="I34" s="221"/>
      <c r="J34" s="184"/>
    </row>
    <row r="35" spans="1:10" ht="12.75" customHeight="1">
      <c r="A35" s="2"/>
      <c r="B35" s="2"/>
      <c r="D35" s="205" t="s">
        <v>2</v>
      </c>
      <c r="E35" s="205"/>
      <c r="G35" s="79"/>
      <c r="H35" s="185" t="s">
        <v>3</v>
      </c>
      <c r="I35" s="79"/>
      <c r="J35" s="181"/>
    </row>
    <row r="36" spans="1:10" ht="13.5" customHeight="1" thickBot="1">
      <c r="A36" s="10"/>
      <c r="B36" s="10"/>
      <c r="C36" s="66"/>
      <c r="D36" s="66"/>
      <c r="E36" s="66"/>
      <c r="F36" s="11"/>
      <c r="G36" s="186"/>
      <c r="H36" s="186"/>
      <c r="I36" s="186"/>
      <c r="J36" s="187"/>
    </row>
    <row r="37" spans="1:10" ht="27" hidden="1" customHeight="1">
      <c r="B37" s="81" t="s">
        <v>16</v>
      </c>
      <c r="C37" s="82"/>
      <c r="D37" s="82"/>
      <c r="E37" s="82"/>
      <c r="F37" s="83"/>
      <c r="G37" s="188"/>
      <c r="H37" s="188"/>
      <c r="I37" s="188"/>
      <c r="J37" s="189"/>
    </row>
    <row r="38" spans="1:10" ht="25.5" hidden="1" customHeight="1">
      <c r="A38" s="80" t="s">
        <v>37</v>
      </c>
      <c r="B38" s="84" t="s">
        <v>17</v>
      </c>
      <c r="C38" s="85" t="s">
        <v>5</v>
      </c>
      <c r="D38" s="85"/>
      <c r="E38" s="85"/>
      <c r="F38" s="86" t="str">
        <f>B23</f>
        <v>Základ pro sníženou DPH</v>
      </c>
      <c r="G38" s="190" t="str">
        <f>B25</f>
        <v>Základ pro základní DPH</v>
      </c>
      <c r="H38" s="191" t="s">
        <v>18</v>
      </c>
      <c r="I38" s="191" t="s">
        <v>1</v>
      </c>
      <c r="J38" s="87" t="s">
        <v>0</v>
      </c>
    </row>
    <row r="39" spans="1:10" ht="25.5" hidden="1" customHeight="1">
      <c r="A39" s="80">
        <v>1</v>
      </c>
      <c r="B39" s="88" t="s">
        <v>50</v>
      </c>
      <c r="C39" s="200"/>
      <c r="D39" s="200"/>
      <c r="E39" s="200"/>
      <c r="F39" s="89">
        <f>'01 01 Pol'!AE217</f>
        <v>0</v>
      </c>
      <c r="G39" s="192">
        <f>'01 01 Pol'!AF217</f>
        <v>0</v>
      </c>
      <c r="H39" s="193">
        <f>(F39*SazbaDPH1/100)+(G39*SazbaDPH2/100)</f>
        <v>0</v>
      </c>
      <c r="I39" s="193">
        <f>F39+G39+H39</f>
        <v>0</v>
      </c>
      <c r="J39" s="90" t="str">
        <f>IF(CenaCelkemVypocet=0,"",I39/CenaCelkemVypocet*100)</f>
        <v/>
      </c>
    </row>
    <row r="40" spans="1:10" ht="25.5" hidden="1" customHeight="1">
      <c r="A40" s="80">
        <v>2</v>
      </c>
      <c r="B40" s="91"/>
      <c r="C40" s="201" t="s">
        <v>51</v>
      </c>
      <c r="D40" s="201"/>
      <c r="E40" s="201"/>
      <c r="F40" s="92"/>
      <c r="G40" s="194"/>
      <c r="H40" s="194">
        <f>(F40*SazbaDPH1/100)+(G40*SazbaDPH2/100)</f>
        <v>0</v>
      </c>
      <c r="I40" s="194">
        <f>F40+G40+H40</f>
        <v>0</v>
      </c>
      <c r="J40" s="93" t="str">
        <f>IF(CenaCelkemVypocet=0,"",I40/CenaCelkemVypocet*100)</f>
        <v/>
      </c>
    </row>
    <row r="41" spans="1:10" ht="25.5" hidden="1" customHeight="1">
      <c r="A41" s="80">
        <v>2</v>
      </c>
      <c r="B41" s="91" t="s">
        <v>43</v>
      </c>
      <c r="C41" s="201" t="s">
        <v>45</v>
      </c>
      <c r="D41" s="201"/>
      <c r="E41" s="201"/>
      <c r="F41" s="92">
        <f>'01 01 Pol'!AE217</f>
        <v>0</v>
      </c>
      <c r="G41" s="194">
        <f>'01 01 Pol'!AF217</f>
        <v>0</v>
      </c>
      <c r="H41" s="194">
        <f>(F41*SazbaDPH1/100)+(G41*SazbaDPH2/100)</f>
        <v>0</v>
      </c>
      <c r="I41" s="194">
        <f>F41+G41+H41</f>
        <v>0</v>
      </c>
      <c r="J41" s="93" t="str">
        <f>IF(CenaCelkemVypocet=0,"",I41/CenaCelkemVypocet*100)</f>
        <v/>
      </c>
    </row>
    <row r="42" spans="1:10" ht="25.5" hidden="1" customHeight="1">
      <c r="A42" s="80">
        <v>3</v>
      </c>
      <c r="B42" s="94" t="s">
        <v>43</v>
      </c>
      <c r="C42" s="200" t="s">
        <v>44</v>
      </c>
      <c r="D42" s="200"/>
      <c r="E42" s="200"/>
      <c r="F42" s="95">
        <f>'01 01 Pol'!AE217</f>
        <v>0</v>
      </c>
      <c r="G42" s="193">
        <f>'01 01 Pol'!AF217</f>
        <v>0</v>
      </c>
      <c r="H42" s="193">
        <f>(F42*SazbaDPH1/100)+(G42*SazbaDPH2/100)</f>
        <v>0</v>
      </c>
      <c r="I42" s="193">
        <f>F42+G42+H42</f>
        <v>0</v>
      </c>
      <c r="J42" s="90" t="str">
        <f>IF(CenaCelkemVypocet=0,"",I42/CenaCelkemVypocet*100)</f>
        <v/>
      </c>
    </row>
    <row r="43" spans="1:10" ht="25.5" hidden="1" customHeight="1">
      <c r="A43" s="80"/>
      <c r="B43" s="202" t="s">
        <v>52</v>
      </c>
      <c r="C43" s="203"/>
      <c r="D43" s="203"/>
      <c r="E43" s="204"/>
      <c r="F43" s="96">
        <f>SUMIF(A39:A42,"=1",F39:F42)</f>
        <v>0</v>
      </c>
      <c r="G43" s="195">
        <f>SUMIF(A39:A42,"=1",G39:G42)</f>
        <v>0</v>
      </c>
      <c r="H43" s="195">
        <f>SUMIF(A39:A42,"=1",H39:H42)</f>
        <v>0</v>
      </c>
      <c r="I43" s="195">
        <f>SUMIF(A39:A42,"=1",I39:I42)</f>
        <v>0</v>
      </c>
      <c r="J43" s="97">
        <f>SUMIF(A39:A42,"=1",J39:J42)</f>
        <v>0</v>
      </c>
    </row>
    <row r="44" spans="1:10">
      <c r="G44" s="79"/>
      <c r="H44" s="79"/>
      <c r="I44" s="79"/>
      <c r="J44" s="79"/>
    </row>
    <row r="45" spans="1:10">
      <c r="G45" s="79"/>
      <c r="H45" s="79"/>
      <c r="I45" s="79"/>
      <c r="J45" s="79"/>
    </row>
    <row r="46" spans="1:10">
      <c r="G46" s="79"/>
      <c r="H46" s="79"/>
      <c r="I46" s="79"/>
      <c r="J46" s="79"/>
    </row>
    <row r="47" spans="1:10" ht="15.75">
      <c r="B47" s="104" t="s">
        <v>54</v>
      </c>
      <c r="G47" s="79"/>
      <c r="H47" s="79"/>
      <c r="I47" s="79"/>
      <c r="J47" s="79"/>
    </row>
    <row r="48" spans="1:10">
      <c r="G48" s="79"/>
      <c r="H48" s="79"/>
      <c r="I48" s="79"/>
      <c r="J48" s="79"/>
    </row>
    <row r="49" spans="1:10" ht="25.5" customHeight="1">
      <c r="A49" s="106"/>
      <c r="B49" s="109" t="s">
        <v>17</v>
      </c>
      <c r="C49" s="109" t="s">
        <v>5</v>
      </c>
      <c r="D49" s="110"/>
      <c r="E49" s="110"/>
      <c r="F49" s="111" t="s">
        <v>55</v>
      </c>
      <c r="G49" s="196"/>
      <c r="H49" s="196"/>
      <c r="I49" s="196" t="s">
        <v>29</v>
      </c>
      <c r="J49" s="196" t="s">
        <v>0</v>
      </c>
    </row>
    <row r="50" spans="1:10" ht="36.75" customHeight="1">
      <c r="A50" s="107"/>
      <c r="B50" s="112" t="s">
        <v>56</v>
      </c>
      <c r="C50" s="198" t="s">
        <v>57</v>
      </c>
      <c r="D50" s="199"/>
      <c r="E50" s="199"/>
      <c r="F50" s="118" t="s">
        <v>24</v>
      </c>
      <c r="G50" s="116"/>
      <c r="H50" s="116"/>
      <c r="I50" s="116">
        <f>'01 01 Pol'!G8</f>
        <v>0</v>
      </c>
      <c r="J50" s="116" t="str">
        <f>IF(I62=0,"",I50/I62*100)</f>
        <v/>
      </c>
    </row>
    <row r="51" spans="1:10" ht="36.75" customHeight="1">
      <c r="A51" s="107"/>
      <c r="B51" s="112" t="s">
        <v>58</v>
      </c>
      <c r="C51" s="198" t="s">
        <v>59</v>
      </c>
      <c r="D51" s="199"/>
      <c r="E51" s="199"/>
      <c r="F51" s="118" t="s">
        <v>24</v>
      </c>
      <c r="G51" s="116"/>
      <c r="H51" s="116"/>
      <c r="I51" s="116">
        <f>'01 01 Pol'!G15</f>
        <v>0</v>
      </c>
      <c r="J51" s="116" t="str">
        <f>IF(I62=0,"",I51/I62*100)</f>
        <v/>
      </c>
    </row>
    <row r="52" spans="1:10" ht="36.75" customHeight="1">
      <c r="A52" s="107"/>
      <c r="B52" s="112" t="s">
        <v>60</v>
      </c>
      <c r="C52" s="198" t="s">
        <v>61</v>
      </c>
      <c r="D52" s="199"/>
      <c r="E52" s="199"/>
      <c r="F52" s="118" t="s">
        <v>24</v>
      </c>
      <c r="G52" s="116"/>
      <c r="H52" s="116"/>
      <c r="I52" s="116">
        <f>'01 01 Pol'!G20</f>
        <v>0</v>
      </c>
      <c r="J52" s="116" t="str">
        <f>IF(I62=0,"",I52/I62*100)</f>
        <v/>
      </c>
    </row>
    <row r="53" spans="1:10" ht="36.75" customHeight="1">
      <c r="A53" s="107"/>
      <c r="B53" s="112" t="s">
        <v>62</v>
      </c>
      <c r="C53" s="198" t="s">
        <v>63</v>
      </c>
      <c r="D53" s="199"/>
      <c r="E53" s="199"/>
      <c r="F53" s="118" t="s">
        <v>24</v>
      </c>
      <c r="G53" s="116"/>
      <c r="H53" s="116"/>
      <c r="I53" s="116">
        <f>'01 01 Pol'!G23+'01 01 Pol'!G49</f>
        <v>0</v>
      </c>
      <c r="J53" s="116" t="str">
        <f>IF(I62=0,"",I53/I62*100)</f>
        <v/>
      </c>
    </row>
    <row r="54" spans="1:10" ht="36.75" customHeight="1">
      <c r="A54" s="107"/>
      <c r="B54" s="112" t="s">
        <v>64</v>
      </c>
      <c r="C54" s="198" t="s">
        <v>65</v>
      </c>
      <c r="D54" s="199"/>
      <c r="E54" s="199"/>
      <c r="F54" s="118" t="s">
        <v>24</v>
      </c>
      <c r="G54" s="116"/>
      <c r="H54" s="116"/>
      <c r="I54" s="116">
        <f>'01 01 Pol'!G28</f>
        <v>0</v>
      </c>
      <c r="J54" s="116" t="str">
        <f>IF(I62=0,"",I54/I62*100)</f>
        <v/>
      </c>
    </row>
    <row r="55" spans="1:10" ht="36.75" customHeight="1">
      <c r="A55" s="107"/>
      <c r="B55" s="112" t="s">
        <v>66</v>
      </c>
      <c r="C55" s="198" t="s">
        <v>67</v>
      </c>
      <c r="D55" s="199"/>
      <c r="E55" s="199"/>
      <c r="F55" s="118" t="s">
        <v>24</v>
      </c>
      <c r="G55" s="116"/>
      <c r="H55" s="116"/>
      <c r="I55" s="116">
        <f>'01 01 Pol'!G56</f>
        <v>0</v>
      </c>
      <c r="J55" s="116" t="str">
        <f>IF(I62=0,"",I55/I62*100)</f>
        <v/>
      </c>
    </row>
    <row r="56" spans="1:10" ht="36.75" customHeight="1">
      <c r="A56" s="107"/>
      <c r="B56" s="112" t="s">
        <v>68</v>
      </c>
      <c r="C56" s="198" t="s">
        <v>69</v>
      </c>
      <c r="D56" s="199"/>
      <c r="E56" s="199"/>
      <c r="F56" s="118" t="s">
        <v>25</v>
      </c>
      <c r="G56" s="116"/>
      <c r="H56" s="116"/>
      <c r="I56" s="116">
        <f>'01 01 Pol'!G59</f>
        <v>0</v>
      </c>
      <c r="J56" s="116" t="str">
        <f>IF(I62=0,"",I56/I62*100)</f>
        <v/>
      </c>
    </row>
    <row r="57" spans="1:10" ht="36.75" customHeight="1">
      <c r="A57" s="107"/>
      <c r="B57" s="112" t="s">
        <v>70</v>
      </c>
      <c r="C57" s="198" t="s">
        <v>71</v>
      </c>
      <c r="D57" s="199"/>
      <c r="E57" s="199"/>
      <c r="F57" s="118" t="s">
        <v>25</v>
      </c>
      <c r="G57" s="116"/>
      <c r="H57" s="116"/>
      <c r="I57" s="116">
        <f>'01 01 Pol'!G123</f>
        <v>0</v>
      </c>
      <c r="J57" s="116" t="str">
        <f>IF(I62=0,"",I57/I62*100)</f>
        <v/>
      </c>
    </row>
    <row r="58" spans="1:10" ht="36.75" customHeight="1">
      <c r="A58" s="107"/>
      <c r="B58" s="112" t="s">
        <v>72</v>
      </c>
      <c r="C58" s="198" t="s">
        <v>73</v>
      </c>
      <c r="D58" s="199"/>
      <c r="E58" s="199"/>
      <c r="F58" s="118" t="s">
        <v>25</v>
      </c>
      <c r="G58" s="116"/>
      <c r="H58" s="116"/>
      <c r="I58" s="116">
        <f>'01 01 Pol'!G128</f>
        <v>0</v>
      </c>
      <c r="J58" s="116" t="str">
        <f>IF(I62=0,"",I58/I62*100)</f>
        <v/>
      </c>
    </row>
    <row r="59" spans="1:10" ht="36.75" customHeight="1">
      <c r="A59" s="107"/>
      <c r="B59" s="112" t="s">
        <v>74</v>
      </c>
      <c r="C59" s="198" t="s">
        <v>75</v>
      </c>
      <c r="D59" s="199"/>
      <c r="E59" s="199"/>
      <c r="F59" s="118" t="s">
        <v>25</v>
      </c>
      <c r="G59" s="116"/>
      <c r="H59" s="116"/>
      <c r="I59" s="116">
        <f>'01 01 Pol'!G149</f>
        <v>0</v>
      </c>
      <c r="J59" s="116" t="str">
        <f>IF(I62=0,"",I59/I62*100)</f>
        <v/>
      </c>
    </row>
    <row r="60" spans="1:10" ht="36.75" customHeight="1">
      <c r="A60" s="107"/>
      <c r="B60" s="112" t="s">
        <v>76</v>
      </c>
      <c r="C60" s="198" t="s">
        <v>77</v>
      </c>
      <c r="D60" s="199"/>
      <c r="E60" s="199"/>
      <c r="F60" s="118" t="s">
        <v>25</v>
      </c>
      <c r="G60" s="116"/>
      <c r="H60" s="116"/>
      <c r="I60" s="116">
        <f>'01 01 Pol'!G179</f>
        <v>0</v>
      </c>
      <c r="J60" s="116" t="str">
        <f>IF(I62=0,"",I60/I62*100)</f>
        <v/>
      </c>
    </row>
    <row r="61" spans="1:10" ht="36.75" customHeight="1">
      <c r="A61" s="107"/>
      <c r="B61" s="112" t="s">
        <v>78</v>
      </c>
      <c r="C61" s="198" t="s">
        <v>79</v>
      </c>
      <c r="D61" s="199"/>
      <c r="E61" s="199"/>
      <c r="F61" s="118" t="s">
        <v>80</v>
      </c>
      <c r="G61" s="116"/>
      <c r="H61" s="116"/>
      <c r="I61" s="116">
        <f>'01 01 Pol'!G197</f>
        <v>0</v>
      </c>
      <c r="J61" s="116" t="str">
        <f>IF(I62=0,"",I61/I62*100)</f>
        <v/>
      </c>
    </row>
    <row r="62" spans="1:10" ht="25.5" customHeight="1">
      <c r="A62" s="108"/>
      <c r="B62" s="113" t="s">
        <v>1</v>
      </c>
      <c r="C62" s="114"/>
      <c r="D62" s="115"/>
      <c r="E62" s="115"/>
      <c r="F62" s="119"/>
      <c r="G62" s="117"/>
      <c r="H62" s="117"/>
      <c r="I62" s="117">
        <f>SUM(I50:I61)</f>
        <v>0</v>
      </c>
      <c r="J62" s="117">
        <f>SUM(J50:J61)</f>
        <v>0</v>
      </c>
    </row>
    <row r="63" spans="1:10">
      <c r="F63" s="78"/>
      <c r="G63" s="78"/>
      <c r="H63" s="78"/>
      <c r="I63" s="78"/>
      <c r="J63" s="79"/>
    </row>
    <row r="64" spans="1:10">
      <c r="F64" s="78"/>
      <c r="G64" s="78"/>
      <c r="H64" s="78"/>
      <c r="I64" s="78"/>
      <c r="J64" s="79"/>
    </row>
    <row r="65" spans="6:10">
      <c r="F65" s="78"/>
      <c r="G65" s="78"/>
      <c r="H65" s="78"/>
      <c r="I65" s="78"/>
      <c r="J65" s="79"/>
    </row>
  </sheetData>
  <sheetProtection algorithmName="SHA-512" hashValue="vXla81Q9ItOUoqbq9/HXTqWPdP29BgVysgg++8da/o68ObXs287mxCUronEfnJ7s8ehLouXqjky+w+PaLRpKxg==" saltValue="jrkUlwvw+wx7SbRqS0mqp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>
      <c r="A2" s="41" t="s">
        <v>7</v>
      </c>
      <c r="B2" s="40"/>
      <c r="C2" s="255"/>
      <c r="D2" s="255"/>
      <c r="E2" s="255"/>
      <c r="F2" s="255"/>
      <c r="G2" s="256"/>
    </row>
    <row r="3" spans="1:7" ht="24.95" customHeight="1">
      <c r="A3" s="41" t="s">
        <v>8</v>
      </c>
      <c r="B3" s="40"/>
      <c r="C3" s="255"/>
      <c r="D3" s="255"/>
      <c r="E3" s="255"/>
      <c r="F3" s="255"/>
      <c r="G3" s="256"/>
    </row>
    <row r="4" spans="1:7" ht="24.95" customHeight="1">
      <c r="A4" s="41" t="s">
        <v>9</v>
      </c>
      <c r="B4" s="40"/>
      <c r="C4" s="255"/>
      <c r="D4" s="255"/>
      <c r="E4" s="255"/>
      <c r="F4" s="255"/>
      <c r="G4" s="256"/>
    </row>
    <row r="5" spans="1:7">
      <c r="B5" s="4"/>
      <c r="C5" s="5"/>
      <c r="D5" s="6"/>
    </row>
  </sheetData>
  <sheetProtection algorithmName="SHA-512" hashValue="helGy+CmI52zi+TMh4l2n796s17hWU8rhE7RyyQFQE5peLXy9HnMj/IlYZfAYN3RqLSE1bOLLB+GCZgXRezTFw==" saltValue="2C7P8u6zmp1WzHhJQ2w9n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14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05" customWidth="1"/>
    <col min="3" max="3" width="63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61" t="s">
        <v>83</v>
      </c>
      <c r="B1" s="261"/>
      <c r="C1" s="261"/>
      <c r="D1" s="261"/>
      <c r="E1" s="261"/>
      <c r="F1" s="261"/>
      <c r="G1" s="261"/>
      <c r="AG1" t="s">
        <v>84</v>
      </c>
    </row>
    <row r="2" spans="1:60" ht="24.95" customHeight="1">
      <c r="A2" s="121" t="s">
        <v>7</v>
      </c>
      <c r="B2" s="40" t="s">
        <v>48</v>
      </c>
      <c r="C2" s="262" t="s">
        <v>49</v>
      </c>
      <c r="D2" s="263"/>
      <c r="E2" s="263"/>
      <c r="F2" s="263"/>
      <c r="G2" s="264"/>
      <c r="AG2" t="s">
        <v>85</v>
      </c>
    </row>
    <row r="3" spans="1:60" ht="24.95" customHeight="1">
      <c r="A3" s="121" t="s">
        <v>8</v>
      </c>
      <c r="B3" s="40" t="s">
        <v>43</v>
      </c>
      <c r="C3" s="262" t="s">
        <v>45</v>
      </c>
      <c r="D3" s="263"/>
      <c r="E3" s="263"/>
      <c r="F3" s="263"/>
      <c r="G3" s="264"/>
      <c r="AC3" s="105" t="s">
        <v>85</v>
      </c>
      <c r="AG3" t="s">
        <v>86</v>
      </c>
    </row>
    <row r="4" spans="1:60" ht="24.95" customHeight="1">
      <c r="A4" s="122" t="s">
        <v>9</v>
      </c>
      <c r="B4" s="123" t="s">
        <v>43</v>
      </c>
      <c r="C4" s="265" t="s">
        <v>44</v>
      </c>
      <c r="D4" s="266"/>
      <c r="E4" s="266"/>
      <c r="F4" s="266"/>
      <c r="G4" s="267"/>
      <c r="AG4" t="s">
        <v>87</v>
      </c>
    </row>
    <row r="5" spans="1:60">
      <c r="D5" s="9"/>
    </row>
    <row r="6" spans="1:60" ht="38.25">
      <c r="A6" s="125" t="s">
        <v>88</v>
      </c>
      <c r="B6" s="127" t="s">
        <v>89</v>
      </c>
      <c r="C6" s="127" t="s">
        <v>90</v>
      </c>
      <c r="D6" s="126" t="s">
        <v>91</v>
      </c>
      <c r="E6" s="125" t="s">
        <v>92</v>
      </c>
      <c r="F6" s="124" t="s">
        <v>93</v>
      </c>
      <c r="G6" s="125" t="s">
        <v>29</v>
      </c>
      <c r="H6" s="128" t="s">
        <v>30</v>
      </c>
      <c r="I6" s="128" t="s">
        <v>94</v>
      </c>
      <c r="J6" s="128" t="s">
        <v>31</v>
      </c>
      <c r="K6" s="128" t="s">
        <v>95</v>
      </c>
      <c r="L6" s="128" t="s">
        <v>96</v>
      </c>
      <c r="M6" s="128" t="s">
        <v>97</v>
      </c>
      <c r="N6" s="128" t="s">
        <v>98</v>
      </c>
      <c r="O6" s="128" t="s">
        <v>99</v>
      </c>
      <c r="P6" s="128" t="s">
        <v>100</v>
      </c>
      <c r="Q6" s="128" t="s">
        <v>101</v>
      </c>
      <c r="R6" s="128" t="s">
        <v>102</v>
      </c>
      <c r="S6" s="128" t="s">
        <v>103</v>
      </c>
      <c r="T6" s="128" t="s">
        <v>104</v>
      </c>
      <c r="U6" s="128" t="s">
        <v>105</v>
      </c>
      <c r="V6" s="128" t="s">
        <v>106</v>
      </c>
      <c r="W6" s="128" t="s">
        <v>107</v>
      </c>
      <c r="X6" s="128" t="s">
        <v>108</v>
      </c>
    </row>
    <row r="7" spans="1:60" hidden="1">
      <c r="A7" s="3"/>
      <c r="B7" s="4"/>
      <c r="C7" s="4"/>
      <c r="D7" s="6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1:60">
      <c r="A8" s="144" t="s">
        <v>109</v>
      </c>
      <c r="B8" s="145" t="s">
        <v>56</v>
      </c>
      <c r="C8" s="167" t="s">
        <v>57</v>
      </c>
      <c r="D8" s="146"/>
      <c r="E8" s="147"/>
      <c r="F8" s="148"/>
      <c r="G8" s="148">
        <f>SUMIF(AG9:AG14,"&lt;&gt;NOR",G9:G14)</f>
        <v>0</v>
      </c>
      <c r="H8" s="148"/>
      <c r="I8" s="148">
        <f>SUM(I9:I14)</f>
        <v>0</v>
      </c>
      <c r="J8" s="148"/>
      <c r="K8" s="148">
        <f>SUM(K9:K14)</f>
        <v>0</v>
      </c>
      <c r="L8" s="148"/>
      <c r="M8" s="148">
        <f>SUM(M9:M14)</f>
        <v>0</v>
      </c>
      <c r="N8" s="148"/>
      <c r="O8" s="148">
        <f>SUM(O9:O14)</f>
        <v>0</v>
      </c>
      <c r="P8" s="148"/>
      <c r="Q8" s="148">
        <f>SUM(Q9:Q14)</f>
        <v>0</v>
      </c>
      <c r="R8" s="148"/>
      <c r="S8" s="148"/>
      <c r="T8" s="149"/>
      <c r="U8" s="143"/>
      <c r="V8" s="143">
        <f>SUM(V9:V14)</f>
        <v>0</v>
      </c>
      <c r="W8" s="143"/>
      <c r="X8" s="143"/>
      <c r="AG8" t="s">
        <v>110</v>
      </c>
    </row>
    <row r="9" spans="1:60" outlineLevel="1">
      <c r="A9" s="150">
        <v>1</v>
      </c>
      <c r="B9" s="151" t="s">
        <v>111</v>
      </c>
      <c r="C9" s="168" t="s">
        <v>112</v>
      </c>
      <c r="D9" s="152" t="s">
        <v>113</v>
      </c>
      <c r="E9" s="153">
        <v>1</v>
      </c>
      <c r="F9" s="154"/>
      <c r="G9" s="155">
        <f>ROUND(E9*F9,2)</f>
        <v>0</v>
      </c>
      <c r="H9" s="154"/>
      <c r="I9" s="155">
        <f>ROUND(E9*H9,2)</f>
        <v>0</v>
      </c>
      <c r="J9" s="154"/>
      <c r="K9" s="155">
        <f>ROUND(E9*J9,2)</f>
        <v>0</v>
      </c>
      <c r="L9" s="155">
        <v>21</v>
      </c>
      <c r="M9" s="155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5"/>
      <c r="S9" s="155" t="s">
        <v>114</v>
      </c>
      <c r="T9" s="156" t="s">
        <v>115</v>
      </c>
      <c r="U9" s="139">
        <v>0</v>
      </c>
      <c r="V9" s="139">
        <f>ROUND(E9*U9,2)</f>
        <v>0</v>
      </c>
      <c r="W9" s="139"/>
      <c r="X9" s="139" t="s">
        <v>116</v>
      </c>
      <c r="Y9" s="129"/>
      <c r="Z9" s="129"/>
      <c r="AA9" s="129"/>
      <c r="AB9" s="129"/>
      <c r="AC9" s="129"/>
      <c r="AD9" s="129"/>
      <c r="AE9" s="129"/>
      <c r="AF9" s="129"/>
      <c r="AG9" s="129" t="s">
        <v>117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</row>
    <row r="10" spans="1:60" outlineLevel="1">
      <c r="A10" s="136"/>
      <c r="B10" s="137"/>
      <c r="C10" s="169" t="s">
        <v>118</v>
      </c>
      <c r="D10" s="141"/>
      <c r="E10" s="142">
        <v>1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29"/>
      <c r="Z10" s="129"/>
      <c r="AA10" s="129"/>
      <c r="AB10" s="129"/>
      <c r="AC10" s="129"/>
      <c r="AD10" s="129"/>
      <c r="AE10" s="129"/>
      <c r="AF10" s="129"/>
      <c r="AG10" s="129" t="s">
        <v>119</v>
      </c>
      <c r="AH10" s="129">
        <v>0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0" outlineLevel="1">
      <c r="A11" s="150">
        <v>2</v>
      </c>
      <c r="B11" s="151" t="s">
        <v>120</v>
      </c>
      <c r="C11" s="168" t="s">
        <v>121</v>
      </c>
      <c r="D11" s="152" t="s">
        <v>113</v>
      </c>
      <c r="E11" s="153">
        <v>1</v>
      </c>
      <c r="F11" s="154"/>
      <c r="G11" s="155">
        <f>ROUND(E11*F11,2)</f>
        <v>0</v>
      </c>
      <c r="H11" s="154"/>
      <c r="I11" s="155">
        <f>ROUND(E11*H11,2)</f>
        <v>0</v>
      </c>
      <c r="J11" s="154"/>
      <c r="K11" s="155">
        <f>ROUND(E11*J11,2)</f>
        <v>0</v>
      </c>
      <c r="L11" s="155">
        <v>21</v>
      </c>
      <c r="M11" s="155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5"/>
      <c r="S11" s="155" t="s">
        <v>114</v>
      </c>
      <c r="T11" s="156" t="s">
        <v>115</v>
      </c>
      <c r="U11" s="139">
        <v>0</v>
      </c>
      <c r="V11" s="139">
        <f>ROUND(E11*U11,2)</f>
        <v>0</v>
      </c>
      <c r="W11" s="139"/>
      <c r="X11" s="139" t="s">
        <v>116</v>
      </c>
      <c r="Y11" s="129"/>
      <c r="Z11" s="129"/>
      <c r="AA11" s="129"/>
      <c r="AB11" s="129"/>
      <c r="AC11" s="129"/>
      <c r="AD11" s="129"/>
      <c r="AE11" s="129"/>
      <c r="AF11" s="129"/>
      <c r="AG11" s="129" t="s">
        <v>117</v>
      </c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</row>
    <row r="12" spans="1:60" outlineLevel="1">
      <c r="A12" s="136"/>
      <c r="B12" s="137"/>
      <c r="C12" s="169" t="s">
        <v>118</v>
      </c>
      <c r="D12" s="141"/>
      <c r="E12" s="142">
        <v>1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29"/>
      <c r="Z12" s="129"/>
      <c r="AA12" s="129"/>
      <c r="AB12" s="129"/>
      <c r="AC12" s="129"/>
      <c r="AD12" s="129"/>
      <c r="AE12" s="129"/>
      <c r="AF12" s="129"/>
      <c r="AG12" s="129" t="s">
        <v>119</v>
      </c>
      <c r="AH12" s="129">
        <v>0</v>
      </c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</row>
    <row r="13" spans="1:60" outlineLevel="1">
      <c r="A13" s="150">
        <v>3</v>
      </c>
      <c r="B13" s="151" t="s">
        <v>122</v>
      </c>
      <c r="C13" s="168" t="s">
        <v>123</v>
      </c>
      <c r="D13" s="152" t="s">
        <v>113</v>
      </c>
      <c r="E13" s="153">
        <v>1</v>
      </c>
      <c r="F13" s="154"/>
      <c r="G13" s="155">
        <f>ROUND(E13*F13,2)</f>
        <v>0</v>
      </c>
      <c r="H13" s="154"/>
      <c r="I13" s="155">
        <f>ROUND(E13*H13,2)</f>
        <v>0</v>
      </c>
      <c r="J13" s="154"/>
      <c r="K13" s="155">
        <f>ROUND(E13*J13,2)</f>
        <v>0</v>
      </c>
      <c r="L13" s="155">
        <v>21</v>
      </c>
      <c r="M13" s="155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5"/>
      <c r="S13" s="155" t="s">
        <v>114</v>
      </c>
      <c r="T13" s="156" t="s">
        <v>115</v>
      </c>
      <c r="U13" s="139">
        <v>0</v>
      </c>
      <c r="V13" s="139">
        <f>ROUND(E13*U13,2)</f>
        <v>0</v>
      </c>
      <c r="W13" s="139"/>
      <c r="X13" s="139" t="s">
        <v>116</v>
      </c>
      <c r="Y13" s="129"/>
      <c r="Z13" s="129"/>
      <c r="AA13" s="129"/>
      <c r="AB13" s="129"/>
      <c r="AC13" s="129"/>
      <c r="AD13" s="129"/>
      <c r="AE13" s="129"/>
      <c r="AF13" s="129"/>
      <c r="AG13" s="129" t="s">
        <v>117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</row>
    <row r="14" spans="1:60" outlineLevel="1">
      <c r="A14" s="136"/>
      <c r="B14" s="137"/>
      <c r="C14" s="169" t="s">
        <v>118</v>
      </c>
      <c r="D14" s="141"/>
      <c r="E14" s="142">
        <v>1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29"/>
      <c r="Z14" s="129"/>
      <c r="AA14" s="129"/>
      <c r="AB14" s="129"/>
      <c r="AC14" s="129"/>
      <c r="AD14" s="129"/>
      <c r="AE14" s="129"/>
      <c r="AF14" s="129"/>
      <c r="AG14" s="129" t="s">
        <v>119</v>
      </c>
      <c r="AH14" s="129">
        <v>0</v>
      </c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</row>
    <row r="15" spans="1:60">
      <c r="A15" s="144" t="s">
        <v>109</v>
      </c>
      <c r="B15" s="145" t="s">
        <v>58</v>
      </c>
      <c r="C15" s="167" t="s">
        <v>59</v>
      </c>
      <c r="D15" s="146"/>
      <c r="E15" s="147"/>
      <c r="F15" s="148"/>
      <c r="G15" s="148">
        <f>SUMIF(AG16:AG19,"&lt;&gt;NOR",G16:G19)</f>
        <v>0</v>
      </c>
      <c r="H15" s="148"/>
      <c r="I15" s="148">
        <f>SUM(I16:I19)</f>
        <v>0</v>
      </c>
      <c r="J15" s="148"/>
      <c r="K15" s="148">
        <f>SUM(K16:K19)</f>
        <v>0</v>
      </c>
      <c r="L15" s="148"/>
      <c r="M15" s="148">
        <f>SUM(M16:M19)</f>
        <v>0</v>
      </c>
      <c r="N15" s="148"/>
      <c r="O15" s="148">
        <f>SUM(O16:O19)</f>
        <v>40.659999999999997</v>
      </c>
      <c r="P15" s="148"/>
      <c r="Q15" s="148">
        <f>SUM(Q16:Q19)</f>
        <v>0</v>
      </c>
      <c r="R15" s="148"/>
      <c r="S15" s="148"/>
      <c r="T15" s="149"/>
      <c r="U15" s="143"/>
      <c r="V15" s="143">
        <f>SUM(V16:V19)</f>
        <v>41.54</v>
      </c>
      <c r="W15" s="143"/>
      <c r="X15" s="143"/>
      <c r="AG15" t="s">
        <v>110</v>
      </c>
    </row>
    <row r="16" spans="1:60" ht="22.5" outlineLevel="1">
      <c r="A16" s="150">
        <v>4</v>
      </c>
      <c r="B16" s="151" t="s">
        <v>124</v>
      </c>
      <c r="C16" s="168" t="s">
        <v>125</v>
      </c>
      <c r="D16" s="152" t="s">
        <v>126</v>
      </c>
      <c r="E16" s="153">
        <v>16.100000000000001</v>
      </c>
      <c r="F16" s="154"/>
      <c r="G16" s="155">
        <f>ROUND(E16*F16,2)</f>
        <v>0</v>
      </c>
      <c r="H16" s="154"/>
      <c r="I16" s="155">
        <f>ROUND(E16*H16,2)</f>
        <v>0</v>
      </c>
      <c r="J16" s="154"/>
      <c r="K16" s="155">
        <f>ROUND(E16*J16,2)</f>
        <v>0</v>
      </c>
      <c r="L16" s="155">
        <v>21</v>
      </c>
      <c r="M16" s="155">
        <f>G16*(1+L16/100)</f>
        <v>0</v>
      </c>
      <c r="N16" s="155">
        <v>2.5255999999999998</v>
      </c>
      <c r="O16" s="155">
        <f>ROUND(E16*N16,2)</f>
        <v>40.659999999999997</v>
      </c>
      <c r="P16" s="155">
        <v>0</v>
      </c>
      <c r="Q16" s="155">
        <f>ROUND(E16*P16,2)</f>
        <v>0</v>
      </c>
      <c r="R16" s="155" t="s">
        <v>127</v>
      </c>
      <c r="S16" s="155" t="s">
        <v>128</v>
      </c>
      <c r="T16" s="156" t="s">
        <v>128</v>
      </c>
      <c r="U16" s="139">
        <v>2.58</v>
      </c>
      <c r="V16" s="139">
        <f>ROUND(E16*U16,2)</f>
        <v>41.54</v>
      </c>
      <c r="W16" s="139"/>
      <c r="X16" s="139" t="s">
        <v>116</v>
      </c>
      <c r="Y16" s="129"/>
      <c r="Z16" s="129"/>
      <c r="AA16" s="129"/>
      <c r="AB16" s="129"/>
      <c r="AC16" s="129"/>
      <c r="AD16" s="129"/>
      <c r="AE16" s="129"/>
      <c r="AF16" s="129"/>
      <c r="AG16" s="129" t="s">
        <v>117</v>
      </c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</row>
    <row r="17" spans="1:60" ht="22.5" outlineLevel="1">
      <c r="A17" s="136"/>
      <c r="B17" s="137"/>
      <c r="C17" s="257" t="s">
        <v>129</v>
      </c>
      <c r="D17" s="258"/>
      <c r="E17" s="258"/>
      <c r="F17" s="258"/>
      <c r="G17" s="258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29"/>
      <c r="Z17" s="129"/>
      <c r="AA17" s="129"/>
      <c r="AB17" s="129"/>
      <c r="AC17" s="129"/>
      <c r="AD17" s="129"/>
      <c r="AE17" s="129"/>
      <c r="AF17" s="129"/>
      <c r="AG17" s="129" t="s">
        <v>130</v>
      </c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57" t="str">
        <f>C17</f>
        <v>hlazená dřevěným hladítkem, s vytvořením dilatačních spár v mazanině uložením dočasného dilatačního profilu, s odstraněním dočasného profilu. Bez zaplnění spáry trvalým materiálem (634 60).</v>
      </c>
      <c r="BB17" s="129"/>
      <c r="BC17" s="129"/>
      <c r="BD17" s="129"/>
      <c r="BE17" s="129"/>
      <c r="BF17" s="129"/>
      <c r="BG17" s="129"/>
      <c r="BH17" s="129"/>
    </row>
    <row r="18" spans="1:60" outlineLevel="1">
      <c r="A18" s="136"/>
      <c r="B18" s="137"/>
      <c r="C18" s="169" t="s">
        <v>131</v>
      </c>
      <c r="D18" s="141"/>
      <c r="E18" s="142">
        <v>16.065000000000001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29"/>
      <c r="Z18" s="129"/>
      <c r="AA18" s="129"/>
      <c r="AB18" s="129"/>
      <c r="AC18" s="129"/>
      <c r="AD18" s="129"/>
      <c r="AE18" s="129"/>
      <c r="AF18" s="129"/>
      <c r="AG18" s="129" t="s">
        <v>119</v>
      </c>
      <c r="AH18" s="129">
        <v>0</v>
      </c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</row>
    <row r="19" spans="1:60" outlineLevel="1">
      <c r="A19" s="136"/>
      <c r="B19" s="137"/>
      <c r="C19" s="169" t="s">
        <v>132</v>
      </c>
      <c r="D19" s="141"/>
      <c r="E19" s="142">
        <v>3.5000000000000003E-2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29"/>
      <c r="Z19" s="129"/>
      <c r="AA19" s="129"/>
      <c r="AB19" s="129"/>
      <c r="AC19" s="129"/>
      <c r="AD19" s="129"/>
      <c r="AE19" s="129"/>
      <c r="AF19" s="129"/>
      <c r="AG19" s="129" t="s">
        <v>119</v>
      </c>
      <c r="AH19" s="129">
        <v>0</v>
      </c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</row>
    <row r="20" spans="1:60">
      <c r="A20" s="144" t="s">
        <v>109</v>
      </c>
      <c r="B20" s="145" t="s">
        <v>60</v>
      </c>
      <c r="C20" s="167" t="s">
        <v>61</v>
      </c>
      <c r="D20" s="146"/>
      <c r="E20" s="147"/>
      <c r="F20" s="148"/>
      <c r="G20" s="148">
        <f>SUMIF(AG21:AG22,"&lt;&gt;NOR",G21:G22)</f>
        <v>0</v>
      </c>
      <c r="H20" s="148"/>
      <c r="I20" s="148">
        <f>SUM(I21:I22)</f>
        <v>0</v>
      </c>
      <c r="J20" s="148"/>
      <c r="K20" s="148">
        <f>SUM(K21:K22)</f>
        <v>0</v>
      </c>
      <c r="L20" s="148"/>
      <c r="M20" s="148">
        <f>SUM(M21:M22)</f>
        <v>0</v>
      </c>
      <c r="N20" s="148"/>
      <c r="O20" s="148">
        <f>SUM(O21:O22)</f>
        <v>0.24</v>
      </c>
      <c r="P20" s="148"/>
      <c r="Q20" s="148">
        <f>SUM(Q21:Q22)</f>
        <v>0</v>
      </c>
      <c r="R20" s="148"/>
      <c r="S20" s="148"/>
      <c r="T20" s="149"/>
      <c r="U20" s="143"/>
      <c r="V20" s="143">
        <f>SUM(V21:V22)</f>
        <v>10.4</v>
      </c>
      <c r="W20" s="143"/>
      <c r="X20" s="143"/>
      <c r="AG20" t="s">
        <v>110</v>
      </c>
    </row>
    <row r="21" spans="1:60" outlineLevel="1">
      <c r="A21" s="150">
        <v>5</v>
      </c>
      <c r="B21" s="151" t="s">
        <v>133</v>
      </c>
      <c r="C21" s="168" t="s">
        <v>134</v>
      </c>
      <c r="D21" s="152" t="s">
        <v>135</v>
      </c>
      <c r="E21" s="153">
        <v>40</v>
      </c>
      <c r="F21" s="154"/>
      <c r="G21" s="155">
        <f>ROUND(E21*F21,2)</f>
        <v>0</v>
      </c>
      <c r="H21" s="154"/>
      <c r="I21" s="155">
        <f>ROUND(E21*H21,2)</f>
        <v>0</v>
      </c>
      <c r="J21" s="154"/>
      <c r="K21" s="155">
        <f>ROUND(E21*J21,2)</f>
        <v>0</v>
      </c>
      <c r="L21" s="155">
        <v>21</v>
      </c>
      <c r="M21" s="155">
        <f>G21*(1+L21/100)</f>
        <v>0</v>
      </c>
      <c r="N21" s="155">
        <v>5.9199999999999999E-3</v>
      </c>
      <c r="O21" s="155">
        <f>ROUND(E21*N21,2)</f>
        <v>0.24</v>
      </c>
      <c r="P21" s="155">
        <v>0</v>
      </c>
      <c r="Q21" s="155">
        <f>ROUND(E21*P21,2)</f>
        <v>0</v>
      </c>
      <c r="R21" s="155" t="s">
        <v>136</v>
      </c>
      <c r="S21" s="155" t="s">
        <v>128</v>
      </c>
      <c r="T21" s="156" t="s">
        <v>128</v>
      </c>
      <c r="U21" s="139">
        <v>0.26</v>
      </c>
      <c r="V21" s="139">
        <f>ROUND(E21*U21,2)</f>
        <v>10.4</v>
      </c>
      <c r="W21" s="139"/>
      <c r="X21" s="139" t="s">
        <v>116</v>
      </c>
      <c r="Y21" s="129"/>
      <c r="Z21" s="129"/>
      <c r="AA21" s="129"/>
      <c r="AB21" s="129"/>
      <c r="AC21" s="129"/>
      <c r="AD21" s="129"/>
      <c r="AE21" s="129"/>
      <c r="AF21" s="129"/>
      <c r="AG21" s="129" t="s">
        <v>117</v>
      </c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</row>
    <row r="22" spans="1:60" outlineLevel="1">
      <c r="A22" s="136"/>
      <c r="B22" s="137"/>
      <c r="C22" s="169" t="s">
        <v>137</v>
      </c>
      <c r="D22" s="141"/>
      <c r="E22" s="142">
        <v>40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29"/>
      <c r="Z22" s="129"/>
      <c r="AA22" s="129"/>
      <c r="AB22" s="129"/>
      <c r="AC22" s="129"/>
      <c r="AD22" s="129"/>
      <c r="AE22" s="129"/>
      <c r="AF22" s="129"/>
      <c r="AG22" s="129" t="s">
        <v>119</v>
      </c>
      <c r="AH22" s="129">
        <v>0</v>
      </c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</row>
    <row r="23" spans="1:60">
      <c r="A23" s="144" t="s">
        <v>109</v>
      </c>
      <c r="B23" s="145" t="s">
        <v>62</v>
      </c>
      <c r="C23" s="167" t="s">
        <v>63</v>
      </c>
      <c r="D23" s="146"/>
      <c r="E23" s="147"/>
      <c r="F23" s="148"/>
      <c r="G23" s="148">
        <f>SUMIF(AG24:AG27,"&lt;&gt;NOR",G24:G27)</f>
        <v>0</v>
      </c>
      <c r="H23" s="148"/>
      <c r="I23" s="148">
        <f>SUM(I24:I27)</f>
        <v>0</v>
      </c>
      <c r="J23" s="148"/>
      <c r="K23" s="148">
        <f>SUM(K24:K27)</f>
        <v>0</v>
      </c>
      <c r="L23" s="148"/>
      <c r="M23" s="148">
        <f>SUM(M24:M27)</f>
        <v>0</v>
      </c>
      <c r="N23" s="148"/>
      <c r="O23" s="148">
        <f>SUM(O24:O27)</f>
        <v>0.01</v>
      </c>
      <c r="P23" s="148"/>
      <c r="Q23" s="148">
        <f>SUM(Q24:Q27)</f>
        <v>0</v>
      </c>
      <c r="R23" s="148"/>
      <c r="S23" s="148"/>
      <c r="T23" s="149"/>
      <c r="U23" s="143"/>
      <c r="V23" s="143">
        <f>SUM(V24:V27)</f>
        <v>52.36</v>
      </c>
      <c r="W23" s="143"/>
      <c r="X23" s="143"/>
      <c r="AG23" t="s">
        <v>110</v>
      </c>
    </row>
    <row r="24" spans="1:60" outlineLevel="1">
      <c r="A24" s="150">
        <v>6</v>
      </c>
      <c r="B24" s="151" t="s">
        <v>138</v>
      </c>
      <c r="C24" s="168" t="s">
        <v>139</v>
      </c>
      <c r="D24" s="152" t="s">
        <v>135</v>
      </c>
      <c r="E24" s="153">
        <v>170</v>
      </c>
      <c r="F24" s="154"/>
      <c r="G24" s="155">
        <f>ROUND(E24*F24,2)</f>
        <v>0</v>
      </c>
      <c r="H24" s="154"/>
      <c r="I24" s="155">
        <f>ROUND(E24*H24,2)</f>
        <v>0</v>
      </c>
      <c r="J24" s="154"/>
      <c r="K24" s="155">
        <f>ROUND(E24*J24,2)</f>
        <v>0</v>
      </c>
      <c r="L24" s="155">
        <v>21</v>
      </c>
      <c r="M24" s="155">
        <f>G24*(1+L24/100)</f>
        <v>0</v>
      </c>
      <c r="N24" s="155">
        <v>4.0000000000000003E-5</v>
      </c>
      <c r="O24" s="155">
        <f>ROUND(E24*N24,2)</f>
        <v>0.01</v>
      </c>
      <c r="P24" s="155">
        <v>0</v>
      </c>
      <c r="Q24" s="155">
        <f>ROUND(E24*P24,2)</f>
        <v>0</v>
      </c>
      <c r="R24" s="155" t="s">
        <v>127</v>
      </c>
      <c r="S24" s="155" t="s">
        <v>128</v>
      </c>
      <c r="T24" s="156" t="s">
        <v>128</v>
      </c>
      <c r="U24" s="139">
        <v>0.308</v>
      </c>
      <c r="V24" s="139">
        <f>ROUND(E24*U24,2)</f>
        <v>52.36</v>
      </c>
      <c r="W24" s="139"/>
      <c r="X24" s="139" t="s">
        <v>116</v>
      </c>
      <c r="Y24" s="129"/>
      <c r="Z24" s="129"/>
      <c r="AA24" s="129"/>
      <c r="AB24" s="129"/>
      <c r="AC24" s="129"/>
      <c r="AD24" s="129"/>
      <c r="AE24" s="129"/>
      <c r="AF24" s="129"/>
      <c r="AG24" s="129" t="s">
        <v>117</v>
      </c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</row>
    <row r="25" spans="1:60" outlineLevel="1">
      <c r="A25" s="136"/>
      <c r="B25" s="137"/>
      <c r="C25" s="169" t="s">
        <v>140</v>
      </c>
      <c r="D25" s="141"/>
      <c r="E25" s="142">
        <v>10.5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29"/>
      <c r="Z25" s="129"/>
      <c r="AA25" s="129"/>
      <c r="AB25" s="129"/>
      <c r="AC25" s="129"/>
      <c r="AD25" s="129"/>
      <c r="AE25" s="129"/>
      <c r="AF25" s="129"/>
      <c r="AG25" s="129" t="s">
        <v>119</v>
      </c>
      <c r="AH25" s="129">
        <v>0</v>
      </c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</row>
    <row r="26" spans="1:60" outlineLevel="1">
      <c r="A26" s="136"/>
      <c r="B26" s="137"/>
      <c r="C26" s="169" t="s">
        <v>141</v>
      </c>
      <c r="D26" s="141"/>
      <c r="E26" s="142">
        <v>9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29"/>
      <c r="Z26" s="129"/>
      <c r="AA26" s="129"/>
      <c r="AB26" s="129"/>
      <c r="AC26" s="129"/>
      <c r="AD26" s="129"/>
      <c r="AE26" s="129"/>
      <c r="AF26" s="129"/>
      <c r="AG26" s="129" t="s">
        <v>119</v>
      </c>
      <c r="AH26" s="129">
        <v>0</v>
      </c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</row>
    <row r="27" spans="1:60" outlineLevel="1">
      <c r="A27" s="136"/>
      <c r="B27" s="137"/>
      <c r="C27" s="169" t="s">
        <v>142</v>
      </c>
      <c r="D27" s="141"/>
      <c r="E27" s="142">
        <v>150.5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29"/>
      <c r="Z27" s="129"/>
      <c r="AA27" s="129"/>
      <c r="AB27" s="129"/>
      <c r="AC27" s="129"/>
      <c r="AD27" s="129"/>
      <c r="AE27" s="129"/>
      <c r="AF27" s="129"/>
      <c r="AG27" s="129" t="s">
        <v>119</v>
      </c>
      <c r="AH27" s="129">
        <v>0</v>
      </c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spans="1:60">
      <c r="A28" s="144" t="s">
        <v>109</v>
      </c>
      <c r="B28" s="145" t="s">
        <v>64</v>
      </c>
      <c r="C28" s="167" t="s">
        <v>65</v>
      </c>
      <c r="D28" s="146"/>
      <c r="E28" s="147"/>
      <c r="F28" s="148"/>
      <c r="G28" s="148">
        <f>SUMIF(AG29:AG48,"&lt;&gt;NOR",G29:G48)</f>
        <v>0</v>
      </c>
      <c r="H28" s="148"/>
      <c r="I28" s="148">
        <f>SUM(I29:I48)</f>
        <v>0</v>
      </c>
      <c r="J28" s="148"/>
      <c r="K28" s="148">
        <f>SUM(K29:K48)</f>
        <v>0</v>
      </c>
      <c r="L28" s="148"/>
      <c r="M28" s="148">
        <f>SUM(M29:M48)</f>
        <v>0</v>
      </c>
      <c r="N28" s="148"/>
      <c r="O28" s="148">
        <f>SUM(O29:O48)</f>
        <v>0</v>
      </c>
      <c r="P28" s="148"/>
      <c r="Q28" s="148">
        <f>SUM(Q29:Q48)</f>
        <v>30.779999999999998</v>
      </c>
      <c r="R28" s="148"/>
      <c r="S28" s="148"/>
      <c r="T28" s="149"/>
      <c r="U28" s="143"/>
      <c r="V28" s="143">
        <f>SUM(V29:V48)</f>
        <v>197.01</v>
      </c>
      <c r="W28" s="143"/>
      <c r="X28" s="143"/>
      <c r="AG28" t="s">
        <v>110</v>
      </c>
    </row>
    <row r="29" spans="1:60" ht="22.5" outlineLevel="1">
      <c r="A29" s="150">
        <v>7</v>
      </c>
      <c r="B29" s="151" t="s">
        <v>143</v>
      </c>
      <c r="C29" s="168" t="s">
        <v>144</v>
      </c>
      <c r="D29" s="152" t="s">
        <v>126</v>
      </c>
      <c r="E29" s="153">
        <v>11.9</v>
      </c>
      <c r="F29" s="154"/>
      <c r="G29" s="155">
        <f>ROUND(E29*F29,2)</f>
        <v>0</v>
      </c>
      <c r="H29" s="154"/>
      <c r="I29" s="155">
        <f>ROUND(E29*H29,2)</f>
        <v>0</v>
      </c>
      <c r="J29" s="154"/>
      <c r="K29" s="155">
        <f>ROUND(E29*J29,2)</f>
        <v>0</v>
      </c>
      <c r="L29" s="155">
        <v>21</v>
      </c>
      <c r="M29" s="155">
        <f>G29*(1+L29/100)</f>
        <v>0</v>
      </c>
      <c r="N29" s="155">
        <v>0</v>
      </c>
      <c r="O29" s="155">
        <f>ROUND(E29*N29,2)</f>
        <v>0</v>
      </c>
      <c r="P29" s="155">
        <v>2.2000000000000002</v>
      </c>
      <c r="Q29" s="155">
        <f>ROUND(E29*P29,2)</f>
        <v>26.18</v>
      </c>
      <c r="R29" s="155" t="s">
        <v>145</v>
      </c>
      <c r="S29" s="155" t="s">
        <v>128</v>
      </c>
      <c r="T29" s="156" t="s">
        <v>128</v>
      </c>
      <c r="U29" s="139">
        <v>12.56</v>
      </c>
      <c r="V29" s="139">
        <f>ROUND(E29*U29,2)</f>
        <v>149.46</v>
      </c>
      <c r="W29" s="139"/>
      <c r="X29" s="139" t="s">
        <v>116</v>
      </c>
      <c r="Y29" s="129"/>
      <c r="Z29" s="129"/>
      <c r="AA29" s="129"/>
      <c r="AB29" s="129"/>
      <c r="AC29" s="129"/>
      <c r="AD29" s="129"/>
      <c r="AE29" s="129"/>
      <c r="AF29" s="129"/>
      <c r="AG29" s="129" t="s">
        <v>117</v>
      </c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spans="1:60" outlineLevel="1">
      <c r="A30" s="136"/>
      <c r="B30" s="137"/>
      <c r="C30" s="169" t="s">
        <v>146</v>
      </c>
      <c r="D30" s="141"/>
      <c r="E30" s="142">
        <v>11.9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29"/>
      <c r="Z30" s="129"/>
      <c r="AA30" s="129"/>
      <c r="AB30" s="129"/>
      <c r="AC30" s="129"/>
      <c r="AD30" s="129"/>
      <c r="AE30" s="129"/>
      <c r="AF30" s="129"/>
      <c r="AG30" s="129" t="s">
        <v>119</v>
      </c>
      <c r="AH30" s="129">
        <v>0</v>
      </c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</row>
    <row r="31" spans="1:60" outlineLevel="1">
      <c r="A31" s="150">
        <v>8</v>
      </c>
      <c r="B31" s="151" t="s">
        <v>147</v>
      </c>
      <c r="C31" s="168" t="s">
        <v>148</v>
      </c>
      <c r="D31" s="152" t="s">
        <v>135</v>
      </c>
      <c r="E31" s="153">
        <v>170</v>
      </c>
      <c r="F31" s="154"/>
      <c r="G31" s="155">
        <f>ROUND(E31*F31,2)</f>
        <v>0</v>
      </c>
      <c r="H31" s="154"/>
      <c r="I31" s="155">
        <f>ROUND(E31*H31,2)</f>
        <v>0</v>
      </c>
      <c r="J31" s="154"/>
      <c r="K31" s="155">
        <f>ROUND(E31*J31,2)</f>
        <v>0</v>
      </c>
      <c r="L31" s="155">
        <v>21</v>
      </c>
      <c r="M31" s="155">
        <f>G31*(1+L31/100)</f>
        <v>0</v>
      </c>
      <c r="N31" s="155">
        <v>0</v>
      </c>
      <c r="O31" s="155">
        <f>ROUND(E31*N31,2)</f>
        <v>0</v>
      </c>
      <c r="P31" s="155">
        <v>0.02</v>
      </c>
      <c r="Q31" s="155">
        <f>ROUND(E31*P31,2)</f>
        <v>3.4</v>
      </c>
      <c r="R31" s="155" t="s">
        <v>145</v>
      </c>
      <c r="S31" s="155" t="s">
        <v>128</v>
      </c>
      <c r="T31" s="156" t="s">
        <v>128</v>
      </c>
      <c r="U31" s="139">
        <v>0.23</v>
      </c>
      <c r="V31" s="139">
        <f>ROUND(E31*U31,2)</f>
        <v>39.1</v>
      </c>
      <c r="W31" s="139"/>
      <c r="X31" s="139" t="s">
        <v>116</v>
      </c>
      <c r="Y31" s="129"/>
      <c r="Z31" s="129"/>
      <c r="AA31" s="129"/>
      <c r="AB31" s="129"/>
      <c r="AC31" s="129"/>
      <c r="AD31" s="129"/>
      <c r="AE31" s="129"/>
      <c r="AF31" s="129"/>
      <c r="AG31" s="129" t="s">
        <v>117</v>
      </c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</row>
    <row r="32" spans="1:60" outlineLevel="1">
      <c r="A32" s="136"/>
      <c r="B32" s="137"/>
      <c r="C32" s="257" t="s">
        <v>149</v>
      </c>
      <c r="D32" s="258"/>
      <c r="E32" s="258"/>
      <c r="F32" s="258"/>
      <c r="G32" s="25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29"/>
      <c r="Z32" s="129"/>
      <c r="AA32" s="129"/>
      <c r="AB32" s="129"/>
      <c r="AC32" s="129"/>
      <c r="AD32" s="129"/>
      <c r="AE32" s="129"/>
      <c r="AF32" s="129"/>
      <c r="AG32" s="129" t="s">
        <v>130</v>
      </c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</row>
    <row r="33" spans="1:60" outlineLevel="1">
      <c r="A33" s="136"/>
      <c r="B33" s="137"/>
      <c r="C33" s="169" t="s">
        <v>140</v>
      </c>
      <c r="D33" s="141"/>
      <c r="E33" s="142">
        <v>10.5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29"/>
      <c r="Z33" s="129"/>
      <c r="AA33" s="129"/>
      <c r="AB33" s="129"/>
      <c r="AC33" s="129"/>
      <c r="AD33" s="129"/>
      <c r="AE33" s="129"/>
      <c r="AF33" s="129"/>
      <c r="AG33" s="129" t="s">
        <v>119</v>
      </c>
      <c r="AH33" s="129">
        <v>0</v>
      </c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</row>
    <row r="34" spans="1:60" outlineLevel="1">
      <c r="A34" s="136"/>
      <c r="B34" s="137"/>
      <c r="C34" s="169" t="s">
        <v>141</v>
      </c>
      <c r="D34" s="141"/>
      <c r="E34" s="142">
        <v>9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29"/>
      <c r="Z34" s="129"/>
      <c r="AA34" s="129"/>
      <c r="AB34" s="129"/>
      <c r="AC34" s="129"/>
      <c r="AD34" s="129"/>
      <c r="AE34" s="129"/>
      <c r="AF34" s="129"/>
      <c r="AG34" s="129" t="s">
        <v>119</v>
      </c>
      <c r="AH34" s="129">
        <v>0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</row>
    <row r="35" spans="1:60" outlineLevel="1">
      <c r="A35" s="136"/>
      <c r="B35" s="137"/>
      <c r="C35" s="169" t="s">
        <v>142</v>
      </c>
      <c r="D35" s="141"/>
      <c r="E35" s="142">
        <v>150.5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29"/>
      <c r="Z35" s="129"/>
      <c r="AA35" s="129"/>
      <c r="AB35" s="129"/>
      <c r="AC35" s="129"/>
      <c r="AD35" s="129"/>
      <c r="AE35" s="129"/>
      <c r="AF35" s="129"/>
      <c r="AG35" s="129" t="s">
        <v>119</v>
      </c>
      <c r="AH35" s="129">
        <v>0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</row>
    <row r="36" spans="1:60" ht="22.5" outlineLevel="1">
      <c r="A36" s="150">
        <v>9</v>
      </c>
      <c r="B36" s="151" t="s">
        <v>150</v>
      </c>
      <c r="C36" s="168" t="s">
        <v>151</v>
      </c>
      <c r="D36" s="152" t="s">
        <v>135</v>
      </c>
      <c r="E36" s="153">
        <v>17.600000000000001</v>
      </c>
      <c r="F36" s="154"/>
      <c r="G36" s="155">
        <f>ROUND(E36*F36,2)</f>
        <v>0</v>
      </c>
      <c r="H36" s="154"/>
      <c r="I36" s="155">
        <f>ROUND(E36*H36,2)</f>
        <v>0</v>
      </c>
      <c r="J36" s="154"/>
      <c r="K36" s="155">
        <f>ROUND(E36*J36,2)</f>
        <v>0</v>
      </c>
      <c r="L36" s="155">
        <v>21</v>
      </c>
      <c r="M36" s="155">
        <f>G36*(1+L36/100)</f>
        <v>0</v>
      </c>
      <c r="N36" s="155">
        <v>0</v>
      </c>
      <c r="O36" s="155">
        <f>ROUND(E36*N36,2)</f>
        <v>0</v>
      </c>
      <c r="P36" s="155">
        <v>6.8000000000000005E-2</v>
      </c>
      <c r="Q36" s="155">
        <f>ROUND(E36*P36,2)</f>
        <v>1.2</v>
      </c>
      <c r="R36" s="155" t="s">
        <v>145</v>
      </c>
      <c r="S36" s="155" t="s">
        <v>128</v>
      </c>
      <c r="T36" s="156" t="s">
        <v>128</v>
      </c>
      <c r="U36" s="139">
        <v>0.48</v>
      </c>
      <c r="V36" s="139">
        <f>ROUND(E36*U36,2)</f>
        <v>8.4499999999999993</v>
      </c>
      <c r="W36" s="139"/>
      <c r="X36" s="139" t="s">
        <v>116</v>
      </c>
      <c r="Y36" s="129"/>
      <c r="Z36" s="129"/>
      <c r="AA36" s="129"/>
      <c r="AB36" s="129"/>
      <c r="AC36" s="129"/>
      <c r="AD36" s="129"/>
      <c r="AE36" s="129"/>
      <c r="AF36" s="129"/>
      <c r="AG36" s="129" t="s">
        <v>117</v>
      </c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</row>
    <row r="37" spans="1:60" outlineLevel="1">
      <c r="A37" s="136"/>
      <c r="B37" s="137"/>
      <c r="C37" s="257" t="s">
        <v>152</v>
      </c>
      <c r="D37" s="258"/>
      <c r="E37" s="258"/>
      <c r="F37" s="258"/>
      <c r="G37" s="258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29"/>
      <c r="Z37" s="129"/>
      <c r="AA37" s="129"/>
      <c r="AB37" s="129"/>
      <c r="AC37" s="129"/>
      <c r="AD37" s="129"/>
      <c r="AE37" s="129"/>
      <c r="AF37" s="129"/>
      <c r="AG37" s="129" t="s">
        <v>130</v>
      </c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</row>
    <row r="38" spans="1:60" outlineLevel="1">
      <c r="A38" s="136"/>
      <c r="B38" s="137"/>
      <c r="C38" s="169" t="s">
        <v>153</v>
      </c>
      <c r="D38" s="141"/>
      <c r="E38" s="142">
        <v>2.06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29"/>
      <c r="Z38" s="129"/>
      <c r="AA38" s="129"/>
      <c r="AB38" s="129"/>
      <c r="AC38" s="129"/>
      <c r="AD38" s="129"/>
      <c r="AE38" s="129"/>
      <c r="AF38" s="129"/>
      <c r="AG38" s="129" t="s">
        <v>119</v>
      </c>
      <c r="AH38" s="129">
        <v>0</v>
      </c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</row>
    <row r="39" spans="1:60" outlineLevel="1">
      <c r="A39" s="136"/>
      <c r="B39" s="137"/>
      <c r="C39" s="169" t="s">
        <v>154</v>
      </c>
      <c r="D39" s="141"/>
      <c r="E39" s="142">
        <v>1.88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29"/>
      <c r="Z39" s="129"/>
      <c r="AA39" s="129"/>
      <c r="AB39" s="129"/>
      <c r="AC39" s="129"/>
      <c r="AD39" s="129"/>
      <c r="AE39" s="129"/>
      <c r="AF39" s="129"/>
      <c r="AG39" s="129" t="s">
        <v>119</v>
      </c>
      <c r="AH39" s="129">
        <v>0</v>
      </c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</row>
    <row r="40" spans="1:60" outlineLevel="1">
      <c r="A40" s="136"/>
      <c r="B40" s="137"/>
      <c r="C40" s="169" t="s">
        <v>155</v>
      </c>
      <c r="D40" s="141"/>
      <c r="E40" s="142">
        <v>4.46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29"/>
      <c r="Z40" s="129"/>
      <c r="AA40" s="129"/>
      <c r="AB40" s="129"/>
      <c r="AC40" s="129"/>
      <c r="AD40" s="129"/>
      <c r="AE40" s="129"/>
      <c r="AF40" s="129"/>
      <c r="AG40" s="129" t="s">
        <v>119</v>
      </c>
      <c r="AH40" s="129">
        <v>0</v>
      </c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</row>
    <row r="41" spans="1:60" outlineLevel="1">
      <c r="A41" s="136"/>
      <c r="B41" s="137"/>
      <c r="C41" s="169" t="s">
        <v>156</v>
      </c>
      <c r="D41" s="141"/>
      <c r="E41" s="142">
        <v>1.7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29"/>
      <c r="Z41" s="129"/>
      <c r="AA41" s="129"/>
      <c r="AB41" s="129"/>
      <c r="AC41" s="129"/>
      <c r="AD41" s="129"/>
      <c r="AE41" s="129"/>
      <c r="AF41" s="129"/>
      <c r="AG41" s="129" t="s">
        <v>119</v>
      </c>
      <c r="AH41" s="129">
        <v>0</v>
      </c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</row>
    <row r="42" spans="1:60" outlineLevel="1">
      <c r="A42" s="136"/>
      <c r="B42" s="137"/>
      <c r="C42" s="169" t="s">
        <v>157</v>
      </c>
      <c r="D42" s="141"/>
      <c r="E42" s="142">
        <v>2.0699999999999998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29"/>
      <c r="Z42" s="129"/>
      <c r="AA42" s="129"/>
      <c r="AB42" s="129"/>
      <c r="AC42" s="129"/>
      <c r="AD42" s="129"/>
      <c r="AE42" s="129"/>
      <c r="AF42" s="129"/>
      <c r="AG42" s="129" t="s">
        <v>119</v>
      </c>
      <c r="AH42" s="129">
        <v>0</v>
      </c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</row>
    <row r="43" spans="1:60" outlineLevel="1">
      <c r="A43" s="136"/>
      <c r="B43" s="137"/>
      <c r="C43" s="169" t="s">
        <v>158</v>
      </c>
      <c r="D43" s="141"/>
      <c r="E43" s="142">
        <v>2.29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29"/>
      <c r="Z43" s="129"/>
      <c r="AA43" s="129"/>
      <c r="AB43" s="129"/>
      <c r="AC43" s="129"/>
      <c r="AD43" s="129"/>
      <c r="AE43" s="129"/>
      <c r="AF43" s="129"/>
      <c r="AG43" s="129" t="s">
        <v>119</v>
      </c>
      <c r="AH43" s="129">
        <v>0</v>
      </c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</row>
    <row r="44" spans="1:60" outlineLevel="1">
      <c r="A44" s="136"/>
      <c r="B44" s="137"/>
      <c r="C44" s="169" t="s">
        <v>159</v>
      </c>
      <c r="D44" s="141"/>
      <c r="E44" s="142">
        <v>0.88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29"/>
      <c r="Z44" s="129"/>
      <c r="AA44" s="129"/>
      <c r="AB44" s="129"/>
      <c r="AC44" s="129"/>
      <c r="AD44" s="129"/>
      <c r="AE44" s="129"/>
      <c r="AF44" s="129"/>
      <c r="AG44" s="129" t="s">
        <v>119</v>
      </c>
      <c r="AH44" s="129">
        <v>0</v>
      </c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</row>
    <row r="45" spans="1:60" outlineLevel="1">
      <c r="A45" s="136"/>
      <c r="B45" s="137"/>
      <c r="C45" s="169" t="s">
        <v>160</v>
      </c>
      <c r="D45" s="141"/>
      <c r="E45" s="142">
        <v>2.21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29"/>
      <c r="Z45" s="129"/>
      <c r="AA45" s="129"/>
      <c r="AB45" s="129"/>
      <c r="AC45" s="129"/>
      <c r="AD45" s="129"/>
      <c r="AE45" s="129"/>
      <c r="AF45" s="129"/>
      <c r="AG45" s="129" t="s">
        <v>119</v>
      </c>
      <c r="AH45" s="129">
        <v>0</v>
      </c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</row>
    <row r="46" spans="1:60" outlineLevel="1">
      <c r="A46" s="136"/>
      <c r="B46" s="137"/>
      <c r="C46" s="169" t="s">
        <v>161</v>
      </c>
      <c r="D46" s="141"/>
      <c r="E46" s="142">
        <v>0.05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29"/>
      <c r="Z46" s="129"/>
      <c r="AA46" s="129"/>
      <c r="AB46" s="129"/>
      <c r="AC46" s="129"/>
      <c r="AD46" s="129"/>
      <c r="AE46" s="129"/>
      <c r="AF46" s="129"/>
      <c r="AG46" s="129" t="s">
        <v>119</v>
      </c>
      <c r="AH46" s="129">
        <v>0</v>
      </c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</row>
    <row r="47" spans="1:60" ht="22.5" outlineLevel="1">
      <c r="A47" s="150">
        <v>10</v>
      </c>
      <c r="B47" s="151" t="s">
        <v>162</v>
      </c>
      <c r="C47" s="168" t="s">
        <v>163</v>
      </c>
      <c r="D47" s="152" t="s">
        <v>113</v>
      </c>
      <c r="E47" s="153">
        <v>1</v>
      </c>
      <c r="F47" s="154"/>
      <c r="G47" s="155">
        <f>ROUND(E47*F47,2)</f>
        <v>0</v>
      </c>
      <c r="H47" s="154"/>
      <c r="I47" s="155">
        <f>ROUND(E47*H47,2)</f>
        <v>0</v>
      </c>
      <c r="J47" s="154"/>
      <c r="K47" s="155">
        <f>ROUND(E47*J47,2)</f>
        <v>0</v>
      </c>
      <c r="L47" s="155">
        <v>21</v>
      </c>
      <c r="M47" s="155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5"/>
      <c r="S47" s="155" t="s">
        <v>114</v>
      </c>
      <c r="T47" s="156" t="s">
        <v>115</v>
      </c>
      <c r="U47" s="139">
        <v>0</v>
      </c>
      <c r="V47" s="139">
        <f>ROUND(E47*U47,2)</f>
        <v>0</v>
      </c>
      <c r="W47" s="139"/>
      <c r="X47" s="139" t="s">
        <v>116</v>
      </c>
      <c r="Y47" s="129"/>
      <c r="Z47" s="129"/>
      <c r="AA47" s="129"/>
      <c r="AB47" s="129"/>
      <c r="AC47" s="129"/>
      <c r="AD47" s="129"/>
      <c r="AE47" s="129"/>
      <c r="AF47" s="129"/>
      <c r="AG47" s="129" t="s">
        <v>117</v>
      </c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</row>
    <row r="48" spans="1:60" outlineLevel="1">
      <c r="A48" s="136"/>
      <c r="B48" s="137"/>
      <c r="C48" s="169" t="s">
        <v>118</v>
      </c>
      <c r="D48" s="141"/>
      <c r="E48" s="142">
        <v>1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29"/>
      <c r="Z48" s="129"/>
      <c r="AA48" s="129"/>
      <c r="AB48" s="129"/>
      <c r="AC48" s="129"/>
      <c r="AD48" s="129"/>
      <c r="AE48" s="129"/>
      <c r="AF48" s="129"/>
      <c r="AG48" s="129" t="s">
        <v>119</v>
      </c>
      <c r="AH48" s="129">
        <v>0</v>
      </c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</row>
    <row r="49" spans="1:60">
      <c r="A49" s="144" t="s">
        <v>109</v>
      </c>
      <c r="B49" s="145" t="s">
        <v>62</v>
      </c>
      <c r="C49" s="167" t="s">
        <v>63</v>
      </c>
      <c r="D49" s="146"/>
      <c r="E49" s="147"/>
      <c r="F49" s="148"/>
      <c r="G49" s="148">
        <f>SUMIF(AG50:AG55,"&lt;&gt;NOR",G50:G55)</f>
        <v>0</v>
      </c>
      <c r="H49" s="148"/>
      <c r="I49" s="148">
        <f>SUM(I50:I55)</f>
        <v>0</v>
      </c>
      <c r="J49" s="148"/>
      <c r="K49" s="148">
        <f>SUM(K50:K55)</f>
        <v>0</v>
      </c>
      <c r="L49" s="148"/>
      <c r="M49" s="148">
        <f>SUM(M50:M55)</f>
        <v>0</v>
      </c>
      <c r="N49" s="148"/>
      <c r="O49" s="148">
        <f>SUM(O50:O55)</f>
        <v>0</v>
      </c>
      <c r="P49" s="148"/>
      <c r="Q49" s="148">
        <f>SUM(Q50:Q55)</f>
        <v>0</v>
      </c>
      <c r="R49" s="148"/>
      <c r="S49" s="148"/>
      <c r="T49" s="149"/>
      <c r="U49" s="143"/>
      <c r="V49" s="143">
        <f>SUM(V50:V55)</f>
        <v>2.72</v>
      </c>
      <c r="W49" s="143"/>
      <c r="X49" s="143"/>
      <c r="AG49" t="s">
        <v>110</v>
      </c>
    </row>
    <row r="50" spans="1:60" ht="22.5" outlineLevel="1">
      <c r="A50" s="150">
        <v>11</v>
      </c>
      <c r="B50" s="151" t="s">
        <v>164</v>
      </c>
      <c r="C50" s="168" t="s">
        <v>165</v>
      </c>
      <c r="D50" s="152" t="s">
        <v>135</v>
      </c>
      <c r="E50" s="153">
        <v>170</v>
      </c>
      <c r="F50" s="154"/>
      <c r="G50" s="155">
        <f>ROUND(E50*F50,2)</f>
        <v>0</v>
      </c>
      <c r="H50" s="154"/>
      <c r="I50" s="155">
        <f>ROUND(E50*H50,2)</f>
        <v>0</v>
      </c>
      <c r="J50" s="154"/>
      <c r="K50" s="155">
        <f>ROUND(E50*J50,2)</f>
        <v>0</v>
      </c>
      <c r="L50" s="155">
        <v>21</v>
      </c>
      <c r="M50" s="155">
        <f>G50*(1+L50/100)</f>
        <v>0</v>
      </c>
      <c r="N50" s="155">
        <v>0</v>
      </c>
      <c r="O50" s="155">
        <f>ROUND(E50*N50,2)</f>
        <v>0</v>
      </c>
      <c r="P50" s="155">
        <v>0</v>
      </c>
      <c r="Q50" s="155">
        <f>ROUND(E50*P50,2)</f>
        <v>0</v>
      </c>
      <c r="R50" s="155" t="s">
        <v>166</v>
      </c>
      <c r="S50" s="155" t="s">
        <v>128</v>
      </c>
      <c r="T50" s="156" t="s">
        <v>128</v>
      </c>
      <c r="U50" s="139">
        <v>1.6E-2</v>
      </c>
      <c r="V50" s="139">
        <f>ROUND(E50*U50,2)</f>
        <v>2.72</v>
      </c>
      <c r="W50" s="139"/>
      <c r="X50" s="139" t="s">
        <v>116</v>
      </c>
      <c r="Y50" s="129"/>
      <c r="Z50" s="129"/>
      <c r="AA50" s="129"/>
      <c r="AB50" s="129"/>
      <c r="AC50" s="129"/>
      <c r="AD50" s="129"/>
      <c r="AE50" s="129"/>
      <c r="AF50" s="129"/>
      <c r="AG50" s="129" t="s">
        <v>117</v>
      </c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</row>
    <row r="51" spans="1:60" outlineLevel="1">
      <c r="A51" s="136"/>
      <c r="B51" s="137"/>
      <c r="C51" s="169" t="s">
        <v>140</v>
      </c>
      <c r="D51" s="141"/>
      <c r="E51" s="142">
        <v>10.5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29"/>
      <c r="Z51" s="129"/>
      <c r="AA51" s="129"/>
      <c r="AB51" s="129"/>
      <c r="AC51" s="129"/>
      <c r="AD51" s="129"/>
      <c r="AE51" s="129"/>
      <c r="AF51" s="129"/>
      <c r="AG51" s="129" t="s">
        <v>119</v>
      </c>
      <c r="AH51" s="129">
        <v>0</v>
      </c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</row>
    <row r="52" spans="1:60" outlineLevel="1">
      <c r="A52" s="136"/>
      <c r="B52" s="137"/>
      <c r="C52" s="169" t="s">
        <v>141</v>
      </c>
      <c r="D52" s="141"/>
      <c r="E52" s="142">
        <v>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29"/>
      <c r="Z52" s="129"/>
      <c r="AA52" s="129"/>
      <c r="AB52" s="129"/>
      <c r="AC52" s="129"/>
      <c r="AD52" s="129"/>
      <c r="AE52" s="129"/>
      <c r="AF52" s="129"/>
      <c r="AG52" s="129" t="s">
        <v>119</v>
      </c>
      <c r="AH52" s="129">
        <v>0</v>
      </c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</row>
    <row r="53" spans="1:60" outlineLevel="1">
      <c r="A53" s="136"/>
      <c r="B53" s="137"/>
      <c r="C53" s="169" t="s">
        <v>142</v>
      </c>
      <c r="D53" s="141"/>
      <c r="E53" s="142">
        <v>150.5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29"/>
      <c r="Z53" s="129"/>
      <c r="AA53" s="129"/>
      <c r="AB53" s="129"/>
      <c r="AC53" s="129"/>
      <c r="AD53" s="129"/>
      <c r="AE53" s="129"/>
      <c r="AF53" s="129"/>
      <c r="AG53" s="129" t="s">
        <v>119</v>
      </c>
      <c r="AH53" s="129">
        <v>0</v>
      </c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</row>
    <row r="54" spans="1:60" outlineLevel="1">
      <c r="A54" s="150">
        <v>12</v>
      </c>
      <c r="B54" s="151" t="s">
        <v>167</v>
      </c>
      <c r="C54" s="168" t="s">
        <v>168</v>
      </c>
      <c r="D54" s="152" t="s">
        <v>169</v>
      </c>
      <c r="E54" s="153">
        <v>10</v>
      </c>
      <c r="F54" s="154"/>
      <c r="G54" s="155">
        <f>ROUND(E54*F54,2)</f>
        <v>0</v>
      </c>
      <c r="H54" s="154"/>
      <c r="I54" s="155">
        <f>ROUND(E54*H54,2)</f>
        <v>0</v>
      </c>
      <c r="J54" s="154"/>
      <c r="K54" s="155">
        <f>ROUND(E54*J54,2)</f>
        <v>0</v>
      </c>
      <c r="L54" s="155">
        <v>21</v>
      </c>
      <c r="M54" s="155">
        <f>G54*(1+L54/100)</f>
        <v>0</v>
      </c>
      <c r="N54" s="155">
        <v>0</v>
      </c>
      <c r="O54" s="155">
        <f>ROUND(E54*N54,2)</f>
        <v>0</v>
      </c>
      <c r="P54" s="155">
        <v>0</v>
      </c>
      <c r="Q54" s="155">
        <f>ROUND(E54*P54,2)</f>
        <v>0</v>
      </c>
      <c r="R54" s="155"/>
      <c r="S54" s="155" t="s">
        <v>114</v>
      </c>
      <c r="T54" s="156" t="s">
        <v>115</v>
      </c>
      <c r="U54" s="139">
        <v>0</v>
      </c>
      <c r="V54" s="139">
        <f>ROUND(E54*U54,2)</f>
        <v>0</v>
      </c>
      <c r="W54" s="139"/>
      <c r="X54" s="139" t="s">
        <v>116</v>
      </c>
      <c r="Y54" s="129"/>
      <c r="Z54" s="129"/>
      <c r="AA54" s="129"/>
      <c r="AB54" s="129"/>
      <c r="AC54" s="129"/>
      <c r="AD54" s="129"/>
      <c r="AE54" s="129"/>
      <c r="AF54" s="129"/>
      <c r="AG54" s="129" t="s">
        <v>117</v>
      </c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</row>
    <row r="55" spans="1:60" outlineLevel="1">
      <c r="A55" s="136"/>
      <c r="B55" s="137"/>
      <c r="C55" s="169" t="s">
        <v>170</v>
      </c>
      <c r="D55" s="141"/>
      <c r="E55" s="142">
        <v>10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29"/>
      <c r="Z55" s="129"/>
      <c r="AA55" s="129"/>
      <c r="AB55" s="129"/>
      <c r="AC55" s="129"/>
      <c r="AD55" s="129"/>
      <c r="AE55" s="129"/>
      <c r="AF55" s="129"/>
      <c r="AG55" s="129" t="s">
        <v>119</v>
      </c>
      <c r="AH55" s="129">
        <v>0</v>
      </c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</row>
    <row r="56" spans="1:60">
      <c r="A56" s="144" t="s">
        <v>109</v>
      </c>
      <c r="B56" s="145" t="s">
        <v>66</v>
      </c>
      <c r="C56" s="167" t="s">
        <v>67</v>
      </c>
      <c r="D56" s="146"/>
      <c r="E56" s="147"/>
      <c r="F56" s="148"/>
      <c r="G56" s="148">
        <f>SUMIF(AG57:AG58,"&lt;&gt;NOR",G57:G58)</f>
        <v>0</v>
      </c>
      <c r="H56" s="148"/>
      <c r="I56" s="148">
        <f>SUM(I57:I58)</f>
        <v>0</v>
      </c>
      <c r="J56" s="148"/>
      <c r="K56" s="148">
        <f>SUM(K57:K58)</f>
        <v>0</v>
      </c>
      <c r="L56" s="148"/>
      <c r="M56" s="148">
        <f>SUM(M57:M58)</f>
        <v>0</v>
      </c>
      <c r="N56" s="148"/>
      <c r="O56" s="148">
        <f>SUM(O57:O58)</f>
        <v>0</v>
      </c>
      <c r="P56" s="148"/>
      <c r="Q56" s="148">
        <f>SUM(Q57:Q58)</f>
        <v>0</v>
      </c>
      <c r="R56" s="148"/>
      <c r="S56" s="148"/>
      <c r="T56" s="149"/>
      <c r="U56" s="143"/>
      <c r="V56" s="143">
        <f>SUM(V57:V58)</f>
        <v>105.41</v>
      </c>
      <c r="W56" s="143"/>
      <c r="X56" s="143"/>
      <c r="AG56" t="s">
        <v>110</v>
      </c>
    </row>
    <row r="57" spans="1:60" ht="33.75" outlineLevel="1">
      <c r="A57" s="150">
        <v>13</v>
      </c>
      <c r="B57" s="151" t="s">
        <v>171</v>
      </c>
      <c r="C57" s="168" t="s">
        <v>172</v>
      </c>
      <c r="D57" s="152" t="s">
        <v>173</v>
      </c>
      <c r="E57" s="153">
        <v>40.905760000000001</v>
      </c>
      <c r="F57" s="154"/>
      <c r="G57" s="155">
        <f>ROUND(E57*F57,2)</f>
        <v>0</v>
      </c>
      <c r="H57" s="154"/>
      <c r="I57" s="155">
        <f>ROUND(E57*H57,2)</f>
        <v>0</v>
      </c>
      <c r="J57" s="154"/>
      <c r="K57" s="155">
        <f>ROUND(E57*J57,2)</f>
        <v>0</v>
      </c>
      <c r="L57" s="155">
        <v>21</v>
      </c>
      <c r="M57" s="155">
        <f>G57*(1+L57/100)</f>
        <v>0</v>
      </c>
      <c r="N57" s="155">
        <v>0</v>
      </c>
      <c r="O57" s="155">
        <f>ROUND(E57*N57,2)</f>
        <v>0</v>
      </c>
      <c r="P57" s="155">
        <v>0</v>
      </c>
      <c r="Q57" s="155">
        <f>ROUND(E57*P57,2)</f>
        <v>0</v>
      </c>
      <c r="R57" s="155" t="s">
        <v>174</v>
      </c>
      <c r="S57" s="155" t="s">
        <v>128</v>
      </c>
      <c r="T57" s="156" t="s">
        <v>128</v>
      </c>
      <c r="U57" s="139">
        <v>2.577</v>
      </c>
      <c r="V57" s="139">
        <f>ROUND(E57*U57,2)</f>
        <v>105.41</v>
      </c>
      <c r="W57" s="139"/>
      <c r="X57" s="139" t="s">
        <v>175</v>
      </c>
      <c r="Y57" s="129"/>
      <c r="Z57" s="129"/>
      <c r="AA57" s="129"/>
      <c r="AB57" s="129"/>
      <c r="AC57" s="129"/>
      <c r="AD57" s="129"/>
      <c r="AE57" s="129"/>
      <c r="AF57" s="129"/>
      <c r="AG57" s="129" t="s">
        <v>176</v>
      </c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</row>
    <row r="58" spans="1:60" outlineLevel="1">
      <c r="A58" s="136"/>
      <c r="B58" s="137"/>
      <c r="C58" s="257" t="s">
        <v>177</v>
      </c>
      <c r="D58" s="258"/>
      <c r="E58" s="258"/>
      <c r="F58" s="258"/>
      <c r="G58" s="258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29"/>
      <c r="Z58" s="129"/>
      <c r="AA58" s="129"/>
      <c r="AB58" s="129"/>
      <c r="AC58" s="129"/>
      <c r="AD58" s="129"/>
      <c r="AE58" s="129"/>
      <c r="AF58" s="129"/>
      <c r="AG58" s="129" t="s">
        <v>130</v>
      </c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</row>
    <row r="59" spans="1:60">
      <c r="A59" s="144" t="s">
        <v>109</v>
      </c>
      <c r="B59" s="145" t="s">
        <v>68</v>
      </c>
      <c r="C59" s="167" t="s">
        <v>69</v>
      </c>
      <c r="D59" s="146"/>
      <c r="E59" s="147"/>
      <c r="F59" s="148"/>
      <c r="G59" s="148">
        <f>SUMIF(AG60:AG122,"&lt;&gt;NOR",G60:G122)</f>
        <v>0</v>
      </c>
      <c r="H59" s="148"/>
      <c r="I59" s="148">
        <f>SUM(I60:I122)</f>
        <v>0</v>
      </c>
      <c r="J59" s="148"/>
      <c r="K59" s="148">
        <f>SUM(K60:K122)</f>
        <v>0</v>
      </c>
      <c r="L59" s="148"/>
      <c r="M59" s="148">
        <f>SUM(M60:M122)</f>
        <v>0</v>
      </c>
      <c r="N59" s="148"/>
      <c r="O59" s="148">
        <f>SUM(O60:O122)</f>
        <v>0.48</v>
      </c>
      <c r="P59" s="148"/>
      <c r="Q59" s="148">
        <f>SUM(Q60:Q122)</f>
        <v>1.66</v>
      </c>
      <c r="R59" s="148"/>
      <c r="S59" s="148"/>
      <c r="T59" s="149"/>
      <c r="U59" s="143"/>
      <c r="V59" s="143">
        <f>SUM(V60:V122)</f>
        <v>93.12</v>
      </c>
      <c r="W59" s="143"/>
      <c r="X59" s="143"/>
      <c r="AG59" t="s">
        <v>110</v>
      </c>
    </row>
    <row r="60" spans="1:60" outlineLevel="1">
      <c r="A60" s="150">
        <v>14</v>
      </c>
      <c r="B60" s="151" t="s">
        <v>178</v>
      </c>
      <c r="C60" s="168" t="s">
        <v>179</v>
      </c>
      <c r="D60" s="152" t="s">
        <v>135</v>
      </c>
      <c r="E60" s="153">
        <v>170</v>
      </c>
      <c r="F60" s="154"/>
      <c r="G60" s="155">
        <f>ROUND(E60*F60,2)</f>
        <v>0</v>
      </c>
      <c r="H60" s="154"/>
      <c r="I60" s="155">
        <f>ROUND(E60*H60,2)</f>
        <v>0</v>
      </c>
      <c r="J60" s="154"/>
      <c r="K60" s="155">
        <f>ROUND(E60*J60,2)</f>
        <v>0</v>
      </c>
      <c r="L60" s="155">
        <v>21</v>
      </c>
      <c r="M60" s="155">
        <f>G60*(1+L60/100)</f>
        <v>0</v>
      </c>
      <c r="N60" s="155">
        <v>0</v>
      </c>
      <c r="O60" s="155">
        <f>ROUND(E60*N60,2)</f>
        <v>0</v>
      </c>
      <c r="P60" s="155">
        <v>9.7400000000000004E-3</v>
      </c>
      <c r="Q60" s="155">
        <f>ROUND(E60*P60,2)</f>
        <v>1.66</v>
      </c>
      <c r="R60" s="155" t="s">
        <v>180</v>
      </c>
      <c r="S60" s="155" t="s">
        <v>128</v>
      </c>
      <c r="T60" s="156" t="s">
        <v>128</v>
      </c>
      <c r="U60" s="139">
        <v>4.3999999999999997E-2</v>
      </c>
      <c r="V60" s="139">
        <f>ROUND(E60*U60,2)</f>
        <v>7.48</v>
      </c>
      <c r="W60" s="139"/>
      <c r="X60" s="139" t="s">
        <v>116</v>
      </c>
      <c r="Y60" s="129"/>
      <c r="Z60" s="129"/>
      <c r="AA60" s="129"/>
      <c r="AB60" s="129"/>
      <c r="AC60" s="129"/>
      <c r="AD60" s="129"/>
      <c r="AE60" s="129"/>
      <c r="AF60" s="129"/>
      <c r="AG60" s="129" t="s">
        <v>117</v>
      </c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</row>
    <row r="61" spans="1:60" outlineLevel="1">
      <c r="A61" s="136"/>
      <c r="B61" s="137"/>
      <c r="C61" s="169" t="s">
        <v>140</v>
      </c>
      <c r="D61" s="141"/>
      <c r="E61" s="142">
        <v>10.5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29"/>
      <c r="Z61" s="129"/>
      <c r="AA61" s="129"/>
      <c r="AB61" s="129"/>
      <c r="AC61" s="129"/>
      <c r="AD61" s="129"/>
      <c r="AE61" s="129"/>
      <c r="AF61" s="129"/>
      <c r="AG61" s="129" t="s">
        <v>119</v>
      </c>
      <c r="AH61" s="129">
        <v>0</v>
      </c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</row>
    <row r="62" spans="1:60" outlineLevel="1">
      <c r="A62" s="136"/>
      <c r="B62" s="137"/>
      <c r="C62" s="169" t="s">
        <v>141</v>
      </c>
      <c r="D62" s="141"/>
      <c r="E62" s="142">
        <v>9</v>
      </c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29"/>
      <c r="Z62" s="129"/>
      <c r="AA62" s="129"/>
      <c r="AB62" s="129"/>
      <c r="AC62" s="129"/>
      <c r="AD62" s="129"/>
      <c r="AE62" s="129"/>
      <c r="AF62" s="129"/>
      <c r="AG62" s="129" t="s">
        <v>119</v>
      </c>
      <c r="AH62" s="129">
        <v>0</v>
      </c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</row>
    <row r="63" spans="1:60" outlineLevel="1">
      <c r="A63" s="136"/>
      <c r="B63" s="137"/>
      <c r="C63" s="169" t="s">
        <v>142</v>
      </c>
      <c r="D63" s="141"/>
      <c r="E63" s="142">
        <v>150.5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29"/>
      <c r="Z63" s="129"/>
      <c r="AA63" s="129"/>
      <c r="AB63" s="129"/>
      <c r="AC63" s="129"/>
      <c r="AD63" s="129"/>
      <c r="AE63" s="129"/>
      <c r="AF63" s="129"/>
      <c r="AG63" s="129" t="s">
        <v>119</v>
      </c>
      <c r="AH63" s="129">
        <v>0</v>
      </c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</row>
    <row r="64" spans="1:60" ht="22.5" outlineLevel="1">
      <c r="A64" s="150">
        <v>15</v>
      </c>
      <c r="B64" s="151" t="s">
        <v>181</v>
      </c>
      <c r="C64" s="168" t="s">
        <v>182</v>
      </c>
      <c r="D64" s="152" t="s">
        <v>135</v>
      </c>
      <c r="E64" s="153">
        <v>163.19999999999999</v>
      </c>
      <c r="F64" s="154"/>
      <c r="G64" s="155">
        <f>ROUND(E64*F64,2)</f>
        <v>0</v>
      </c>
      <c r="H64" s="154"/>
      <c r="I64" s="155">
        <f>ROUND(E64*H64,2)</f>
        <v>0</v>
      </c>
      <c r="J64" s="154"/>
      <c r="K64" s="155">
        <f>ROUND(E64*J64,2)</f>
        <v>0</v>
      </c>
      <c r="L64" s="155">
        <v>21</v>
      </c>
      <c r="M64" s="155">
        <f>G64*(1+L64/100)</f>
        <v>0</v>
      </c>
      <c r="N64" s="155">
        <v>3.2000000000000003E-4</v>
      </c>
      <c r="O64" s="155">
        <f>ROUND(E64*N64,2)</f>
        <v>0.05</v>
      </c>
      <c r="P64" s="155">
        <v>0</v>
      </c>
      <c r="Q64" s="155">
        <f>ROUND(E64*P64,2)</f>
        <v>0</v>
      </c>
      <c r="R64" s="155" t="s">
        <v>180</v>
      </c>
      <c r="S64" s="155" t="s">
        <v>128</v>
      </c>
      <c r="T64" s="156" t="s">
        <v>128</v>
      </c>
      <c r="U64" s="139">
        <v>0.05</v>
      </c>
      <c r="V64" s="139">
        <f>ROUND(E64*U64,2)</f>
        <v>8.16</v>
      </c>
      <c r="W64" s="139"/>
      <c r="X64" s="139" t="s">
        <v>116</v>
      </c>
      <c r="Y64" s="129"/>
      <c r="Z64" s="129"/>
      <c r="AA64" s="129"/>
      <c r="AB64" s="129"/>
      <c r="AC64" s="129"/>
      <c r="AD64" s="129"/>
      <c r="AE64" s="129"/>
      <c r="AF64" s="129"/>
      <c r="AG64" s="129" t="s">
        <v>117</v>
      </c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</row>
    <row r="65" spans="1:60" outlineLevel="1">
      <c r="A65" s="136"/>
      <c r="B65" s="137"/>
      <c r="C65" s="169" t="s">
        <v>140</v>
      </c>
      <c r="D65" s="141"/>
      <c r="E65" s="142">
        <v>10.5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29"/>
      <c r="Z65" s="129"/>
      <c r="AA65" s="129"/>
      <c r="AB65" s="129"/>
      <c r="AC65" s="129"/>
      <c r="AD65" s="129"/>
      <c r="AE65" s="129"/>
      <c r="AF65" s="129"/>
      <c r="AG65" s="129" t="s">
        <v>119</v>
      </c>
      <c r="AH65" s="129">
        <v>0</v>
      </c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</row>
    <row r="66" spans="1:60" outlineLevel="1">
      <c r="A66" s="136"/>
      <c r="B66" s="137"/>
      <c r="C66" s="169" t="s">
        <v>141</v>
      </c>
      <c r="D66" s="141"/>
      <c r="E66" s="142">
        <v>9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29"/>
      <c r="Z66" s="129"/>
      <c r="AA66" s="129"/>
      <c r="AB66" s="129"/>
      <c r="AC66" s="129"/>
      <c r="AD66" s="129"/>
      <c r="AE66" s="129"/>
      <c r="AF66" s="129"/>
      <c r="AG66" s="129" t="s">
        <v>119</v>
      </c>
      <c r="AH66" s="129">
        <v>0</v>
      </c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</row>
    <row r="67" spans="1:60" outlineLevel="1">
      <c r="A67" s="136"/>
      <c r="B67" s="137"/>
      <c r="C67" s="169" t="s">
        <v>142</v>
      </c>
      <c r="D67" s="141"/>
      <c r="E67" s="142">
        <v>150.5</v>
      </c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29"/>
      <c r="Z67" s="129"/>
      <c r="AA67" s="129"/>
      <c r="AB67" s="129"/>
      <c r="AC67" s="129"/>
      <c r="AD67" s="129"/>
      <c r="AE67" s="129"/>
      <c r="AF67" s="129"/>
      <c r="AG67" s="129" t="s">
        <v>119</v>
      </c>
      <c r="AH67" s="129">
        <v>0</v>
      </c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</row>
    <row r="68" spans="1:60" outlineLevel="1">
      <c r="A68" s="136"/>
      <c r="B68" s="137"/>
      <c r="C68" s="169" t="s">
        <v>183</v>
      </c>
      <c r="D68" s="141"/>
      <c r="E68" s="142">
        <v>-6.8310000000000004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29"/>
      <c r="Z68" s="129"/>
      <c r="AA68" s="129"/>
      <c r="AB68" s="129"/>
      <c r="AC68" s="129"/>
      <c r="AD68" s="129"/>
      <c r="AE68" s="129"/>
      <c r="AF68" s="129"/>
      <c r="AG68" s="129" t="s">
        <v>119</v>
      </c>
      <c r="AH68" s="129">
        <v>0</v>
      </c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</row>
    <row r="69" spans="1:60" outlineLevel="1">
      <c r="A69" s="136"/>
      <c r="B69" s="137"/>
      <c r="C69" s="169" t="s">
        <v>184</v>
      </c>
      <c r="D69" s="141"/>
      <c r="E69" s="142">
        <v>3.1E-2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29"/>
      <c r="Z69" s="129"/>
      <c r="AA69" s="129"/>
      <c r="AB69" s="129"/>
      <c r="AC69" s="129"/>
      <c r="AD69" s="129"/>
      <c r="AE69" s="129"/>
      <c r="AF69" s="129"/>
      <c r="AG69" s="129" t="s">
        <v>119</v>
      </c>
      <c r="AH69" s="129">
        <v>0</v>
      </c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</row>
    <row r="70" spans="1:60" ht="22.5" outlineLevel="1">
      <c r="A70" s="150">
        <v>16</v>
      </c>
      <c r="B70" s="151" t="s">
        <v>185</v>
      </c>
      <c r="C70" s="168" t="s">
        <v>186</v>
      </c>
      <c r="D70" s="152" t="s">
        <v>135</v>
      </c>
      <c r="E70" s="153">
        <v>163.19999999999999</v>
      </c>
      <c r="F70" s="154"/>
      <c r="G70" s="155">
        <f>ROUND(E70*F70,2)</f>
        <v>0</v>
      </c>
      <c r="H70" s="154"/>
      <c r="I70" s="155">
        <f>ROUND(E70*H70,2)</f>
        <v>0</v>
      </c>
      <c r="J70" s="154"/>
      <c r="K70" s="155">
        <f>ROUND(E70*J70,2)</f>
        <v>0</v>
      </c>
      <c r="L70" s="155">
        <v>21</v>
      </c>
      <c r="M70" s="155">
        <f>G70*(1+L70/100)</f>
        <v>0</v>
      </c>
      <c r="N70" s="155">
        <v>3.2000000000000003E-4</v>
      </c>
      <c r="O70" s="155">
        <f>ROUND(E70*N70,2)</f>
        <v>0.05</v>
      </c>
      <c r="P70" s="155">
        <v>0</v>
      </c>
      <c r="Q70" s="155">
        <f>ROUND(E70*P70,2)</f>
        <v>0</v>
      </c>
      <c r="R70" s="155" t="s">
        <v>180</v>
      </c>
      <c r="S70" s="155" t="s">
        <v>128</v>
      </c>
      <c r="T70" s="156" t="s">
        <v>128</v>
      </c>
      <c r="U70" s="139">
        <v>7.1999999999999995E-2</v>
      </c>
      <c r="V70" s="139">
        <f>ROUND(E70*U70,2)</f>
        <v>11.75</v>
      </c>
      <c r="W70" s="139"/>
      <c r="X70" s="139" t="s">
        <v>116</v>
      </c>
      <c r="Y70" s="129"/>
      <c r="Z70" s="129"/>
      <c r="AA70" s="129"/>
      <c r="AB70" s="129"/>
      <c r="AC70" s="129"/>
      <c r="AD70" s="129"/>
      <c r="AE70" s="129"/>
      <c r="AF70" s="129"/>
      <c r="AG70" s="129" t="s">
        <v>117</v>
      </c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</row>
    <row r="71" spans="1:60" outlineLevel="1">
      <c r="A71" s="136"/>
      <c r="B71" s="137"/>
      <c r="C71" s="169" t="s">
        <v>140</v>
      </c>
      <c r="D71" s="141"/>
      <c r="E71" s="142">
        <v>10.5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29"/>
      <c r="Z71" s="129"/>
      <c r="AA71" s="129"/>
      <c r="AB71" s="129"/>
      <c r="AC71" s="129"/>
      <c r="AD71" s="129"/>
      <c r="AE71" s="129"/>
      <c r="AF71" s="129"/>
      <c r="AG71" s="129" t="s">
        <v>119</v>
      </c>
      <c r="AH71" s="129">
        <v>0</v>
      </c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</row>
    <row r="72" spans="1:60" outlineLevel="1">
      <c r="A72" s="136"/>
      <c r="B72" s="137"/>
      <c r="C72" s="169" t="s">
        <v>141</v>
      </c>
      <c r="D72" s="141"/>
      <c r="E72" s="142">
        <v>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29"/>
      <c r="Z72" s="129"/>
      <c r="AA72" s="129"/>
      <c r="AB72" s="129"/>
      <c r="AC72" s="129"/>
      <c r="AD72" s="129"/>
      <c r="AE72" s="129"/>
      <c r="AF72" s="129"/>
      <c r="AG72" s="129" t="s">
        <v>119</v>
      </c>
      <c r="AH72" s="129">
        <v>0</v>
      </c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</row>
    <row r="73" spans="1:60" outlineLevel="1">
      <c r="A73" s="136"/>
      <c r="B73" s="137"/>
      <c r="C73" s="169" t="s">
        <v>142</v>
      </c>
      <c r="D73" s="141"/>
      <c r="E73" s="142">
        <v>150.5</v>
      </c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29"/>
      <c r="Z73" s="129"/>
      <c r="AA73" s="129"/>
      <c r="AB73" s="129"/>
      <c r="AC73" s="129"/>
      <c r="AD73" s="129"/>
      <c r="AE73" s="129"/>
      <c r="AF73" s="129"/>
      <c r="AG73" s="129" t="s">
        <v>119</v>
      </c>
      <c r="AH73" s="129">
        <v>0</v>
      </c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</row>
    <row r="74" spans="1:60" outlineLevel="1">
      <c r="A74" s="136"/>
      <c r="B74" s="137"/>
      <c r="C74" s="169" t="s">
        <v>183</v>
      </c>
      <c r="D74" s="141"/>
      <c r="E74" s="142">
        <v>-6.8310000000000004</v>
      </c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29"/>
      <c r="Z74" s="129"/>
      <c r="AA74" s="129"/>
      <c r="AB74" s="129"/>
      <c r="AC74" s="129"/>
      <c r="AD74" s="129"/>
      <c r="AE74" s="129"/>
      <c r="AF74" s="129"/>
      <c r="AG74" s="129" t="s">
        <v>119</v>
      </c>
      <c r="AH74" s="129">
        <v>0</v>
      </c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</row>
    <row r="75" spans="1:60" outlineLevel="1">
      <c r="A75" s="136"/>
      <c r="B75" s="137"/>
      <c r="C75" s="169" t="s">
        <v>184</v>
      </c>
      <c r="D75" s="141"/>
      <c r="E75" s="142">
        <v>3.1E-2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29"/>
      <c r="Z75" s="129"/>
      <c r="AA75" s="129"/>
      <c r="AB75" s="129"/>
      <c r="AC75" s="129"/>
      <c r="AD75" s="129"/>
      <c r="AE75" s="129"/>
      <c r="AF75" s="129"/>
      <c r="AG75" s="129" t="s">
        <v>119</v>
      </c>
      <c r="AH75" s="129">
        <v>0</v>
      </c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</row>
    <row r="76" spans="1:60" outlineLevel="1">
      <c r="A76" s="150">
        <v>17</v>
      </c>
      <c r="B76" s="151" t="s">
        <v>187</v>
      </c>
      <c r="C76" s="168" t="s">
        <v>188</v>
      </c>
      <c r="D76" s="152" t="s">
        <v>135</v>
      </c>
      <c r="E76" s="153">
        <v>8.8000000000000007</v>
      </c>
      <c r="F76" s="154"/>
      <c r="G76" s="155">
        <f>ROUND(E76*F76,2)</f>
        <v>0</v>
      </c>
      <c r="H76" s="154"/>
      <c r="I76" s="155">
        <f>ROUND(E76*H76,2)</f>
        <v>0</v>
      </c>
      <c r="J76" s="154"/>
      <c r="K76" s="155">
        <f>ROUND(E76*J76,2)</f>
        <v>0</v>
      </c>
      <c r="L76" s="155">
        <v>21</v>
      </c>
      <c r="M76" s="155">
        <f>G76*(1+L76/100)</f>
        <v>0</v>
      </c>
      <c r="N76" s="155">
        <v>3.2000000000000003E-4</v>
      </c>
      <c r="O76" s="155">
        <f>ROUND(E76*N76,2)</f>
        <v>0</v>
      </c>
      <c r="P76" s="155">
        <v>0</v>
      </c>
      <c r="Q76" s="155">
        <f>ROUND(E76*P76,2)</f>
        <v>0</v>
      </c>
      <c r="R76" s="155" t="s">
        <v>180</v>
      </c>
      <c r="S76" s="155" t="s">
        <v>128</v>
      </c>
      <c r="T76" s="156" t="s">
        <v>128</v>
      </c>
      <c r="U76" s="139">
        <v>0.11</v>
      </c>
      <c r="V76" s="139">
        <f>ROUND(E76*U76,2)</f>
        <v>0.97</v>
      </c>
      <c r="W76" s="139"/>
      <c r="X76" s="139" t="s">
        <v>116</v>
      </c>
      <c r="Y76" s="129"/>
      <c r="Z76" s="129"/>
      <c r="AA76" s="129"/>
      <c r="AB76" s="129"/>
      <c r="AC76" s="129"/>
      <c r="AD76" s="129"/>
      <c r="AE76" s="129"/>
      <c r="AF76" s="129"/>
      <c r="AG76" s="129" t="s">
        <v>117</v>
      </c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</row>
    <row r="77" spans="1:60" outlineLevel="1">
      <c r="A77" s="136"/>
      <c r="B77" s="137"/>
      <c r="C77" s="169" t="s">
        <v>189</v>
      </c>
      <c r="D77" s="141"/>
      <c r="E77" s="142">
        <v>1.03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29"/>
      <c r="Z77" s="129"/>
      <c r="AA77" s="129"/>
      <c r="AB77" s="129"/>
      <c r="AC77" s="129"/>
      <c r="AD77" s="129"/>
      <c r="AE77" s="129"/>
      <c r="AF77" s="129"/>
      <c r="AG77" s="129" t="s">
        <v>119</v>
      </c>
      <c r="AH77" s="129">
        <v>0</v>
      </c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</row>
    <row r="78" spans="1:60" outlineLevel="1">
      <c r="A78" s="136"/>
      <c r="B78" s="137"/>
      <c r="C78" s="169" t="s">
        <v>190</v>
      </c>
      <c r="D78" s="141"/>
      <c r="E78" s="142">
        <v>0.94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29"/>
      <c r="Z78" s="129"/>
      <c r="AA78" s="129"/>
      <c r="AB78" s="129"/>
      <c r="AC78" s="129"/>
      <c r="AD78" s="129"/>
      <c r="AE78" s="129"/>
      <c r="AF78" s="129"/>
      <c r="AG78" s="129" t="s">
        <v>119</v>
      </c>
      <c r="AH78" s="129">
        <v>0</v>
      </c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</row>
    <row r="79" spans="1:60" outlineLevel="1">
      <c r="A79" s="136"/>
      <c r="B79" s="137"/>
      <c r="C79" s="169" t="s">
        <v>191</v>
      </c>
      <c r="D79" s="141"/>
      <c r="E79" s="142">
        <v>2.23</v>
      </c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29"/>
      <c r="Z79" s="129"/>
      <c r="AA79" s="129"/>
      <c r="AB79" s="129"/>
      <c r="AC79" s="129"/>
      <c r="AD79" s="129"/>
      <c r="AE79" s="129"/>
      <c r="AF79" s="129"/>
      <c r="AG79" s="129" t="s">
        <v>119</v>
      </c>
      <c r="AH79" s="129">
        <v>0</v>
      </c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</row>
    <row r="80" spans="1:60" outlineLevel="1">
      <c r="A80" s="136"/>
      <c r="B80" s="137"/>
      <c r="C80" s="169" t="s">
        <v>192</v>
      </c>
      <c r="D80" s="141"/>
      <c r="E80" s="142">
        <v>0.85</v>
      </c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29"/>
      <c r="Z80" s="129"/>
      <c r="AA80" s="129"/>
      <c r="AB80" s="129"/>
      <c r="AC80" s="129"/>
      <c r="AD80" s="129"/>
      <c r="AE80" s="129"/>
      <c r="AF80" s="129"/>
      <c r="AG80" s="129" t="s">
        <v>119</v>
      </c>
      <c r="AH80" s="129">
        <v>0</v>
      </c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</row>
    <row r="81" spans="1:60" outlineLevel="1">
      <c r="A81" s="136"/>
      <c r="B81" s="137"/>
      <c r="C81" s="169" t="s">
        <v>193</v>
      </c>
      <c r="D81" s="141"/>
      <c r="E81" s="142">
        <v>1.0349999999999999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29"/>
      <c r="Z81" s="129"/>
      <c r="AA81" s="129"/>
      <c r="AB81" s="129"/>
      <c r="AC81" s="129"/>
      <c r="AD81" s="129"/>
      <c r="AE81" s="129"/>
      <c r="AF81" s="129"/>
      <c r="AG81" s="129" t="s">
        <v>119</v>
      </c>
      <c r="AH81" s="129">
        <v>0</v>
      </c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</row>
    <row r="82" spans="1:60" outlineLevel="1">
      <c r="A82" s="136"/>
      <c r="B82" s="137"/>
      <c r="C82" s="169" t="s">
        <v>194</v>
      </c>
      <c r="D82" s="141"/>
      <c r="E82" s="142">
        <v>1.145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29"/>
      <c r="Z82" s="129"/>
      <c r="AA82" s="129"/>
      <c r="AB82" s="129"/>
      <c r="AC82" s="129"/>
      <c r="AD82" s="129"/>
      <c r="AE82" s="129"/>
      <c r="AF82" s="129"/>
      <c r="AG82" s="129" t="s">
        <v>119</v>
      </c>
      <c r="AH82" s="129">
        <v>0</v>
      </c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</row>
    <row r="83" spans="1:60" outlineLevel="1">
      <c r="A83" s="136"/>
      <c r="B83" s="137"/>
      <c r="C83" s="169" t="s">
        <v>195</v>
      </c>
      <c r="D83" s="141"/>
      <c r="E83" s="142">
        <v>0.44</v>
      </c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29"/>
      <c r="Z83" s="129"/>
      <c r="AA83" s="129"/>
      <c r="AB83" s="129"/>
      <c r="AC83" s="129"/>
      <c r="AD83" s="129"/>
      <c r="AE83" s="129"/>
      <c r="AF83" s="129"/>
      <c r="AG83" s="129" t="s">
        <v>119</v>
      </c>
      <c r="AH83" s="129">
        <v>0</v>
      </c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</row>
    <row r="84" spans="1:60" outlineLevel="1">
      <c r="A84" s="136"/>
      <c r="B84" s="137"/>
      <c r="C84" s="169" t="s">
        <v>196</v>
      </c>
      <c r="D84" s="141"/>
      <c r="E84" s="142">
        <v>1.105</v>
      </c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29"/>
      <c r="Z84" s="129"/>
      <c r="AA84" s="129"/>
      <c r="AB84" s="129"/>
      <c r="AC84" s="129"/>
      <c r="AD84" s="129"/>
      <c r="AE84" s="129"/>
      <c r="AF84" s="129"/>
      <c r="AG84" s="129" t="s">
        <v>119</v>
      </c>
      <c r="AH84" s="129">
        <v>0</v>
      </c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</row>
    <row r="85" spans="1:60" outlineLevel="1">
      <c r="A85" s="136"/>
      <c r="B85" s="137"/>
      <c r="C85" s="169" t="s">
        <v>197</v>
      </c>
      <c r="D85" s="141"/>
      <c r="E85" s="142">
        <v>2.5000000000000001E-2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29"/>
      <c r="Z85" s="129"/>
      <c r="AA85" s="129"/>
      <c r="AB85" s="129"/>
      <c r="AC85" s="129"/>
      <c r="AD85" s="129"/>
      <c r="AE85" s="129"/>
      <c r="AF85" s="129"/>
      <c r="AG85" s="129" t="s">
        <v>119</v>
      </c>
      <c r="AH85" s="129">
        <v>0</v>
      </c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</row>
    <row r="86" spans="1:60" outlineLevel="1">
      <c r="A86" s="150">
        <v>18</v>
      </c>
      <c r="B86" s="151" t="s">
        <v>198</v>
      </c>
      <c r="C86" s="168" t="s">
        <v>199</v>
      </c>
      <c r="D86" s="152" t="s">
        <v>135</v>
      </c>
      <c r="E86" s="153">
        <v>8.8000000000000007</v>
      </c>
      <c r="F86" s="154"/>
      <c r="G86" s="155">
        <f>ROUND(E86*F86,2)</f>
        <v>0</v>
      </c>
      <c r="H86" s="154"/>
      <c r="I86" s="155">
        <f>ROUND(E86*H86,2)</f>
        <v>0</v>
      </c>
      <c r="J86" s="154"/>
      <c r="K86" s="155">
        <f>ROUND(E86*J86,2)</f>
        <v>0</v>
      </c>
      <c r="L86" s="155">
        <v>21</v>
      </c>
      <c r="M86" s="155">
        <f>G86*(1+L86/100)</f>
        <v>0</v>
      </c>
      <c r="N86" s="155">
        <v>3.2000000000000003E-4</v>
      </c>
      <c r="O86" s="155">
        <f>ROUND(E86*N86,2)</f>
        <v>0</v>
      </c>
      <c r="P86" s="155">
        <v>0</v>
      </c>
      <c r="Q86" s="155">
        <f>ROUND(E86*P86,2)</f>
        <v>0</v>
      </c>
      <c r="R86" s="155" t="s">
        <v>180</v>
      </c>
      <c r="S86" s="155" t="s">
        <v>128</v>
      </c>
      <c r="T86" s="156" t="s">
        <v>128</v>
      </c>
      <c r="U86" s="139">
        <v>0.14000000000000001</v>
      </c>
      <c r="V86" s="139">
        <f>ROUND(E86*U86,2)</f>
        <v>1.23</v>
      </c>
      <c r="W86" s="139"/>
      <c r="X86" s="139" t="s">
        <v>116</v>
      </c>
      <c r="Y86" s="129"/>
      <c r="Z86" s="129"/>
      <c r="AA86" s="129"/>
      <c r="AB86" s="129"/>
      <c r="AC86" s="129"/>
      <c r="AD86" s="129"/>
      <c r="AE86" s="129"/>
      <c r="AF86" s="129"/>
      <c r="AG86" s="129" t="s">
        <v>117</v>
      </c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</row>
    <row r="87" spans="1:60" outlineLevel="1">
      <c r="A87" s="136"/>
      <c r="B87" s="137"/>
      <c r="C87" s="169" t="s">
        <v>189</v>
      </c>
      <c r="D87" s="141"/>
      <c r="E87" s="142">
        <v>1.03</v>
      </c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29"/>
      <c r="Z87" s="129"/>
      <c r="AA87" s="129"/>
      <c r="AB87" s="129"/>
      <c r="AC87" s="129"/>
      <c r="AD87" s="129"/>
      <c r="AE87" s="129"/>
      <c r="AF87" s="129"/>
      <c r="AG87" s="129" t="s">
        <v>119</v>
      </c>
      <c r="AH87" s="129">
        <v>0</v>
      </c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</row>
    <row r="88" spans="1:60" outlineLevel="1">
      <c r="A88" s="136"/>
      <c r="B88" s="137"/>
      <c r="C88" s="169" t="s">
        <v>190</v>
      </c>
      <c r="D88" s="141"/>
      <c r="E88" s="142">
        <v>0.94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29"/>
      <c r="Z88" s="129"/>
      <c r="AA88" s="129"/>
      <c r="AB88" s="129"/>
      <c r="AC88" s="129"/>
      <c r="AD88" s="129"/>
      <c r="AE88" s="129"/>
      <c r="AF88" s="129"/>
      <c r="AG88" s="129" t="s">
        <v>119</v>
      </c>
      <c r="AH88" s="129">
        <v>0</v>
      </c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</row>
    <row r="89" spans="1:60" outlineLevel="1">
      <c r="A89" s="136"/>
      <c r="B89" s="137"/>
      <c r="C89" s="169" t="s">
        <v>191</v>
      </c>
      <c r="D89" s="141"/>
      <c r="E89" s="142">
        <v>2.23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29"/>
      <c r="Z89" s="129"/>
      <c r="AA89" s="129"/>
      <c r="AB89" s="129"/>
      <c r="AC89" s="129"/>
      <c r="AD89" s="129"/>
      <c r="AE89" s="129"/>
      <c r="AF89" s="129"/>
      <c r="AG89" s="129" t="s">
        <v>119</v>
      </c>
      <c r="AH89" s="129">
        <v>0</v>
      </c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</row>
    <row r="90" spans="1:60" outlineLevel="1">
      <c r="A90" s="136"/>
      <c r="B90" s="137"/>
      <c r="C90" s="169" t="s">
        <v>192</v>
      </c>
      <c r="D90" s="141"/>
      <c r="E90" s="142">
        <v>0.85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29"/>
      <c r="Z90" s="129"/>
      <c r="AA90" s="129"/>
      <c r="AB90" s="129"/>
      <c r="AC90" s="129"/>
      <c r="AD90" s="129"/>
      <c r="AE90" s="129"/>
      <c r="AF90" s="129"/>
      <c r="AG90" s="129" t="s">
        <v>119</v>
      </c>
      <c r="AH90" s="129">
        <v>0</v>
      </c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</row>
    <row r="91" spans="1:60" outlineLevel="1">
      <c r="A91" s="136"/>
      <c r="B91" s="137"/>
      <c r="C91" s="169" t="s">
        <v>193</v>
      </c>
      <c r="D91" s="141"/>
      <c r="E91" s="142">
        <v>1.0349999999999999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29"/>
      <c r="Z91" s="129"/>
      <c r="AA91" s="129"/>
      <c r="AB91" s="129"/>
      <c r="AC91" s="129"/>
      <c r="AD91" s="129"/>
      <c r="AE91" s="129"/>
      <c r="AF91" s="129"/>
      <c r="AG91" s="129" t="s">
        <v>119</v>
      </c>
      <c r="AH91" s="129">
        <v>0</v>
      </c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</row>
    <row r="92" spans="1:60" outlineLevel="1">
      <c r="A92" s="136"/>
      <c r="B92" s="137"/>
      <c r="C92" s="169" t="s">
        <v>194</v>
      </c>
      <c r="D92" s="141"/>
      <c r="E92" s="142">
        <v>1.145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29"/>
      <c r="Z92" s="129"/>
      <c r="AA92" s="129"/>
      <c r="AB92" s="129"/>
      <c r="AC92" s="129"/>
      <c r="AD92" s="129"/>
      <c r="AE92" s="129"/>
      <c r="AF92" s="129"/>
      <c r="AG92" s="129" t="s">
        <v>119</v>
      </c>
      <c r="AH92" s="129">
        <v>0</v>
      </c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</row>
    <row r="93" spans="1:60" outlineLevel="1">
      <c r="A93" s="136"/>
      <c r="B93" s="137"/>
      <c r="C93" s="169" t="s">
        <v>195</v>
      </c>
      <c r="D93" s="141"/>
      <c r="E93" s="142">
        <v>0.44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29"/>
      <c r="Z93" s="129"/>
      <c r="AA93" s="129"/>
      <c r="AB93" s="129"/>
      <c r="AC93" s="129"/>
      <c r="AD93" s="129"/>
      <c r="AE93" s="129"/>
      <c r="AF93" s="129"/>
      <c r="AG93" s="129" t="s">
        <v>119</v>
      </c>
      <c r="AH93" s="129">
        <v>0</v>
      </c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</row>
    <row r="94" spans="1:60" outlineLevel="1">
      <c r="A94" s="136"/>
      <c r="B94" s="137"/>
      <c r="C94" s="169" t="s">
        <v>196</v>
      </c>
      <c r="D94" s="141"/>
      <c r="E94" s="142">
        <v>1.105</v>
      </c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29"/>
      <c r="Z94" s="129"/>
      <c r="AA94" s="129"/>
      <c r="AB94" s="129"/>
      <c r="AC94" s="129"/>
      <c r="AD94" s="129"/>
      <c r="AE94" s="129"/>
      <c r="AF94" s="129"/>
      <c r="AG94" s="129" t="s">
        <v>119</v>
      </c>
      <c r="AH94" s="129">
        <v>0</v>
      </c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</row>
    <row r="95" spans="1:60" outlineLevel="1">
      <c r="A95" s="136"/>
      <c r="B95" s="137"/>
      <c r="C95" s="169" t="s">
        <v>197</v>
      </c>
      <c r="D95" s="141"/>
      <c r="E95" s="142">
        <v>2.5000000000000001E-2</v>
      </c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29"/>
      <c r="Z95" s="129"/>
      <c r="AA95" s="129"/>
      <c r="AB95" s="129"/>
      <c r="AC95" s="129"/>
      <c r="AD95" s="129"/>
      <c r="AE95" s="129"/>
      <c r="AF95" s="129"/>
      <c r="AG95" s="129" t="s">
        <v>119</v>
      </c>
      <c r="AH95" s="129">
        <v>0</v>
      </c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</row>
    <row r="96" spans="1:60" outlineLevel="1">
      <c r="A96" s="150">
        <v>19</v>
      </c>
      <c r="B96" s="151" t="s">
        <v>200</v>
      </c>
      <c r="C96" s="168" t="s">
        <v>201</v>
      </c>
      <c r="D96" s="152" t="s">
        <v>135</v>
      </c>
      <c r="E96" s="153">
        <v>163.19999999999999</v>
      </c>
      <c r="F96" s="154"/>
      <c r="G96" s="155">
        <f>ROUND(E96*F96,2)</f>
        <v>0</v>
      </c>
      <c r="H96" s="154"/>
      <c r="I96" s="155">
        <f>ROUND(E96*H96,2)</f>
        <v>0</v>
      </c>
      <c r="J96" s="154"/>
      <c r="K96" s="155">
        <f>ROUND(E96*J96,2)</f>
        <v>0</v>
      </c>
      <c r="L96" s="155">
        <v>21</v>
      </c>
      <c r="M96" s="155">
        <f>G96*(1+L96/100)</f>
        <v>0</v>
      </c>
      <c r="N96" s="155">
        <v>2.1900000000000001E-3</v>
      </c>
      <c r="O96" s="155">
        <f>ROUND(E96*N96,2)</f>
        <v>0.36</v>
      </c>
      <c r="P96" s="155">
        <v>0</v>
      </c>
      <c r="Q96" s="155">
        <f>ROUND(E96*P96,2)</f>
        <v>0</v>
      </c>
      <c r="R96" s="155" t="s">
        <v>180</v>
      </c>
      <c r="S96" s="155" t="s">
        <v>128</v>
      </c>
      <c r="T96" s="156" t="s">
        <v>128</v>
      </c>
      <c r="U96" s="139">
        <v>0.36</v>
      </c>
      <c r="V96" s="139">
        <f>ROUND(E96*U96,2)</f>
        <v>58.75</v>
      </c>
      <c r="W96" s="139"/>
      <c r="X96" s="139" t="s">
        <v>116</v>
      </c>
      <c r="Y96" s="129"/>
      <c r="Z96" s="129"/>
      <c r="AA96" s="129"/>
      <c r="AB96" s="129"/>
      <c r="AC96" s="129"/>
      <c r="AD96" s="129"/>
      <c r="AE96" s="129"/>
      <c r="AF96" s="129"/>
      <c r="AG96" s="129" t="s">
        <v>117</v>
      </c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</row>
    <row r="97" spans="1:60" outlineLevel="1">
      <c r="A97" s="136"/>
      <c r="B97" s="137"/>
      <c r="C97" s="169" t="s">
        <v>140</v>
      </c>
      <c r="D97" s="141"/>
      <c r="E97" s="142">
        <v>10.5</v>
      </c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29"/>
      <c r="Z97" s="129"/>
      <c r="AA97" s="129"/>
      <c r="AB97" s="129"/>
      <c r="AC97" s="129"/>
      <c r="AD97" s="129"/>
      <c r="AE97" s="129"/>
      <c r="AF97" s="129"/>
      <c r="AG97" s="129" t="s">
        <v>119</v>
      </c>
      <c r="AH97" s="129">
        <v>0</v>
      </c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</row>
    <row r="98" spans="1:60" outlineLevel="1">
      <c r="A98" s="136"/>
      <c r="B98" s="137"/>
      <c r="C98" s="169" t="s">
        <v>141</v>
      </c>
      <c r="D98" s="141"/>
      <c r="E98" s="142">
        <v>9</v>
      </c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29"/>
      <c r="Z98" s="129"/>
      <c r="AA98" s="129"/>
      <c r="AB98" s="129"/>
      <c r="AC98" s="129"/>
      <c r="AD98" s="129"/>
      <c r="AE98" s="129"/>
      <c r="AF98" s="129"/>
      <c r="AG98" s="129" t="s">
        <v>119</v>
      </c>
      <c r="AH98" s="129">
        <v>0</v>
      </c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</row>
    <row r="99" spans="1:60" outlineLevel="1">
      <c r="A99" s="136"/>
      <c r="B99" s="137"/>
      <c r="C99" s="169" t="s">
        <v>142</v>
      </c>
      <c r="D99" s="141"/>
      <c r="E99" s="142">
        <v>150.5</v>
      </c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29"/>
      <c r="Z99" s="129"/>
      <c r="AA99" s="129"/>
      <c r="AB99" s="129"/>
      <c r="AC99" s="129"/>
      <c r="AD99" s="129"/>
      <c r="AE99" s="129"/>
      <c r="AF99" s="129"/>
      <c r="AG99" s="129" t="s">
        <v>119</v>
      </c>
      <c r="AH99" s="129">
        <v>0</v>
      </c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</row>
    <row r="100" spans="1:60" outlineLevel="1">
      <c r="A100" s="136"/>
      <c r="B100" s="137"/>
      <c r="C100" s="169" t="s">
        <v>183</v>
      </c>
      <c r="D100" s="141"/>
      <c r="E100" s="142">
        <v>-6.8310000000000004</v>
      </c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29"/>
      <c r="Z100" s="129"/>
      <c r="AA100" s="129"/>
      <c r="AB100" s="129"/>
      <c r="AC100" s="129"/>
      <c r="AD100" s="129"/>
      <c r="AE100" s="129"/>
      <c r="AF100" s="129"/>
      <c r="AG100" s="129" t="s">
        <v>119</v>
      </c>
      <c r="AH100" s="129">
        <v>0</v>
      </c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</row>
    <row r="101" spans="1:60" outlineLevel="1">
      <c r="A101" s="136"/>
      <c r="B101" s="137"/>
      <c r="C101" s="169" t="s">
        <v>184</v>
      </c>
      <c r="D101" s="141"/>
      <c r="E101" s="142">
        <v>3.1E-2</v>
      </c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29"/>
      <c r="Z101" s="129"/>
      <c r="AA101" s="129"/>
      <c r="AB101" s="129"/>
      <c r="AC101" s="129"/>
      <c r="AD101" s="129"/>
      <c r="AE101" s="129"/>
      <c r="AF101" s="129"/>
      <c r="AG101" s="129" t="s">
        <v>119</v>
      </c>
      <c r="AH101" s="129">
        <v>0</v>
      </c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</row>
    <row r="102" spans="1:60" outlineLevel="1">
      <c r="A102" s="150">
        <v>20</v>
      </c>
      <c r="B102" s="151" t="s">
        <v>202</v>
      </c>
      <c r="C102" s="168" t="s">
        <v>203</v>
      </c>
      <c r="D102" s="152" t="s">
        <v>135</v>
      </c>
      <c r="E102" s="153">
        <v>8.8000000000000007</v>
      </c>
      <c r="F102" s="154"/>
      <c r="G102" s="155">
        <f>ROUND(E102*F102,2)</f>
        <v>0</v>
      </c>
      <c r="H102" s="154"/>
      <c r="I102" s="155">
        <f>ROUND(E102*H102,2)</f>
        <v>0</v>
      </c>
      <c r="J102" s="154"/>
      <c r="K102" s="155">
        <f>ROUND(E102*J102,2)</f>
        <v>0</v>
      </c>
      <c r="L102" s="155">
        <v>21</v>
      </c>
      <c r="M102" s="155">
        <f>G102*(1+L102/100)</f>
        <v>0</v>
      </c>
      <c r="N102" s="155">
        <v>2.4099999999999998E-3</v>
      </c>
      <c r="O102" s="155">
        <f>ROUND(E102*N102,2)</f>
        <v>0.02</v>
      </c>
      <c r="P102" s="155">
        <v>0</v>
      </c>
      <c r="Q102" s="155">
        <f>ROUND(E102*P102,2)</f>
        <v>0</v>
      </c>
      <c r="R102" s="155" t="s">
        <v>180</v>
      </c>
      <c r="S102" s="155" t="s">
        <v>128</v>
      </c>
      <c r="T102" s="156" t="s">
        <v>128</v>
      </c>
      <c r="U102" s="139">
        <v>0.45600000000000002</v>
      </c>
      <c r="V102" s="139">
        <f>ROUND(E102*U102,2)</f>
        <v>4.01</v>
      </c>
      <c r="W102" s="139"/>
      <c r="X102" s="139" t="s">
        <v>116</v>
      </c>
      <c r="Y102" s="129"/>
      <c r="Z102" s="129"/>
      <c r="AA102" s="129"/>
      <c r="AB102" s="129"/>
      <c r="AC102" s="129"/>
      <c r="AD102" s="129"/>
      <c r="AE102" s="129"/>
      <c r="AF102" s="129"/>
      <c r="AG102" s="129" t="s">
        <v>117</v>
      </c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</row>
    <row r="103" spans="1:60" outlineLevel="1">
      <c r="A103" s="136"/>
      <c r="B103" s="137"/>
      <c r="C103" s="169" t="s">
        <v>189</v>
      </c>
      <c r="D103" s="141"/>
      <c r="E103" s="142">
        <v>1.03</v>
      </c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29"/>
      <c r="Z103" s="129"/>
      <c r="AA103" s="129"/>
      <c r="AB103" s="129"/>
      <c r="AC103" s="129"/>
      <c r="AD103" s="129"/>
      <c r="AE103" s="129"/>
      <c r="AF103" s="129"/>
      <c r="AG103" s="129" t="s">
        <v>119</v>
      </c>
      <c r="AH103" s="129">
        <v>0</v>
      </c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</row>
    <row r="104" spans="1:60" outlineLevel="1">
      <c r="A104" s="136"/>
      <c r="B104" s="137"/>
      <c r="C104" s="169" t="s">
        <v>190</v>
      </c>
      <c r="D104" s="141"/>
      <c r="E104" s="142">
        <v>0.94</v>
      </c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29"/>
      <c r="Z104" s="129"/>
      <c r="AA104" s="129"/>
      <c r="AB104" s="129"/>
      <c r="AC104" s="129"/>
      <c r="AD104" s="129"/>
      <c r="AE104" s="129"/>
      <c r="AF104" s="129"/>
      <c r="AG104" s="129" t="s">
        <v>119</v>
      </c>
      <c r="AH104" s="129">
        <v>0</v>
      </c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</row>
    <row r="105" spans="1:60" outlineLevel="1">
      <c r="A105" s="136"/>
      <c r="B105" s="137"/>
      <c r="C105" s="169" t="s">
        <v>191</v>
      </c>
      <c r="D105" s="141"/>
      <c r="E105" s="142">
        <v>2.23</v>
      </c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29"/>
      <c r="Z105" s="129"/>
      <c r="AA105" s="129"/>
      <c r="AB105" s="129"/>
      <c r="AC105" s="129"/>
      <c r="AD105" s="129"/>
      <c r="AE105" s="129"/>
      <c r="AF105" s="129"/>
      <c r="AG105" s="129" t="s">
        <v>119</v>
      </c>
      <c r="AH105" s="129">
        <v>0</v>
      </c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</row>
    <row r="106" spans="1:60" outlineLevel="1">
      <c r="A106" s="136"/>
      <c r="B106" s="137"/>
      <c r="C106" s="169" t="s">
        <v>192</v>
      </c>
      <c r="D106" s="141"/>
      <c r="E106" s="142">
        <v>0.85</v>
      </c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29"/>
      <c r="Z106" s="129"/>
      <c r="AA106" s="129"/>
      <c r="AB106" s="129"/>
      <c r="AC106" s="129"/>
      <c r="AD106" s="129"/>
      <c r="AE106" s="129"/>
      <c r="AF106" s="129"/>
      <c r="AG106" s="129" t="s">
        <v>119</v>
      </c>
      <c r="AH106" s="129">
        <v>0</v>
      </c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</row>
    <row r="107" spans="1:60" outlineLevel="1">
      <c r="A107" s="136"/>
      <c r="B107" s="137"/>
      <c r="C107" s="169" t="s">
        <v>193</v>
      </c>
      <c r="D107" s="141"/>
      <c r="E107" s="142">
        <v>1.0349999999999999</v>
      </c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29"/>
      <c r="Z107" s="129"/>
      <c r="AA107" s="129"/>
      <c r="AB107" s="129"/>
      <c r="AC107" s="129"/>
      <c r="AD107" s="129"/>
      <c r="AE107" s="129"/>
      <c r="AF107" s="129"/>
      <c r="AG107" s="129" t="s">
        <v>119</v>
      </c>
      <c r="AH107" s="129">
        <v>0</v>
      </c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</row>
    <row r="108" spans="1:60" outlineLevel="1">
      <c r="A108" s="136"/>
      <c r="B108" s="137"/>
      <c r="C108" s="169" t="s">
        <v>194</v>
      </c>
      <c r="D108" s="141"/>
      <c r="E108" s="142">
        <v>1.145</v>
      </c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29"/>
      <c r="Z108" s="129"/>
      <c r="AA108" s="129"/>
      <c r="AB108" s="129"/>
      <c r="AC108" s="129"/>
      <c r="AD108" s="129"/>
      <c r="AE108" s="129"/>
      <c r="AF108" s="129"/>
      <c r="AG108" s="129" t="s">
        <v>119</v>
      </c>
      <c r="AH108" s="129">
        <v>0</v>
      </c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</row>
    <row r="109" spans="1:60" outlineLevel="1">
      <c r="A109" s="136"/>
      <c r="B109" s="137"/>
      <c r="C109" s="169" t="s">
        <v>195</v>
      </c>
      <c r="D109" s="141"/>
      <c r="E109" s="142">
        <v>0.44</v>
      </c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29"/>
      <c r="Z109" s="129"/>
      <c r="AA109" s="129"/>
      <c r="AB109" s="129"/>
      <c r="AC109" s="129"/>
      <c r="AD109" s="129"/>
      <c r="AE109" s="129"/>
      <c r="AF109" s="129"/>
      <c r="AG109" s="129" t="s">
        <v>119</v>
      </c>
      <c r="AH109" s="129">
        <v>0</v>
      </c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</row>
    <row r="110" spans="1:60" outlineLevel="1">
      <c r="A110" s="136"/>
      <c r="B110" s="137"/>
      <c r="C110" s="169" t="s">
        <v>196</v>
      </c>
      <c r="D110" s="141"/>
      <c r="E110" s="142">
        <v>1.105</v>
      </c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29"/>
      <c r="Z110" s="129"/>
      <c r="AA110" s="129"/>
      <c r="AB110" s="129"/>
      <c r="AC110" s="129"/>
      <c r="AD110" s="129"/>
      <c r="AE110" s="129"/>
      <c r="AF110" s="129"/>
      <c r="AG110" s="129" t="s">
        <v>119</v>
      </c>
      <c r="AH110" s="129">
        <v>0</v>
      </c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</row>
    <row r="111" spans="1:60" outlineLevel="1">
      <c r="A111" s="136"/>
      <c r="B111" s="137"/>
      <c r="C111" s="169" t="s">
        <v>197</v>
      </c>
      <c r="D111" s="141"/>
      <c r="E111" s="142">
        <v>2.5000000000000001E-2</v>
      </c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29"/>
      <c r="Z111" s="129"/>
      <c r="AA111" s="129"/>
      <c r="AB111" s="129"/>
      <c r="AC111" s="129"/>
      <c r="AD111" s="129"/>
      <c r="AE111" s="129"/>
      <c r="AF111" s="129"/>
      <c r="AG111" s="129" t="s">
        <v>119</v>
      </c>
      <c r="AH111" s="129">
        <v>0</v>
      </c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</row>
    <row r="112" spans="1:60" outlineLevel="1">
      <c r="A112" s="150">
        <v>21</v>
      </c>
      <c r="B112" s="151" t="s">
        <v>204</v>
      </c>
      <c r="C112" s="168" t="s">
        <v>205</v>
      </c>
      <c r="D112" s="152" t="s">
        <v>206</v>
      </c>
      <c r="E112" s="153">
        <v>38</v>
      </c>
      <c r="F112" s="154"/>
      <c r="G112" s="155">
        <f>ROUND(E112*F112,2)</f>
        <v>0</v>
      </c>
      <c r="H112" s="154"/>
      <c r="I112" s="155">
        <f>ROUND(E112*H112,2)</f>
        <v>0</v>
      </c>
      <c r="J112" s="154"/>
      <c r="K112" s="155">
        <f>ROUND(E112*J112,2)</f>
        <v>0</v>
      </c>
      <c r="L112" s="155">
        <v>21</v>
      </c>
      <c r="M112" s="155">
        <f>G112*(1+L112/100)</f>
        <v>0</v>
      </c>
      <c r="N112" s="155">
        <v>0</v>
      </c>
      <c r="O112" s="155">
        <f>ROUND(E112*N112,2)</f>
        <v>0</v>
      </c>
      <c r="P112" s="155">
        <v>0</v>
      </c>
      <c r="Q112" s="155">
        <f>ROUND(E112*P112,2)</f>
        <v>0</v>
      </c>
      <c r="R112" s="155"/>
      <c r="S112" s="155" t="s">
        <v>114</v>
      </c>
      <c r="T112" s="156" t="s">
        <v>115</v>
      </c>
      <c r="U112" s="139">
        <v>0</v>
      </c>
      <c r="V112" s="139">
        <f>ROUND(E112*U112,2)</f>
        <v>0</v>
      </c>
      <c r="W112" s="139"/>
      <c r="X112" s="139" t="s">
        <v>116</v>
      </c>
      <c r="Y112" s="129"/>
      <c r="Z112" s="129"/>
      <c r="AA112" s="129"/>
      <c r="AB112" s="129"/>
      <c r="AC112" s="129"/>
      <c r="AD112" s="129"/>
      <c r="AE112" s="129"/>
      <c r="AF112" s="129"/>
      <c r="AG112" s="129" t="s">
        <v>117</v>
      </c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</row>
    <row r="113" spans="1:60" outlineLevel="1">
      <c r="A113" s="136"/>
      <c r="B113" s="137"/>
      <c r="C113" s="169" t="s">
        <v>207</v>
      </c>
      <c r="D113" s="141"/>
      <c r="E113" s="142">
        <v>3.9</v>
      </c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29"/>
      <c r="Z113" s="129"/>
      <c r="AA113" s="129"/>
      <c r="AB113" s="129"/>
      <c r="AC113" s="129"/>
      <c r="AD113" s="129"/>
      <c r="AE113" s="129"/>
      <c r="AF113" s="129"/>
      <c r="AG113" s="129" t="s">
        <v>119</v>
      </c>
      <c r="AH113" s="129">
        <v>0</v>
      </c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</row>
    <row r="114" spans="1:60" outlineLevel="1">
      <c r="A114" s="136"/>
      <c r="B114" s="137"/>
      <c r="C114" s="169" t="s">
        <v>208</v>
      </c>
      <c r="D114" s="141"/>
      <c r="E114" s="142">
        <v>4.5999999999999996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29"/>
      <c r="Z114" s="129"/>
      <c r="AA114" s="129"/>
      <c r="AB114" s="129"/>
      <c r="AC114" s="129"/>
      <c r="AD114" s="129"/>
      <c r="AE114" s="129"/>
      <c r="AF114" s="129"/>
      <c r="AG114" s="129" t="s">
        <v>119</v>
      </c>
      <c r="AH114" s="129">
        <v>0</v>
      </c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</row>
    <row r="115" spans="1:60" outlineLevel="1">
      <c r="A115" s="136"/>
      <c r="B115" s="137"/>
      <c r="C115" s="169" t="s">
        <v>209</v>
      </c>
      <c r="D115" s="141"/>
      <c r="E115" s="142">
        <v>5.3</v>
      </c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29"/>
      <c r="Z115" s="129"/>
      <c r="AA115" s="129"/>
      <c r="AB115" s="129"/>
      <c r="AC115" s="129"/>
      <c r="AD115" s="129"/>
      <c r="AE115" s="129"/>
      <c r="AF115" s="129"/>
      <c r="AG115" s="129" t="s">
        <v>119</v>
      </c>
      <c r="AH115" s="129">
        <v>0</v>
      </c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</row>
    <row r="116" spans="1:60" outlineLevel="1">
      <c r="A116" s="136"/>
      <c r="B116" s="137"/>
      <c r="C116" s="169" t="s">
        <v>210</v>
      </c>
      <c r="D116" s="141"/>
      <c r="E116" s="142">
        <v>7.2</v>
      </c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29"/>
      <c r="Z116" s="129"/>
      <c r="AA116" s="129"/>
      <c r="AB116" s="129"/>
      <c r="AC116" s="129"/>
      <c r="AD116" s="129"/>
      <c r="AE116" s="129"/>
      <c r="AF116" s="129"/>
      <c r="AG116" s="129" t="s">
        <v>119</v>
      </c>
      <c r="AH116" s="129">
        <v>0</v>
      </c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</row>
    <row r="117" spans="1:60" outlineLevel="1">
      <c r="A117" s="136"/>
      <c r="B117" s="137"/>
      <c r="C117" s="169" t="s">
        <v>211</v>
      </c>
      <c r="D117" s="141"/>
      <c r="E117" s="142">
        <v>7.78</v>
      </c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29"/>
      <c r="Z117" s="129"/>
      <c r="AA117" s="129"/>
      <c r="AB117" s="129"/>
      <c r="AC117" s="129"/>
      <c r="AD117" s="129"/>
      <c r="AE117" s="129"/>
      <c r="AF117" s="129"/>
      <c r="AG117" s="129" t="s">
        <v>119</v>
      </c>
      <c r="AH117" s="129">
        <v>0</v>
      </c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</row>
    <row r="118" spans="1:60" outlineLevel="1">
      <c r="A118" s="136"/>
      <c r="B118" s="137"/>
      <c r="C118" s="169" t="s">
        <v>212</v>
      </c>
      <c r="D118" s="141"/>
      <c r="E118" s="142">
        <v>8</v>
      </c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29"/>
      <c r="Z118" s="129"/>
      <c r="AA118" s="129"/>
      <c r="AB118" s="129"/>
      <c r="AC118" s="129"/>
      <c r="AD118" s="129"/>
      <c r="AE118" s="129"/>
      <c r="AF118" s="129"/>
      <c r="AG118" s="129" t="s">
        <v>119</v>
      </c>
      <c r="AH118" s="129">
        <v>0</v>
      </c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</row>
    <row r="119" spans="1:60" outlineLevel="1">
      <c r="A119" s="136"/>
      <c r="B119" s="137"/>
      <c r="C119" s="169" t="s">
        <v>213</v>
      </c>
      <c r="D119" s="141"/>
      <c r="E119" s="142">
        <v>1.2</v>
      </c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29"/>
      <c r="Z119" s="129"/>
      <c r="AA119" s="129"/>
      <c r="AB119" s="129"/>
      <c r="AC119" s="129"/>
      <c r="AD119" s="129"/>
      <c r="AE119" s="129"/>
      <c r="AF119" s="129"/>
      <c r="AG119" s="129" t="s">
        <v>119</v>
      </c>
      <c r="AH119" s="129">
        <v>0</v>
      </c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</row>
    <row r="120" spans="1:60" outlineLevel="1">
      <c r="A120" s="136"/>
      <c r="B120" s="137"/>
      <c r="C120" s="169" t="s">
        <v>214</v>
      </c>
      <c r="D120" s="141"/>
      <c r="E120" s="142">
        <v>0.02</v>
      </c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29"/>
      <c r="Z120" s="129"/>
      <c r="AA120" s="129"/>
      <c r="AB120" s="129"/>
      <c r="AC120" s="129"/>
      <c r="AD120" s="129"/>
      <c r="AE120" s="129"/>
      <c r="AF120" s="129"/>
      <c r="AG120" s="129" t="s">
        <v>119</v>
      </c>
      <c r="AH120" s="129">
        <v>0</v>
      </c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</row>
    <row r="121" spans="1:60" outlineLevel="1">
      <c r="A121" s="150">
        <v>22</v>
      </c>
      <c r="B121" s="151" t="s">
        <v>215</v>
      </c>
      <c r="C121" s="168" t="s">
        <v>216</v>
      </c>
      <c r="D121" s="152" t="s">
        <v>173</v>
      </c>
      <c r="E121" s="153">
        <v>0.48870000000000002</v>
      </c>
      <c r="F121" s="154"/>
      <c r="G121" s="155">
        <f>ROUND(E121*F121,2)</f>
        <v>0</v>
      </c>
      <c r="H121" s="154"/>
      <c r="I121" s="155">
        <f>ROUND(E121*H121,2)</f>
        <v>0</v>
      </c>
      <c r="J121" s="154"/>
      <c r="K121" s="155">
        <f>ROUND(E121*J121,2)</f>
        <v>0</v>
      </c>
      <c r="L121" s="155">
        <v>21</v>
      </c>
      <c r="M121" s="155">
        <f>G121*(1+L121/100)</f>
        <v>0</v>
      </c>
      <c r="N121" s="155">
        <v>0</v>
      </c>
      <c r="O121" s="155">
        <f>ROUND(E121*N121,2)</f>
        <v>0</v>
      </c>
      <c r="P121" s="155">
        <v>0</v>
      </c>
      <c r="Q121" s="155">
        <f>ROUND(E121*P121,2)</f>
        <v>0</v>
      </c>
      <c r="R121" s="155" t="s">
        <v>180</v>
      </c>
      <c r="S121" s="155" t="s">
        <v>128</v>
      </c>
      <c r="T121" s="156" t="s">
        <v>128</v>
      </c>
      <c r="U121" s="139">
        <v>1.5669999999999999</v>
      </c>
      <c r="V121" s="139">
        <f>ROUND(E121*U121,2)</f>
        <v>0.77</v>
      </c>
      <c r="W121" s="139"/>
      <c r="X121" s="139" t="s">
        <v>175</v>
      </c>
      <c r="Y121" s="129"/>
      <c r="Z121" s="129"/>
      <c r="AA121" s="129"/>
      <c r="AB121" s="129"/>
      <c r="AC121" s="129"/>
      <c r="AD121" s="129"/>
      <c r="AE121" s="129"/>
      <c r="AF121" s="129"/>
      <c r="AG121" s="129" t="s">
        <v>176</v>
      </c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</row>
    <row r="122" spans="1:60" outlineLevel="1">
      <c r="A122" s="136"/>
      <c r="B122" s="137"/>
      <c r="C122" s="257" t="s">
        <v>217</v>
      </c>
      <c r="D122" s="258"/>
      <c r="E122" s="258"/>
      <c r="F122" s="258"/>
      <c r="G122" s="258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29"/>
      <c r="Z122" s="129"/>
      <c r="AA122" s="129"/>
      <c r="AB122" s="129"/>
      <c r="AC122" s="129"/>
      <c r="AD122" s="129"/>
      <c r="AE122" s="129"/>
      <c r="AF122" s="129"/>
      <c r="AG122" s="129" t="s">
        <v>130</v>
      </c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</row>
    <row r="123" spans="1:60">
      <c r="A123" s="144" t="s">
        <v>109</v>
      </c>
      <c r="B123" s="145" t="s">
        <v>70</v>
      </c>
      <c r="C123" s="167" t="s">
        <v>71</v>
      </c>
      <c r="D123" s="146"/>
      <c r="E123" s="147"/>
      <c r="F123" s="148"/>
      <c r="G123" s="148">
        <f>SUMIF(AG124:AG127,"&lt;&gt;NOR",G124:G127)</f>
        <v>0</v>
      </c>
      <c r="H123" s="148"/>
      <c r="I123" s="148">
        <f>SUM(I124:I127)</f>
        <v>0</v>
      </c>
      <c r="J123" s="148"/>
      <c r="K123" s="148">
        <f>SUM(K124:K127)</f>
        <v>0</v>
      </c>
      <c r="L123" s="148"/>
      <c r="M123" s="148">
        <f>SUM(M124:M127)</f>
        <v>0</v>
      </c>
      <c r="N123" s="148"/>
      <c r="O123" s="148">
        <f>SUM(O124:O127)</f>
        <v>0</v>
      </c>
      <c r="P123" s="148"/>
      <c r="Q123" s="148">
        <f>SUM(Q124:Q127)</f>
        <v>0.34</v>
      </c>
      <c r="R123" s="148"/>
      <c r="S123" s="148"/>
      <c r="T123" s="149"/>
      <c r="U123" s="143"/>
      <c r="V123" s="143">
        <f>SUM(V124:V127)</f>
        <v>6.46</v>
      </c>
      <c r="W123" s="143"/>
      <c r="X123" s="143"/>
      <c r="AG123" t="s">
        <v>110</v>
      </c>
    </row>
    <row r="124" spans="1:60" ht="22.5" outlineLevel="1">
      <c r="A124" s="150">
        <v>23</v>
      </c>
      <c r="B124" s="151" t="s">
        <v>218</v>
      </c>
      <c r="C124" s="168" t="s">
        <v>219</v>
      </c>
      <c r="D124" s="152" t="s">
        <v>135</v>
      </c>
      <c r="E124" s="153">
        <v>170</v>
      </c>
      <c r="F124" s="154"/>
      <c r="G124" s="155">
        <f>ROUND(E124*F124,2)</f>
        <v>0</v>
      </c>
      <c r="H124" s="154"/>
      <c r="I124" s="155">
        <f>ROUND(E124*H124,2)</f>
        <v>0</v>
      </c>
      <c r="J124" s="154"/>
      <c r="K124" s="155">
        <f>ROUND(E124*J124,2)</f>
        <v>0</v>
      </c>
      <c r="L124" s="155">
        <v>21</v>
      </c>
      <c r="M124" s="155">
        <f>G124*(1+L124/100)</f>
        <v>0</v>
      </c>
      <c r="N124" s="155">
        <v>0</v>
      </c>
      <c r="O124" s="155">
        <f>ROUND(E124*N124,2)</f>
        <v>0</v>
      </c>
      <c r="P124" s="155">
        <v>2E-3</v>
      </c>
      <c r="Q124" s="155">
        <f>ROUND(E124*P124,2)</f>
        <v>0.34</v>
      </c>
      <c r="R124" s="155" t="s">
        <v>220</v>
      </c>
      <c r="S124" s="155" t="s">
        <v>128</v>
      </c>
      <c r="T124" s="156" t="s">
        <v>128</v>
      </c>
      <c r="U124" s="139">
        <v>3.7999999999999999E-2</v>
      </c>
      <c r="V124" s="139">
        <f>ROUND(E124*U124,2)</f>
        <v>6.46</v>
      </c>
      <c r="W124" s="139"/>
      <c r="X124" s="139" t="s">
        <v>116</v>
      </c>
      <c r="Y124" s="129"/>
      <c r="Z124" s="129"/>
      <c r="AA124" s="129"/>
      <c r="AB124" s="129"/>
      <c r="AC124" s="129"/>
      <c r="AD124" s="129"/>
      <c r="AE124" s="129"/>
      <c r="AF124" s="129"/>
      <c r="AG124" s="129" t="s">
        <v>117</v>
      </c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</row>
    <row r="125" spans="1:60" outlineLevel="1">
      <c r="A125" s="136"/>
      <c r="B125" s="137"/>
      <c r="C125" s="169" t="s">
        <v>140</v>
      </c>
      <c r="D125" s="141"/>
      <c r="E125" s="142">
        <v>10.5</v>
      </c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29"/>
      <c r="Z125" s="129"/>
      <c r="AA125" s="129"/>
      <c r="AB125" s="129"/>
      <c r="AC125" s="129"/>
      <c r="AD125" s="129"/>
      <c r="AE125" s="129"/>
      <c r="AF125" s="129"/>
      <c r="AG125" s="129" t="s">
        <v>119</v>
      </c>
      <c r="AH125" s="129">
        <v>0</v>
      </c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</row>
    <row r="126" spans="1:60" outlineLevel="1">
      <c r="A126" s="136"/>
      <c r="B126" s="137"/>
      <c r="C126" s="169" t="s">
        <v>141</v>
      </c>
      <c r="D126" s="141"/>
      <c r="E126" s="142">
        <v>9</v>
      </c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29"/>
      <c r="Z126" s="129"/>
      <c r="AA126" s="129"/>
      <c r="AB126" s="129"/>
      <c r="AC126" s="129"/>
      <c r="AD126" s="129"/>
      <c r="AE126" s="129"/>
      <c r="AF126" s="129"/>
      <c r="AG126" s="129" t="s">
        <v>119</v>
      </c>
      <c r="AH126" s="129">
        <v>0</v>
      </c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</row>
    <row r="127" spans="1:60" outlineLevel="1">
      <c r="A127" s="136"/>
      <c r="B127" s="137"/>
      <c r="C127" s="169" t="s">
        <v>142</v>
      </c>
      <c r="D127" s="141"/>
      <c r="E127" s="142">
        <v>150.5</v>
      </c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29"/>
      <c r="Z127" s="129"/>
      <c r="AA127" s="129"/>
      <c r="AB127" s="129"/>
      <c r="AC127" s="129"/>
      <c r="AD127" s="129"/>
      <c r="AE127" s="129"/>
      <c r="AF127" s="129"/>
      <c r="AG127" s="129" t="s">
        <v>119</v>
      </c>
      <c r="AH127" s="129">
        <v>0</v>
      </c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</row>
    <row r="128" spans="1:60">
      <c r="A128" s="144" t="s">
        <v>109</v>
      </c>
      <c r="B128" s="145" t="s">
        <v>72</v>
      </c>
      <c r="C128" s="167" t="s">
        <v>73</v>
      </c>
      <c r="D128" s="146"/>
      <c r="E128" s="147"/>
      <c r="F128" s="148"/>
      <c r="G128" s="148">
        <f>SUMIF(AG129:AG148,"&lt;&gt;NOR",G129:G148)</f>
        <v>0</v>
      </c>
      <c r="H128" s="148"/>
      <c r="I128" s="148">
        <f>SUM(I129:I148)</f>
        <v>0</v>
      </c>
      <c r="J128" s="148"/>
      <c r="K128" s="148">
        <f>SUM(K129:K148)</f>
        <v>0</v>
      </c>
      <c r="L128" s="148"/>
      <c r="M128" s="148">
        <f>SUM(M129:M148)</f>
        <v>0</v>
      </c>
      <c r="N128" s="148"/>
      <c r="O128" s="148">
        <f>SUM(O129:O148)</f>
        <v>0.03</v>
      </c>
      <c r="P128" s="148"/>
      <c r="Q128" s="148">
        <f>SUM(Q129:Q148)</f>
        <v>0.01</v>
      </c>
      <c r="R128" s="148"/>
      <c r="S128" s="148"/>
      <c r="T128" s="149"/>
      <c r="U128" s="143"/>
      <c r="V128" s="143">
        <f>SUM(V129:V148)</f>
        <v>15.209999999999999</v>
      </c>
      <c r="W128" s="143"/>
      <c r="X128" s="143"/>
      <c r="AG128" t="s">
        <v>110</v>
      </c>
    </row>
    <row r="129" spans="1:60" outlineLevel="1">
      <c r="A129" s="150">
        <v>24</v>
      </c>
      <c r="B129" s="151" t="s">
        <v>221</v>
      </c>
      <c r="C129" s="168" t="s">
        <v>222</v>
      </c>
      <c r="D129" s="152" t="s">
        <v>206</v>
      </c>
      <c r="E129" s="153">
        <v>6.1</v>
      </c>
      <c r="F129" s="154"/>
      <c r="G129" s="155">
        <f>ROUND(E129*F129,2)</f>
        <v>0</v>
      </c>
      <c r="H129" s="154"/>
      <c r="I129" s="155">
        <f>ROUND(E129*H129,2)</f>
        <v>0</v>
      </c>
      <c r="J129" s="154"/>
      <c r="K129" s="155">
        <f>ROUND(E129*J129,2)</f>
        <v>0</v>
      </c>
      <c r="L129" s="155">
        <v>21</v>
      </c>
      <c r="M129" s="155">
        <f>G129*(1+L129/100)</f>
        <v>0</v>
      </c>
      <c r="N129" s="155">
        <v>0</v>
      </c>
      <c r="O129" s="155">
        <f>ROUND(E129*N129,2)</f>
        <v>0</v>
      </c>
      <c r="P129" s="155">
        <v>1.98E-3</v>
      </c>
      <c r="Q129" s="155">
        <f>ROUND(E129*P129,2)</f>
        <v>0.01</v>
      </c>
      <c r="R129" s="155" t="s">
        <v>223</v>
      </c>
      <c r="S129" s="155" t="s">
        <v>128</v>
      </c>
      <c r="T129" s="156" t="s">
        <v>128</v>
      </c>
      <c r="U129" s="139">
        <v>8.3000000000000004E-2</v>
      </c>
      <c r="V129" s="139">
        <f>ROUND(E129*U129,2)</f>
        <v>0.51</v>
      </c>
      <c r="W129" s="139"/>
      <c r="X129" s="139" t="s">
        <v>116</v>
      </c>
      <c r="Y129" s="129"/>
      <c r="Z129" s="129"/>
      <c r="AA129" s="129"/>
      <c r="AB129" s="129"/>
      <c r="AC129" s="129"/>
      <c r="AD129" s="129"/>
      <c r="AE129" s="129"/>
      <c r="AF129" s="129"/>
      <c r="AG129" s="129" t="s">
        <v>117</v>
      </c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</row>
    <row r="130" spans="1:60" outlineLevel="1">
      <c r="A130" s="136"/>
      <c r="B130" s="137"/>
      <c r="C130" s="257" t="s">
        <v>224</v>
      </c>
      <c r="D130" s="258"/>
      <c r="E130" s="258"/>
      <c r="F130" s="258"/>
      <c r="G130" s="258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29"/>
      <c r="Z130" s="129"/>
      <c r="AA130" s="129"/>
      <c r="AB130" s="129"/>
      <c r="AC130" s="129"/>
      <c r="AD130" s="129"/>
      <c r="AE130" s="129"/>
      <c r="AF130" s="129"/>
      <c r="AG130" s="129" t="s">
        <v>130</v>
      </c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</row>
    <row r="131" spans="1:60" outlineLevel="1">
      <c r="A131" s="136"/>
      <c r="B131" s="137"/>
      <c r="C131" s="169" t="s">
        <v>225</v>
      </c>
      <c r="D131" s="141"/>
      <c r="E131" s="142">
        <v>6.1</v>
      </c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29"/>
      <c r="Z131" s="129"/>
      <c r="AA131" s="129"/>
      <c r="AB131" s="129"/>
      <c r="AC131" s="129"/>
      <c r="AD131" s="129"/>
      <c r="AE131" s="129"/>
      <c r="AF131" s="129"/>
      <c r="AG131" s="129" t="s">
        <v>119</v>
      </c>
      <c r="AH131" s="129">
        <v>0</v>
      </c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</row>
    <row r="132" spans="1:60" ht="33.75" outlineLevel="1">
      <c r="A132" s="150">
        <v>25</v>
      </c>
      <c r="B132" s="151" t="s">
        <v>226</v>
      </c>
      <c r="C132" s="168" t="s">
        <v>227</v>
      </c>
      <c r="D132" s="152" t="s">
        <v>206</v>
      </c>
      <c r="E132" s="153">
        <v>22</v>
      </c>
      <c r="F132" s="154"/>
      <c r="G132" s="155">
        <f>ROUND(E132*F132,2)</f>
        <v>0</v>
      </c>
      <c r="H132" s="154"/>
      <c r="I132" s="155">
        <f>ROUND(E132*H132,2)</f>
        <v>0</v>
      </c>
      <c r="J132" s="154"/>
      <c r="K132" s="155">
        <f>ROUND(E132*J132,2)</f>
        <v>0</v>
      </c>
      <c r="L132" s="155">
        <v>21</v>
      </c>
      <c r="M132" s="155">
        <f>G132*(1+L132/100)</f>
        <v>0</v>
      </c>
      <c r="N132" s="155">
        <v>1.1800000000000001E-3</v>
      </c>
      <c r="O132" s="155">
        <f>ROUND(E132*N132,2)</f>
        <v>0.03</v>
      </c>
      <c r="P132" s="155">
        <v>0</v>
      </c>
      <c r="Q132" s="155">
        <f>ROUND(E132*P132,2)</f>
        <v>0</v>
      </c>
      <c r="R132" s="155" t="s">
        <v>223</v>
      </c>
      <c r="S132" s="155" t="s">
        <v>128</v>
      </c>
      <c r="T132" s="156" t="s">
        <v>128</v>
      </c>
      <c r="U132" s="139">
        <v>0.66820000000000002</v>
      </c>
      <c r="V132" s="139">
        <f>ROUND(E132*U132,2)</f>
        <v>14.7</v>
      </c>
      <c r="W132" s="139"/>
      <c r="X132" s="139" t="s">
        <v>116</v>
      </c>
      <c r="Y132" s="129"/>
      <c r="Z132" s="129"/>
      <c r="AA132" s="129"/>
      <c r="AB132" s="129"/>
      <c r="AC132" s="129"/>
      <c r="AD132" s="129"/>
      <c r="AE132" s="129"/>
      <c r="AF132" s="129"/>
      <c r="AG132" s="129" t="s">
        <v>117</v>
      </c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</row>
    <row r="133" spans="1:60" outlineLevel="1">
      <c r="A133" s="136"/>
      <c r="B133" s="137"/>
      <c r="C133" s="257" t="s">
        <v>228</v>
      </c>
      <c r="D133" s="258"/>
      <c r="E133" s="258"/>
      <c r="F133" s="258"/>
      <c r="G133" s="258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29"/>
      <c r="Z133" s="129"/>
      <c r="AA133" s="129"/>
      <c r="AB133" s="129"/>
      <c r="AC133" s="129"/>
      <c r="AD133" s="129"/>
      <c r="AE133" s="129"/>
      <c r="AF133" s="129"/>
      <c r="AG133" s="129" t="s">
        <v>130</v>
      </c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</row>
    <row r="134" spans="1:60" outlineLevel="1">
      <c r="A134" s="136"/>
      <c r="B134" s="137"/>
      <c r="C134" s="169" t="s">
        <v>229</v>
      </c>
      <c r="D134" s="141"/>
      <c r="E134" s="142">
        <v>22</v>
      </c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29"/>
      <c r="Z134" s="129"/>
      <c r="AA134" s="129"/>
      <c r="AB134" s="129"/>
      <c r="AC134" s="129"/>
      <c r="AD134" s="129"/>
      <c r="AE134" s="129"/>
      <c r="AF134" s="129"/>
      <c r="AG134" s="129" t="s">
        <v>119</v>
      </c>
      <c r="AH134" s="129">
        <v>0</v>
      </c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</row>
    <row r="135" spans="1:60" ht="22.5" outlineLevel="1">
      <c r="A135" s="150">
        <v>26</v>
      </c>
      <c r="B135" s="151" t="s">
        <v>230</v>
      </c>
      <c r="C135" s="168" t="s">
        <v>231</v>
      </c>
      <c r="D135" s="152" t="s">
        <v>232</v>
      </c>
      <c r="E135" s="153">
        <v>1</v>
      </c>
      <c r="F135" s="154"/>
      <c r="G135" s="155">
        <f>ROUND(E135*F135,2)</f>
        <v>0</v>
      </c>
      <c r="H135" s="154"/>
      <c r="I135" s="155">
        <f>ROUND(E135*H135,2)</f>
        <v>0</v>
      </c>
      <c r="J135" s="154"/>
      <c r="K135" s="155">
        <f>ROUND(E135*J135,2)</f>
        <v>0</v>
      </c>
      <c r="L135" s="155">
        <v>21</v>
      </c>
      <c r="M135" s="155">
        <f>G135*(1+L135/100)</f>
        <v>0</v>
      </c>
      <c r="N135" s="155">
        <v>0</v>
      </c>
      <c r="O135" s="155">
        <f>ROUND(E135*N135,2)</f>
        <v>0</v>
      </c>
      <c r="P135" s="155">
        <v>0</v>
      </c>
      <c r="Q135" s="155">
        <f>ROUND(E135*P135,2)</f>
        <v>0</v>
      </c>
      <c r="R135" s="155"/>
      <c r="S135" s="155" t="s">
        <v>114</v>
      </c>
      <c r="T135" s="156" t="s">
        <v>115</v>
      </c>
      <c r="U135" s="139">
        <v>0</v>
      </c>
      <c r="V135" s="139">
        <f>ROUND(E135*U135,2)</f>
        <v>0</v>
      </c>
      <c r="W135" s="139"/>
      <c r="X135" s="139" t="s">
        <v>116</v>
      </c>
      <c r="Y135" s="129"/>
      <c r="Z135" s="129"/>
      <c r="AA135" s="129"/>
      <c r="AB135" s="129"/>
      <c r="AC135" s="129"/>
      <c r="AD135" s="129"/>
      <c r="AE135" s="129"/>
      <c r="AF135" s="129"/>
      <c r="AG135" s="129" t="s">
        <v>117</v>
      </c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</row>
    <row r="136" spans="1:60" outlineLevel="1">
      <c r="A136" s="136"/>
      <c r="B136" s="137"/>
      <c r="C136" s="169" t="s">
        <v>118</v>
      </c>
      <c r="D136" s="141"/>
      <c r="E136" s="142">
        <v>1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29"/>
      <c r="Z136" s="129"/>
      <c r="AA136" s="129"/>
      <c r="AB136" s="129"/>
      <c r="AC136" s="129"/>
      <c r="AD136" s="129"/>
      <c r="AE136" s="129"/>
      <c r="AF136" s="129"/>
      <c r="AG136" s="129" t="s">
        <v>119</v>
      </c>
      <c r="AH136" s="129">
        <v>0</v>
      </c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</row>
    <row r="137" spans="1:60" ht="22.5" outlineLevel="1">
      <c r="A137" s="150">
        <v>27</v>
      </c>
      <c r="B137" s="151" t="s">
        <v>233</v>
      </c>
      <c r="C137" s="168" t="s">
        <v>234</v>
      </c>
      <c r="D137" s="152" t="s">
        <v>232</v>
      </c>
      <c r="E137" s="153">
        <v>1</v>
      </c>
      <c r="F137" s="154"/>
      <c r="G137" s="155">
        <f>ROUND(E137*F137,2)</f>
        <v>0</v>
      </c>
      <c r="H137" s="154"/>
      <c r="I137" s="155">
        <f>ROUND(E137*H137,2)</f>
        <v>0</v>
      </c>
      <c r="J137" s="154"/>
      <c r="K137" s="155">
        <f>ROUND(E137*J137,2)</f>
        <v>0</v>
      </c>
      <c r="L137" s="155">
        <v>21</v>
      </c>
      <c r="M137" s="155">
        <f>G137*(1+L137/100)</f>
        <v>0</v>
      </c>
      <c r="N137" s="155">
        <v>0</v>
      </c>
      <c r="O137" s="155">
        <f>ROUND(E137*N137,2)</f>
        <v>0</v>
      </c>
      <c r="P137" s="155">
        <v>0</v>
      </c>
      <c r="Q137" s="155">
        <f>ROUND(E137*P137,2)</f>
        <v>0</v>
      </c>
      <c r="R137" s="155"/>
      <c r="S137" s="155" t="s">
        <v>114</v>
      </c>
      <c r="T137" s="156" t="s">
        <v>115</v>
      </c>
      <c r="U137" s="139">
        <v>0</v>
      </c>
      <c r="V137" s="139">
        <f>ROUND(E137*U137,2)</f>
        <v>0</v>
      </c>
      <c r="W137" s="139"/>
      <c r="X137" s="139" t="s">
        <v>116</v>
      </c>
      <c r="Y137" s="129"/>
      <c r="Z137" s="129"/>
      <c r="AA137" s="129"/>
      <c r="AB137" s="129"/>
      <c r="AC137" s="129"/>
      <c r="AD137" s="129"/>
      <c r="AE137" s="129"/>
      <c r="AF137" s="129"/>
      <c r="AG137" s="129" t="s">
        <v>117</v>
      </c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</row>
    <row r="138" spans="1:60" outlineLevel="1">
      <c r="A138" s="136"/>
      <c r="B138" s="137"/>
      <c r="C138" s="169" t="s">
        <v>118</v>
      </c>
      <c r="D138" s="141"/>
      <c r="E138" s="142">
        <v>1</v>
      </c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29"/>
      <c r="Z138" s="129"/>
      <c r="AA138" s="129"/>
      <c r="AB138" s="129"/>
      <c r="AC138" s="129"/>
      <c r="AD138" s="129"/>
      <c r="AE138" s="129"/>
      <c r="AF138" s="129"/>
      <c r="AG138" s="129" t="s">
        <v>119</v>
      </c>
      <c r="AH138" s="129">
        <v>0</v>
      </c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</row>
    <row r="139" spans="1:60" ht="22.5" outlineLevel="1">
      <c r="A139" s="158">
        <v>28</v>
      </c>
      <c r="B139" s="159" t="s">
        <v>235</v>
      </c>
      <c r="C139" s="170" t="s">
        <v>236</v>
      </c>
      <c r="D139" s="160" t="s">
        <v>232</v>
      </c>
      <c r="E139" s="161">
        <v>2</v>
      </c>
      <c r="F139" s="162"/>
      <c r="G139" s="163">
        <f t="shared" ref="G139:G145" si="0">ROUND(E139*F139,2)</f>
        <v>0</v>
      </c>
      <c r="H139" s="162"/>
      <c r="I139" s="163">
        <f t="shared" ref="I139:I145" si="1">ROUND(E139*H139,2)</f>
        <v>0</v>
      </c>
      <c r="J139" s="162"/>
      <c r="K139" s="163">
        <f t="shared" ref="K139:K145" si="2">ROUND(E139*J139,2)</f>
        <v>0</v>
      </c>
      <c r="L139" s="163">
        <v>21</v>
      </c>
      <c r="M139" s="163">
        <f t="shared" ref="M139:M145" si="3">G139*(1+L139/100)</f>
        <v>0</v>
      </c>
      <c r="N139" s="163">
        <v>0</v>
      </c>
      <c r="O139" s="163">
        <f t="shared" ref="O139:O145" si="4">ROUND(E139*N139,2)</f>
        <v>0</v>
      </c>
      <c r="P139" s="163">
        <v>0</v>
      </c>
      <c r="Q139" s="163">
        <f t="shared" ref="Q139:Q145" si="5">ROUND(E139*P139,2)</f>
        <v>0</v>
      </c>
      <c r="R139" s="163"/>
      <c r="S139" s="163" t="s">
        <v>114</v>
      </c>
      <c r="T139" s="164" t="s">
        <v>115</v>
      </c>
      <c r="U139" s="139">
        <v>0</v>
      </c>
      <c r="V139" s="139">
        <f t="shared" ref="V139:V145" si="6">ROUND(E139*U139,2)</f>
        <v>0</v>
      </c>
      <c r="W139" s="139"/>
      <c r="X139" s="139" t="s">
        <v>116</v>
      </c>
      <c r="Y139" s="129"/>
      <c r="Z139" s="129"/>
      <c r="AA139" s="129"/>
      <c r="AB139" s="129"/>
      <c r="AC139" s="129"/>
      <c r="AD139" s="129"/>
      <c r="AE139" s="129"/>
      <c r="AF139" s="129"/>
      <c r="AG139" s="129" t="s">
        <v>117</v>
      </c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</row>
    <row r="140" spans="1:60" ht="22.5" outlineLevel="1">
      <c r="A140" s="158">
        <v>29</v>
      </c>
      <c r="B140" s="159" t="s">
        <v>237</v>
      </c>
      <c r="C140" s="170" t="s">
        <v>238</v>
      </c>
      <c r="D140" s="160" t="s">
        <v>232</v>
      </c>
      <c r="E140" s="161">
        <v>1</v>
      </c>
      <c r="F140" s="162"/>
      <c r="G140" s="163">
        <f t="shared" si="0"/>
        <v>0</v>
      </c>
      <c r="H140" s="162"/>
      <c r="I140" s="163">
        <f t="shared" si="1"/>
        <v>0</v>
      </c>
      <c r="J140" s="162"/>
      <c r="K140" s="163">
        <f t="shared" si="2"/>
        <v>0</v>
      </c>
      <c r="L140" s="163">
        <v>21</v>
      </c>
      <c r="M140" s="163">
        <f t="shared" si="3"/>
        <v>0</v>
      </c>
      <c r="N140" s="163">
        <v>0</v>
      </c>
      <c r="O140" s="163">
        <f t="shared" si="4"/>
        <v>0</v>
      </c>
      <c r="P140" s="163">
        <v>0</v>
      </c>
      <c r="Q140" s="163">
        <f t="shared" si="5"/>
        <v>0</v>
      </c>
      <c r="R140" s="163"/>
      <c r="S140" s="163" t="s">
        <v>114</v>
      </c>
      <c r="T140" s="164" t="s">
        <v>115</v>
      </c>
      <c r="U140" s="139">
        <v>0</v>
      </c>
      <c r="V140" s="139">
        <f t="shared" si="6"/>
        <v>0</v>
      </c>
      <c r="W140" s="139"/>
      <c r="X140" s="139" t="s">
        <v>116</v>
      </c>
      <c r="Y140" s="129"/>
      <c r="Z140" s="129"/>
      <c r="AA140" s="129"/>
      <c r="AB140" s="129"/>
      <c r="AC140" s="129"/>
      <c r="AD140" s="129"/>
      <c r="AE140" s="129"/>
      <c r="AF140" s="129"/>
      <c r="AG140" s="129" t="s">
        <v>117</v>
      </c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</row>
    <row r="141" spans="1:60" ht="22.5" outlineLevel="1">
      <c r="A141" s="158">
        <v>30</v>
      </c>
      <c r="B141" s="159" t="s">
        <v>239</v>
      </c>
      <c r="C141" s="170" t="s">
        <v>240</v>
      </c>
      <c r="D141" s="160" t="s">
        <v>232</v>
      </c>
      <c r="E141" s="161">
        <v>2</v>
      </c>
      <c r="F141" s="162"/>
      <c r="G141" s="163">
        <f t="shared" si="0"/>
        <v>0</v>
      </c>
      <c r="H141" s="162"/>
      <c r="I141" s="163">
        <f t="shared" si="1"/>
        <v>0</v>
      </c>
      <c r="J141" s="162"/>
      <c r="K141" s="163">
        <f t="shared" si="2"/>
        <v>0</v>
      </c>
      <c r="L141" s="163">
        <v>21</v>
      </c>
      <c r="M141" s="163">
        <f t="shared" si="3"/>
        <v>0</v>
      </c>
      <c r="N141" s="163">
        <v>0</v>
      </c>
      <c r="O141" s="163">
        <f t="shared" si="4"/>
        <v>0</v>
      </c>
      <c r="P141" s="163">
        <v>0</v>
      </c>
      <c r="Q141" s="163">
        <f t="shared" si="5"/>
        <v>0</v>
      </c>
      <c r="R141" s="163"/>
      <c r="S141" s="163" t="s">
        <v>114</v>
      </c>
      <c r="T141" s="164" t="s">
        <v>115</v>
      </c>
      <c r="U141" s="139">
        <v>0</v>
      </c>
      <c r="V141" s="139">
        <f t="shared" si="6"/>
        <v>0</v>
      </c>
      <c r="W141" s="139"/>
      <c r="X141" s="139" t="s">
        <v>116</v>
      </c>
      <c r="Y141" s="129"/>
      <c r="Z141" s="129"/>
      <c r="AA141" s="129"/>
      <c r="AB141" s="129"/>
      <c r="AC141" s="129"/>
      <c r="AD141" s="129"/>
      <c r="AE141" s="129"/>
      <c r="AF141" s="129"/>
      <c r="AG141" s="129" t="s">
        <v>117</v>
      </c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</row>
    <row r="142" spans="1:60" ht="22.5" outlineLevel="1">
      <c r="A142" s="158">
        <v>31</v>
      </c>
      <c r="B142" s="159" t="s">
        <v>241</v>
      </c>
      <c r="C142" s="170" t="s">
        <v>242</v>
      </c>
      <c r="D142" s="160" t="s">
        <v>232</v>
      </c>
      <c r="E142" s="161">
        <v>1</v>
      </c>
      <c r="F142" s="162"/>
      <c r="G142" s="163">
        <f t="shared" si="0"/>
        <v>0</v>
      </c>
      <c r="H142" s="162"/>
      <c r="I142" s="163">
        <f t="shared" si="1"/>
        <v>0</v>
      </c>
      <c r="J142" s="162"/>
      <c r="K142" s="163">
        <f t="shared" si="2"/>
        <v>0</v>
      </c>
      <c r="L142" s="163">
        <v>21</v>
      </c>
      <c r="M142" s="163">
        <f t="shared" si="3"/>
        <v>0</v>
      </c>
      <c r="N142" s="163">
        <v>0</v>
      </c>
      <c r="O142" s="163">
        <f t="shared" si="4"/>
        <v>0</v>
      </c>
      <c r="P142" s="163">
        <v>0</v>
      </c>
      <c r="Q142" s="163">
        <f t="shared" si="5"/>
        <v>0</v>
      </c>
      <c r="R142" s="163"/>
      <c r="S142" s="163" t="s">
        <v>114</v>
      </c>
      <c r="T142" s="164" t="s">
        <v>115</v>
      </c>
      <c r="U142" s="139">
        <v>0</v>
      </c>
      <c r="V142" s="139">
        <f t="shared" si="6"/>
        <v>0</v>
      </c>
      <c r="W142" s="139"/>
      <c r="X142" s="139" t="s">
        <v>116</v>
      </c>
      <c r="Y142" s="129"/>
      <c r="Z142" s="129"/>
      <c r="AA142" s="129"/>
      <c r="AB142" s="129"/>
      <c r="AC142" s="129"/>
      <c r="AD142" s="129"/>
      <c r="AE142" s="129"/>
      <c r="AF142" s="129"/>
      <c r="AG142" s="129" t="s">
        <v>117</v>
      </c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</row>
    <row r="143" spans="1:60" ht="22.5" outlineLevel="1">
      <c r="A143" s="158">
        <v>32</v>
      </c>
      <c r="B143" s="159" t="s">
        <v>243</v>
      </c>
      <c r="C143" s="170" t="s">
        <v>244</v>
      </c>
      <c r="D143" s="160" t="s">
        <v>232</v>
      </c>
      <c r="E143" s="161">
        <v>1</v>
      </c>
      <c r="F143" s="162"/>
      <c r="G143" s="163">
        <f t="shared" si="0"/>
        <v>0</v>
      </c>
      <c r="H143" s="162"/>
      <c r="I143" s="163">
        <f t="shared" si="1"/>
        <v>0</v>
      </c>
      <c r="J143" s="162"/>
      <c r="K143" s="163">
        <f t="shared" si="2"/>
        <v>0</v>
      </c>
      <c r="L143" s="163">
        <v>21</v>
      </c>
      <c r="M143" s="163">
        <f t="shared" si="3"/>
        <v>0</v>
      </c>
      <c r="N143" s="163">
        <v>0</v>
      </c>
      <c r="O143" s="163">
        <f t="shared" si="4"/>
        <v>0</v>
      </c>
      <c r="P143" s="163">
        <v>0</v>
      </c>
      <c r="Q143" s="163">
        <f t="shared" si="5"/>
        <v>0</v>
      </c>
      <c r="R143" s="163"/>
      <c r="S143" s="163" t="s">
        <v>114</v>
      </c>
      <c r="T143" s="164" t="s">
        <v>115</v>
      </c>
      <c r="U143" s="139">
        <v>0</v>
      </c>
      <c r="V143" s="139">
        <f t="shared" si="6"/>
        <v>0</v>
      </c>
      <c r="W143" s="139"/>
      <c r="X143" s="139" t="s">
        <v>116</v>
      </c>
      <c r="Y143" s="129"/>
      <c r="Z143" s="129"/>
      <c r="AA143" s="129"/>
      <c r="AB143" s="129"/>
      <c r="AC143" s="129"/>
      <c r="AD143" s="129"/>
      <c r="AE143" s="129"/>
      <c r="AF143" s="129"/>
      <c r="AG143" s="129" t="s">
        <v>117</v>
      </c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</row>
    <row r="144" spans="1:60" outlineLevel="1">
      <c r="A144" s="158">
        <v>33</v>
      </c>
      <c r="B144" s="159" t="s">
        <v>245</v>
      </c>
      <c r="C144" s="170" t="s">
        <v>246</v>
      </c>
      <c r="D144" s="160" t="s">
        <v>232</v>
      </c>
      <c r="E144" s="161">
        <v>6</v>
      </c>
      <c r="F144" s="162"/>
      <c r="G144" s="163">
        <f t="shared" si="0"/>
        <v>0</v>
      </c>
      <c r="H144" s="162"/>
      <c r="I144" s="163">
        <f t="shared" si="1"/>
        <v>0</v>
      </c>
      <c r="J144" s="162"/>
      <c r="K144" s="163">
        <f t="shared" si="2"/>
        <v>0</v>
      </c>
      <c r="L144" s="163">
        <v>21</v>
      </c>
      <c r="M144" s="163">
        <f t="shared" si="3"/>
        <v>0</v>
      </c>
      <c r="N144" s="163">
        <v>0</v>
      </c>
      <c r="O144" s="163">
        <f t="shared" si="4"/>
        <v>0</v>
      </c>
      <c r="P144" s="163">
        <v>0</v>
      </c>
      <c r="Q144" s="163">
        <f t="shared" si="5"/>
        <v>0</v>
      </c>
      <c r="R144" s="163"/>
      <c r="S144" s="163" t="s">
        <v>114</v>
      </c>
      <c r="T144" s="164" t="s">
        <v>115</v>
      </c>
      <c r="U144" s="139">
        <v>0</v>
      </c>
      <c r="V144" s="139">
        <f t="shared" si="6"/>
        <v>0</v>
      </c>
      <c r="W144" s="139"/>
      <c r="X144" s="139" t="s">
        <v>116</v>
      </c>
      <c r="Y144" s="129"/>
      <c r="Z144" s="129"/>
      <c r="AA144" s="129"/>
      <c r="AB144" s="129"/>
      <c r="AC144" s="129"/>
      <c r="AD144" s="129"/>
      <c r="AE144" s="129"/>
      <c r="AF144" s="129"/>
      <c r="AG144" s="129" t="s">
        <v>117</v>
      </c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</row>
    <row r="145" spans="1:60" outlineLevel="1">
      <c r="A145" s="150">
        <v>34</v>
      </c>
      <c r="B145" s="151" t="s">
        <v>247</v>
      </c>
      <c r="C145" s="168" t="s">
        <v>248</v>
      </c>
      <c r="D145" s="152" t="s">
        <v>232</v>
      </c>
      <c r="E145" s="153">
        <v>9</v>
      </c>
      <c r="F145" s="154"/>
      <c r="G145" s="155">
        <f t="shared" si="0"/>
        <v>0</v>
      </c>
      <c r="H145" s="154"/>
      <c r="I145" s="155">
        <f t="shared" si="1"/>
        <v>0</v>
      </c>
      <c r="J145" s="154"/>
      <c r="K145" s="155">
        <f t="shared" si="2"/>
        <v>0</v>
      </c>
      <c r="L145" s="155">
        <v>21</v>
      </c>
      <c r="M145" s="155">
        <f t="shared" si="3"/>
        <v>0</v>
      </c>
      <c r="N145" s="155">
        <v>0</v>
      </c>
      <c r="O145" s="155">
        <f t="shared" si="4"/>
        <v>0</v>
      </c>
      <c r="P145" s="155">
        <v>0</v>
      </c>
      <c r="Q145" s="155">
        <f t="shared" si="5"/>
        <v>0</v>
      </c>
      <c r="R145" s="155"/>
      <c r="S145" s="155" t="s">
        <v>114</v>
      </c>
      <c r="T145" s="156" t="s">
        <v>115</v>
      </c>
      <c r="U145" s="139">
        <v>0</v>
      </c>
      <c r="V145" s="139">
        <f t="shared" si="6"/>
        <v>0</v>
      </c>
      <c r="W145" s="139"/>
      <c r="X145" s="139" t="s">
        <v>116</v>
      </c>
      <c r="Y145" s="129"/>
      <c r="Z145" s="129"/>
      <c r="AA145" s="129"/>
      <c r="AB145" s="129"/>
      <c r="AC145" s="129"/>
      <c r="AD145" s="129"/>
      <c r="AE145" s="129"/>
      <c r="AF145" s="129"/>
      <c r="AG145" s="129" t="s">
        <v>117</v>
      </c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</row>
    <row r="146" spans="1:60" outlineLevel="1">
      <c r="A146" s="136"/>
      <c r="B146" s="137"/>
      <c r="C146" s="169" t="s">
        <v>249</v>
      </c>
      <c r="D146" s="141"/>
      <c r="E146" s="142">
        <v>9</v>
      </c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29"/>
      <c r="Z146" s="129"/>
      <c r="AA146" s="129"/>
      <c r="AB146" s="129"/>
      <c r="AC146" s="129"/>
      <c r="AD146" s="129"/>
      <c r="AE146" s="129"/>
      <c r="AF146" s="129"/>
      <c r="AG146" s="129" t="s">
        <v>119</v>
      </c>
      <c r="AH146" s="129">
        <v>0</v>
      </c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</row>
    <row r="147" spans="1:60" outlineLevel="1">
      <c r="A147" s="136">
        <v>35</v>
      </c>
      <c r="B147" s="137" t="s">
        <v>250</v>
      </c>
      <c r="C147" s="171" t="s">
        <v>251</v>
      </c>
      <c r="D147" s="138" t="s">
        <v>0</v>
      </c>
      <c r="E147" s="165"/>
      <c r="F147" s="140"/>
      <c r="G147" s="139">
        <f>ROUND(E147*F147,2)</f>
        <v>0</v>
      </c>
      <c r="H147" s="140"/>
      <c r="I147" s="139">
        <f>ROUND(E147*H147,2)</f>
        <v>0</v>
      </c>
      <c r="J147" s="140"/>
      <c r="K147" s="139">
        <f>ROUND(E147*J147,2)</f>
        <v>0</v>
      </c>
      <c r="L147" s="139">
        <v>21</v>
      </c>
      <c r="M147" s="139">
        <f>G147*(1+L147/100)</f>
        <v>0</v>
      </c>
      <c r="N147" s="139">
        <v>0</v>
      </c>
      <c r="O147" s="139">
        <f>ROUND(E147*N147,2)</f>
        <v>0</v>
      </c>
      <c r="P147" s="139">
        <v>0</v>
      </c>
      <c r="Q147" s="139">
        <f>ROUND(E147*P147,2)</f>
        <v>0</v>
      </c>
      <c r="R147" s="139" t="s">
        <v>223</v>
      </c>
      <c r="S147" s="139" t="s">
        <v>128</v>
      </c>
      <c r="T147" s="139" t="s">
        <v>128</v>
      </c>
      <c r="U147" s="139">
        <v>0</v>
      </c>
      <c r="V147" s="139">
        <f>ROUND(E147*U147,2)</f>
        <v>0</v>
      </c>
      <c r="W147" s="139"/>
      <c r="X147" s="139" t="s">
        <v>175</v>
      </c>
      <c r="Y147" s="129"/>
      <c r="Z147" s="129"/>
      <c r="AA147" s="129"/>
      <c r="AB147" s="129"/>
      <c r="AC147" s="129"/>
      <c r="AD147" s="129"/>
      <c r="AE147" s="129"/>
      <c r="AF147" s="129"/>
      <c r="AG147" s="129" t="s">
        <v>176</v>
      </c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</row>
    <row r="148" spans="1:60" outlineLevel="1">
      <c r="A148" s="136"/>
      <c r="B148" s="137"/>
      <c r="C148" s="259" t="s">
        <v>252</v>
      </c>
      <c r="D148" s="260"/>
      <c r="E148" s="260"/>
      <c r="F148" s="260"/>
      <c r="G148" s="260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29"/>
      <c r="Z148" s="129"/>
      <c r="AA148" s="129"/>
      <c r="AB148" s="129"/>
      <c r="AC148" s="129"/>
      <c r="AD148" s="129"/>
      <c r="AE148" s="129"/>
      <c r="AF148" s="129"/>
      <c r="AG148" s="129" t="s">
        <v>130</v>
      </c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</row>
    <row r="149" spans="1:60">
      <c r="A149" s="144" t="s">
        <v>109</v>
      </c>
      <c r="B149" s="145" t="s">
        <v>74</v>
      </c>
      <c r="C149" s="167" t="s">
        <v>75</v>
      </c>
      <c r="D149" s="146"/>
      <c r="E149" s="147"/>
      <c r="F149" s="148"/>
      <c r="G149" s="148">
        <f>SUMIF(AG150:AG178,"&lt;&gt;NOR",G150:G178)</f>
        <v>0</v>
      </c>
      <c r="H149" s="148"/>
      <c r="I149" s="148">
        <f>SUM(I150:I178)</f>
        <v>0</v>
      </c>
      <c r="J149" s="148"/>
      <c r="K149" s="148">
        <f>SUM(K150:K178)</f>
        <v>0</v>
      </c>
      <c r="L149" s="148"/>
      <c r="M149" s="148">
        <f>SUM(M150:M178)</f>
        <v>0</v>
      </c>
      <c r="N149" s="148"/>
      <c r="O149" s="148">
        <f>SUM(O150:O178)</f>
        <v>5.6999999999999993</v>
      </c>
      <c r="P149" s="148"/>
      <c r="Q149" s="148">
        <f>SUM(Q150:Q178)</f>
        <v>0</v>
      </c>
      <c r="R149" s="148"/>
      <c r="S149" s="148"/>
      <c r="T149" s="149"/>
      <c r="U149" s="143"/>
      <c r="V149" s="143">
        <f>SUM(V150:V178)</f>
        <v>247.55</v>
      </c>
      <c r="W149" s="143"/>
      <c r="X149" s="143"/>
      <c r="AG149" t="s">
        <v>110</v>
      </c>
    </row>
    <row r="150" spans="1:60" outlineLevel="1">
      <c r="A150" s="158">
        <v>36</v>
      </c>
      <c r="B150" s="159" t="s">
        <v>253</v>
      </c>
      <c r="C150" s="170" t="s">
        <v>254</v>
      </c>
      <c r="D150" s="160" t="s">
        <v>206</v>
      </c>
      <c r="E150" s="161">
        <v>42</v>
      </c>
      <c r="F150" s="162"/>
      <c r="G150" s="163">
        <f>ROUND(E150*F150,2)</f>
        <v>0</v>
      </c>
      <c r="H150" s="162"/>
      <c r="I150" s="163">
        <f>ROUND(E150*H150,2)</f>
        <v>0</v>
      </c>
      <c r="J150" s="162"/>
      <c r="K150" s="163">
        <f>ROUND(E150*J150,2)</f>
        <v>0</v>
      </c>
      <c r="L150" s="163">
        <v>21</v>
      </c>
      <c r="M150" s="163">
        <f>G150*(1+L150/100)</f>
        <v>0</v>
      </c>
      <c r="N150" s="163">
        <v>0</v>
      </c>
      <c r="O150" s="163">
        <f>ROUND(E150*N150,2)</f>
        <v>0</v>
      </c>
      <c r="P150" s="163">
        <v>0</v>
      </c>
      <c r="Q150" s="163">
        <f>ROUND(E150*P150,2)</f>
        <v>0</v>
      </c>
      <c r="R150" s="163" t="s">
        <v>166</v>
      </c>
      <c r="S150" s="163" t="s">
        <v>128</v>
      </c>
      <c r="T150" s="164" t="s">
        <v>128</v>
      </c>
      <c r="U150" s="139">
        <v>0.20799999999999999</v>
      </c>
      <c r="V150" s="139">
        <f>ROUND(E150*U150,2)</f>
        <v>8.74</v>
      </c>
      <c r="W150" s="139"/>
      <c r="X150" s="139" t="s">
        <v>116</v>
      </c>
      <c r="Y150" s="129"/>
      <c r="Z150" s="129"/>
      <c r="AA150" s="129"/>
      <c r="AB150" s="129"/>
      <c r="AC150" s="129"/>
      <c r="AD150" s="129"/>
      <c r="AE150" s="129"/>
      <c r="AF150" s="129"/>
      <c r="AG150" s="129" t="s">
        <v>117</v>
      </c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</row>
    <row r="151" spans="1:60" ht="22.5" outlineLevel="1">
      <c r="A151" s="150">
        <v>37</v>
      </c>
      <c r="B151" s="151" t="s">
        <v>255</v>
      </c>
      <c r="C151" s="168" t="s">
        <v>256</v>
      </c>
      <c r="D151" s="152" t="s">
        <v>135</v>
      </c>
      <c r="E151" s="153">
        <v>163.19999999999999</v>
      </c>
      <c r="F151" s="154"/>
      <c r="G151" s="155">
        <f>ROUND(E151*F151,2)</f>
        <v>0</v>
      </c>
      <c r="H151" s="154"/>
      <c r="I151" s="155">
        <f>ROUND(E151*H151,2)</f>
        <v>0</v>
      </c>
      <c r="J151" s="154"/>
      <c r="K151" s="155">
        <f>ROUND(E151*J151,2)</f>
        <v>0</v>
      </c>
      <c r="L151" s="155">
        <v>21</v>
      </c>
      <c r="M151" s="155">
        <f>G151*(1+L151/100)</f>
        <v>0</v>
      </c>
      <c r="N151" s="155">
        <v>3.5200000000000001E-3</v>
      </c>
      <c r="O151" s="155">
        <f>ROUND(E151*N151,2)</f>
        <v>0.56999999999999995</v>
      </c>
      <c r="P151" s="155">
        <v>0</v>
      </c>
      <c r="Q151" s="155">
        <f>ROUND(E151*P151,2)</f>
        <v>0</v>
      </c>
      <c r="R151" s="155" t="s">
        <v>166</v>
      </c>
      <c r="S151" s="155" t="s">
        <v>128</v>
      </c>
      <c r="T151" s="156" t="s">
        <v>128</v>
      </c>
      <c r="U151" s="139">
        <v>0.97</v>
      </c>
      <c r="V151" s="139">
        <f>ROUND(E151*U151,2)</f>
        <v>158.30000000000001</v>
      </c>
      <c r="W151" s="139"/>
      <c r="X151" s="139" t="s">
        <v>116</v>
      </c>
      <c r="Y151" s="129"/>
      <c r="Z151" s="129"/>
      <c r="AA151" s="129"/>
      <c r="AB151" s="129"/>
      <c r="AC151" s="129"/>
      <c r="AD151" s="129"/>
      <c r="AE151" s="129"/>
      <c r="AF151" s="129"/>
      <c r="AG151" s="129" t="s">
        <v>117</v>
      </c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</row>
    <row r="152" spans="1:60" outlineLevel="1">
      <c r="A152" s="136"/>
      <c r="B152" s="137"/>
      <c r="C152" s="169" t="s">
        <v>140</v>
      </c>
      <c r="D152" s="141"/>
      <c r="E152" s="142">
        <v>10.5</v>
      </c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29"/>
      <c r="Z152" s="129"/>
      <c r="AA152" s="129"/>
      <c r="AB152" s="129"/>
      <c r="AC152" s="129"/>
      <c r="AD152" s="129"/>
      <c r="AE152" s="129"/>
      <c r="AF152" s="129"/>
      <c r="AG152" s="129" t="s">
        <v>119</v>
      </c>
      <c r="AH152" s="129">
        <v>0</v>
      </c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</row>
    <row r="153" spans="1:60" outlineLevel="1">
      <c r="A153" s="136"/>
      <c r="B153" s="137"/>
      <c r="C153" s="169" t="s">
        <v>141</v>
      </c>
      <c r="D153" s="141"/>
      <c r="E153" s="142">
        <v>9</v>
      </c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29"/>
      <c r="Z153" s="129"/>
      <c r="AA153" s="129"/>
      <c r="AB153" s="129"/>
      <c r="AC153" s="129"/>
      <c r="AD153" s="129"/>
      <c r="AE153" s="129"/>
      <c r="AF153" s="129"/>
      <c r="AG153" s="129" t="s">
        <v>119</v>
      </c>
      <c r="AH153" s="129">
        <v>0</v>
      </c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</row>
    <row r="154" spans="1:60" outlineLevel="1">
      <c r="A154" s="136"/>
      <c r="B154" s="137"/>
      <c r="C154" s="169" t="s">
        <v>142</v>
      </c>
      <c r="D154" s="141"/>
      <c r="E154" s="142">
        <v>150.5</v>
      </c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29"/>
      <c r="Z154" s="129"/>
      <c r="AA154" s="129"/>
      <c r="AB154" s="129"/>
      <c r="AC154" s="129"/>
      <c r="AD154" s="129"/>
      <c r="AE154" s="129"/>
      <c r="AF154" s="129"/>
      <c r="AG154" s="129" t="s">
        <v>119</v>
      </c>
      <c r="AH154" s="129">
        <v>0</v>
      </c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</row>
    <row r="155" spans="1:60" outlineLevel="1">
      <c r="A155" s="136"/>
      <c r="B155" s="137"/>
      <c r="C155" s="169" t="s">
        <v>183</v>
      </c>
      <c r="D155" s="141"/>
      <c r="E155" s="142">
        <v>-6.8310000000000004</v>
      </c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29"/>
      <c r="Z155" s="129"/>
      <c r="AA155" s="129"/>
      <c r="AB155" s="129"/>
      <c r="AC155" s="129"/>
      <c r="AD155" s="129"/>
      <c r="AE155" s="129"/>
      <c r="AF155" s="129"/>
      <c r="AG155" s="129" t="s">
        <v>119</v>
      </c>
      <c r="AH155" s="129">
        <v>0</v>
      </c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</row>
    <row r="156" spans="1:60" outlineLevel="1">
      <c r="A156" s="136"/>
      <c r="B156" s="137"/>
      <c r="C156" s="169" t="s">
        <v>184</v>
      </c>
      <c r="D156" s="141"/>
      <c r="E156" s="142">
        <v>3.1E-2</v>
      </c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29"/>
      <c r="Z156" s="129"/>
      <c r="AA156" s="129"/>
      <c r="AB156" s="129"/>
      <c r="AC156" s="129"/>
      <c r="AD156" s="129"/>
      <c r="AE156" s="129"/>
      <c r="AF156" s="129"/>
      <c r="AG156" s="129" t="s">
        <v>119</v>
      </c>
      <c r="AH156" s="129">
        <v>0</v>
      </c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</row>
    <row r="157" spans="1:60" outlineLevel="1">
      <c r="A157" s="150">
        <v>38</v>
      </c>
      <c r="B157" s="151" t="s">
        <v>257</v>
      </c>
      <c r="C157" s="168" t="s">
        <v>258</v>
      </c>
      <c r="D157" s="152" t="s">
        <v>206</v>
      </c>
      <c r="E157" s="153">
        <v>87.4</v>
      </c>
      <c r="F157" s="154"/>
      <c r="G157" s="155">
        <f>ROUND(E157*F157,2)</f>
        <v>0</v>
      </c>
      <c r="H157" s="154"/>
      <c r="I157" s="155">
        <f>ROUND(E157*H157,2)</f>
        <v>0</v>
      </c>
      <c r="J157" s="154"/>
      <c r="K157" s="155">
        <f>ROUND(E157*J157,2)</f>
        <v>0</v>
      </c>
      <c r="L157" s="155">
        <v>21</v>
      </c>
      <c r="M157" s="155">
        <f>G157*(1+L157/100)</f>
        <v>0</v>
      </c>
      <c r="N157" s="155">
        <v>4.0000000000000003E-5</v>
      </c>
      <c r="O157" s="155">
        <f>ROUND(E157*N157,2)</f>
        <v>0</v>
      </c>
      <c r="P157" s="155">
        <v>0</v>
      </c>
      <c r="Q157" s="155">
        <f>ROUND(E157*P157,2)</f>
        <v>0</v>
      </c>
      <c r="R157" s="155" t="s">
        <v>166</v>
      </c>
      <c r="S157" s="155" t="s">
        <v>128</v>
      </c>
      <c r="T157" s="156" t="s">
        <v>128</v>
      </c>
      <c r="U157" s="139">
        <v>7.0000000000000007E-2</v>
      </c>
      <c r="V157" s="139">
        <f>ROUND(E157*U157,2)</f>
        <v>6.12</v>
      </c>
      <c r="W157" s="139"/>
      <c r="X157" s="139" t="s">
        <v>116</v>
      </c>
      <c r="Y157" s="129"/>
      <c r="Z157" s="129"/>
      <c r="AA157" s="129"/>
      <c r="AB157" s="129"/>
      <c r="AC157" s="129"/>
      <c r="AD157" s="129"/>
      <c r="AE157" s="129"/>
      <c r="AF157" s="129"/>
      <c r="AG157" s="129" t="s">
        <v>117</v>
      </c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</row>
    <row r="158" spans="1:60" outlineLevel="1">
      <c r="A158" s="136"/>
      <c r="B158" s="137"/>
      <c r="C158" s="169" t="s">
        <v>259</v>
      </c>
      <c r="D158" s="141"/>
      <c r="E158" s="142">
        <v>10.3</v>
      </c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29"/>
      <c r="Z158" s="129"/>
      <c r="AA158" s="129"/>
      <c r="AB158" s="129"/>
      <c r="AC158" s="129"/>
      <c r="AD158" s="129"/>
      <c r="AE158" s="129"/>
      <c r="AF158" s="129"/>
      <c r="AG158" s="129" t="s">
        <v>119</v>
      </c>
      <c r="AH158" s="129">
        <v>0</v>
      </c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</row>
    <row r="159" spans="1:60" outlineLevel="1">
      <c r="A159" s="136"/>
      <c r="B159" s="137"/>
      <c r="C159" s="169" t="s">
        <v>260</v>
      </c>
      <c r="D159" s="141"/>
      <c r="E159" s="142">
        <v>9.4</v>
      </c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29"/>
      <c r="Z159" s="129"/>
      <c r="AA159" s="129"/>
      <c r="AB159" s="129"/>
      <c r="AC159" s="129"/>
      <c r="AD159" s="129"/>
      <c r="AE159" s="129"/>
      <c r="AF159" s="129"/>
      <c r="AG159" s="129" t="s">
        <v>119</v>
      </c>
      <c r="AH159" s="129">
        <v>0</v>
      </c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</row>
    <row r="160" spans="1:60" outlineLevel="1">
      <c r="A160" s="136"/>
      <c r="B160" s="137"/>
      <c r="C160" s="169" t="s">
        <v>261</v>
      </c>
      <c r="D160" s="141"/>
      <c r="E160" s="142">
        <v>22.3</v>
      </c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29"/>
      <c r="Z160" s="129"/>
      <c r="AA160" s="129"/>
      <c r="AB160" s="129"/>
      <c r="AC160" s="129"/>
      <c r="AD160" s="129"/>
      <c r="AE160" s="129"/>
      <c r="AF160" s="129"/>
      <c r="AG160" s="129" t="s">
        <v>119</v>
      </c>
      <c r="AH160" s="129">
        <v>0</v>
      </c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</row>
    <row r="161" spans="1:60" outlineLevel="1">
      <c r="A161" s="136"/>
      <c r="B161" s="137"/>
      <c r="C161" s="169" t="s">
        <v>262</v>
      </c>
      <c r="D161" s="141"/>
      <c r="E161" s="142">
        <v>8.5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29"/>
      <c r="Z161" s="129"/>
      <c r="AA161" s="129"/>
      <c r="AB161" s="129"/>
      <c r="AC161" s="129"/>
      <c r="AD161" s="129"/>
      <c r="AE161" s="129"/>
      <c r="AF161" s="129"/>
      <c r="AG161" s="129" t="s">
        <v>119</v>
      </c>
      <c r="AH161" s="129">
        <v>0</v>
      </c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</row>
    <row r="162" spans="1:60" outlineLevel="1">
      <c r="A162" s="136"/>
      <c r="B162" s="137"/>
      <c r="C162" s="169" t="s">
        <v>263</v>
      </c>
      <c r="D162" s="141"/>
      <c r="E162" s="142">
        <v>10.35</v>
      </c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29"/>
      <c r="Z162" s="129"/>
      <c r="AA162" s="129"/>
      <c r="AB162" s="129"/>
      <c r="AC162" s="129"/>
      <c r="AD162" s="129"/>
      <c r="AE162" s="129"/>
      <c r="AF162" s="129"/>
      <c r="AG162" s="129" t="s">
        <v>119</v>
      </c>
      <c r="AH162" s="129">
        <v>0</v>
      </c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</row>
    <row r="163" spans="1:60" outlineLevel="1">
      <c r="A163" s="136"/>
      <c r="B163" s="137"/>
      <c r="C163" s="169" t="s">
        <v>264</v>
      </c>
      <c r="D163" s="141"/>
      <c r="E163" s="142">
        <v>11.45</v>
      </c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29"/>
      <c r="Z163" s="129"/>
      <c r="AA163" s="129"/>
      <c r="AB163" s="129"/>
      <c r="AC163" s="129"/>
      <c r="AD163" s="129"/>
      <c r="AE163" s="129"/>
      <c r="AF163" s="129"/>
      <c r="AG163" s="129" t="s">
        <v>119</v>
      </c>
      <c r="AH163" s="129">
        <v>0</v>
      </c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</row>
    <row r="164" spans="1:60" outlineLevel="1">
      <c r="A164" s="136"/>
      <c r="B164" s="137"/>
      <c r="C164" s="169" t="s">
        <v>265</v>
      </c>
      <c r="D164" s="141"/>
      <c r="E164" s="142">
        <v>4.4000000000000004</v>
      </c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29"/>
      <c r="Z164" s="129"/>
      <c r="AA164" s="129"/>
      <c r="AB164" s="129"/>
      <c r="AC164" s="129"/>
      <c r="AD164" s="129"/>
      <c r="AE164" s="129"/>
      <c r="AF164" s="129"/>
      <c r="AG164" s="129" t="s">
        <v>119</v>
      </c>
      <c r="AH164" s="129">
        <v>0</v>
      </c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</row>
    <row r="165" spans="1:60" outlineLevel="1">
      <c r="A165" s="136"/>
      <c r="B165" s="137"/>
      <c r="C165" s="169" t="s">
        <v>266</v>
      </c>
      <c r="D165" s="141"/>
      <c r="E165" s="142">
        <v>10.65</v>
      </c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29"/>
      <c r="Z165" s="129"/>
      <c r="AA165" s="129"/>
      <c r="AB165" s="129"/>
      <c r="AC165" s="129"/>
      <c r="AD165" s="129"/>
      <c r="AE165" s="129"/>
      <c r="AF165" s="129"/>
      <c r="AG165" s="129" t="s">
        <v>119</v>
      </c>
      <c r="AH165" s="129">
        <v>0</v>
      </c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</row>
    <row r="166" spans="1:60" outlineLevel="1">
      <c r="A166" s="136"/>
      <c r="B166" s="137"/>
      <c r="C166" s="169" t="s">
        <v>161</v>
      </c>
      <c r="D166" s="141"/>
      <c r="E166" s="142">
        <v>0.05</v>
      </c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29"/>
      <c r="Z166" s="129"/>
      <c r="AA166" s="129"/>
      <c r="AB166" s="129"/>
      <c r="AC166" s="129"/>
      <c r="AD166" s="129"/>
      <c r="AE166" s="129"/>
      <c r="AF166" s="129"/>
      <c r="AG166" s="129" t="s">
        <v>119</v>
      </c>
      <c r="AH166" s="129">
        <v>0</v>
      </c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</row>
    <row r="167" spans="1:60" outlineLevel="1">
      <c r="A167" s="158">
        <v>39</v>
      </c>
      <c r="B167" s="159" t="s">
        <v>267</v>
      </c>
      <c r="C167" s="170" t="s">
        <v>268</v>
      </c>
      <c r="D167" s="160" t="s">
        <v>135</v>
      </c>
      <c r="E167" s="161">
        <v>163.19999999999999</v>
      </c>
      <c r="F167" s="162"/>
      <c r="G167" s="163">
        <f>ROUND(E167*F167,2)</f>
        <v>0</v>
      </c>
      <c r="H167" s="162"/>
      <c r="I167" s="163">
        <f>ROUND(E167*H167,2)</f>
        <v>0</v>
      </c>
      <c r="J167" s="162"/>
      <c r="K167" s="163">
        <f>ROUND(E167*J167,2)</f>
        <v>0</v>
      </c>
      <c r="L167" s="163">
        <v>21</v>
      </c>
      <c r="M167" s="163">
        <f>G167*(1+L167/100)</f>
        <v>0</v>
      </c>
      <c r="N167" s="163">
        <v>1.1999999999999999E-3</v>
      </c>
      <c r="O167" s="163">
        <f>ROUND(E167*N167,2)</f>
        <v>0.2</v>
      </c>
      <c r="P167" s="163">
        <v>0</v>
      </c>
      <c r="Q167" s="163">
        <f>ROUND(E167*P167,2)</f>
        <v>0</v>
      </c>
      <c r="R167" s="163" t="s">
        <v>166</v>
      </c>
      <c r="S167" s="163" t="s">
        <v>128</v>
      </c>
      <c r="T167" s="164" t="s">
        <v>128</v>
      </c>
      <c r="U167" s="139">
        <v>0</v>
      </c>
      <c r="V167" s="139">
        <f>ROUND(E167*U167,2)</f>
        <v>0</v>
      </c>
      <c r="W167" s="139"/>
      <c r="X167" s="139" t="s">
        <v>116</v>
      </c>
      <c r="Y167" s="129"/>
      <c r="Z167" s="129"/>
      <c r="AA167" s="129"/>
      <c r="AB167" s="129"/>
      <c r="AC167" s="129"/>
      <c r="AD167" s="129"/>
      <c r="AE167" s="129"/>
      <c r="AF167" s="129"/>
      <c r="AG167" s="129" t="s">
        <v>117</v>
      </c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</row>
    <row r="168" spans="1:60" outlineLevel="1">
      <c r="A168" s="158">
        <v>40</v>
      </c>
      <c r="B168" s="159" t="s">
        <v>269</v>
      </c>
      <c r="C168" s="170" t="s">
        <v>270</v>
      </c>
      <c r="D168" s="160" t="s">
        <v>135</v>
      </c>
      <c r="E168" s="161">
        <v>163.19999999999999</v>
      </c>
      <c r="F168" s="162"/>
      <c r="G168" s="163">
        <f>ROUND(E168*F168,2)</f>
        <v>0</v>
      </c>
      <c r="H168" s="162"/>
      <c r="I168" s="163">
        <f>ROUND(E168*H168,2)</f>
        <v>0</v>
      </c>
      <c r="J168" s="162"/>
      <c r="K168" s="163">
        <f>ROUND(E168*J168,2)</f>
        <v>0</v>
      </c>
      <c r="L168" s="163">
        <v>21</v>
      </c>
      <c r="M168" s="163">
        <f>G168*(1+L168/100)</f>
        <v>0</v>
      </c>
      <c r="N168" s="163">
        <v>4.5999999999999999E-3</v>
      </c>
      <c r="O168" s="163">
        <f>ROUND(E168*N168,2)</f>
        <v>0.75</v>
      </c>
      <c r="P168" s="163">
        <v>0</v>
      </c>
      <c r="Q168" s="163">
        <f>ROUND(E168*P168,2)</f>
        <v>0</v>
      </c>
      <c r="R168" s="163"/>
      <c r="S168" s="163" t="s">
        <v>114</v>
      </c>
      <c r="T168" s="164" t="s">
        <v>115</v>
      </c>
      <c r="U168" s="139">
        <v>0.4</v>
      </c>
      <c r="V168" s="139">
        <f>ROUND(E168*U168,2)</f>
        <v>65.28</v>
      </c>
      <c r="W168" s="139"/>
      <c r="X168" s="139" t="s">
        <v>116</v>
      </c>
      <c r="Y168" s="129"/>
      <c r="Z168" s="129"/>
      <c r="AA168" s="129"/>
      <c r="AB168" s="129"/>
      <c r="AC168" s="129"/>
      <c r="AD168" s="129"/>
      <c r="AE168" s="129"/>
      <c r="AF168" s="129"/>
      <c r="AG168" s="129" t="s">
        <v>117</v>
      </c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</row>
    <row r="169" spans="1:60" outlineLevel="1">
      <c r="A169" s="150">
        <v>41</v>
      </c>
      <c r="B169" s="151" t="s">
        <v>271</v>
      </c>
      <c r="C169" s="168" t="s">
        <v>272</v>
      </c>
      <c r="D169" s="152" t="s">
        <v>135</v>
      </c>
      <c r="E169" s="153">
        <v>816</v>
      </c>
      <c r="F169" s="154"/>
      <c r="G169" s="155">
        <f>ROUND(E169*F169,2)</f>
        <v>0</v>
      </c>
      <c r="H169" s="154"/>
      <c r="I169" s="155">
        <f>ROUND(E169*H169,2)</f>
        <v>0</v>
      </c>
      <c r="J169" s="154"/>
      <c r="K169" s="155">
        <f>ROUND(E169*J169,2)</f>
        <v>0</v>
      </c>
      <c r="L169" s="155">
        <v>21</v>
      </c>
      <c r="M169" s="155">
        <f>G169*(1+L169/100)</f>
        <v>0</v>
      </c>
      <c r="N169" s="155">
        <v>1.15E-3</v>
      </c>
      <c r="O169" s="155">
        <f>ROUND(E169*N169,2)</f>
        <v>0.94</v>
      </c>
      <c r="P169" s="155">
        <v>0</v>
      </c>
      <c r="Q169" s="155">
        <f>ROUND(E169*P169,2)</f>
        <v>0</v>
      </c>
      <c r="R169" s="155"/>
      <c r="S169" s="155" t="s">
        <v>114</v>
      </c>
      <c r="T169" s="156" t="s">
        <v>115</v>
      </c>
      <c r="U169" s="139">
        <v>0</v>
      </c>
      <c r="V169" s="139">
        <f>ROUND(E169*U169,2)</f>
        <v>0</v>
      </c>
      <c r="W169" s="139"/>
      <c r="X169" s="139" t="s">
        <v>116</v>
      </c>
      <c r="Y169" s="129"/>
      <c r="Z169" s="129"/>
      <c r="AA169" s="129"/>
      <c r="AB169" s="129"/>
      <c r="AC169" s="129"/>
      <c r="AD169" s="129"/>
      <c r="AE169" s="129"/>
      <c r="AF169" s="129"/>
      <c r="AG169" s="129" t="s">
        <v>117</v>
      </c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</row>
    <row r="170" spans="1:60" outlineLevel="1">
      <c r="A170" s="136"/>
      <c r="B170" s="137"/>
      <c r="C170" s="169" t="s">
        <v>273</v>
      </c>
      <c r="D170" s="141"/>
      <c r="E170" s="142">
        <v>816</v>
      </c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29"/>
      <c r="Z170" s="129"/>
      <c r="AA170" s="129"/>
      <c r="AB170" s="129"/>
      <c r="AC170" s="129"/>
      <c r="AD170" s="129"/>
      <c r="AE170" s="129"/>
      <c r="AF170" s="129"/>
      <c r="AG170" s="129" t="s">
        <v>119</v>
      </c>
      <c r="AH170" s="129">
        <v>0</v>
      </c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</row>
    <row r="171" spans="1:60" outlineLevel="1">
      <c r="A171" s="150">
        <v>42</v>
      </c>
      <c r="B171" s="151" t="s">
        <v>274</v>
      </c>
      <c r="C171" s="168" t="s">
        <v>275</v>
      </c>
      <c r="D171" s="152" t="s">
        <v>206</v>
      </c>
      <c r="E171" s="153">
        <v>43</v>
      </c>
      <c r="F171" s="154"/>
      <c r="G171" s="155">
        <f>ROUND(E171*F171,2)</f>
        <v>0</v>
      </c>
      <c r="H171" s="154"/>
      <c r="I171" s="155">
        <f>ROUND(E171*H171,2)</f>
        <v>0</v>
      </c>
      <c r="J171" s="154"/>
      <c r="K171" s="155">
        <f>ROUND(E171*J171,2)</f>
        <v>0</v>
      </c>
      <c r="L171" s="155">
        <v>21</v>
      </c>
      <c r="M171" s="155">
        <f>G171*(1+L171/100)</f>
        <v>0</v>
      </c>
      <c r="N171" s="155">
        <v>2.0000000000000001E-4</v>
      </c>
      <c r="O171" s="155">
        <f>ROUND(E171*N171,2)</f>
        <v>0.01</v>
      </c>
      <c r="P171" s="155">
        <v>0</v>
      </c>
      <c r="Q171" s="155">
        <f>ROUND(E171*P171,2)</f>
        <v>0</v>
      </c>
      <c r="R171" s="155" t="s">
        <v>276</v>
      </c>
      <c r="S171" s="155" t="s">
        <v>277</v>
      </c>
      <c r="T171" s="156" t="s">
        <v>115</v>
      </c>
      <c r="U171" s="139">
        <v>0</v>
      </c>
      <c r="V171" s="139">
        <f>ROUND(E171*U171,2)</f>
        <v>0</v>
      </c>
      <c r="W171" s="139"/>
      <c r="X171" s="139" t="s">
        <v>278</v>
      </c>
      <c r="Y171" s="129"/>
      <c r="Z171" s="129"/>
      <c r="AA171" s="129"/>
      <c r="AB171" s="129"/>
      <c r="AC171" s="129"/>
      <c r="AD171" s="129"/>
      <c r="AE171" s="129"/>
      <c r="AF171" s="129"/>
      <c r="AG171" s="129" t="s">
        <v>279</v>
      </c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</row>
    <row r="172" spans="1:60" outlineLevel="1">
      <c r="A172" s="136"/>
      <c r="B172" s="137"/>
      <c r="C172" s="169" t="s">
        <v>280</v>
      </c>
      <c r="D172" s="141"/>
      <c r="E172" s="142">
        <v>42.84</v>
      </c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29"/>
      <c r="Z172" s="129"/>
      <c r="AA172" s="129"/>
      <c r="AB172" s="129"/>
      <c r="AC172" s="129"/>
      <c r="AD172" s="129"/>
      <c r="AE172" s="129"/>
      <c r="AF172" s="129"/>
      <c r="AG172" s="129" t="s">
        <v>119</v>
      </c>
      <c r="AH172" s="129">
        <v>0</v>
      </c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</row>
    <row r="173" spans="1:60" outlineLevel="1">
      <c r="A173" s="136"/>
      <c r="B173" s="137"/>
      <c r="C173" s="169" t="s">
        <v>281</v>
      </c>
      <c r="D173" s="141"/>
      <c r="E173" s="142">
        <v>0.16</v>
      </c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29"/>
      <c r="Z173" s="129"/>
      <c r="AA173" s="129"/>
      <c r="AB173" s="129"/>
      <c r="AC173" s="129"/>
      <c r="AD173" s="129"/>
      <c r="AE173" s="129"/>
      <c r="AF173" s="129"/>
      <c r="AG173" s="129" t="s">
        <v>119</v>
      </c>
      <c r="AH173" s="129">
        <v>0</v>
      </c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</row>
    <row r="174" spans="1:60" ht="22.5" outlineLevel="1">
      <c r="A174" s="150">
        <v>43</v>
      </c>
      <c r="B174" s="151" t="s">
        <v>282</v>
      </c>
      <c r="C174" s="168" t="s">
        <v>283</v>
      </c>
      <c r="D174" s="152" t="s">
        <v>135</v>
      </c>
      <c r="E174" s="153">
        <v>168.1</v>
      </c>
      <c r="F174" s="154"/>
      <c r="G174" s="155">
        <f>ROUND(E174*F174,2)</f>
        <v>0</v>
      </c>
      <c r="H174" s="154"/>
      <c r="I174" s="155">
        <f>ROUND(E174*H174,2)</f>
        <v>0</v>
      </c>
      <c r="J174" s="154"/>
      <c r="K174" s="155">
        <f>ROUND(E174*J174,2)</f>
        <v>0</v>
      </c>
      <c r="L174" s="155">
        <v>21</v>
      </c>
      <c r="M174" s="155">
        <f>G174*(1+L174/100)</f>
        <v>0</v>
      </c>
      <c r="N174" s="155">
        <v>1.9199999999999998E-2</v>
      </c>
      <c r="O174" s="155">
        <f>ROUND(E174*N174,2)</f>
        <v>3.23</v>
      </c>
      <c r="P174" s="155">
        <v>0</v>
      </c>
      <c r="Q174" s="155">
        <f>ROUND(E174*P174,2)</f>
        <v>0</v>
      </c>
      <c r="R174" s="155" t="s">
        <v>276</v>
      </c>
      <c r="S174" s="155" t="s">
        <v>128</v>
      </c>
      <c r="T174" s="156" t="s">
        <v>115</v>
      </c>
      <c r="U174" s="139">
        <v>0</v>
      </c>
      <c r="V174" s="139">
        <f>ROUND(E174*U174,2)</f>
        <v>0</v>
      </c>
      <c r="W174" s="139"/>
      <c r="X174" s="139" t="s">
        <v>278</v>
      </c>
      <c r="Y174" s="129"/>
      <c r="Z174" s="129"/>
      <c r="AA174" s="129"/>
      <c r="AB174" s="129"/>
      <c r="AC174" s="129"/>
      <c r="AD174" s="129"/>
      <c r="AE174" s="129"/>
      <c r="AF174" s="129"/>
      <c r="AG174" s="129" t="s">
        <v>279</v>
      </c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</row>
    <row r="175" spans="1:60" outlineLevel="1">
      <c r="A175" s="136"/>
      <c r="B175" s="137"/>
      <c r="C175" s="169" t="s">
        <v>284</v>
      </c>
      <c r="D175" s="141"/>
      <c r="E175" s="142">
        <v>168.096</v>
      </c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29"/>
      <c r="Z175" s="129"/>
      <c r="AA175" s="129"/>
      <c r="AB175" s="129"/>
      <c r="AC175" s="129"/>
      <c r="AD175" s="129"/>
      <c r="AE175" s="129"/>
      <c r="AF175" s="129"/>
      <c r="AG175" s="129" t="s">
        <v>119</v>
      </c>
      <c r="AH175" s="129">
        <v>0</v>
      </c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</row>
    <row r="176" spans="1:60" outlineLevel="1">
      <c r="A176" s="136"/>
      <c r="B176" s="137"/>
      <c r="C176" s="169" t="s">
        <v>285</v>
      </c>
      <c r="D176" s="141"/>
      <c r="E176" s="142">
        <v>4.0000000000000001E-3</v>
      </c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29"/>
      <c r="Z176" s="129"/>
      <c r="AA176" s="129"/>
      <c r="AB176" s="129"/>
      <c r="AC176" s="129"/>
      <c r="AD176" s="129"/>
      <c r="AE176" s="129"/>
      <c r="AF176" s="129"/>
      <c r="AG176" s="129" t="s">
        <v>119</v>
      </c>
      <c r="AH176" s="129">
        <v>0</v>
      </c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</row>
    <row r="177" spans="1:60" outlineLevel="1">
      <c r="A177" s="150">
        <v>44</v>
      </c>
      <c r="B177" s="151" t="s">
        <v>286</v>
      </c>
      <c r="C177" s="168" t="s">
        <v>287</v>
      </c>
      <c r="D177" s="152" t="s">
        <v>173</v>
      </c>
      <c r="E177" s="153">
        <v>5.6990400000000001</v>
      </c>
      <c r="F177" s="154"/>
      <c r="G177" s="155">
        <f>ROUND(E177*F177,2)</f>
        <v>0</v>
      </c>
      <c r="H177" s="154"/>
      <c r="I177" s="155">
        <f>ROUND(E177*H177,2)</f>
        <v>0</v>
      </c>
      <c r="J177" s="154"/>
      <c r="K177" s="155">
        <f>ROUND(E177*J177,2)</f>
        <v>0</v>
      </c>
      <c r="L177" s="155">
        <v>21</v>
      </c>
      <c r="M177" s="155">
        <f>G177*(1+L177/100)</f>
        <v>0</v>
      </c>
      <c r="N177" s="155">
        <v>0</v>
      </c>
      <c r="O177" s="155">
        <f>ROUND(E177*N177,2)</f>
        <v>0</v>
      </c>
      <c r="P177" s="155">
        <v>0</v>
      </c>
      <c r="Q177" s="155">
        <f>ROUND(E177*P177,2)</f>
        <v>0</v>
      </c>
      <c r="R177" s="155" t="s">
        <v>166</v>
      </c>
      <c r="S177" s="155" t="s">
        <v>128</v>
      </c>
      <c r="T177" s="156" t="s">
        <v>128</v>
      </c>
      <c r="U177" s="139">
        <v>1.5980000000000001</v>
      </c>
      <c r="V177" s="139">
        <f>ROUND(E177*U177,2)</f>
        <v>9.11</v>
      </c>
      <c r="W177" s="139"/>
      <c r="X177" s="139" t="s">
        <v>175</v>
      </c>
      <c r="Y177" s="129"/>
      <c r="Z177" s="129"/>
      <c r="AA177" s="129"/>
      <c r="AB177" s="129"/>
      <c r="AC177" s="129"/>
      <c r="AD177" s="129"/>
      <c r="AE177" s="129"/>
      <c r="AF177" s="129"/>
      <c r="AG177" s="129" t="s">
        <v>176</v>
      </c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</row>
    <row r="178" spans="1:60" outlineLevel="1">
      <c r="A178" s="136"/>
      <c r="B178" s="137"/>
      <c r="C178" s="257" t="s">
        <v>288</v>
      </c>
      <c r="D178" s="258"/>
      <c r="E178" s="258"/>
      <c r="F178" s="258"/>
      <c r="G178" s="258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29"/>
      <c r="Z178" s="129"/>
      <c r="AA178" s="129"/>
      <c r="AB178" s="129"/>
      <c r="AC178" s="129"/>
      <c r="AD178" s="129"/>
      <c r="AE178" s="129"/>
      <c r="AF178" s="129"/>
      <c r="AG178" s="129" t="s">
        <v>130</v>
      </c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</row>
    <row r="179" spans="1:60">
      <c r="A179" s="144" t="s">
        <v>109</v>
      </c>
      <c r="B179" s="145" t="s">
        <v>76</v>
      </c>
      <c r="C179" s="167" t="s">
        <v>77</v>
      </c>
      <c r="D179" s="146"/>
      <c r="E179" s="147"/>
      <c r="F179" s="148"/>
      <c r="G179" s="148">
        <f>SUMIF(AG180:AG196,"&lt;&gt;NOR",G180:G196)</f>
        <v>0</v>
      </c>
      <c r="H179" s="148"/>
      <c r="I179" s="148">
        <f>SUM(I180:I196)</f>
        <v>0</v>
      </c>
      <c r="J179" s="148"/>
      <c r="K179" s="148">
        <f>SUM(K180:K196)</f>
        <v>0</v>
      </c>
      <c r="L179" s="148"/>
      <c r="M179" s="148">
        <f>SUM(M180:M196)</f>
        <v>0</v>
      </c>
      <c r="N179" s="148"/>
      <c r="O179" s="148">
        <f>SUM(O180:O196)</f>
        <v>0.33</v>
      </c>
      <c r="P179" s="148"/>
      <c r="Q179" s="148">
        <f>SUM(Q180:Q196)</f>
        <v>0</v>
      </c>
      <c r="R179" s="148"/>
      <c r="S179" s="148"/>
      <c r="T179" s="149"/>
      <c r="U179" s="143"/>
      <c r="V179" s="143">
        <f>SUM(V180:V196)</f>
        <v>31.150000000000002</v>
      </c>
      <c r="W179" s="143"/>
      <c r="X179" s="143"/>
      <c r="AG179" t="s">
        <v>110</v>
      </c>
    </row>
    <row r="180" spans="1:60" ht="22.5" outlineLevel="1">
      <c r="A180" s="150">
        <v>45</v>
      </c>
      <c r="B180" s="151" t="s">
        <v>289</v>
      </c>
      <c r="C180" s="168" t="s">
        <v>290</v>
      </c>
      <c r="D180" s="152" t="s">
        <v>135</v>
      </c>
      <c r="E180" s="153">
        <v>17.600000000000001</v>
      </c>
      <c r="F180" s="154"/>
      <c r="G180" s="155">
        <f>ROUND(E180*F180,2)</f>
        <v>0</v>
      </c>
      <c r="H180" s="154"/>
      <c r="I180" s="155">
        <f>ROUND(E180*H180,2)</f>
        <v>0</v>
      </c>
      <c r="J180" s="154"/>
      <c r="K180" s="155">
        <f>ROUND(E180*J180,2)</f>
        <v>0</v>
      </c>
      <c r="L180" s="155">
        <v>21</v>
      </c>
      <c r="M180" s="155">
        <f>G180*(1+L180/100)</f>
        <v>0</v>
      </c>
      <c r="N180" s="155">
        <v>4.8700000000000002E-3</v>
      </c>
      <c r="O180" s="155">
        <f>ROUND(E180*N180,2)</f>
        <v>0.09</v>
      </c>
      <c r="P180" s="155">
        <v>0</v>
      </c>
      <c r="Q180" s="155">
        <f>ROUND(E180*P180,2)</f>
        <v>0</v>
      </c>
      <c r="R180" s="155" t="s">
        <v>166</v>
      </c>
      <c r="S180" s="155" t="s">
        <v>128</v>
      </c>
      <c r="T180" s="156" t="s">
        <v>128</v>
      </c>
      <c r="U180" s="139">
        <v>1.1259999999999999</v>
      </c>
      <c r="V180" s="139">
        <f>ROUND(E180*U180,2)</f>
        <v>19.82</v>
      </c>
      <c r="W180" s="139"/>
      <c r="X180" s="139" t="s">
        <v>116</v>
      </c>
      <c r="Y180" s="129"/>
      <c r="Z180" s="129"/>
      <c r="AA180" s="129"/>
      <c r="AB180" s="129"/>
      <c r="AC180" s="129"/>
      <c r="AD180" s="129"/>
      <c r="AE180" s="129"/>
      <c r="AF180" s="129"/>
      <c r="AG180" s="129" t="s">
        <v>117</v>
      </c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</row>
    <row r="181" spans="1:60" outlineLevel="1">
      <c r="A181" s="136"/>
      <c r="B181" s="137"/>
      <c r="C181" s="169" t="s">
        <v>153</v>
      </c>
      <c r="D181" s="141"/>
      <c r="E181" s="142">
        <v>2.06</v>
      </c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29"/>
      <c r="Z181" s="129"/>
      <c r="AA181" s="129"/>
      <c r="AB181" s="129"/>
      <c r="AC181" s="129"/>
      <c r="AD181" s="129"/>
      <c r="AE181" s="129"/>
      <c r="AF181" s="129"/>
      <c r="AG181" s="129" t="s">
        <v>119</v>
      </c>
      <c r="AH181" s="129">
        <v>0</v>
      </c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</row>
    <row r="182" spans="1:60" outlineLevel="1">
      <c r="A182" s="136"/>
      <c r="B182" s="137"/>
      <c r="C182" s="169" t="s">
        <v>154</v>
      </c>
      <c r="D182" s="141"/>
      <c r="E182" s="142">
        <v>1.88</v>
      </c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29"/>
      <c r="Z182" s="129"/>
      <c r="AA182" s="129"/>
      <c r="AB182" s="129"/>
      <c r="AC182" s="129"/>
      <c r="AD182" s="129"/>
      <c r="AE182" s="129"/>
      <c r="AF182" s="129"/>
      <c r="AG182" s="129" t="s">
        <v>119</v>
      </c>
      <c r="AH182" s="129">
        <v>0</v>
      </c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</row>
    <row r="183" spans="1:60" outlineLevel="1">
      <c r="A183" s="136"/>
      <c r="B183" s="137"/>
      <c r="C183" s="169" t="s">
        <v>155</v>
      </c>
      <c r="D183" s="141"/>
      <c r="E183" s="142">
        <v>4.46</v>
      </c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29"/>
      <c r="Z183" s="129"/>
      <c r="AA183" s="129"/>
      <c r="AB183" s="129"/>
      <c r="AC183" s="129"/>
      <c r="AD183" s="129"/>
      <c r="AE183" s="129"/>
      <c r="AF183" s="129"/>
      <c r="AG183" s="129" t="s">
        <v>119</v>
      </c>
      <c r="AH183" s="129">
        <v>0</v>
      </c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</row>
    <row r="184" spans="1:60" outlineLevel="1">
      <c r="A184" s="136"/>
      <c r="B184" s="137"/>
      <c r="C184" s="169" t="s">
        <v>156</v>
      </c>
      <c r="D184" s="141"/>
      <c r="E184" s="142">
        <v>1.7</v>
      </c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29"/>
      <c r="Z184" s="129"/>
      <c r="AA184" s="129"/>
      <c r="AB184" s="129"/>
      <c r="AC184" s="129"/>
      <c r="AD184" s="129"/>
      <c r="AE184" s="129"/>
      <c r="AF184" s="129"/>
      <c r="AG184" s="129" t="s">
        <v>119</v>
      </c>
      <c r="AH184" s="129">
        <v>0</v>
      </c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</row>
    <row r="185" spans="1:60" outlineLevel="1">
      <c r="A185" s="136"/>
      <c r="B185" s="137"/>
      <c r="C185" s="169" t="s">
        <v>157</v>
      </c>
      <c r="D185" s="141"/>
      <c r="E185" s="142">
        <v>2.0699999999999998</v>
      </c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29"/>
      <c r="Z185" s="129"/>
      <c r="AA185" s="129"/>
      <c r="AB185" s="129"/>
      <c r="AC185" s="129"/>
      <c r="AD185" s="129"/>
      <c r="AE185" s="129"/>
      <c r="AF185" s="129"/>
      <c r="AG185" s="129" t="s">
        <v>119</v>
      </c>
      <c r="AH185" s="129">
        <v>0</v>
      </c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</row>
    <row r="186" spans="1:60" outlineLevel="1">
      <c r="A186" s="136"/>
      <c r="B186" s="137"/>
      <c r="C186" s="169" t="s">
        <v>158</v>
      </c>
      <c r="D186" s="141"/>
      <c r="E186" s="142">
        <v>2.29</v>
      </c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29"/>
      <c r="Z186" s="129"/>
      <c r="AA186" s="129"/>
      <c r="AB186" s="129"/>
      <c r="AC186" s="129"/>
      <c r="AD186" s="129"/>
      <c r="AE186" s="129"/>
      <c r="AF186" s="129"/>
      <c r="AG186" s="129" t="s">
        <v>119</v>
      </c>
      <c r="AH186" s="129">
        <v>0</v>
      </c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</row>
    <row r="187" spans="1:60" outlineLevel="1">
      <c r="A187" s="136"/>
      <c r="B187" s="137"/>
      <c r="C187" s="169" t="s">
        <v>159</v>
      </c>
      <c r="D187" s="141"/>
      <c r="E187" s="142">
        <v>0.88</v>
      </c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29"/>
      <c r="Z187" s="129"/>
      <c r="AA187" s="129"/>
      <c r="AB187" s="129"/>
      <c r="AC187" s="129"/>
      <c r="AD187" s="129"/>
      <c r="AE187" s="129"/>
      <c r="AF187" s="129"/>
      <c r="AG187" s="129" t="s">
        <v>119</v>
      </c>
      <c r="AH187" s="129">
        <v>0</v>
      </c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</row>
    <row r="188" spans="1:60" outlineLevel="1">
      <c r="A188" s="136"/>
      <c r="B188" s="137"/>
      <c r="C188" s="169" t="s">
        <v>160</v>
      </c>
      <c r="D188" s="141"/>
      <c r="E188" s="142">
        <v>2.21</v>
      </c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29"/>
      <c r="Z188" s="129"/>
      <c r="AA188" s="129"/>
      <c r="AB188" s="129"/>
      <c r="AC188" s="129"/>
      <c r="AD188" s="129"/>
      <c r="AE188" s="129"/>
      <c r="AF188" s="129"/>
      <c r="AG188" s="129" t="s">
        <v>119</v>
      </c>
      <c r="AH188" s="129">
        <v>0</v>
      </c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</row>
    <row r="189" spans="1:60" outlineLevel="1">
      <c r="A189" s="136"/>
      <c r="B189" s="137"/>
      <c r="C189" s="169" t="s">
        <v>161</v>
      </c>
      <c r="D189" s="141"/>
      <c r="E189" s="142">
        <v>0.05</v>
      </c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29"/>
      <c r="Z189" s="129"/>
      <c r="AA189" s="129"/>
      <c r="AB189" s="129"/>
      <c r="AC189" s="129"/>
      <c r="AD189" s="129"/>
      <c r="AE189" s="129"/>
      <c r="AF189" s="129"/>
      <c r="AG189" s="129" t="s">
        <v>119</v>
      </c>
      <c r="AH189" s="129">
        <v>0</v>
      </c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</row>
    <row r="190" spans="1:60" ht="22.5" outlineLevel="1">
      <c r="A190" s="158">
        <v>46</v>
      </c>
      <c r="B190" s="159" t="s">
        <v>291</v>
      </c>
      <c r="C190" s="170" t="s">
        <v>292</v>
      </c>
      <c r="D190" s="160" t="s">
        <v>135</v>
      </c>
      <c r="E190" s="161">
        <v>17.600000000000001</v>
      </c>
      <c r="F190" s="162"/>
      <c r="G190" s="163">
        <f>ROUND(E190*F190,2)</f>
        <v>0</v>
      </c>
      <c r="H190" s="162"/>
      <c r="I190" s="163">
        <f>ROUND(E190*H190,2)</f>
        <v>0</v>
      </c>
      <c r="J190" s="162"/>
      <c r="K190" s="163">
        <f>ROUND(E190*J190,2)</f>
        <v>0</v>
      </c>
      <c r="L190" s="163">
        <v>21</v>
      </c>
      <c r="M190" s="163">
        <f>G190*(1+L190/100)</f>
        <v>0</v>
      </c>
      <c r="N190" s="163">
        <v>4.0000000000000002E-4</v>
      </c>
      <c r="O190" s="163">
        <f>ROUND(E190*N190,2)</f>
        <v>0.01</v>
      </c>
      <c r="P190" s="163">
        <v>0</v>
      </c>
      <c r="Q190" s="163">
        <f>ROUND(E190*P190,2)</f>
        <v>0</v>
      </c>
      <c r="R190" s="163" t="s">
        <v>166</v>
      </c>
      <c r="S190" s="163" t="s">
        <v>128</v>
      </c>
      <c r="T190" s="164" t="s">
        <v>128</v>
      </c>
      <c r="U190" s="139">
        <v>0</v>
      </c>
      <c r="V190" s="139">
        <f>ROUND(E190*U190,2)</f>
        <v>0</v>
      </c>
      <c r="W190" s="139"/>
      <c r="X190" s="139" t="s">
        <v>116</v>
      </c>
      <c r="Y190" s="129"/>
      <c r="Z190" s="129"/>
      <c r="AA190" s="129"/>
      <c r="AB190" s="129"/>
      <c r="AC190" s="129"/>
      <c r="AD190" s="129"/>
      <c r="AE190" s="129"/>
      <c r="AF190" s="129"/>
      <c r="AG190" s="129" t="s">
        <v>117</v>
      </c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</row>
    <row r="191" spans="1:60" ht="33.75" outlineLevel="1">
      <c r="A191" s="158">
        <v>47</v>
      </c>
      <c r="B191" s="159" t="s">
        <v>293</v>
      </c>
      <c r="C191" s="170" t="s">
        <v>294</v>
      </c>
      <c r="D191" s="160" t="s">
        <v>135</v>
      </c>
      <c r="E191" s="161">
        <v>17.600000000000001</v>
      </c>
      <c r="F191" s="162"/>
      <c r="G191" s="163">
        <f>ROUND(E191*F191,2)</f>
        <v>0</v>
      </c>
      <c r="H191" s="162"/>
      <c r="I191" s="163">
        <f>ROUND(E191*H191,2)</f>
        <v>0</v>
      </c>
      <c r="J191" s="162"/>
      <c r="K191" s="163">
        <f>ROUND(E191*J191,2)</f>
        <v>0</v>
      </c>
      <c r="L191" s="163">
        <v>21</v>
      </c>
      <c r="M191" s="163">
        <f>G191*(1+L191/100)</f>
        <v>0</v>
      </c>
      <c r="N191" s="163">
        <v>1.1E-4</v>
      </c>
      <c r="O191" s="163">
        <f>ROUND(E191*N191,2)</f>
        <v>0</v>
      </c>
      <c r="P191" s="163">
        <v>0</v>
      </c>
      <c r="Q191" s="163">
        <f>ROUND(E191*P191,2)</f>
        <v>0</v>
      </c>
      <c r="R191" s="163" t="s">
        <v>166</v>
      </c>
      <c r="S191" s="163" t="s">
        <v>128</v>
      </c>
      <c r="T191" s="164" t="s">
        <v>128</v>
      </c>
      <c r="U191" s="139">
        <v>0</v>
      </c>
      <c r="V191" s="139">
        <f>ROUND(E191*U191,2)</f>
        <v>0</v>
      </c>
      <c r="W191" s="139"/>
      <c r="X191" s="139" t="s">
        <v>116</v>
      </c>
      <c r="Y191" s="129"/>
      <c r="Z191" s="129"/>
      <c r="AA191" s="129"/>
      <c r="AB191" s="129"/>
      <c r="AC191" s="129"/>
      <c r="AD191" s="129"/>
      <c r="AE191" s="129"/>
      <c r="AF191" s="129"/>
      <c r="AG191" s="129" t="s">
        <v>117</v>
      </c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</row>
    <row r="192" spans="1:60" ht="22.5" outlineLevel="1">
      <c r="A192" s="158">
        <v>48</v>
      </c>
      <c r="B192" s="159" t="s">
        <v>295</v>
      </c>
      <c r="C192" s="170" t="s">
        <v>296</v>
      </c>
      <c r="D192" s="160" t="s">
        <v>135</v>
      </c>
      <c r="E192" s="161">
        <v>17.600000000000001</v>
      </c>
      <c r="F192" s="162"/>
      <c r="G192" s="163">
        <f>ROUND(E192*F192,2)</f>
        <v>0</v>
      </c>
      <c r="H192" s="162"/>
      <c r="I192" s="163">
        <f>ROUND(E192*H192,2)</f>
        <v>0</v>
      </c>
      <c r="J192" s="162"/>
      <c r="K192" s="163">
        <f>ROUND(E192*J192,2)</f>
        <v>0</v>
      </c>
      <c r="L192" s="163">
        <v>21</v>
      </c>
      <c r="M192" s="163">
        <f>G192*(1+L192/100)</f>
        <v>0</v>
      </c>
      <c r="N192" s="163">
        <v>0</v>
      </c>
      <c r="O192" s="163">
        <f>ROUND(E192*N192,2)</f>
        <v>0</v>
      </c>
      <c r="P192" s="163">
        <v>0</v>
      </c>
      <c r="Q192" s="163">
        <f>ROUND(E192*P192,2)</f>
        <v>0</v>
      </c>
      <c r="R192" s="163" t="s">
        <v>166</v>
      </c>
      <c r="S192" s="163" t="s">
        <v>128</v>
      </c>
      <c r="T192" s="164" t="s">
        <v>128</v>
      </c>
      <c r="U192" s="139">
        <v>0.61499999999999999</v>
      </c>
      <c r="V192" s="139">
        <f>ROUND(E192*U192,2)</f>
        <v>10.82</v>
      </c>
      <c r="W192" s="139"/>
      <c r="X192" s="139" t="s">
        <v>116</v>
      </c>
      <c r="Y192" s="129"/>
      <c r="Z192" s="129"/>
      <c r="AA192" s="129"/>
      <c r="AB192" s="129"/>
      <c r="AC192" s="129"/>
      <c r="AD192" s="129"/>
      <c r="AE192" s="129"/>
      <c r="AF192" s="129"/>
      <c r="AG192" s="129" t="s">
        <v>117</v>
      </c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</row>
    <row r="193" spans="1:60" outlineLevel="1">
      <c r="A193" s="150">
        <v>49</v>
      </c>
      <c r="B193" s="151" t="s">
        <v>297</v>
      </c>
      <c r="C193" s="168" t="s">
        <v>298</v>
      </c>
      <c r="D193" s="152" t="s">
        <v>135</v>
      </c>
      <c r="E193" s="153">
        <v>18.5</v>
      </c>
      <c r="F193" s="154"/>
      <c r="G193" s="155">
        <f>ROUND(E193*F193,2)</f>
        <v>0</v>
      </c>
      <c r="H193" s="154"/>
      <c r="I193" s="155">
        <f>ROUND(E193*H193,2)</f>
        <v>0</v>
      </c>
      <c r="J193" s="154"/>
      <c r="K193" s="155">
        <f>ROUND(E193*J193,2)</f>
        <v>0</v>
      </c>
      <c r="L193" s="155">
        <v>21</v>
      </c>
      <c r="M193" s="155">
        <f>G193*(1+L193/100)</f>
        <v>0</v>
      </c>
      <c r="N193" s="155">
        <v>1.2200000000000001E-2</v>
      </c>
      <c r="O193" s="155">
        <f>ROUND(E193*N193,2)</f>
        <v>0.23</v>
      </c>
      <c r="P193" s="155">
        <v>0</v>
      </c>
      <c r="Q193" s="155">
        <f>ROUND(E193*P193,2)</f>
        <v>0</v>
      </c>
      <c r="R193" s="155" t="s">
        <v>276</v>
      </c>
      <c r="S193" s="155" t="s">
        <v>128</v>
      </c>
      <c r="T193" s="156" t="s">
        <v>115</v>
      </c>
      <c r="U193" s="139">
        <v>0</v>
      </c>
      <c r="V193" s="139">
        <f>ROUND(E193*U193,2)</f>
        <v>0</v>
      </c>
      <c r="W193" s="139"/>
      <c r="X193" s="139" t="s">
        <v>278</v>
      </c>
      <c r="Y193" s="129"/>
      <c r="Z193" s="129"/>
      <c r="AA193" s="129"/>
      <c r="AB193" s="129"/>
      <c r="AC193" s="129"/>
      <c r="AD193" s="129"/>
      <c r="AE193" s="129"/>
      <c r="AF193" s="129"/>
      <c r="AG193" s="129" t="s">
        <v>279</v>
      </c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</row>
    <row r="194" spans="1:60" outlineLevel="1">
      <c r="A194" s="136"/>
      <c r="B194" s="137"/>
      <c r="C194" s="169" t="s">
        <v>299</v>
      </c>
      <c r="D194" s="141"/>
      <c r="E194" s="142">
        <v>18.48</v>
      </c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29"/>
      <c r="Z194" s="129"/>
      <c r="AA194" s="129"/>
      <c r="AB194" s="129"/>
      <c r="AC194" s="129"/>
      <c r="AD194" s="129"/>
      <c r="AE194" s="129"/>
      <c r="AF194" s="129"/>
      <c r="AG194" s="129" t="s">
        <v>119</v>
      </c>
      <c r="AH194" s="129">
        <v>0</v>
      </c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</row>
    <row r="195" spans="1:60" outlineLevel="1">
      <c r="A195" s="136"/>
      <c r="B195" s="137"/>
      <c r="C195" s="169" t="s">
        <v>214</v>
      </c>
      <c r="D195" s="141"/>
      <c r="E195" s="142">
        <v>0.02</v>
      </c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29"/>
      <c r="Z195" s="129"/>
      <c r="AA195" s="129"/>
      <c r="AB195" s="129"/>
      <c r="AC195" s="129"/>
      <c r="AD195" s="129"/>
      <c r="AE195" s="129"/>
      <c r="AF195" s="129"/>
      <c r="AG195" s="129" t="s">
        <v>119</v>
      </c>
      <c r="AH195" s="129">
        <v>0</v>
      </c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</row>
    <row r="196" spans="1:60" outlineLevel="1">
      <c r="A196" s="158">
        <v>50</v>
      </c>
      <c r="B196" s="159" t="s">
        <v>300</v>
      </c>
      <c r="C196" s="170" t="s">
        <v>301</v>
      </c>
      <c r="D196" s="160" t="s">
        <v>173</v>
      </c>
      <c r="E196" s="161">
        <v>0.32039000000000001</v>
      </c>
      <c r="F196" s="162"/>
      <c r="G196" s="163">
        <f>ROUND(E196*F196,2)</f>
        <v>0</v>
      </c>
      <c r="H196" s="162"/>
      <c r="I196" s="163">
        <f>ROUND(E196*H196,2)</f>
        <v>0</v>
      </c>
      <c r="J196" s="162"/>
      <c r="K196" s="163">
        <f>ROUND(E196*J196,2)</f>
        <v>0</v>
      </c>
      <c r="L196" s="163">
        <v>21</v>
      </c>
      <c r="M196" s="163">
        <f>G196*(1+L196/100)</f>
        <v>0</v>
      </c>
      <c r="N196" s="163">
        <v>0</v>
      </c>
      <c r="O196" s="163">
        <f>ROUND(E196*N196,2)</f>
        <v>0</v>
      </c>
      <c r="P196" s="163">
        <v>0</v>
      </c>
      <c r="Q196" s="163">
        <f>ROUND(E196*P196,2)</f>
        <v>0</v>
      </c>
      <c r="R196" s="163" t="s">
        <v>166</v>
      </c>
      <c r="S196" s="163" t="s">
        <v>128</v>
      </c>
      <c r="T196" s="164" t="s">
        <v>128</v>
      </c>
      <c r="U196" s="139">
        <v>1.5980000000000001</v>
      </c>
      <c r="V196" s="139">
        <f>ROUND(E196*U196,2)</f>
        <v>0.51</v>
      </c>
      <c r="W196" s="139"/>
      <c r="X196" s="139" t="s">
        <v>175</v>
      </c>
      <c r="Y196" s="129"/>
      <c r="Z196" s="129"/>
      <c r="AA196" s="129"/>
      <c r="AB196" s="129"/>
      <c r="AC196" s="129"/>
      <c r="AD196" s="129"/>
      <c r="AE196" s="129"/>
      <c r="AF196" s="129"/>
      <c r="AG196" s="129" t="s">
        <v>176</v>
      </c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</row>
    <row r="197" spans="1:60">
      <c r="A197" s="144" t="s">
        <v>109</v>
      </c>
      <c r="B197" s="145" t="s">
        <v>78</v>
      </c>
      <c r="C197" s="167" t="s">
        <v>79</v>
      </c>
      <c r="D197" s="146"/>
      <c r="E197" s="147"/>
      <c r="F197" s="148"/>
      <c r="G197" s="148">
        <f>SUMIF(AG198:AG215,"&lt;&gt;NOR",G198:G215)</f>
        <v>0</v>
      </c>
      <c r="H197" s="148"/>
      <c r="I197" s="148">
        <f>SUM(I198:I215)</f>
        <v>0</v>
      </c>
      <c r="J197" s="148"/>
      <c r="K197" s="148">
        <f>SUM(K198:K215)</f>
        <v>0</v>
      </c>
      <c r="L197" s="148"/>
      <c r="M197" s="148">
        <f>SUM(M198:M215)</f>
        <v>0</v>
      </c>
      <c r="N197" s="148"/>
      <c r="O197" s="148">
        <f>SUM(O198:O215)</f>
        <v>0</v>
      </c>
      <c r="P197" s="148"/>
      <c r="Q197" s="148">
        <f>SUM(Q198:Q215)</f>
        <v>0</v>
      </c>
      <c r="R197" s="148"/>
      <c r="S197" s="148"/>
      <c r="T197" s="149"/>
      <c r="U197" s="143"/>
      <c r="V197" s="143">
        <f>SUM(V198:V215)</f>
        <v>69.37</v>
      </c>
      <c r="W197" s="143"/>
      <c r="X197" s="143"/>
      <c r="AG197" t="s">
        <v>110</v>
      </c>
    </row>
    <row r="198" spans="1:60" ht="22.5" outlineLevel="1">
      <c r="A198" s="150">
        <v>51</v>
      </c>
      <c r="B198" s="151" t="s">
        <v>302</v>
      </c>
      <c r="C198" s="168" t="s">
        <v>303</v>
      </c>
      <c r="D198" s="152" t="s">
        <v>173</v>
      </c>
      <c r="E198" s="153">
        <v>32.784680000000002</v>
      </c>
      <c r="F198" s="154"/>
      <c r="G198" s="155">
        <f>ROUND(E198*F198,2)</f>
        <v>0</v>
      </c>
      <c r="H198" s="154"/>
      <c r="I198" s="155">
        <f>ROUND(E198*H198,2)</f>
        <v>0</v>
      </c>
      <c r="J198" s="154"/>
      <c r="K198" s="155">
        <f>ROUND(E198*J198,2)</f>
        <v>0</v>
      </c>
      <c r="L198" s="155">
        <v>21</v>
      </c>
      <c r="M198" s="155">
        <f>G198*(1+L198/100)</f>
        <v>0</v>
      </c>
      <c r="N198" s="155">
        <v>0</v>
      </c>
      <c r="O198" s="155">
        <f>ROUND(E198*N198,2)</f>
        <v>0</v>
      </c>
      <c r="P198" s="155">
        <v>0</v>
      </c>
      <c r="Q198" s="155">
        <f>ROUND(E198*P198,2)</f>
        <v>0</v>
      </c>
      <c r="R198" s="155" t="s">
        <v>304</v>
      </c>
      <c r="S198" s="155" t="s">
        <v>128</v>
      </c>
      <c r="T198" s="156" t="s">
        <v>128</v>
      </c>
      <c r="U198" s="139">
        <v>0.03</v>
      </c>
      <c r="V198" s="139">
        <f>ROUND(E198*U198,2)</f>
        <v>0.98</v>
      </c>
      <c r="W198" s="139"/>
      <c r="X198" s="139" t="s">
        <v>305</v>
      </c>
      <c r="Y198" s="129"/>
      <c r="Z198" s="129"/>
      <c r="AA198" s="129"/>
      <c r="AB198" s="129"/>
      <c r="AC198" s="129"/>
      <c r="AD198" s="129"/>
      <c r="AE198" s="129"/>
      <c r="AF198" s="129"/>
      <c r="AG198" s="129" t="s">
        <v>306</v>
      </c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</row>
    <row r="199" spans="1:60" ht="22.5" outlineLevel="1">
      <c r="A199" s="136"/>
      <c r="B199" s="137"/>
      <c r="C199" s="257" t="s">
        <v>307</v>
      </c>
      <c r="D199" s="258"/>
      <c r="E199" s="258"/>
      <c r="F199" s="258"/>
      <c r="G199" s="258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29"/>
      <c r="Z199" s="129"/>
      <c r="AA199" s="129"/>
      <c r="AB199" s="129"/>
      <c r="AC199" s="129"/>
      <c r="AD199" s="129"/>
      <c r="AE199" s="129"/>
      <c r="AF199" s="129"/>
      <c r="AG199" s="129" t="s">
        <v>130</v>
      </c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57" t="str">
        <f>C199</f>
        <v>s popřípadným nutným naložením do dopravního zařízení, s vyprázdněním dopravního zařízení na hromadu nebo do dopravního prostředku, vč. příplatku za každých dalších i započatých 3,5 m výšky nad 3,5 m,</v>
      </c>
      <c r="BB199" s="129"/>
      <c r="BC199" s="129"/>
      <c r="BD199" s="129"/>
      <c r="BE199" s="129"/>
      <c r="BF199" s="129"/>
      <c r="BG199" s="129"/>
      <c r="BH199" s="129"/>
    </row>
    <row r="200" spans="1:60" ht="22.5" outlineLevel="1">
      <c r="A200" s="150">
        <v>52</v>
      </c>
      <c r="B200" s="151" t="s">
        <v>308</v>
      </c>
      <c r="C200" s="168" t="s">
        <v>309</v>
      </c>
      <c r="D200" s="152" t="s">
        <v>173</v>
      </c>
      <c r="E200" s="153">
        <v>32.784680000000002</v>
      </c>
      <c r="F200" s="154"/>
      <c r="G200" s="155">
        <f>ROUND(E200*F200,2)</f>
        <v>0</v>
      </c>
      <c r="H200" s="154"/>
      <c r="I200" s="155">
        <f>ROUND(E200*H200,2)</f>
        <v>0</v>
      </c>
      <c r="J200" s="154"/>
      <c r="K200" s="155">
        <f>ROUND(E200*J200,2)</f>
        <v>0</v>
      </c>
      <c r="L200" s="155">
        <v>21</v>
      </c>
      <c r="M200" s="155">
        <f>G200*(1+L200/100)</f>
        <v>0</v>
      </c>
      <c r="N200" s="155">
        <v>0</v>
      </c>
      <c r="O200" s="155">
        <f>ROUND(E200*N200,2)</f>
        <v>0</v>
      </c>
      <c r="P200" s="155">
        <v>0</v>
      </c>
      <c r="Q200" s="155">
        <f>ROUND(E200*P200,2)</f>
        <v>0</v>
      </c>
      <c r="R200" s="155" t="s">
        <v>310</v>
      </c>
      <c r="S200" s="155" t="s">
        <v>128</v>
      </c>
      <c r="T200" s="156" t="s">
        <v>128</v>
      </c>
      <c r="U200" s="139">
        <v>0.27700000000000002</v>
      </c>
      <c r="V200" s="139">
        <f>ROUND(E200*U200,2)</f>
        <v>9.08</v>
      </c>
      <c r="W200" s="139"/>
      <c r="X200" s="139" t="s">
        <v>305</v>
      </c>
      <c r="Y200" s="129"/>
      <c r="Z200" s="129"/>
      <c r="AA200" s="129"/>
      <c r="AB200" s="129"/>
      <c r="AC200" s="129"/>
      <c r="AD200" s="129"/>
      <c r="AE200" s="129"/>
      <c r="AF200" s="129"/>
      <c r="AG200" s="129" t="s">
        <v>306</v>
      </c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</row>
    <row r="201" spans="1:60" outlineLevel="1">
      <c r="A201" s="136"/>
      <c r="B201" s="137"/>
      <c r="C201" s="257" t="s">
        <v>311</v>
      </c>
      <c r="D201" s="258"/>
      <c r="E201" s="258"/>
      <c r="F201" s="258"/>
      <c r="G201" s="258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29"/>
      <c r="Z201" s="129"/>
      <c r="AA201" s="129"/>
      <c r="AB201" s="129"/>
      <c r="AC201" s="129"/>
      <c r="AD201" s="129"/>
      <c r="AE201" s="129"/>
      <c r="AF201" s="129"/>
      <c r="AG201" s="129" t="s">
        <v>130</v>
      </c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</row>
    <row r="202" spans="1:60" outlineLevel="1">
      <c r="A202" s="158">
        <v>53</v>
      </c>
      <c r="B202" s="159" t="s">
        <v>312</v>
      </c>
      <c r="C202" s="170" t="s">
        <v>313</v>
      </c>
      <c r="D202" s="160" t="s">
        <v>173</v>
      </c>
      <c r="E202" s="161">
        <v>32.784680000000002</v>
      </c>
      <c r="F202" s="162"/>
      <c r="G202" s="163">
        <f>ROUND(E202*F202,2)</f>
        <v>0</v>
      </c>
      <c r="H202" s="162"/>
      <c r="I202" s="163">
        <f>ROUND(E202*H202,2)</f>
        <v>0</v>
      </c>
      <c r="J202" s="162"/>
      <c r="K202" s="163">
        <f>ROUND(E202*J202,2)</f>
        <v>0</v>
      </c>
      <c r="L202" s="163">
        <v>21</v>
      </c>
      <c r="M202" s="163">
        <f>G202*(1+L202/100)</f>
        <v>0</v>
      </c>
      <c r="N202" s="163">
        <v>0</v>
      </c>
      <c r="O202" s="163">
        <f>ROUND(E202*N202,2)</f>
        <v>0</v>
      </c>
      <c r="P202" s="163">
        <v>0</v>
      </c>
      <c r="Q202" s="163">
        <f>ROUND(E202*P202,2)</f>
        <v>0</v>
      </c>
      <c r="R202" s="163" t="s">
        <v>145</v>
      </c>
      <c r="S202" s="163" t="s">
        <v>128</v>
      </c>
      <c r="T202" s="164" t="s">
        <v>128</v>
      </c>
      <c r="U202" s="139">
        <v>0.55000000000000004</v>
      </c>
      <c r="V202" s="139">
        <f>ROUND(E202*U202,2)</f>
        <v>18.03</v>
      </c>
      <c r="W202" s="139"/>
      <c r="X202" s="139" t="s">
        <v>305</v>
      </c>
      <c r="Y202" s="129"/>
      <c r="Z202" s="129"/>
      <c r="AA202" s="129"/>
      <c r="AB202" s="129"/>
      <c r="AC202" s="129"/>
      <c r="AD202" s="129"/>
      <c r="AE202" s="129"/>
      <c r="AF202" s="129"/>
      <c r="AG202" s="129" t="s">
        <v>306</v>
      </c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</row>
    <row r="203" spans="1:60" outlineLevel="1">
      <c r="A203" s="150">
        <v>54</v>
      </c>
      <c r="B203" s="151" t="s">
        <v>314</v>
      </c>
      <c r="C203" s="168" t="s">
        <v>315</v>
      </c>
      <c r="D203" s="152" t="s">
        <v>173</v>
      </c>
      <c r="E203" s="153">
        <v>32.784680000000002</v>
      </c>
      <c r="F203" s="154"/>
      <c r="G203" s="155">
        <f>ROUND(E203*F203,2)</f>
        <v>0</v>
      </c>
      <c r="H203" s="154"/>
      <c r="I203" s="155">
        <f>ROUND(E203*H203,2)</f>
        <v>0</v>
      </c>
      <c r="J203" s="154"/>
      <c r="K203" s="155">
        <f>ROUND(E203*J203,2)</f>
        <v>0</v>
      </c>
      <c r="L203" s="155">
        <v>21</v>
      </c>
      <c r="M203" s="155">
        <f>G203*(1+L203/100)</f>
        <v>0</v>
      </c>
      <c r="N203" s="155">
        <v>0</v>
      </c>
      <c r="O203" s="155">
        <f>ROUND(E203*N203,2)</f>
        <v>0</v>
      </c>
      <c r="P203" s="155">
        <v>0</v>
      </c>
      <c r="Q203" s="155">
        <f>ROUND(E203*P203,2)</f>
        <v>0</v>
      </c>
      <c r="R203" s="155" t="s">
        <v>316</v>
      </c>
      <c r="S203" s="155" t="s">
        <v>128</v>
      </c>
      <c r="T203" s="156" t="s">
        <v>128</v>
      </c>
      <c r="U203" s="139">
        <v>4.2000000000000003E-2</v>
      </c>
      <c r="V203" s="139">
        <f>ROUND(E203*U203,2)</f>
        <v>1.38</v>
      </c>
      <c r="W203" s="139"/>
      <c r="X203" s="139" t="s">
        <v>305</v>
      </c>
      <c r="Y203" s="129"/>
      <c r="Z203" s="129"/>
      <c r="AA203" s="129"/>
      <c r="AB203" s="129"/>
      <c r="AC203" s="129"/>
      <c r="AD203" s="129"/>
      <c r="AE203" s="129"/>
      <c r="AF203" s="129"/>
      <c r="AG203" s="129" t="s">
        <v>306</v>
      </c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</row>
    <row r="204" spans="1:60" outlineLevel="1">
      <c r="A204" s="136"/>
      <c r="B204" s="137"/>
      <c r="C204" s="257" t="s">
        <v>317</v>
      </c>
      <c r="D204" s="258"/>
      <c r="E204" s="258"/>
      <c r="F204" s="258"/>
      <c r="G204" s="258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29"/>
      <c r="Z204" s="129"/>
      <c r="AA204" s="129"/>
      <c r="AB204" s="129"/>
      <c r="AC204" s="129"/>
      <c r="AD204" s="129"/>
      <c r="AE204" s="129"/>
      <c r="AF204" s="129"/>
      <c r="AG204" s="129" t="s">
        <v>130</v>
      </c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</row>
    <row r="205" spans="1:60" outlineLevel="1">
      <c r="A205" s="158">
        <v>55</v>
      </c>
      <c r="B205" s="159" t="s">
        <v>318</v>
      </c>
      <c r="C205" s="170" t="s">
        <v>319</v>
      </c>
      <c r="D205" s="160" t="s">
        <v>173</v>
      </c>
      <c r="E205" s="161">
        <v>32.444699999999997</v>
      </c>
      <c r="F205" s="162"/>
      <c r="G205" s="163">
        <f>ROUND(E205*F205,2)</f>
        <v>0</v>
      </c>
      <c r="H205" s="162"/>
      <c r="I205" s="163">
        <f>ROUND(E205*H205,2)</f>
        <v>0</v>
      </c>
      <c r="J205" s="162"/>
      <c r="K205" s="163">
        <f>ROUND(E205*J205,2)</f>
        <v>0</v>
      </c>
      <c r="L205" s="163">
        <v>21</v>
      </c>
      <c r="M205" s="163">
        <f>G205*(1+L205/100)</f>
        <v>0</v>
      </c>
      <c r="N205" s="163">
        <v>0</v>
      </c>
      <c r="O205" s="163">
        <f>ROUND(E205*N205,2)</f>
        <v>0</v>
      </c>
      <c r="P205" s="163">
        <v>0</v>
      </c>
      <c r="Q205" s="163">
        <f>ROUND(E205*P205,2)</f>
        <v>0</v>
      </c>
      <c r="R205" s="163" t="s">
        <v>145</v>
      </c>
      <c r="S205" s="163" t="s">
        <v>128</v>
      </c>
      <c r="T205" s="164" t="s">
        <v>128</v>
      </c>
      <c r="U205" s="139">
        <v>0</v>
      </c>
      <c r="V205" s="139">
        <f>ROUND(E205*U205,2)</f>
        <v>0</v>
      </c>
      <c r="W205" s="139"/>
      <c r="X205" s="139" t="s">
        <v>305</v>
      </c>
      <c r="Y205" s="129"/>
      <c r="Z205" s="129"/>
      <c r="AA205" s="129"/>
      <c r="AB205" s="129"/>
      <c r="AC205" s="129"/>
      <c r="AD205" s="129"/>
      <c r="AE205" s="129"/>
      <c r="AF205" s="129"/>
      <c r="AG205" s="129" t="s">
        <v>306</v>
      </c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</row>
    <row r="206" spans="1:60" outlineLevel="1">
      <c r="A206" s="158">
        <v>56</v>
      </c>
      <c r="B206" s="159" t="s">
        <v>320</v>
      </c>
      <c r="C206" s="170" t="s">
        <v>321</v>
      </c>
      <c r="D206" s="160" t="s">
        <v>173</v>
      </c>
      <c r="E206" s="161">
        <v>0.33998</v>
      </c>
      <c r="F206" s="162"/>
      <c r="G206" s="163">
        <f>ROUND(E206*F206,2)</f>
        <v>0</v>
      </c>
      <c r="H206" s="162"/>
      <c r="I206" s="163">
        <f>ROUND(E206*H206,2)</f>
        <v>0</v>
      </c>
      <c r="J206" s="162"/>
      <c r="K206" s="163">
        <f>ROUND(E206*J206,2)</f>
        <v>0</v>
      </c>
      <c r="L206" s="163">
        <v>21</v>
      </c>
      <c r="M206" s="163">
        <f>G206*(1+L206/100)</f>
        <v>0</v>
      </c>
      <c r="N206" s="163">
        <v>0</v>
      </c>
      <c r="O206" s="163">
        <f>ROUND(E206*N206,2)</f>
        <v>0</v>
      </c>
      <c r="P206" s="163">
        <v>0</v>
      </c>
      <c r="Q206" s="163">
        <f>ROUND(E206*P206,2)</f>
        <v>0</v>
      </c>
      <c r="R206" s="163" t="s">
        <v>145</v>
      </c>
      <c r="S206" s="163" t="s">
        <v>128</v>
      </c>
      <c r="T206" s="164" t="s">
        <v>128</v>
      </c>
      <c r="U206" s="139">
        <v>0</v>
      </c>
      <c r="V206" s="139">
        <f>ROUND(E206*U206,2)</f>
        <v>0</v>
      </c>
      <c r="W206" s="139"/>
      <c r="X206" s="139" t="s">
        <v>305</v>
      </c>
      <c r="Y206" s="129"/>
      <c r="Z206" s="129"/>
      <c r="AA206" s="129"/>
      <c r="AB206" s="129"/>
      <c r="AC206" s="129"/>
      <c r="AD206" s="129"/>
      <c r="AE206" s="129"/>
      <c r="AF206" s="129"/>
      <c r="AG206" s="129" t="s">
        <v>306</v>
      </c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</row>
    <row r="207" spans="1:60" ht="22.5" outlineLevel="1">
      <c r="A207" s="150">
        <v>57</v>
      </c>
      <c r="B207" s="151" t="s">
        <v>322</v>
      </c>
      <c r="C207" s="168" t="s">
        <v>323</v>
      </c>
      <c r="D207" s="152" t="s">
        <v>173</v>
      </c>
      <c r="E207" s="153">
        <v>32.784680000000002</v>
      </c>
      <c r="F207" s="154"/>
      <c r="G207" s="155">
        <f>ROUND(E207*F207,2)</f>
        <v>0</v>
      </c>
      <c r="H207" s="154"/>
      <c r="I207" s="155">
        <f>ROUND(E207*H207,2)</f>
        <v>0</v>
      </c>
      <c r="J207" s="154"/>
      <c r="K207" s="155">
        <f>ROUND(E207*J207,2)</f>
        <v>0</v>
      </c>
      <c r="L207" s="155">
        <v>21</v>
      </c>
      <c r="M207" s="155">
        <f>G207*(1+L207/100)</f>
        <v>0</v>
      </c>
      <c r="N207" s="155">
        <v>0</v>
      </c>
      <c r="O207" s="155">
        <f>ROUND(E207*N207,2)</f>
        <v>0</v>
      </c>
      <c r="P207" s="155">
        <v>0</v>
      </c>
      <c r="Q207" s="155">
        <f>ROUND(E207*P207,2)</f>
        <v>0</v>
      </c>
      <c r="R207" s="155" t="s">
        <v>324</v>
      </c>
      <c r="S207" s="155" t="s">
        <v>128</v>
      </c>
      <c r="T207" s="156" t="s">
        <v>128</v>
      </c>
      <c r="U207" s="139">
        <v>0.752</v>
      </c>
      <c r="V207" s="139">
        <f>ROUND(E207*U207,2)</f>
        <v>24.65</v>
      </c>
      <c r="W207" s="139"/>
      <c r="X207" s="139" t="s">
        <v>305</v>
      </c>
      <c r="Y207" s="129"/>
      <c r="Z207" s="129"/>
      <c r="AA207" s="129"/>
      <c r="AB207" s="129"/>
      <c r="AC207" s="129"/>
      <c r="AD207" s="129"/>
      <c r="AE207" s="129"/>
      <c r="AF207" s="129"/>
      <c r="AG207" s="129" t="s">
        <v>306</v>
      </c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</row>
    <row r="208" spans="1:60" outlineLevel="1">
      <c r="A208" s="136"/>
      <c r="B208" s="137"/>
      <c r="C208" s="257" t="s">
        <v>325</v>
      </c>
      <c r="D208" s="258"/>
      <c r="E208" s="258"/>
      <c r="F208" s="258"/>
      <c r="G208" s="258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29"/>
      <c r="Z208" s="129"/>
      <c r="AA208" s="129"/>
      <c r="AB208" s="129"/>
      <c r="AC208" s="129"/>
      <c r="AD208" s="129"/>
      <c r="AE208" s="129"/>
      <c r="AF208" s="129"/>
      <c r="AG208" s="129" t="s">
        <v>130</v>
      </c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57" t="str">
        <f>C208</f>
        <v>nebo vybouraných hmot nošením nebo přehazováním k místu nakládky přístupnému normálním dopravním prostředkům do 10 m,</v>
      </c>
      <c r="BB208" s="129"/>
      <c r="BC208" s="129"/>
      <c r="BD208" s="129"/>
      <c r="BE208" s="129"/>
      <c r="BF208" s="129"/>
      <c r="BG208" s="129"/>
      <c r="BH208" s="129"/>
    </row>
    <row r="209" spans="1:60" ht="22.5" outlineLevel="1">
      <c r="A209" s="150">
        <v>58</v>
      </c>
      <c r="B209" s="151" t="s">
        <v>326</v>
      </c>
      <c r="C209" s="168" t="s">
        <v>327</v>
      </c>
      <c r="D209" s="152" t="s">
        <v>173</v>
      </c>
      <c r="E209" s="153">
        <v>32.784680000000002</v>
      </c>
      <c r="F209" s="154"/>
      <c r="G209" s="155">
        <f>ROUND(E209*F209,2)</f>
        <v>0</v>
      </c>
      <c r="H209" s="154"/>
      <c r="I209" s="155">
        <f>ROUND(E209*H209,2)</f>
        <v>0</v>
      </c>
      <c r="J209" s="154"/>
      <c r="K209" s="155">
        <f>ROUND(E209*J209,2)</f>
        <v>0</v>
      </c>
      <c r="L209" s="155">
        <v>21</v>
      </c>
      <c r="M209" s="155">
        <f>G209*(1+L209/100)</f>
        <v>0</v>
      </c>
      <c r="N209" s="155">
        <v>0</v>
      </c>
      <c r="O209" s="155">
        <f>ROUND(E209*N209,2)</f>
        <v>0</v>
      </c>
      <c r="P209" s="155">
        <v>0</v>
      </c>
      <c r="Q209" s="155">
        <f>ROUND(E209*P209,2)</f>
        <v>0</v>
      </c>
      <c r="R209" s="155" t="s">
        <v>324</v>
      </c>
      <c r="S209" s="155" t="s">
        <v>128</v>
      </c>
      <c r="T209" s="156" t="s">
        <v>128</v>
      </c>
      <c r="U209" s="139">
        <v>0.36</v>
      </c>
      <c r="V209" s="139">
        <f>ROUND(E209*U209,2)</f>
        <v>11.8</v>
      </c>
      <c r="W209" s="139"/>
      <c r="X209" s="139" t="s">
        <v>305</v>
      </c>
      <c r="Y209" s="129"/>
      <c r="Z209" s="129"/>
      <c r="AA209" s="129"/>
      <c r="AB209" s="129"/>
      <c r="AC209" s="129"/>
      <c r="AD209" s="129"/>
      <c r="AE209" s="129"/>
      <c r="AF209" s="129"/>
      <c r="AG209" s="129" t="s">
        <v>306</v>
      </c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</row>
    <row r="210" spans="1:60" outlineLevel="1">
      <c r="A210" s="136"/>
      <c r="B210" s="137"/>
      <c r="C210" s="257" t="s">
        <v>325</v>
      </c>
      <c r="D210" s="258"/>
      <c r="E210" s="258"/>
      <c r="F210" s="258"/>
      <c r="G210" s="258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29"/>
      <c r="Z210" s="129"/>
      <c r="AA210" s="129"/>
      <c r="AB210" s="129"/>
      <c r="AC210" s="129"/>
      <c r="AD210" s="129"/>
      <c r="AE210" s="129"/>
      <c r="AF210" s="129"/>
      <c r="AG210" s="129" t="s">
        <v>130</v>
      </c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57" t="str">
        <f>C210</f>
        <v>nebo vybouraných hmot nošením nebo přehazováním k místu nakládky přístupnému normálním dopravním prostředkům do 10 m,</v>
      </c>
      <c r="BB210" s="129"/>
      <c r="BC210" s="129"/>
      <c r="BD210" s="129"/>
      <c r="BE210" s="129"/>
      <c r="BF210" s="129"/>
      <c r="BG210" s="129"/>
      <c r="BH210" s="129"/>
    </row>
    <row r="211" spans="1:60" ht="22.5" outlineLevel="1">
      <c r="A211" s="150">
        <v>59</v>
      </c>
      <c r="B211" s="151" t="s">
        <v>328</v>
      </c>
      <c r="C211" s="168" t="s">
        <v>329</v>
      </c>
      <c r="D211" s="152" t="s">
        <v>173</v>
      </c>
      <c r="E211" s="153">
        <v>32.784680000000002</v>
      </c>
      <c r="F211" s="154"/>
      <c r="G211" s="155">
        <f>ROUND(E211*F211,2)</f>
        <v>0</v>
      </c>
      <c r="H211" s="154"/>
      <c r="I211" s="155">
        <f>ROUND(E211*H211,2)</f>
        <v>0</v>
      </c>
      <c r="J211" s="154"/>
      <c r="K211" s="155">
        <f>ROUND(E211*J211,2)</f>
        <v>0</v>
      </c>
      <c r="L211" s="155">
        <v>21</v>
      </c>
      <c r="M211" s="155">
        <f>G211*(1+L211/100)</f>
        <v>0</v>
      </c>
      <c r="N211" s="155">
        <v>0</v>
      </c>
      <c r="O211" s="155">
        <f>ROUND(E211*N211,2)</f>
        <v>0</v>
      </c>
      <c r="P211" s="155">
        <v>0</v>
      </c>
      <c r="Q211" s="155">
        <f>ROUND(E211*P211,2)</f>
        <v>0</v>
      </c>
      <c r="R211" s="155" t="s">
        <v>324</v>
      </c>
      <c r="S211" s="155" t="s">
        <v>128</v>
      </c>
      <c r="T211" s="156" t="s">
        <v>128</v>
      </c>
      <c r="U211" s="139">
        <v>9.9000000000000005E-2</v>
      </c>
      <c r="V211" s="139">
        <f>ROUND(E211*U211,2)</f>
        <v>3.25</v>
      </c>
      <c r="W211" s="139"/>
      <c r="X211" s="139" t="s">
        <v>305</v>
      </c>
      <c r="Y211" s="129"/>
      <c r="Z211" s="129"/>
      <c r="AA211" s="129"/>
      <c r="AB211" s="129"/>
      <c r="AC211" s="129"/>
      <c r="AD211" s="129"/>
      <c r="AE211" s="129"/>
      <c r="AF211" s="129"/>
      <c r="AG211" s="129" t="s">
        <v>306</v>
      </c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</row>
    <row r="212" spans="1:60" outlineLevel="1">
      <c r="A212" s="136"/>
      <c r="B212" s="137"/>
      <c r="C212" s="257" t="s">
        <v>330</v>
      </c>
      <c r="D212" s="258"/>
      <c r="E212" s="258"/>
      <c r="F212" s="258"/>
      <c r="G212" s="258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29"/>
      <c r="Z212" s="129"/>
      <c r="AA212" s="129"/>
      <c r="AB212" s="129"/>
      <c r="AC212" s="129"/>
      <c r="AD212" s="129"/>
      <c r="AE212" s="129"/>
      <c r="AF212" s="129"/>
      <c r="AG212" s="129" t="s">
        <v>130</v>
      </c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</row>
    <row r="213" spans="1:60" outlineLevel="1">
      <c r="A213" s="150">
        <v>60</v>
      </c>
      <c r="B213" s="151" t="s">
        <v>331</v>
      </c>
      <c r="C213" s="168" t="s">
        <v>332</v>
      </c>
      <c r="D213" s="152" t="s">
        <v>173</v>
      </c>
      <c r="E213" s="153">
        <v>32.784680000000002</v>
      </c>
      <c r="F213" s="154"/>
      <c r="G213" s="155">
        <f>ROUND(E213*F213,2)</f>
        <v>0</v>
      </c>
      <c r="H213" s="154"/>
      <c r="I213" s="155">
        <f>ROUND(E213*H213,2)</f>
        <v>0</v>
      </c>
      <c r="J213" s="154"/>
      <c r="K213" s="155">
        <f>ROUND(E213*J213,2)</f>
        <v>0</v>
      </c>
      <c r="L213" s="155">
        <v>21</v>
      </c>
      <c r="M213" s="155">
        <f>G213*(1+L213/100)</f>
        <v>0</v>
      </c>
      <c r="N213" s="155">
        <v>0</v>
      </c>
      <c r="O213" s="155">
        <f>ROUND(E213*N213,2)</f>
        <v>0</v>
      </c>
      <c r="P213" s="155">
        <v>0</v>
      </c>
      <c r="Q213" s="155">
        <f>ROUND(E213*P213,2)</f>
        <v>0</v>
      </c>
      <c r="R213" s="155" t="s">
        <v>316</v>
      </c>
      <c r="S213" s="155" t="s">
        <v>128</v>
      </c>
      <c r="T213" s="156" t="s">
        <v>128</v>
      </c>
      <c r="U213" s="139">
        <v>6.0000000000000001E-3</v>
      </c>
      <c r="V213" s="139">
        <f>ROUND(E213*U213,2)</f>
        <v>0.2</v>
      </c>
      <c r="W213" s="139"/>
      <c r="X213" s="139" t="s">
        <v>305</v>
      </c>
      <c r="Y213" s="129"/>
      <c r="Z213" s="129"/>
      <c r="AA213" s="129"/>
      <c r="AB213" s="129"/>
      <c r="AC213" s="129"/>
      <c r="AD213" s="129"/>
      <c r="AE213" s="129"/>
      <c r="AF213" s="129"/>
      <c r="AG213" s="129" t="s">
        <v>306</v>
      </c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</row>
    <row r="214" spans="1:60" outlineLevel="1">
      <c r="A214" s="136"/>
      <c r="B214" s="137"/>
      <c r="C214" s="257" t="s">
        <v>333</v>
      </c>
      <c r="D214" s="258"/>
      <c r="E214" s="258"/>
      <c r="F214" s="258"/>
      <c r="G214" s="258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29"/>
      <c r="Z214" s="129"/>
      <c r="AA214" s="129"/>
      <c r="AB214" s="129"/>
      <c r="AC214" s="129"/>
      <c r="AD214" s="129"/>
      <c r="AE214" s="129"/>
      <c r="AF214" s="129"/>
      <c r="AG214" s="129" t="s">
        <v>130</v>
      </c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</row>
    <row r="215" spans="1:60" outlineLevel="1">
      <c r="A215" s="150">
        <v>61</v>
      </c>
      <c r="B215" s="151" t="s">
        <v>334</v>
      </c>
      <c r="C215" s="168" t="s">
        <v>335</v>
      </c>
      <c r="D215" s="152" t="s">
        <v>336</v>
      </c>
      <c r="E215" s="153">
        <v>53.557049999999997</v>
      </c>
      <c r="F215" s="154"/>
      <c r="G215" s="155">
        <f>ROUND(E215*F215,2)</f>
        <v>0</v>
      </c>
      <c r="H215" s="154"/>
      <c r="I215" s="155">
        <f>ROUND(E215*H215,2)</f>
        <v>0</v>
      </c>
      <c r="J215" s="154"/>
      <c r="K215" s="155">
        <f>ROUND(E215*J215,2)</f>
        <v>0</v>
      </c>
      <c r="L215" s="155">
        <v>21</v>
      </c>
      <c r="M215" s="155">
        <f>G215*(1+L215/100)</f>
        <v>0</v>
      </c>
      <c r="N215" s="155">
        <v>0</v>
      </c>
      <c r="O215" s="155">
        <f>ROUND(E215*N215,2)</f>
        <v>0</v>
      </c>
      <c r="P215" s="155">
        <v>0</v>
      </c>
      <c r="Q215" s="155">
        <f>ROUND(E215*P215,2)</f>
        <v>0</v>
      </c>
      <c r="R215" s="155"/>
      <c r="S215" s="155" t="s">
        <v>114</v>
      </c>
      <c r="T215" s="156" t="s">
        <v>115</v>
      </c>
      <c r="U215" s="139">
        <v>0</v>
      </c>
      <c r="V215" s="139">
        <f>ROUND(E215*U215,2)</f>
        <v>0</v>
      </c>
      <c r="W215" s="139"/>
      <c r="X215" s="139" t="s">
        <v>305</v>
      </c>
      <c r="Y215" s="129"/>
      <c r="Z215" s="129"/>
      <c r="AA215" s="129"/>
      <c r="AB215" s="129"/>
      <c r="AC215" s="129"/>
      <c r="AD215" s="129"/>
      <c r="AE215" s="129"/>
      <c r="AF215" s="129"/>
      <c r="AG215" s="129" t="s">
        <v>306</v>
      </c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</row>
    <row r="216" spans="1:60">
      <c r="A216" s="3"/>
      <c r="B216" s="4"/>
      <c r="C216" s="172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v>15</v>
      </c>
      <c r="AF216">
        <v>21</v>
      </c>
      <c r="AG216" t="s">
        <v>96</v>
      </c>
    </row>
    <row r="217" spans="1:60">
      <c r="A217" s="132"/>
      <c r="B217" s="133" t="s">
        <v>29</v>
      </c>
      <c r="C217" s="173"/>
      <c r="D217" s="134"/>
      <c r="E217" s="135"/>
      <c r="F217" s="135"/>
      <c r="G217" s="166">
        <f>G8+G15+G20+G23+G28+G49+G56+G59+G123+G128+G149+G179+G197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f>SUMIF(L7:L215,AE216,G7:G215)</f>
        <v>0</v>
      </c>
      <c r="AF217">
        <f>SUMIF(L7:L215,AF216,G7:G215)</f>
        <v>0</v>
      </c>
      <c r="AG217" t="s">
        <v>337</v>
      </c>
    </row>
    <row r="218" spans="1:60">
      <c r="C218" s="174"/>
      <c r="D218" s="9"/>
      <c r="AG218" t="s">
        <v>338</v>
      </c>
    </row>
    <row r="219" spans="1:60">
      <c r="D219" s="9"/>
    </row>
    <row r="220" spans="1:60">
      <c r="D220" s="9"/>
    </row>
    <row r="221" spans="1:60">
      <c r="D221" s="9"/>
    </row>
    <row r="222" spans="1:60">
      <c r="D222" s="9"/>
    </row>
    <row r="223" spans="1:60">
      <c r="D223" s="9"/>
    </row>
    <row r="224" spans="1:60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302" spans="4:4">
      <c r="D302" s="9"/>
    </row>
    <row r="303" spans="4:4">
      <c r="D303" s="9"/>
    </row>
    <row r="304" spans="4:4">
      <c r="D304" s="9"/>
    </row>
    <row r="305" spans="4:4">
      <c r="D305" s="9"/>
    </row>
    <row r="306" spans="4:4">
      <c r="D306" s="9"/>
    </row>
    <row r="307" spans="4:4">
      <c r="D307" s="9"/>
    </row>
    <row r="308" spans="4:4">
      <c r="D308" s="9"/>
    </row>
    <row r="309" spans="4:4">
      <c r="D309" s="9"/>
    </row>
    <row r="310" spans="4:4">
      <c r="D310" s="9"/>
    </row>
    <row r="311" spans="4:4">
      <c r="D311" s="9"/>
    </row>
    <row r="312" spans="4:4">
      <c r="D312" s="9"/>
    </row>
    <row r="313" spans="4:4">
      <c r="D313" s="9"/>
    </row>
    <row r="314" spans="4:4">
      <c r="D314" s="9"/>
    </row>
    <row r="315" spans="4:4">
      <c r="D315" s="9"/>
    </row>
    <row r="316" spans="4:4">
      <c r="D316" s="9"/>
    </row>
    <row r="317" spans="4:4">
      <c r="D317" s="9"/>
    </row>
    <row r="318" spans="4:4">
      <c r="D318" s="9"/>
    </row>
    <row r="319" spans="4:4">
      <c r="D319" s="9"/>
    </row>
    <row r="320" spans="4:4">
      <c r="D320" s="9"/>
    </row>
    <row r="321" spans="4:4">
      <c r="D321" s="9"/>
    </row>
    <row r="322" spans="4:4">
      <c r="D322" s="9"/>
    </row>
    <row r="323" spans="4:4">
      <c r="D323" s="9"/>
    </row>
    <row r="324" spans="4:4">
      <c r="D324" s="9"/>
    </row>
    <row r="325" spans="4:4">
      <c r="D325" s="9"/>
    </row>
    <row r="326" spans="4:4">
      <c r="D326" s="9"/>
    </row>
    <row r="327" spans="4:4">
      <c r="D327" s="9"/>
    </row>
    <row r="328" spans="4:4">
      <c r="D328" s="9"/>
    </row>
    <row r="329" spans="4:4">
      <c r="D329" s="9"/>
    </row>
    <row r="330" spans="4:4">
      <c r="D330" s="9"/>
    </row>
    <row r="331" spans="4:4">
      <c r="D331" s="9"/>
    </row>
    <row r="332" spans="4:4">
      <c r="D332" s="9"/>
    </row>
    <row r="333" spans="4:4">
      <c r="D333" s="9"/>
    </row>
    <row r="334" spans="4:4">
      <c r="D334" s="9"/>
    </row>
    <row r="335" spans="4:4">
      <c r="D335" s="9"/>
    </row>
    <row r="336" spans="4:4">
      <c r="D336" s="9"/>
    </row>
    <row r="337" spans="4:4">
      <c r="D337" s="9"/>
    </row>
    <row r="338" spans="4:4">
      <c r="D338" s="9"/>
    </row>
    <row r="339" spans="4:4">
      <c r="D339" s="9"/>
    </row>
    <row r="340" spans="4:4">
      <c r="D340" s="9"/>
    </row>
    <row r="341" spans="4:4">
      <c r="D341" s="9"/>
    </row>
    <row r="342" spans="4:4">
      <c r="D342" s="9"/>
    </row>
    <row r="343" spans="4:4">
      <c r="D343" s="9"/>
    </row>
    <row r="344" spans="4:4">
      <c r="D344" s="9"/>
    </row>
    <row r="345" spans="4:4">
      <c r="D345" s="9"/>
    </row>
    <row r="346" spans="4:4">
      <c r="D346" s="9"/>
    </row>
    <row r="347" spans="4:4">
      <c r="D347" s="9"/>
    </row>
    <row r="348" spans="4:4">
      <c r="D348" s="9"/>
    </row>
    <row r="349" spans="4:4">
      <c r="D349" s="9"/>
    </row>
    <row r="350" spans="4:4">
      <c r="D350" s="9"/>
    </row>
    <row r="351" spans="4:4">
      <c r="D351" s="9"/>
    </row>
    <row r="352" spans="4:4">
      <c r="D352" s="9"/>
    </row>
    <row r="353" spans="4:4">
      <c r="D353" s="9"/>
    </row>
    <row r="354" spans="4:4">
      <c r="D354" s="9"/>
    </row>
    <row r="355" spans="4:4">
      <c r="D355" s="9"/>
    </row>
    <row r="356" spans="4:4">
      <c r="D356" s="9"/>
    </row>
    <row r="357" spans="4:4">
      <c r="D357" s="9"/>
    </row>
    <row r="358" spans="4:4">
      <c r="D358" s="9"/>
    </row>
    <row r="359" spans="4:4">
      <c r="D359" s="9"/>
    </row>
    <row r="360" spans="4:4">
      <c r="D360" s="9"/>
    </row>
    <row r="361" spans="4:4">
      <c r="D361" s="9"/>
    </row>
    <row r="362" spans="4:4">
      <c r="D362" s="9"/>
    </row>
    <row r="363" spans="4:4">
      <c r="D363" s="9"/>
    </row>
    <row r="364" spans="4:4">
      <c r="D364" s="9"/>
    </row>
    <row r="365" spans="4:4">
      <c r="D365" s="9"/>
    </row>
    <row r="366" spans="4:4">
      <c r="D366" s="9"/>
    </row>
    <row r="367" spans="4:4">
      <c r="D367" s="9"/>
    </row>
    <row r="368" spans="4:4">
      <c r="D368" s="9"/>
    </row>
    <row r="369" spans="4:4">
      <c r="D369" s="9"/>
    </row>
    <row r="370" spans="4:4">
      <c r="D370" s="9"/>
    </row>
    <row r="371" spans="4:4">
      <c r="D371" s="9"/>
    </row>
    <row r="372" spans="4:4">
      <c r="D372" s="9"/>
    </row>
    <row r="373" spans="4:4">
      <c r="D373" s="9"/>
    </row>
    <row r="374" spans="4:4">
      <c r="D374" s="9"/>
    </row>
    <row r="375" spans="4:4">
      <c r="D375" s="9"/>
    </row>
    <row r="376" spans="4:4">
      <c r="D376" s="9"/>
    </row>
    <row r="377" spans="4:4">
      <c r="D377" s="9"/>
    </row>
    <row r="378" spans="4:4">
      <c r="D378" s="9"/>
    </row>
    <row r="379" spans="4:4">
      <c r="D379" s="9"/>
    </row>
    <row r="380" spans="4:4">
      <c r="D380" s="9"/>
    </row>
    <row r="381" spans="4:4">
      <c r="D381" s="9"/>
    </row>
    <row r="382" spans="4:4">
      <c r="D382" s="9"/>
    </row>
    <row r="383" spans="4:4">
      <c r="D383" s="9"/>
    </row>
    <row r="384" spans="4:4">
      <c r="D384" s="9"/>
    </row>
    <row r="385" spans="4:4">
      <c r="D385" s="9"/>
    </row>
    <row r="386" spans="4:4">
      <c r="D386" s="9"/>
    </row>
    <row r="387" spans="4:4">
      <c r="D387" s="9"/>
    </row>
    <row r="388" spans="4:4">
      <c r="D388" s="9"/>
    </row>
    <row r="389" spans="4:4">
      <c r="D389" s="9"/>
    </row>
    <row r="390" spans="4:4">
      <c r="D390" s="9"/>
    </row>
    <row r="391" spans="4:4">
      <c r="D391" s="9"/>
    </row>
    <row r="392" spans="4:4">
      <c r="D392" s="9"/>
    </row>
    <row r="393" spans="4:4">
      <c r="D393" s="9"/>
    </row>
    <row r="394" spans="4:4">
      <c r="D394" s="9"/>
    </row>
    <row r="395" spans="4:4">
      <c r="D395" s="9"/>
    </row>
    <row r="396" spans="4:4">
      <c r="D396" s="9"/>
    </row>
    <row r="397" spans="4:4">
      <c r="D397" s="9"/>
    </row>
    <row r="398" spans="4:4">
      <c r="D398" s="9"/>
    </row>
    <row r="399" spans="4:4">
      <c r="D399" s="9"/>
    </row>
    <row r="400" spans="4:4">
      <c r="D400" s="9"/>
    </row>
    <row r="401" spans="4:4">
      <c r="D401" s="9"/>
    </row>
    <row r="402" spans="4:4">
      <c r="D402" s="9"/>
    </row>
    <row r="403" spans="4:4">
      <c r="D403" s="9"/>
    </row>
    <row r="404" spans="4:4">
      <c r="D404" s="9"/>
    </row>
    <row r="405" spans="4:4">
      <c r="D405" s="9"/>
    </row>
    <row r="406" spans="4:4">
      <c r="D406" s="9"/>
    </row>
    <row r="407" spans="4:4">
      <c r="D407" s="9"/>
    </row>
    <row r="408" spans="4:4">
      <c r="D408" s="9"/>
    </row>
    <row r="409" spans="4:4">
      <c r="D409" s="9"/>
    </row>
    <row r="410" spans="4:4">
      <c r="D410" s="9"/>
    </row>
    <row r="411" spans="4:4">
      <c r="D411" s="9"/>
    </row>
    <row r="412" spans="4:4">
      <c r="D412" s="9"/>
    </row>
    <row r="413" spans="4:4">
      <c r="D413" s="9"/>
    </row>
    <row r="414" spans="4:4">
      <c r="D414" s="9"/>
    </row>
    <row r="415" spans="4:4">
      <c r="D415" s="9"/>
    </row>
    <row r="416" spans="4:4">
      <c r="D416" s="9"/>
    </row>
    <row r="417" spans="4:4">
      <c r="D417" s="9"/>
    </row>
    <row r="418" spans="4:4">
      <c r="D418" s="9"/>
    </row>
    <row r="419" spans="4:4">
      <c r="D419" s="9"/>
    </row>
    <row r="420" spans="4:4">
      <c r="D420" s="9"/>
    </row>
    <row r="421" spans="4:4">
      <c r="D421" s="9"/>
    </row>
    <row r="422" spans="4:4">
      <c r="D422" s="9"/>
    </row>
    <row r="423" spans="4:4">
      <c r="D423" s="9"/>
    </row>
    <row r="424" spans="4:4">
      <c r="D424" s="9"/>
    </row>
    <row r="425" spans="4:4">
      <c r="D425" s="9"/>
    </row>
    <row r="426" spans="4:4">
      <c r="D426" s="9"/>
    </row>
    <row r="427" spans="4:4">
      <c r="D427" s="9"/>
    </row>
    <row r="428" spans="4:4">
      <c r="D428" s="9"/>
    </row>
    <row r="429" spans="4:4">
      <c r="D429" s="9"/>
    </row>
    <row r="430" spans="4:4">
      <c r="D430" s="9"/>
    </row>
    <row r="431" spans="4:4">
      <c r="D431" s="9"/>
    </row>
    <row r="432" spans="4:4">
      <c r="D432" s="9"/>
    </row>
    <row r="433" spans="4:4">
      <c r="D433" s="9"/>
    </row>
    <row r="434" spans="4:4">
      <c r="D434" s="9"/>
    </row>
    <row r="435" spans="4:4">
      <c r="D435" s="9"/>
    </row>
    <row r="436" spans="4:4">
      <c r="D436" s="9"/>
    </row>
    <row r="437" spans="4:4">
      <c r="D437" s="9"/>
    </row>
    <row r="438" spans="4:4">
      <c r="D438" s="9"/>
    </row>
    <row r="439" spans="4:4">
      <c r="D439" s="9"/>
    </row>
    <row r="440" spans="4:4">
      <c r="D440" s="9"/>
    </row>
    <row r="441" spans="4:4">
      <c r="D441" s="9"/>
    </row>
    <row r="442" spans="4:4">
      <c r="D442" s="9"/>
    </row>
    <row r="443" spans="4:4">
      <c r="D443" s="9"/>
    </row>
    <row r="444" spans="4:4">
      <c r="D444" s="9"/>
    </row>
    <row r="445" spans="4:4">
      <c r="D445" s="9"/>
    </row>
    <row r="446" spans="4:4">
      <c r="D446" s="9"/>
    </row>
    <row r="447" spans="4:4">
      <c r="D447" s="9"/>
    </row>
    <row r="448" spans="4:4">
      <c r="D448" s="9"/>
    </row>
    <row r="449" spans="4:4">
      <c r="D449" s="9"/>
    </row>
    <row r="450" spans="4:4">
      <c r="D450" s="9"/>
    </row>
    <row r="451" spans="4:4">
      <c r="D451" s="9"/>
    </row>
    <row r="452" spans="4:4">
      <c r="D452" s="9"/>
    </row>
    <row r="453" spans="4:4">
      <c r="D453" s="9"/>
    </row>
    <row r="454" spans="4:4">
      <c r="D454" s="9"/>
    </row>
    <row r="455" spans="4:4">
      <c r="D455" s="9"/>
    </row>
    <row r="456" spans="4:4">
      <c r="D456" s="9"/>
    </row>
    <row r="457" spans="4:4">
      <c r="D457" s="9"/>
    </row>
    <row r="458" spans="4:4">
      <c r="D458" s="9"/>
    </row>
    <row r="459" spans="4:4">
      <c r="D459" s="9"/>
    </row>
    <row r="460" spans="4:4">
      <c r="D460" s="9"/>
    </row>
    <row r="461" spans="4:4">
      <c r="D461" s="9"/>
    </row>
    <row r="462" spans="4:4">
      <c r="D462" s="9"/>
    </row>
    <row r="463" spans="4:4">
      <c r="D463" s="9"/>
    </row>
    <row r="464" spans="4:4">
      <c r="D464" s="9"/>
    </row>
    <row r="465" spans="4:4">
      <c r="D465" s="9"/>
    </row>
    <row r="466" spans="4:4">
      <c r="D466" s="9"/>
    </row>
    <row r="467" spans="4:4">
      <c r="D467" s="9"/>
    </row>
    <row r="468" spans="4:4">
      <c r="D468" s="9"/>
    </row>
    <row r="469" spans="4:4">
      <c r="D469" s="9"/>
    </row>
    <row r="470" spans="4:4">
      <c r="D470" s="9"/>
    </row>
    <row r="471" spans="4:4">
      <c r="D471" s="9"/>
    </row>
    <row r="472" spans="4:4">
      <c r="D472" s="9"/>
    </row>
    <row r="473" spans="4:4">
      <c r="D473" s="9"/>
    </row>
    <row r="474" spans="4:4">
      <c r="D474" s="9"/>
    </row>
    <row r="475" spans="4:4">
      <c r="D475" s="9"/>
    </row>
    <row r="476" spans="4:4">
      <c r="D476" s="9"/>
    </row>
    <row r="477" spans="4:4">
      <c r="D477" s="9"/>
    </row>
    <row r="478" spans="4:4">
      <c r="D478" s="9"/>
    </row>
    <row r="479" spans="4:4">
      <c r="D479" s="9"/>
    </row>
    <row r="480" spans="4:4">
      <c r="D480" s="9"/>
    </row>
    <row r="481" spans="4:4">
      <c r="D481" s="9"/>
    </row>
    <row r="482" spans="4:4">
      <c r="D482" s="9"/>
    </row>
    <row r="483" spans="4:4">
      <c r="D483" s="9"/>
    </row>
    <row r="484" spans="4:4">
      <c r="D484" s="9"/>
    </row>
    <row r="485" spans="4:4">
      <c r="D485" s="9"/>
    </row>
    <row r="486" spans="4:4">
      <c r="D486" s="9"/>
    </row>
    <row r="487" spans="4:4">
      <c r="D487" s="9"/>
    </row>
    <row r="488" spans="4:4">
      <c r="D488" s="9"/>
    </row>
    <row r="489" spans="4:4">
      <c r="D489" s="9"/>
    </row>
    <row r="490" spans="4:4">
      <c r="D490" s="9"/>
    </row>
    <row r="491" spans="4:4">
      <c r="D491" s="9"/>
    </row>
    <row r="492" spans="4:4">
      <c r="D492" s="9"/>
    </row>
    <row r="493" spans="4:4">
      <c r="D493" s="9"/>
    </row>
    <row r="494" spans="4:4">
      <c r="D494" s="9"/>
    </row>
    <row r="495" spans="4:4">
      <c r="D495" s="9"/>
    </row>
    <row r="496" spans="4:4">
      <c r="D496" s="9"/>
    </row>
    <row r="497" spans="4:4">
      <c r="D497" s="9"/>
    </row>
    <row r="498" spans="4:4">
      <c r="D498" s="9"/>
    </row>
    <row r="499" spans="4:4">
      <c r="D499" s="9"/>
    </row>
    <row r="500" spans="4:4">
      <c r="D500" s="9"/>
    </row>
    <row r="501" spans="4:4">
      <c r="D501" s="9"/>
    </row>
    <row r="502" spans="4:4">
      <c r="D502" s="9"/>
    </row>
    <row r="503" spans="4:4">
      <c r="D503" s="9"/>
    </row>
    <row r="504" spans="4:4">
      <c r="D504" s="9"/>
    </row>
    <row r="505" spans="4:4">
      <c r="D505" s="9"/>
    </row>
    <row r="506" spans="4:4">
      <c r="D506" s="9"/>
    </row>
    <row r="507" spans="4:4">
      <c r="D507" s="9"/>
    </row>
    <row r="508" spans="4:4">
      <c r="D508" s="9"/>
    </row>
    <row r="509" spans="4:4">
      <c r="D509" s="9"/>
    </row>
    <row r="510" spans="4:4">
      <c r="D510" s="9"/>
    </row>
    <row r="511" spans="4:4">
      <c r="D511" s="9"/>
    </row>
    <row r="512" spans="4:4">
      <c r="D512" s="9"/>
    </row>
    <row r="513" spans="4:4">
      <c r="D513" s="9"/>
    </row>
    <row r="514" spans="4:4">
      <c r="D514" s="9"/>
    </row>
    <row r="515" spans="4:4">
      <c r="D515" s="9"/>
    </row>
    <row r="516" spans="4:4">
      <c r="D516" s="9"/>
    </row>
    <row r="517" spans="4:4">
      <c r="D517" s="9"/>
    </row>
    <row r="518" spans="4:4">
      <c r="D518" s="9"/>
    </row>
    <row r="519" spans="4:4">
      <c r="D519" s="9"/>
    </row>
    <row r="520" spans="4:4">
      <c r="D520" s="9"/>
    </row>
    <row r="521" spans="4:4">
      <c r="D521" s="9"/>
    </row>
    <row r="522" spans="4:4">
      <c r="D522" s="9"/>
    </row>
    <row r="523" spans="4:4">
      <c r="D523" s="9"/>
    </row>
    <row r="524" spans="4:4">
      <c r="D524" s="9"/>
    </row>
    <row r="525" spans="4:4">
      <c r="D525" s="9"/>
    </row>
    <row r="526" spans="4:4">
      <c r="D526" s="9"/>
    </row>
    <row r="527" spans="4:4">
      <c r="D527" s="9"/>
    </row>
    <row r="528" spans="4:4">
      <c r="D528" s="9"/>
    </row>
    <row r="529" spans="4:4">
      <c r="D529" s="9"/>
    </row>
    <row r="530" spans="4:4">
      <c r="D530" s="9"/>
    </row>
    <row r="531" spans="4:4">
      <c r="D531" s="9"/>
    </row>
    <row r="532" spans="4:4">
      <c r="D532" s="9"/>
    </row>
    <row r="533" spans="4:4">
      <c r="D533" s="9"/>
    </row>
    <row r="534" spans="4:4">
      <c r="D534" s="9"/>
    </row>
    <row r="535" spans="4:4">
      <c r="D535" s="9"/>
    </row>
    <row r="536" spans="4:4">
      <c r="D536" s="9"/>
    </row>
    <row r="537" spans="4:4">
      <c r="D537" s="9"/>
    </row>
    <row r="538" spans="4:4">
      <c r="D538" s="9"/>
    </row>
    <row r="539" spans="4:4">
      <c r="D539" s="9"/>
    </row>
    <row r="540" spans="4:4">
      <c r="D540" s="9"/>
    </row>
    <row r="541" spans="4:4">
      <c r="D541" s="9"/>
    </row>
    <row r="542" spans="4:4">
      <c r="D542" s="9"/>
    </row>
    <row r="543" spans="4:4">
      <c r="D543" s="9"/>
    </row>
    <row r="544" spans="4:4">
      <c r="D544" s="9"/>
    </row>
    <row r="545" spans="4:4">
      <c r="D545" s="9"/>
    </row>
    <row r="546" spans="4:4">
      <c r="D546" s="9"/>
    </row>
    <row r="547" spans="4:4">
      <c r="D547" s="9"/>
    </row>
    <row r="548" spans="4:4">
      <c r="D548" s="9"/>
    </row>
    <row r="549" spans="4:4">
      <c r="D549" s="9"/>
    </row>
    <row r="550" spans="4:4">
      <c r="D550" s="9"/>
    </row>
    <row r="551" spans="4:4">
      <c r="D551" s="9"/>
    </row>
    <row r="552" spans="4:4">
      <c r="D552" s="9"/>
    </row>
    <row r="553" spans="4:4">
      <c r="D553" s="9"/>
    </row>
    <row r="554" spans="4:4">
      <c r="D554" s="9"/>
    </row>
    <row r="555" spans="4:4">
      <c r="D555" s="9"/>
    </row>
    <row r="556" spans="4:4">
      <c r="D556" s="9"/>
    </row>
    <row r="557" spans="4:4">
      <c r="D557" s="9"/>
    </row>
    <row r="558" spans="4:4">
      <c r="D558" s="9"/>
    </row>
    <row r="559" spans="4:4">
      <c r="D559" s="9"/>
    </row>
    <row r="560" spans="4:4">
      <c r="D560" s="9"/>
    </row>
    <row r="561" spans="4:4">
      <c r="D561" s="9"/>
    </row>
    <row r="562" spans="4:4">
      <c r="D562" s="9"/>
    </row>
    <row r="563" spans="4:4">
      <c r="D563" s="9"/>
    </row>
    <row r="564" spans="4:4">
      <c r="D564" s="9"/>
    </row>
    <row r="565" spans="4:4">
      <c r="D565" s="9"/>
    </row>
    <row r="566" spans="4:4">
      <c r="D566" s="9"/>
    </row>
    <row r="567" spans="4:4">
      <c r="D567" s="9"/>
    </row>
    <row r="568" spans="4:4">
      <c r="D568" s="9"/>
    </row>
    <row r="569" spans="4:4">
      <c r="D569" s="9"/>
    </row>
    <row r="570" spans="4:4">
      <c r="D570" s="9"/>
    </row>
    <row r="571" spans="4:4">
      <c r="D571" s="9"/>
    </row>
    <row r="572" spans="4:4">
      <c r="D572" s="9"/>
    </row>
    <row r="573" spans="4:4">
      <c r="D573" s="9"/>
    </row>
    <row r="574" spans="4:4">
      <c r="D574" s="9"/>
    </row>
    <row r="575" spans="4:4">
      <c r="D575" s="9"/>
    </row>
    <row r="576" spans="4:4">
      <c r="D576" s="9"/>
    </row>
    <row r="577" spans="4:4">
      <c r="D577" s="9"/>
    </row>
    <row r="578" spans="4:4">
      <c r="D578" s="9"/>
    </row>
    <row r="579" spans="4:4">
      <c r="D579" s="9"/>
    </row>
    <row r="580" spans="4:4">
      <c r="D580" s="9"/>
    </row>
    <row r="581" spans="4:4">
      <c r="D581" s="9"/>
    </row>
    <row r="582" spans="4:4">
      <c r="D582" s="9"/>
    </row>
    <row r="583" spans="4:4">
      <c r="D583" s="9"/>
    </row>
    <row r="584" spans="4:4">
      <c r="D584" s="9"/>
    </row>
    <row r="585" spans="4:4">
      <c r="D585" s="9"/>
    </row>
    <row r="586" spans="4:4">
      <c r="D586" s="9"/>
    </row>
    <row r="587" spans="4:4">
      <c r="D587" s="9"/>
    </row>
    <row r="588" spans="4:4">
      <c r="D588" s="9"/>
    </row>
    <row r="589" spans="4:4">
      <c r="D589" s="9"/>
    </row>
    <row r="590" spans="4:4">
      <c r="D590" s="9"/>
    </row>
    <row r="591" spans="4:4">
      <c r="D591" s="9"/>
    </row>
    <row r="592" spans="4:4">
      <c r="D592" s="9"/>
    </row>
    <row r="593" spans="4:4">
      <c r="D593" s="9"/>
    </row>
    <row r="594" spans="4:4">
      <c r="D594" s="9"/>
    </row>
    <row r="595" spans="4:4">
      <c r="D595" s="9"/>
    </row>
    <row r="596" spans="4:4">
      <c r="D596" s="9"/>
    </row>
    <row r="597" spans="4:4">
      <c r="D597" s="9"/>
    </row>
    <row r="598" spans="4:4">
      <c r="D598" s="9"/>
    </row>
    <row r="599" spans="4:4">
      <c r="D599" s="9"/>
    </row>
    <row r="600" spans="4:4">
      <c r="D600" s="9"/>
    </row>
    <row r="601" spans="4:4">
      <c r="D601" s="9"/>
    </row>
    <row r="602" spans="4:4">
      <c r="D602" s="9"/>
    </row>
    <row r="603" spans="4:4">
      <c r="D603" s="9"/>
    </row>
    <row r="604" spans="4:4">
      <c r="D604" s="9"/>
    </row>
    <row r="605" spans="4:4">
      <c r="D605" s="9"/>
    </row>
    <row r="606" spans="4:4">
      <c r="D606" s="9"/>
    </row>
    <row r="607" spans="4:4">
      <c r="D607" s="9"/>
    </row>
    <row r="608" spans="4:4">
      <c r="D608" s="9"/>
    </row>
    <row r="609" spans="4:4">
      <c r="D609" s="9"/>
    </row>
    <row r="610" spans="4:4">
      <c r="D610" s="9"/>
    </row>
    <row r="611" spans="4:4">
      <c r="D611" s="9"/>
    </row>
    <row r="612" spans="4:4">
      <c r="D612" s="9"/>
    </row>
    <row r="613" spans="4:4">
      <c r="D613" s="9"/>
    </row>
    <row r="614" spans="4:4">
      <c r="D614" s="9"/>
    </row>
    <row r="615" spans="4:4">
      <c r="D615" s="9"/>
    </row>
    <row r="616" spans="4:4">
      <c r="D616" s="9"/>
    </row>
    <row r="617" spans="4:4">
      <c r="D617" s="9"/>
    </row>
    <row r="618" spans="4:4">
      <c r="D618" s="9"/>
    </row>
    <row r="619" spans="4:4">
      <c r="D619" s="9"/>
    </row>
    <row r="620" spans="4:4">
      <c r="D620" s="9"/>
    </row>
    <row r="621" spans="4:4">
      <c r="D621" s="9"/>
    </row>
    <row r="622" spans="4:4">
      <c r="D622" s="9"/>
    </row>
    <row r="623" spans="4:4">
      <c r="D623" s="9"/>
    </row>
    <row r="624" spans="4:4">
      <c r="D624" s="9"/>
    </row>
    <row r="625" spans="4:4">
      <c r="D625" s="9"/>
    </row>
    <row r="626" spans="4:4">
      <c r="D626" s="9"/>
    </row>
    <row r="627" spans="4:4">
      <c r="D627" s="9"/>
    </row>
    <row r="628" spans="4:4">
      <c r="D628" s="9"/>
    </row>
    <row r="629" spans="4:4">
      <c r="D629" s="9"/>
    </row>
    <row r="630" spans="4:4">
      <c r="D630" s="9"/>
    </row>
    <row r="631" spans="4:4">
      <c r="D631" s="9"/>
    </row>
    <row r="632" spans="4:4">
      <c r="D632" s="9"/>
    </row>
    <row r="633" spans="4:4">
      <c r="D633" s="9"/>
    </row>
    <row r="634" spans="4:4">
      <c r="D634" s="9"/>
    </row>
    <row r="635" spans="4:4">
      <c r="D635" s="9"/>
    </row>
    <row r="636" spans="4:4">
      <c r="D636" s="9"/>
    </row>
    <row r="637" spans="4:4">
      <c r="D637" s="9"/>
    </row>
    <row r="638" spans="4:4">
      <c r="D638" s="9"/>
    </row>
    <row r="639" spans="4:4">
      <c r="D639" s="9"/>
    </row>
    <row r="640" spans="4:4">
      <c r="D640" s="9"/>
    </row>
    <row r="641" spans="4:4">
      <c r="D641" s="9"/>
    </row>
    <row r="642" spans="4:4">
      <c r="D642" s="9"/>
    </row>
    <row r="643" spans="4:4">
      <c r="D643" s="9"/>
    </row>
    <row r="644" spans="4:4">
      <c r="D644" s="9"/>
    </row>
    <row r="645" spans="4:4">
      <c r="D645" s="9"/>
    </row>
    <row r="646" spans="4:4">
      <c r="D646" s="9"/>
    </row>
    <row r="647" spans="4:4">
      <c r="D647" s="9"/>
    </row>
    <row r="648" spans="4:4">
      <c r="D648" s="9"/>
    </row>
    <row r="649" spans="4:4">
      <c r="D649" s="9"/>
    </row>
    <row r="650" spans="4:4">
      <c r="D650" s="9"/>
    </row>
    <row r="651" spans="4:4">
      <c r="D651" s="9"/>
    </row>
    <row r="652" spans="4:4">
      <c r="D652" s="9"/>
    </row>
    <row r="653" spans="4:4">
      <c r="D653" s="9"/>
    </row>
    <row r="654" spans="4:4">
      <c r="D654" s="9"/>
    </row>
    <row r="655" spans="4:4">
      <c r="D655" s="9"/>
    </row>
    <row r="656" spans="4:4">
      <c r="D656" s="9"/>
    </row>
    <row r="657" spans="4:4">
      <c r="D657" s="9"/>
    </row>
    <row r="658" spans="4:4">
      <c r="D658" s="9"/>
    </row>
    <row r="659" spans="4:4">
      <c r="D659" s="9"/>
    </row>
    <row r="660" spans="4:4">
      <c r="D660" s="9"/>
    </row>
    <row r="661" spans="4:4">
      <c r="D661" s="9"/>
    </row>
    <row r="662" spans="4:4">
      <c r="D662" s="9"/>
    </row>
    <row r="663" spans="4:4">
      <c r="D663" s="9"/>
    </row>
    <row r="664" spans="4:4">
      <c r="D664" s="9"/>
    </row>
    <row r="665" spans="4:4">
      <c r="D665" s="9"/>
    </row>
    <row r="666" spans="4:4">
      <c r="D666" s="9"/>
    </row>
    <row r="667" spans="4:4">
      <c r="D667" s="9"/>
    </row>
    <row r="668" spans="4:4">
      <c r="D668" s="9"/>
    </row>
    <row r="669" spans="4:4">
      <c r="D669" s="9"/>
    </row>
    <row r="670" spans="4:4">
      <c r="D670" s="9"/>
    </row>
    <row r="671" spans="4:4">
      <c r="D671" s="9"/>
    </row>
    <row r="672" spans="4:4">
      <c r="D672" s="9"/>
    </row>
    <row r="673" spans="4:4">
      <c r="D673" s="9"/>
    </row>
    <row r="674" spans="4:4">
      <c r="D674" s="9"/>
    </row>
    <row r="675" spans="4:4">
      <c r="D675" s="9"/>
    </row>
    <row r="676" spans="4:4">
      <c r="D676" s="9"/>
    </row>
    <row r="677" spans="4:4">
      <c r="D677" s="9"/>
    </row>
    <row r="678" spans="4:4">
      <c r="D678" s="9"/>
    </row>
    <row r="679" spans="4:4">
      <c r="D679" s="9"/>
    </row>
    <row r="680" spans="4:4">
      <c r="D680" s="9"/>
    </row>
    <row r="681" spans="4:4">
      <c r="D681" s="9"/>
    </row>
    <row r="682" spans="4:4">
      <c r="D682" s="9"/>
    </row>
    <row r="683" spans="4:4">
      <c r="D683" s="9"/>
    </row>
    <row r="684" spans="4:4">
      <c r="D684" s="9"/>
    </row>
    <row r="685" spans="4:4">
      <c r="D685" s="9"/>
    </row>
    <row r="686" spans="4:4">
      <c r="D686" s="9"/>
    </row>
    <row r="687" spans="4:4">
      <c r="D687" s="9"/>
    </row>
    <row r="688" spans="4:4">
      <c r="D688" s="9"/>
    </row>
    <row r="689" spans="4:4">
      <c r="D689" s="9"/>
    </row>
    <row r="690" spans="4:4">
      <c r="D690" s="9"/>
    </row>
    <row r="691" spans="4:4">
      <c r="D691" s="9"/>
    </row>
    <row r="692" spans="4:4">
      <c r="D692" s="9"/>
    </row>
    <row r="693" spans="4:4">
      <c r="D693" s="9"/>
    </row>
    <row r="694" spans="4:4">
      <c r="D694" s="9"/>
    </row>
    <row r="695" spans="4:4">
      <c r="D695" s="9"/>
    </row>
    <row r="696" spans="4:4">
      <c r="D696" s="9"/>
    </row>
    <row r="697" spans="4:4">
      <c r="D697" s="9"/>
    </row>
    <row r="698" spans="4:4">
      <c r="D698" s="9"/>
    </row>
    <row r="699" spans="4:4">
      <c r="D699" s="9"/>
    </row>
    <row r="700" spans="4:4">
      <c r="D700" s="9"/>
    </row>
    <row r="701" spans="4:4">
      <c r="D701" s="9"/>
    </row>
    <row r="702" spans="4:4">
      <c r="D702" s="9"/>
    </row>
    <row r="703" spans="4:4">
      <c r="D703" s="9"/>
    </row>
    <row r="704" spans="4:4">
      <c r="D704" s="9"/>
    </row>
    <row r="705" spans="4:4">
      <c r="D705" s="9"/>
    </row>
    <row r="706" spans="4:4">
      <c r="D706" s="9"/>
    </row>
    <row r="707" spans="4:4">
      <c r="D707" s="9"/>
    </row>
    <row r="708" spans="4:4">
      <c r="D708" s="9"/>
    </row>
    <row r="709" spans="4:4">
      <c r="D709" s="9"/>
    </row>
    <row r="710" spans="4:4">
      <c r="D710" s="9"/>
    </row>
    <row r="711" spans="4:4">
      <c r="D711" s="9"/>
    </row>
    <row r="712" spans="4:4">
      <c r="D712" s="9"/>
    </row>
    <row r="713" spans="4:4">
      <c r="D713" s="9"/>
    </row>
    <row r="714" spans="4:4">
      <c r="D714" s="9"/>
    </row>
    <row r="715" spans="4:4">
      <c r="D715" s="9"/>
    </row>
    <row r="716" spans="4:4">
      <c r="D716" s="9"/>
    </row>
    <row r="717" spans="4:4">
      <c r="D717" s="9"/>
    </row>
    <row r="718" spans="4:4">
      <c r="D718" s="9"/>
    </row>
    <row r="719" spans="4:4">
      <c r="D719" s="9"/>
    </row>
    <row r="720" spans="4:4">
      <c r="D720" s="9"/>
    </row>
    <row r="721" spans="4:4">
      <c r="D721" s="9"/>
    </row>
    <row r="722" spans="4:4">
      <c r="D722" s="9"/>
    </row>
    <row r="723" spans="4:4">
      <c r="D723" s="9"/>
    </row>
    <row r="724" spans="4:4">
      <c r="D724" s="9"/>
    </row>
    <row r="725" spans="4:4">
      <c r="D725" s="9"/>
    </row>
    <row r="726" spans="4:4">
      <c r="D726" s="9"/>
    </row>
    <row r="727" spans="4:4">
      <c r="D727" s="9"/>
    </row>
    <row r="728" spans="4:4">
      <c r="D728" s="9"/>
    </row>
    <row r="729" spans="4:4">
      <c r="D729" s="9"/>
    </row>
    <row r="730" spans="4:4">
      <c r="D730" s="9"/>
    </row>
    <row r="731" spans="4:4">
      <c r="D731" s="9"/>
    </row>
    <row r="732" spans="4:4">
      <c r="D732" s="9"/>
    </row>
    <row r="733" spans="4:4">
      <c r="D733" s="9"/>
    </row>
    <row r="734" spans="4:4">
      <c r="D734" s="9"/>
    </row>
    <row r="735" spans="4:4">
      <c r="D735" s="9"/>
    </row>
    <row r="736" spans="4:4">
      <c r="D736" s="9"/>
    </row>
    <row r="737" spans="4:4">
      <c r="D737" s="9"/>
    </row>
    <row r="738" spans="4:4">
      <c r="D738" s="9"/>
    </row>
    <row r="739" spans="4:4">
      <c r="D739" s="9"/>
    </row>
    <row r="740" spans="4:4">
      <c r="D740" s="9"/>
    </row>
    <row r="741" spans="4:4">
      <c r="D741" s="9"/>
    </row>
    <row r="742" spans="4:4">
      <c r="D742" s="9"/>
    </row>
    <row r="743" spans="4:4">
      <c r="D743" s="9"/>
    </row>
    <row r="744" spans="4:4">
      <c r="D744" s="9"/>
    </row>
    <row r="745" spans="4:4">
      <c r="D745" s="9"/>
    </row>
    <row r="746" spans="4:4">
      <c r="D746" s="9"/>
    </row>
    <row r="747" spans="4:4">
      <c r="D747" s="9"/>
    </row>
    <row r="748" spans="4:4">
      <c r="D748" s="9"/>
    </row>
    <row r="749" spans="4:4">
      <c r="D749" s="9"/>
    </row>
    <row r="750" spans="4:4">
      <c r="D750" s="9"/>
    </row>
    <row r="751" spans="4:4">
      <c r="D751" s="9"/>
    </row>
    <row r="752" spans="4:4">
      <c r="D752" s="9"/>
    </row>
    <row r="753" spans="4:4">
      <c r="D753" s="9"/>
    </row>
    <row r="754" spans="4:4">
      <c r="D754" s="9"/>
    </row>
    <row r="755" spans="4:4">
      <c r="D755" s="9"/>
    </row>
    <row r="756" spans="4:4">
      <c r="D756" s="9"/>
    </row>
    <row r="757" spans="4:4">
      <c r="D757" s="9"/>
    </row>
    <row r="758" spans="4:4">
      <c r="D758" s="9"/>
    </row>
    <row r="759" spans="4:4">
      <c r="D759" s="9"/>
    </row>
    <row r="760" spans="4:4">
      <c r="D760" s="9"/>
    </row>
    <row r="761" spans="4:4">
      <c r="D761" s="9"/>
    </row>
    <row r="762" spans="4:4">
      <c r="D762" s="9"/>
    </row>
    <row r="763" spans="4:4">
      <c r="D763" s="9"/>
    </row>
    <row r="764" spans="4:4">
      <c r="D764" s="9"/>
    </row>
    <row r="765" spans="4:4">
      <c r="D765" s="9"/>
    </row>
    <row r="766" spans="4:4">
      <c r="D766" s="9"/>
    </row>
    <row r="767" spans="4:4">
      <c r="D767" s="9"/>
    </row>
    <row r="768" spans="4:4">
      <c r="D768" s="9"/>
    </row>
    <row r="769" spans="4:4">
      <c r="D769" s="9"/>
    </row>
    <row r="770" spans="4:4">
      <c r="D770" s="9"/>
    </row>
    <row r="771" spans="4:4">
      <c r="D771" s="9"/>
    </row>
    <row r="772" spans="4:4">
      <c r="D772" s="9"/>
    </row>
    <row r="773" spans="4:4">
      <c r="D773" s="9"/>
    </row>
    <row r="774" spans="4:4">
      <c r="D774" s="9"/>
    </row>
    <row r="775" spans="4:4">
      <c r="D775" s="9"/>
    </row>
    <row r="776" spans="4:4">
      <c r="D776" s="9"/>
    </row>
    <row r="777" spans="4:4">
      <c r="D777" s="9"/>
    </row>
    <row r="778" spans="4:4">
      <c r="D778" s="9"/>
    </row>
    <row r="779" spans="4:4">
      <c r="D779" s="9"/>
    </row>
    <row r="780" spans="4:4">
      <c r="D780" s="9"/>
    </row>
    <row r="781" spans="4:4">
      <c r="D781" s="9"/>
    </row>
    <row r="782" spans="4:4">
      <c r="D782" s="9"/>
    </row>
    <row r="783" spans="4:4">
      <c r="D783" s="9"/>
    </row>
    <row r="784" spans="4:4">
      <c r="D784" s="9"/>
    </row>
    <row r="785" spans="4:4">
      <c r="D785" s="9"/>
    </row>
    <row r="786" spans="4:4">
      <c r="D786" s="9"/>
    </row>
    <row r="787" spans="4:4">
      <c r="D787" s="9"/>
    </row>
    <row r="788" spans="4:4">
      <c r="D788" s="9"/>
    </row>
    <row r="789" spans="4:4">
      <c r="D789" s="9"/>
    </row>
    <row r="790" spans="4:4">
      <c r="D790" s="9"/>
    </row>
    <row r="791" spans="4:4">
      <c r="D791" s="9"/>
    </row>
    <row r="792" spans="4:4">
      <c r="D792" s="9"/>
    </row>
    <row r="793" spans="4:4">
      <c r="D793" s="9"/>
    </row>
    <row r="794" spans="4:4">
      <c r="D794" s="9"/>
    </row>
    <row r="795" spans="4:4">
      <c r="D795" s="9"/>
    </row>
    <row r="796" spans="4:4">
      <c r="D796" s="9"/>
    </row>
    <row r="797" spans="4:4">
      <c r="D797" s="9"/>
    </row>
    <row r="798" spans="4:4">
      <c r="D798" s="9"/>
    </row>
    <row r="799" spans="4:4">
      <c r="D799" s="9"/>
    </row>
    <row r="800" spans="4:4">
      <c r="D800" s="9"/>
    </row>
    <row r="801" spans="4:4">
      <c r="D801" s="9"/>
    </row>
    <row r="802" spans="4:4">
      <c r="D802" s="9"/>
    </row>
    <row r="803" spans="4:4">
      <c r="D803" s="9"/>
    </row>
    <row r="804" spans="4:4">
      <c r="D804" s="9"/>
    </row>
    <row r="805" spans="4:4">
      <c r="D805" s="9"/>
    </row>
    <row r="806" spans="4:4">
      <c r="D806" s="9"/>
    </row>
    <row r="807" spans="4:4">
      <c r="D807" s="9"/>
    </row>
    <row r="808" spans="4:4">
      <c r="D808" s="9"/>
    </row>
    <row r="809" spans="4:4">
      <c r="D809" s="9"/>
    </row>
    <row r="810" spans="4:4">
      <c r="D810" s="9"/>
    </row>
    <row r="811" spans="4:4">
      <c r="D811" s="9"/>
    </row>
    <row r="812" spans="4:4">
      <c r="D812" s="9"/>
    </row>
    <row r="813" spans="4:4">
      <c r="D813" s="9"/>
    </row>
    <row r="814" spans="4:4">
      <c r="D814" s="9"/>
    </row>
    <row r="815" spans="4:4">
      <c r="D815" s="9"/>
    </row>
    <row r="816" spans="4:4">
      <c r="D816" s="9"/>
    </row>
    <row r="817" spans="4:4">
      <c r="D817" s="9"/>
    </row>
    <row r="818" spans="4:4">
      <c r="D818" s="9"/>
    </row>
    <row r="819" spans="4:4">
      <c r="D819" s="9"/>
    </row>
    <row r="820" spans="4:4">
      <c r="D820" s="9"/>
    </row>
    <row r="821" spans="4:4">
      <c r="D821" s="9"/>
    </row>
    <row r="822" spans="4:4">
      <c r="D822" s="9"/>
    </row>
    <row r="823" spans="4:4">
      <c r="D823" s="9"/>
    </row>
    <row r="824" spans="4:4">
      <c r="D824" s="9"/>
    </row>
    <row r="825" spans="4:4">
      <c r="D825" s="9"/>
    </row>
    <row r="826" spans="4:4">
      <c r="D826" s="9"/>
    </row>
    <row r="827" spans="4:4">
      <c r="D827" s="9"/>
    </row>
    <row r="828" spans="4:4">
      <c r="D828" s="9"/>
    </row>
    <row r="829" spans="4:4">
      <c r="D829" s="9"/>
    </row>
    <row r="830" spans="4:4">
      <c r="D830" s="9"/>
    </row>
    <row r="831" spans="4:4">
      <c r="D831" s="9"/>
    </row>
    <row r="832" spans="4:4">
      <c r="D832" s="9"/>
    </row>
    <row r="833" spans="4:4">
      <c r="D833" s="9"/>
    </row>
    <row r="834" spans="4:4">
      <c r="D834" s="9"/>
    </row>
    <row r="835" spans="4:4">
      <c r="D835" s="9"/>
    </row>
    <row r="836" spans="4:4">
      <c r="D836" s="9"/>
    </row>
    <row r="837" spans="4:4">
      <c r="D837" s="9"/>
    </row>
    <row r="838" spans="4:4">
      <c r="D838" s="9"/>
    </row>
    <row r="839" spans="4:4">
      <c r="D839" s="9"/>
    </row>
    <row r="840" spans="4:4">
      <c r="D840" s="9"/>
    </row>
    <row r="841" spans="4:4">
      <c r="D841" s="9"/>
    </row>
    <row r="842" spans="4:4">
      <c r="D842" s="9"/>
    </row>
    <row r="843" spans="4:4">
      <c r="D843" s="9"/>
    </row>
    <row r="844" spans="4:4">
      <c r="D844" s="9"/>
    </row>
    <row r="845" spans="4:4">
      <c r="D845" s="9"/>
    </row>
    <row r="846" spans="4:4">
      <c r="D846" s="9"/>
    </row>
    <row r="847" spans="4:4">
      <c r="D847" s="9"/>
    </row>
    <row r="848" spans="4:4">
      <c r="D848" s="9"/>
    </row>
    <row r="849" spans="4:4">
      <c r="D849" s="9"/>
    </row>
    <row r="850" spans="4:4">
      <c r="D850" s="9"/>
    </row>
    <row r="851" spans="4:4">
      <c r="D851" s="9"/>
    </row>
    <row r="852" spans="4:4">
      <c r="D852" s="9"/>
    </row>
    <row r="853" spans="4:4">
      <c r="D853" s="9"/>
    </row>
    <row r="854" spans="4:4">
      <c r="D854" s="9"/>
    </row>
    <row r="855" spans="4:4">
      <c r="D855" s="9"/>
    </row>
    <row r="856" spans="4:4">
      <c r="D856" s="9"/>
    </row>
    <row r="857" spans="4:4">
      <c r="D857" s="9"/>
    </row>
    <row r="858" spans="4:4">
      <c r="D858" s="9"/>
    </row>
    <row r="859" spans="4:4">
      <c r="D859" s="9"/>
    </row>
    <row r="860" spans="4:4">
      <c r="D860" s="9"/>
    </row>
    <row r="861" spans="4:4">
      <c r="D861" s="9"/>
    </row>
    <row r="862" spans="4:4">
      <c r="D862" s="9"/>
    </row>
    <row r="863" spans="4:4">
      <c r="D863" s="9"/>
    </row>
    <row r="864" spans="4:4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  <row r="4992" spans="4:4">
      <c r="D4992" s="9"/>
    </row>
    <row r="4993" spans="4:4">
      <c r="D4993" s="9"/>
    </row>
    <row r="4994" spans="4:4">
      <c r="D4994" s="9"/>
    </row>
    <row r="4995" spans="4:4">
      <c r="D4995" s="9"/>
    </row>
    <row r="4996" spans="4:4">
      <c r="D4996" s="9"/>
    </row>
    <row r="4997" spans="4:4">
      <c r="D4997" s="9"/>
    </row>
    <row r="4998" spans="4:4">
      <c r="D4998" s="9"/>
    </row>
    <row r="4999" spans="4:4">
      <c r="D4999" s="9"/>
    </row>
    <row r="5000" spans="4:4">
      <c r="D5000" s="9"/>
    </row>
  </sheetData>
  <sheetProtection algorithmName="SHA-512" hashValue="j9xKWYuH9HI+LBS+O8Xf7lKEZOq6X1PRS05OkOsg9XPH0pTMWwZ8TZVbWyMDBrigCjS5OEQmO6YruQc3+P9Apg==" saltValue="Znw9NYcGjwmPVfZaVSSaNg==" spinCount="100000" sheet="1"/>
  <mergeCells count="20">
    <mergeCell ref="C148:G148"/>
    <mergeCell ref="A1:G1"/>
    <mergeCell ref="C2:G2"/>
    <mergeCell ref="C3:G3"/>
    <mergeCell ref="C4:G4"/>
    <mergeCell ref="C17:G17"/>
    <mergeCell ref="C32:G32"/>
    <mergeCell ref="C37:G37"/>
    <mergeCell ref="C58:G58"/>
    <mergeCell ref="C122:G122"/>
    <mergeCell ref="C130:G130"/>
    <mergeCell ref="C133:G133"/>
    <mergeCell ref="C212:G212"/>
    <mergeCell ref="C214:G214"/>
    <mergeCell ref="C178:G178"/>
    <mergeCell ref="C199:G199"/>
    <mergeCell ref="C201:G201"/>
    <mergeCell ref="C204:G204"/>
    <mergeCell ref="C208:G208"/>
    <mergeCell ref="C210:G2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Uzivatel</cp:lastModifiedBy>
  <cp:lastPrinted>2020-02-20T12:29:12Z</cp:lastPrinted>
  <dcterms:created xsi:type="dcterms:W3CDTF">2009-04-08T07:15:50Z</dcterms:created>
  <dcterms:modified xsi:type="dcterms:W3CDTF">2020-02-20T12:37:42Z</dcterms:modified>
</cp:coreProperties>
</file>