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765" windowWidth="16410" windowHeight="9420" activeTab="7"/>
  </bookViews>
  <sheets>
    <sheet name="Pokyny pro vyplnění" sheetId="11" r:id="rId1"/>
    <sheet name="Stavba" sheetId="1" r:id="rId2"/>
    <sheet name="VzorPolozky" sheetId="10" state="hidden" r:id="rId3"/>
    <sheet name="SO 101 01 Pol" sheetId="12" r:id="rId4"/>
    <sheet name="SO 101 02 Pol" sheetId="13" r:id="rId5"/>
    <sheet name="SO 101 03 Pol" sheetId="14" r:id="rId6"/>
    <sheet name="SO 101 04 Pol" sheetId="15" r:id="rId7"/>
    <sheet name="SO 101 05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01 Pol'!$1:$7</definedName>
    <definedName name="_xlnm.Print_Titles" localSheetId="4">'SO 101 02 Pol'!$1:$7</definedName>
    <definedName name="_xlnm.Print_Titles" localSheetId="5">'SO 101 03 Pol'!$1:$7</definedName>
    <definedName name="_xlnm.Print_Titles" localSheetId="6">'SO 101 04 Pol'!$1:$7</definedName>
    <definedName name="_xlnm.Print_Titles" localSheetId="7">'SO 101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01 Pol'!$A$1:$X$368</definedName>
    <definedName name="_xlnm.Print_Area" localSheetId="4">'SO 101 02 Pol'!$A$1:$X$55</definedName>
    <definedName name="_xlnm.Print_Area" localSheetId="5">'SO 101 03 Pol'!$A$1:$X$170</definedName>
    <definedName name="_xlnm.Print_Area" localSheetId="6">'SO 101 04 Pol'!$A$1:$X$187</definedName>
    <definedName name="_xlnm.Print_Area" localSheetId="7">'SO 101 05 Pol'!$A$1:$X$80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79" i="16"/>
  <c r="BA76" i="16"/>
  <c r="BA73" i="16"/>
  <c r="BA70" i="16"/>
  <c r="BA67" i="16"/>
  <c r="BA64" i="16"/>
  <c r="BA51" i="16"/>
  <c r="BA46" i="16"/>
  <c r="BA43" i="16"/>
  <c r="BA40" i="16"/>
  <c r="BA36" i="16"/>
  <c r="BA33" i="16"/>
  <c r="BA30" i="16"/>
  <c r="BA27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O8" i="16" s="1"/>
  <c r="Q15" i="16"/>
  <c r="V15" i="16"/>
  <c r="G17" i="16"/>
  <c r="I17" i="16"/>
  <c r="O17" i="16"/>
  <c r="Q17" i="16"/>
  <c r="G18" i="16"/>
  <c r="I18" i="16"/>
  <c r="K18" i="16"/>
  <c r="K17" i="16" s="1"/>
  <c r="M18" i="16"/>
  <c r="M17" i="16" s="1"/>
  <c r="O18" i="16"/>
  <c r="Q18" i="16"/>
  <c r="V18" i="16"/>
  <c r="V17" i="16" s="1"/>
  <c r="G26" i="16"/>
  <c r="M26" i="16" s="1"/>
  <c r="I26" i="16"/>
  <c r="I25" i="16" s="1"/>
  <c r="K26" i="16"/>
  <c r="O26" i="16"/>
  <c r="O25" i="16" s="1"/>
  <c r="Q26" i="16"/>
  <c r="Q25" i="16" s="1"/>
  <c r="V26" i="16"/>
  <c r="G29" i="16"/>
  <c r="M29" i="16" s="1"/>
  <c r="I29" i="16"/>
  <c r="K29" i="16"/>
  <c r="O29" i="16"/>
  <c r="Q29" i="16"/>
  <c r="V29" i="16"/>
  <c r="G32" i="16"/>
  <c r="I32" i="16"/>
  <c r="K32" i="16"/>
  <c r="K25" i="16" s="1"/>
  <c r="M32" i="16"/>
  <c r="O32" i="16"/>
  <c r="Q32" i="16"/>
  <c r="V32" i="16"/>
  <c r="V25" i="16" s="1"/>
  <c r="G35" i="16"/>
  <c r="I35" i="16"/>
  <c r="K35" i="16"/>
  <c r="M35" i="16"/>
  <c r="O35" i="16"/>
  <c r="Q35" i="16"/>
  <c r="V35" i="16"/>
  <c r="G39" i="16"/>
  <c r="M39" i="16" s="1"/>
  <c r="I39" i="16"/>
  <c r="K39" i="16"/>
  <c r="O39" i="16"/>
  <c r="Q39" i="16"/>
  <c r="V39" i="16"/>
  <c r="G42" i="16"/>
  <c r="M42" i="16" s="1"/>
  <c r="I42" i="16"/>
  <c r="K42" i="16"/>
  <c r="O42" i="16"/>
  <c r="Q42" i="16"/>
  <c r="V42" i="16"/>
  <c r="G45" i="16"/>
  <c r="I45" i="16"/>
  <c r="K45" i="16"/>
  <c r="M45" i="16"/>
  <c r="O45" i="16"/>
  <c r="Q45" i="16"/>
  <c r="V45" i="16"/>
  <c r="G48" i="16"/>
  <c r="I48" i="16"/>
  <c r="K48" i="16"/>
  <c r="M48" i="16"/>
  <c r="O48" i="16"/>
  <c r="Q48" i="16"/>
  <c r="V48" i="16"/>
  <c r="G55" i="16"/>
  <c r="M55" i="16" s="1"/>
  <c r="I55" i="16"/>
  <c r="K55" i="16"/>
  <c r="O55" i="16"/>
  <c r="Q55" i="16"/>
  <c r="V55" i="16"/>
  <c r="G63" i="16"/>
  <c r="M63" i="16" s="1"/>
  <c r="I63" i="16"/>
  <c r="K63" i="16"/>
  <c r="O63" i="16"/>
  <c r="Q63" i="16"/>
  <c r="V63" i="16"/>
  <c r="G66" i="16"/>
  <c r="I66" i="16"/>
  <c r="K66" i="16"/>
  <c r="M66" i="16"/>
  <c r="O66" i="16"/>
  <c r="Q66" i="16"/>
  <c r="V66" i="16"/>
  <c r="G69" i="16"/>
  <c r="I69" i="16"/>
  <c r="K69" i="16"/>
  <c r="M69" i="16"/>
  <c r="O69" i="16"/>
  <c r="Q69" i="16"/>
  <c r="V69" i="16"/>
  <c r="G72" i="16"/>
  <c r="M72" i="16" s="1"/>
  <c r="I72" i="16"/>
  <c r="K72" i="16"/>
  <c r="O72" i="16"/>
  <c r="Q72" i="16"/>
  <c r="V72" i="16"/>
  <c r="G75" i="16"/>
  <c r="M75" i="16" s="1"/>
  <c r="I75" i="16"/>
  <c r="K75" i="16"/>
  <c r="O75" i="16"/>
  <c r="Q75" i="16"/>
  <c r="V75" i="16"/>
  <c r="AE79" i="16"/>
  <c r="AF79" i="16"/>
  <c r="G186" i="15"/>
  <c r="BA169" i="15"/>
  <c r="BA132" i="15"/>
  <c r="BA130" i="15"/>
  <c r="BA128" i="15"/>
  <c r="BA126" i="15"/>
  <c r="BA122" i="15"/>
  <c r="BA120" i="15"/>
  <c r="BA112" i="15"/>
  <c r="BA110" i="15"/>
  <c r="BA73" i="15"/>
  <c r="BA66" i="15"/>
  <c r="BA64" i="15"/>
  <c r="BA63" i="15"/>
  <c r="BA62" i="15"/>
  <c r="BA59" i="15"/>
  <c r="BA54" i="15"/>
  <c r="BA41" i="15"/>
  <c r="BA35" i="15"/>
  <c r="BA31" i="15"/>
  <c r="BA27" i="15"/>
  <c r="BA14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3" i="15"/>
  <c r="I13" i="15"/>
  <c r="K13" i="15"/>
  <c r="M13" i="15"/>
  <c r="O13" i="15"/>
  <c r="Q13" i="15"/>
  <c r="V13" i="15"/>
  <c r="G17" i="15"/>
  <c r="I17" i="15"/>
  <c r="K17" i="15"/>
  <c r="M17" i="15"/>
  <c r="O17" i="15"/>
  <c r="Q17" i="15"/>
  <c r="V17" i="15"/>
  <c r="G22" i="15"/>
  <c r="M22" i="15" s="1"/>
  <c r="I22" i="15"/>
  <c r="K22" i="15"/>
  <c r="O22" i="15"/>
  <c r="O8" i="15" s="1"/>
  <c r="Q22" i="15"/>
  <c r="V22" i="15"/>
  <c r="G45" i="15"/>
  <c r="M45" i="15" s="1"/>
  <c r="I45" i="15"/>
  <c r="K45" i="15"/>
  <c r="O45" i="15"/>
  <c r="Q45" i="15"/>
  <c r="V45" i="15"/>
  <c r="K51" i="15"/>
  <c r="V51" i="15"/>
  <c r="G52" i="15"/>
  <c r="I52" i="15"/>
  <c r="I51" i="15" s="1"/>
  <c r="K52" i="15"/>
  <c r="M52" i="15"/>
  <c r="O52" i="15"/>
  <c r="Q52" i="15"/>
  <c r="Q51" i="15" s="1"/>
  <c r="V52" i="15"/>
  <c r="G58" i="15"/>
  <c r="M58" i="15" s="1"/>
  <c r="I58" i="15"/>
  <c r="K58" i="15"/>
  <c r="O58" i="15"/>
  <c r="O51" i="15" s="1"/>
  <c r="Q58" i="15"/>
  <c r="V58" i="15"/>
  <c r="I78" i="15"/>
  <c r="Q78" i="15"/>
  <c r="G79" i="15"/>
  <c r="G78" i="15" s="1"/>
  <c r="I79" i="15"/>
  <c r="K79" i="15"/>
  <c r="K78" i="15" s="1"/>
  <c r="O79" i="15"/>
  <c r="O78" i="15" s="1"/>
  <c r="Q79" i="15"/>
  <c r="V79" i="15"/>
  <c r="V78" i="15" s="1"/>
  <c r="G84" i="15"/>
  <c r="M84" i="15" s="1"/>
  <c r="I84" i="15"/>
  <c r="K84" i="15"/>
  <c r="K83" i="15" s="1"/>
  <c r="O84" i="15"/>
  <c r="O83" i="15" s="1"/>
  <c r="Q84" i="15"/>
  <c r="V84" i="15"/>
  <c r="V83" i="15" s="1"/>
  <c r="G91" i="15"/>
  <c r="I91" i="15"/>
  <c r="I83" i="15" s="1"/>
  <c r="K91" i="15"/>
  <c r="M91" i="15"/>
  <c r="O91" i="15"/>
  <c r="Q91" i="15"/>
  <c r="Q83" i="15" s="1"/>
  <c r="V91" i="15"/>
  <c r="G98" i="15"/>
  <c r="M98" i="15" s="1"/>
  <c r="I98" i="15"/>
  <c r="K98" i="15"/>
  <c r="O98" i="15"/>
  <c r="Q98" i="15"/>
  <c r="V98" i="15"/>
  <c r="G105" i="15"/>
  <c r="I105" i="15"/>
  <c r="K105" i="15"/>
  <c r="M105" i="15"/>
  <c r="O105" i="15"/>
  <c r="Q105" i="15"/>
  <c r="V105" i="15"/>
  <c r="G115" i="15"/>
  <c r="M115" i="15" s="1"/>
  <c r="I115" i="15"/>
  <c r="K115" i="15"/>
  <c r="O115" i="15"/>
  <c r="Q115" i="15"/>
  <c r="V115" i="15"/>
  <c r="G125" i="15"/>
  <c r="I125" i="15"/>
  <c r="K125" i="15"/>
  <c r="M125" i="15"/>
  <c r="O125" i="15"/>
  <c r="Q125" i="15"/>
  <c r="V125" i="15"/>
  <c r="G135" i="15"/>
  <c r="M135" i="15" s="1"/>
  <c r="I135" i="15"/>
  <c r="K135" i="15"/>
  <c r="O135" i="15"/>
  <c r="Q135" i="15"/>
  <c r="V135" i="15"/>
  <c r="I142" i="15"/>
  <c r="Q142" i="15"/>
  <c r="G143" i="15"/>
  <c r="M143" i="15" s="1"/>
  <c r="M142" i="15" s="1"/>
  <c r="I143" i="15"/>
  <c r="K143" i="15"/>
  <c r="K142" i="15" s="1"/>
  <c r="O143" i="15"/>
  <c r="O142" i="15" s="1"/>
  <c r="Q143" i="15"/>
  <c r="V143" i="15"/>
  <c r="V142" i="15" s="1"/>
  <c r="G150" i="15"/>
  <c r="G149" i="15" s="1"/>
  <c r="I150" i="15"/>
  <c r="K150" i="15"/>
  <c r="K149" i="15" s="1"/>
  <c r="O150" i="15"/>
  <c r="Q150" i="15"/>
  <c r="V150" i="15"/>
  <c r="V149" i="15" s="1"/>
  <c r="G158" i="15"/>
  <c r="I158" i="15"/>
  <c r="K158" i="15"/>
  <c r="M158" i="15"/>
  <c r="O158" i="15"/>
  <c r="Q158" i="15"/>
  <c r="V158" i="15"/>
  <c r="G167" i="15"/>
  <c r="M167" i="15" s="1"/>
  <c r="I167" i="15"/>
  <c r="K167" i="15"/>
  <c r="O167" i="15"/>
  <c r="O149" i="15" s="1"/>
  <c r="Q167" i="15"/>
  <c r="V167" i="15"/>
  <c r="G177" i="15"/>
  <c r="M177" i="15" s="1"/>
  <c r="I177" i="15"/>
  <c r="I149" i="15" s="1"/>
  <c r="K177" i="15"/>
  <c r="O177" i="15"/>
  <c r="Q177" i="15"/>
  <c r="Q149" i="15" s="1"/>
  <c r="V177" i="15"/>
  <c r="AE186" i="15"/>
  <c r="G169" i="14"/>
  <c r="BA128" i="14"/>
  <c r="BA126" i="14"/>
  <c r="BA124" i="14"/>
  <c r="BA122" i="14"/>
  <c r="BA118" i="14"/>
  <c r="BA116" i="14"/>
  <c r="BA114" i="14"/>
  <c r="BA112" i="14"/>
  <c r="BA91" i="14"/>
  <c r="BA86" i="14"/>
  <c r="BA70" i="14"/>
  <c r="BA58" i="14"/>
  <c r="BA52" i="14"/>
  <c r="BA48" i="14"/>
  <c r="BA44" i="14"/>
  <c r="BA31" i="14"/>
  <c r="BA23" i="14"/>
  <c r="BA12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26" i="14"/>
  <c r="I26" i="14"/>
  <c r="K26" i="14"/>
  <c r="M26" i="14"/>
  <c r="O26" i="14"/>
  <c r="Q26" i="14"/>
  <c r="V26" i="14"/>
  <c r="G30" i="14"/>
  <c r="I30" i="14"/>
  <c r="K30" i="14"/>
  <c r="M30" i="14"/>
  <c r="O30" i="14"/>
  <c r="Q30" i="14"/>
  <c r="V30" i="14"/>
  <c r="G34" i="14"/>
  <c r="AF169" i="14" s="1"/>
  <c r="I34" i="14"/>
  <c r="K34" i="14"/>
  <c r="O34" i="14"/>
  <c r="O8" i="14" s="1"/>
  <c r="Q34" i="14"/>
  <c r="V34" i="14"/>
  <c r="G39" i="14"/>
  <c r="M39" i="14" s="1"/>
  <c r="I39" i="14"/>
  <c r="K39" i="14"/>
  <c r="O39" i="14"/>
  <c r="Q39" i="14"/>
  <c r="V39" i="14"/>
  <c r="G62" i="14"/>
  <c r="I62" i="14"/>
  <c r="K62" i="14"/>
  <c r="M62" i="14"/>
  <c r="O62" i="14"/>
  <c r="Q62" i="14"/>
  <c r="V62" i="14"/>
  <c r="G69" i="14"/>
  <c r="M69" i="14" s="1"/>
  <c r="I69" i="14"/>
  <c r="I68" i="14" s="1"/>
  <c r="K69" i="14"/>
  <c r="K68" i="14" s="1"/>
  <c r="O69" i="14"/>
  <c r="O68" i="14" s="1"/>
  <c r="Q69" i="14"/>
  <c r="Q68" i="14" s="1"/>
  <c r="V69" i="14"/>
  <c r="V68" i="14" s="1"/>
  <c r="G73" i="14"/>
  <c r="M73" i="14" s="1"/>
  <c r="I73" i="14"/>
  <c r="K73" i="14"/>
  <c r="O73" i="14"/>
  <c r="Q73" i="14"/>
  <c r="V73" i="14"/>
  <c r="G84" i="14"/>
  <c r="I84" i="14"/>
  <c r="K84" i="14"/>
  <c r="M84" i="14"/>
  <c r="O84" i="14"/>
  <c r="Q84" i="14"/>
  <c r="V84" i="14"/>
  <c r="G97" i="14"/>
  <c r="M97" i="14" s="1"/>
  <c r="M96" i="14" s="1"/>
  <c r="I97" i="14"/>
  <c r="I96" i="14" s="1"/>
  <c r="K97" i="14"/>
  <c r="K96" i="14" s="1"/>
  <c r="O97" i="14"/>
  <c r="O96" i="14" s="1"/>
  <c r="Q97" i="14"/>
  <c r="Q96" i="14" s="1"/>
  <c r="V97" i="14"/>
  <c r="V96" i="14" s="1"/>
  <c r="G104" i="14"/>
  <c r="I104" i="14"/>
  <c r="K104" i="14"/>
  <c r="M104" i="14"/>
  <c r="O104" i="14"/>
  <c r="Q104" i="14"/>
  <c r="V104" i="14"/>
  <c r="G111" i="14"/>
  <c r="I111" i="14"/>
  <c r="K111" i="14"/>
  <c r="M111" i="14"/>
  <c r="O111" i="14"/>
  <c r="Q111" i="14"/>
  <c r="V111" i="14"/>
  <c r="G121" i="14"/>
  <c r="I121" i="14"/>
  <c r="K121" i="14"/>
  <c r="M121" i="14"/>
  <c r="O121" i="14"/>
  <c r="Q121" i="14"/>
  <c r="V121" i="14"/>
  <c r="G131" i="14"/>
  <c r="G132" i="14"/>
  <c r="I132" i="14"/>
  <c r="I131" i="14" s="1"/>
  <c r="K132" i="14"/>
  <c r="K131" i="14" s="1"/>
  <c r="M132" i="14"/>
  <c r="M131" i="14" s="1"/>
  <c r="O132" i="14"/>
  <c r="Q132" i="14"/>
  <c r="Q131" i="14" s="1"/>
  <c r="V132" i="14"/>
  <c r="V131" i="14" s="1"/>
  <c r="G138" i="14"/>
  <c r="I138" i="14"/>
  <c r="K138" i="14"/>
  <c r="M138" i="14"/>
  <c r="O138" i="14"/>
  <c r="Q138" i="14"/>
  <c r="V138" i="14"/>
  <c r="G145" i="14"/>
  <c r="I145" i="14"/>
  <c r="K145" i="14"/>
  <c r="M145" i="14"/>
  <c r="O145" i="14"/>
  <c r="Q145" i="14"/>
  <c r="V145" i="14"/>
  <c r="G151" i="14"/>
  <c r="M151" i="14" s="1"/>
  <c r="I151" i="14"/>
  <c r="K151" i="14"/>
  <c r="O151" i="14"/>
  <c r="O131" i="14" s="1"/>
  <c r="Q151" i="14"/>
  <c r="V151" i="14"/>
  <c r="G157" i="14"/>
  <c r="I157" i="14"/>
  <c r="K157" i="14"/>
  <c r="M157" i="14"/>
  <c r="O157" i="14"/>
  <c r="Q157" i="14"/>
  <c r="V157" i="14"/>
  <c r="G164" i="14"/>
  <c r="I164" i="14"/>
  <c r="K164" i="14"/>
  <c r="M164" i="14"/>
  <c r="O164" i="14"/>
  <c r="Q164" i="14"/>
  <c r="V164" i="14"/>
  <c r="AE169" i="14"/>
  <c r="G54" i="13"/>
  <c r="BA41" i="13"/>
  <c r="BA27" i="13"/>
  <c r="BA20" i="13"/>
  <c r="BA17" i="13"/>
  <c r="BA16" i="13"/>
  <c r="BA12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9" i="13"/>
  <c r="I19" i="13"/>
  <c r="K19" i="13"/>
  <c r="M19" i="13"/>
  <c r="O19" i="13"/>
  <c r="Q19" i="13"/>
  <c r="V19" i="13"/>
  <c r="G40" i="13"/>
  <c r="I40" i="13"/>
  <c r="K40" i="13"/>
  <c r="M40" i="13"/>
  <c r="O40" i="13"/>
  <c r="Q40" i="13"/>
  <c r="V40" i="13"/>
  <c r="AE54" i="13"/>
  <c r="AF54" i="13"/>
  <c r="G367" i="12"/>
  <c r="BA330" i="12"/>
  <c r="BA326" i="12"/>
  <c r="BA323" i="12"/>
  <c r="BA322" i="12"/>
  <c r="BA321" i="12"/>
  <c r="BA318" i="12"/>
  <c r="BA311" i="12"/>
  <c r="BA309" i="12"/>
  <c r="BA307" i="12"/>
  <c r="BA305" i="12"/>
  <c r="BA294" i="12"/>
  <c r="BA292" i="12"/>
  <c r="BA284" i="12"/>
  <c r="BA282" i="12"/>
  <c r="BA250" i="12"/>
  <c r="BA243" i="12"/>
  <c r="BA241" i="12"/>
  <c r="BA240" i="12"/>
  <c r="BA239" i="12"/>
  <c r="BA236" i="12"/>
  <c r="BA229" i="12"/>
  <c r="BA224" i="12"/>
  <c r="BA218" i="12"/>
  <c r="BA217" i="12"/>
  <c r="BA202" i="12"/>
  <c r="BA198" i="12"/>
  <c r="BA187" i="12"/>
  <c r="BA175" i="12"/>
  <c r="BA167" i="12"/>
  <c r="BA161" i="12"/>
  <c r="BA157" i="12"/>
  <c r="BA153" i="12"/>
  <c r="BA144" i="12"/>
  <c r="BA135" i="12"/>
  <c r="BA131" i="12"/>
  <c r="BA127" i="12"/>
  <c r="BA107" i="12"/>
  <c r="BA99" i="12"/>
  <c r="BA88" i="12"/>
  <c r="BA79" i="12"/>
  <c r="BA64" i="12"/>
  <c r="BA57" i="12"/>
  <c r="BA50" i="12"/>
  <c r="BA46" i="12"/>
  <c r="BA43" i="12"/>
  <c r="BA32" i="12"/>
  <c r="BA22" i="12"/>
  <c r="BA1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38" i="12"/>
  <c r="I38" i="12"/>
  <c r="K38" i="12"/>
  <c r="M38" i="12"/>
  <c r="O38" i="12"/>
  <c r="Q38" i="12"/>
  <c r="V38" i="12"/>
  <c r="G61" i="12"/>
  <c r="G8" i="12" s="1"/>
  <c r="I61" i="12"/>
  <c r="K61" i="12"/>
  <c r="O61" i="12"/>
  <c r="O8" i="12" s="1"/>
  <c r="Q61" i="12"/>
  <c r="V61" i="12"/>
  <c r="G85" i="12"/>
  <c r="M85" i="12" s="1"/>
  <c r="I85" i="12"/>
  <c r="K85" i="12"/>
  <c r="O85" i="12"/>
  <c r="Q85" i="12"/>
  <c r="V85" i="12"/>
  <c r="G102" i="12"/>
  <c r="I102" i="12"/>
  <c r="K102" i="12"/>
  <c r="M102" i="12"/>
  <c r="O102" i="12"/>
  <c r="Q102" i="12"/>
  <c r="V102" i="12"/>
  <c r="G106" i="12"/>
  <c r="I106" i="12"/>
  <c r="K106" i="12"/>
  <c r="M106" i="12"/>
  <c r="O106" i="12"/>
  <c r="Q106" i="12"/>
  <c r="V106" i="12"/>
  <c r="G110" i="12"/>
  <c r="M110" i="12" s="1"/>
  <c r="I110" i="12"/>
  <c r="K110" i="12"/>
  <c r="O110" i="12"/>
  <c r="Q110" i="12"/>
  <c r="V110" i="12"/>
  <c r="G116" i="12"/>
  <c r="M116" i="12" s="1"/>
  <c r="I116" i="12"/>
  <c r="K116" i="12"/>
  <c r="O116" i="12"/>
  <c r="Q116" i="12"/>
  <c r="V116" i="12"/>
  <c r="G122" i="12"/>
  <c r="I122" i="12"/>
  <c r="K122" i="12"/>
  <c r="M122" i="12"/>
  <c r="O122" i="12"/>
  <c r="Q122" i="12"/>
  <c r="V122" i="12"/>
  <c r="G148" i="12"/>
  <c r="I148" i="12"/>
  <c r="K148" i="12"/>
  <c r="M148" i="12"/>
  <c r="O148" i="12"/>
  <c r="Q148" i="12"/>
  <c r="V148" i="12"/>
  <c r="G172" i="12"/>
  <c r="M172" i="12" s="1"/>
  <c r="I172" i="12"/>
  <c r="K172" i="12"/>
  <c r="O172" i="12"/>
  <c r="Q172" i="12"/>
  <c r="V172" i="12"/>
  <c r="G190" i="12"/>
  <c r="I190" i="12"/>
  <c r="K190" i="12"/>
  <c r="M190" i="12"/>
  <c r="O190" i="12"/>
  <c r="Q190" i="12"/>
  <c r="V190" i="12"/>
  <c r="G197" i="12"/>
  <c r="I197" i="12"/>
  <c r="K197" i="12"/>
  <c r="M197" i="12"/>
  <c r="O197" i="12"/>
  <c r="Q197" i="12"/>
  <c r="V197" i="12"/>
  <c r="G201" i="12"/>
  <c r="G200" i="12" s="1"/>
  <c r="I201" i="12"/>
  <c r="I200" i="12" s="1"/>
  <c r="K201" i="12"/>
  <c r="K200" i="12" s="1"/>
  <c r="O201" i="12"/>
  <c r="O200" i="12" s="1"/>
  <c r="Q201" i="12"/>
  <c r="Q200" i="12" s="1"/>
  <c r="V201" i="12"/>
  <c r="V200" i="12" s="1"/>
  <c r="G205" i="12"/>
  <c r="I205" i="12"/>
  <c r="K205" i="12"/>
  <c r="M205" i="12"/>
  <c r="O205" i="12"/>
  <c r="Q205" i="12"/>
  <c r="V205" i="12"/>
  <c r="G216" i="12"/>
  <c r="I216" i="12"/>
  <c r="K216" i="12"/>
  <c r="M216" i="12"/>
  <c r="O216" i="12"/>
  <c r="Q216" i="12"/>
  <c r="V216" i="12"/>
  <c r="G222" i="12"/>
  <c r="I222" i="12"/>
  <c r="K222" i="12"/>
  <c r="M222" i="12"/>
  <c r="O222" i="12"/>
  <c r="Q222" i="12"/>
  <c r="V222" i="12"/>
  <c r="G234" i="12"/>
  <c r="O234" i="12"/>
  <c r="G235" i="12"/>
  <c r="M235" i="12" s="1"/>
  <c r="M234" i="12" s="1"/>
  <c r="I235" i="12"/>
  <c r="I234" i="12" s="1"/>
  <c r="K235" i="12"/>
  <c r="K234" i="12" s="1"/>
  <c r="O235" i="12"/>
  <c r="Q235" i="12"/>
  <c r="Q234" i="12" s="1"/>
  <c r="V235" i="12"/>
  <c r="V234" i="12" s="1"/>
  <c r="G256" i="12"/>
  <c r="G255" i="12" s="1"/>
  <c r="I256" i="12"/>
  <c r="I255" i="12" s="1"/>
  <c r="K256" i="12"/>
  <c r="M256" i="12"/>
  <c r="O256" i="12"/>
  <c r="O255" i="12" s="1"/>
  <c r="Q256" i="12"/>
  <c r="Q255" i="12" s="1"/>
  <c r="V256" i="12"/>
  <c r="G263" i="12"/>
  <c r="M263" i="12" s="1"/>
  <c r="I263" i="12"/>
  <c r="K263" i="12"/>
  <c r="O263" i="12"/>
  <c r="Q263" i="12"/>
  <c r="V263" i="12"/>
  <c r="G270" i="12"/>
  <c r="I270" i="12"/>
  <c r="K270" i="12"/>
  <c r="M270" i="12"/>
  <c r="O270" i="12"/>
  <c r="Q270" i="12"/>
  <c r="V270" i="12"/>
  <c r="G277" i="12"/>
  <c r="I277" i="12"/>
  <c r="K277" i="12"/>
  <c r="K255" i="12" s="1"/>
  <c r="M277" i="12"/>
  <c r="O277" i="12"/>
  <c r="Q277" i="12"/>
  <c r="V277" i="12"/>
  <c r="V255" i="12" s="1"/>
  <c r="G287" i="12"/>
  <c r="I287" i="12"/>
  <c r="K287" i="12"/>
  <c r="M287" i="12"/>
  <c r="O287" i="12"/>
  <c r="Q287" i="12"/>
  <c r="V287" i="12"/>
  <c r="G297" i="12"/>
  <c r="M297" i="12" s="1"/>
  <c r="I297" i="12"/>
  <c r="K297" i="12"/>
  <c r="O297" i="12"/>
  <c r="Q297" i="12"/>
  <c r="V297" i="12"/>
  <c r="G304" i="12"/>
  <c r="I304" i="12"/>
  <c r="K304" i="12"/>
  <c r="M304" i="12"/>
  <c r="O304" i="12"/>
  <c r="Q304" i="12"/>
  <c r="V304" i="12"/>
  <c r="K314" i="12"/>
  <c r="V314" i="12"/>
  <c r="G315" i="12"/>
  <c r="G314" i="12" s="1"/>
  <c r="I315" i="12"/>
  <c r="I314" i="12" s="1"/>
  <c r="K315" i="12"/>
  <c r="M315" i="12"/>
  <c r="O315" i="12"/>
  <c r="O314" i="12" s="1"/>
  <c r="Q315" i="12"/>
  <c r="Q314" i="12" s="1"/>
  <c r="V315" i="12"/>
  <c r="G329" i="12"/>
  <c r="M329" i="12" s="1"/>
  <c r="I329" i="12"/>
  <c r="K329" i="12"/>
  <c r="O329" i="12"/>
  <c r="Q329" i="12"/>
  <c r="V329" i="12"/>
  <c r="G334" i="12"/>
  <c r="G333" i="12" s="1"/>
  <c r="I334" i="12"/>
  <c r="K334" i="12"/>
  <c r="K333" i="12" s="1"/>
  <c r="M334" i="12"/>
  <c r="M333" i="12" s="1"/>
  <c r="O334" i="12"/>
  <c r="O333" i="12" s="1"/>
  <c r="Q334" i="12"/>
  <c r="V334" i="12"/>
  <c r="V333" i="12" s="1"/>
  <c r="G342" i="12"/>
  <c r="I342" i="12"/>
  <c r="K342" i="12"/>
  <c r="M342" i="12"/>
  <c r="O342" i="12"/>
  <c r="Q342" i="12"/>
  <c r="V342" i="12"/>
  <c r="G350" i="12"/>
  <c r="M350" i="12" s="1"/>
  <c r="I350" i="12"/>
  <c r="K350" i="12"/>
  <c r="O350" i="12"/>
  <c r="Q350" i="12"/>
  <c r="V350" i="12"/>
  <c r="G356" i="12"/>
  <c r="I356" i="12"/>
  <c r="I333" i="12" s="1"/>
  <c r="K356" i="12"/>
  <c r="M356" i="12"/>
  <c r="O356" i="12"/>
  <c r="Q356" i="12"/>
  <c r="Q333" i="12" s="1"/>
  <c r="V356" i="12"/>
  <c r="G362" i="12"/>
  <c r="I362" i="12"/>
  <c r="K362" i="12"/>
  <c r="M362" i="12"/>
  <c r="O362" i="12"/>
  <c r="Q362" i="12"/>
  <c r="V362" i="12"/>
  <c r="AE367" i="12"/>
  <c r="AF367" i="12"/>
  <c r="I20" i="1"/>
  <c r="I19" i="1"/>
  <c r="I18" i="1"/>
  <c r="I17" i="1"/>
  <c r="I16" i="1"/>
  <c r="I64" i="1"/>
  <c r="J63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7" i="1" s="1"/>
  <c r="J57" i="1" l="1"/>
  <c r="J58" i="1"/>
  <c r="J61" i="1"/>
  <c r="J56" i="1"/>
  <c r="J59" i="1"/>
  <c r="J60" i="1"/>
  <c r="J55" i="1"/>
  <c r="J62" i="1"/>
  <c r="J54" i="1"/>
  <c r="G26" i="1"/>
  <c r="A26" i="1"/>
  <c r="G28" i="1"/>
  <c r="G23" i="1"/>
  <c r="M25" i="16"/>
  <c r="M8" i="16"/>
  <c r="G25" i="16"/>
  <c r="G8" i="16"/>
  <c r="M51" i="15"/>
  <c r="M8" i="15"/>
  <c r="M83" i="15"/>
  <c r="G51" i="15"/>
  <c r="M150" i="15"/>
  <c r="M149" i="15" s="1"/>
  <c r="G142" i="15"/>
  <c r="G83" i="15"/>
  <c r="M79" i="15"/>
  <c r="M78" i="15" s="1"/>
  <c r="G8" i="15"/>
  <c r="AF186" i="15"/>
  <c r="M68" i="14"/>
  <c r="G96" i="14"/>
  <c r="G68" i="14"/>
  <c r="G8" i="14"/>
  <c r="M34" i="14"/>
  <c r="M8" i="14" s="1"/>
  <c r="M314" i="12"/>
  <c r="M255" i="12"/>
  <c r="M8" i="12"/>
  <c r="M201" i="12"/>
  <c r="M200" i="12" s="1"/>
  <c r="M61" i="12"/>
  <c r="J46" i="1"/>
  <c r="J42" i="1"/>
  <c r="J44" i="1"/>
  <c r="J45" i="1"/>
  <c r="J41" i="1"/>
  <c r="J43" i="1"/>
  <c r="J39" i="1"/>
  <c r="J47" i="1" s="1"/>
  <c r="J40" i="1"/>
  <c r="H47" i="1"/>
  <c r="I21" i="1"/>
  <c r="J28" i="1"/>
  <c r="J26" i="1"/>
  <c r="G38" i="1"/>
  <c r="F38" i="1"/>
  <c r="J23" i="1"/>
  <c r="J24" i="1"/>
  <c r="J25" i="1"/>
  <c r="J27" i="1"/>
  <c r="E24" i="1"/>
  <c r="E26" i="1"/>
  <c r="J64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<sst xmlns="http://schemas.openxmlformats.org/spreadsheetml/2006/main" count="2361" uniqueCount="536">
  <si>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</si>
  <si>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</si>
  <si>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</si>
  <si>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</si>
  <si>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</si>
  <si>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</si>
  <si>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</si>
  <si>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</si>
  <si>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</si>
  <si>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</si>
  <si>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</si>
  <si>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</si>
  <si>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</si>
  <si>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</si>
  <si>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</si>
  <si>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</si>
  <si>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</si>
  <si>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</si>
  <si>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</si>
  <si>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</si>
  <si>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</si>
  <si>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</si>
  <si>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</si>
  <si>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</si>
  <si>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</si>
  <si>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</si>
  <si>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</si>
  <si>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</si>
  <si>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</si>
  <si>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</si>
  <si>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</si>
  <si>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</si>
  <si>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</si>
  <si>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</si>
  <si>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</si>
  <si>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</si>
  <si>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</si>
  <si>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</si>
  <si>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</si>
  <si>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</si>
  <si>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</si>
  <si>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</si>
  <si>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</si>
  <si>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PV_2019_046</t>
  </si>
  <si>
    <t>SPORTOVNÍ OKRUH ZÁMIŠ - BAŽANTNICE</t>
  </si>
  <si>
    <t>Stavba</t>
  </si>
  <si>
    <t>Stavební objekt</t>
  </si>
  <si>
    <t>SO 101</t>
  </si>
  <si>
    <t>KOMUNIKACE</t>
  </si>
  <si>
    <t>01</t>
  </si>
  <si>
    <t>Sportovní okruh</t>
  </si>
  <si>
    <t>02</t>
  </si>
  <si>
    <t>Zeleň</t>
  </si>
  <si>
    <t>03</t>
  </si>
  <si>
    <t>Parkoviště</t>
  </si>
  <si>
    <t>04</t>
  </si>
  <si>
    <t>Odpočívky</t>
  </si>
  <si>
    <t>05</t>
  </si>
  <si>
    <t>VRN</t>
  </si>
  <si>
    <t>Celkem za stavbu</t>
  </si>
  <si>
    <t>CZK</t>
  </si>
  <si>
    <t>Rekapitulace dílů</t>
  </si>
  <si>
    <t>Typ dílu</t>
  </si>
  <si>
    <t>0</t>
  </si>
  <si>
    <t>VRN - Inženýrská činnost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</si>
  <si>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</si>
  <si>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</si>
  <si>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</si>
  <si>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</si>
  <si>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</si>
  <si>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</si>
  <si>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</si>
  <si>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</si>
  <si>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</si>
  <si>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</si>
  <si>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</si>
  <si>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</si>
  <si>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</si>
  <si>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</si>
  <si>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</si>
  <si>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</si>
  <si>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</si>
  <si>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</si>
  <si>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</si>
  <si>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</si>
  <si>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</si>
  <si>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</si>
  <si>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</si>
  <si>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</si>
  <si>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</si>
  <si>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</si>
  <si>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</si>
  <si>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</si>
  <si>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</si>
  <si>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</si>
  <si>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</si>
  <si>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</si>
  <si>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</si>
  <si>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</si>
  <si>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</si>
  <si>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</si>
  <si>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</si>
  <si>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</si>
  <si>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</si>
  <si>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</si>
  <si>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</si>
  <si>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</si>
  <si>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</si>
  <si>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</si>
  <si>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</si>
  <si>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</si>
  <si>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014101OA0</t>
  </si>
  <si>
    <t>POPLATKY ZA SKLÁDKU</t>
  </si>
  <si>
    <t>M3</t>
  </si>
  <si>
    <t>RTS 19/ II</t>
  </si>
  <si>
    <t>Indiv</t>
  </si>
  <si>
    <t>Agregovaná položka</t>
  </si>
  <si>
    <t>POL2_</t>
  </si>
  <si>
    <t>zahrnuje veškeré poplatky provozovateli skládky související s uložením odpadu na skládce.</t>
  </si>
  <si>
    <t>POP</t>
  </si>
  <si>
    <t>Příkop : 0,5*100</t>
  </si>
  <si>
    <t>VV</t>
  </si>
  <si>
    <t>SPU</t>
  </si>
  <si>
    <t>125738OA0</t>
  </si>
  <si>
    <t>VYKOPÁVKY ZE ZEMNÍKŮ A SKLÁDEK TŘ. I, ODVOZ DO 20KM</t>
  </si>
  <si>
    <t>Součtová</t>
  </si>
  <si>
    <t>položka zahrnuje:</t>
  </si>
  <si>
    <t>- vodorovná a svislá doprava,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</si>
  <si>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</si>
  <si>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</si>
  <si>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</si>
  <si>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</si>
  <si>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</si>
  <si>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</si>
  <si>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</si>
  <si>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</si>
  <si>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</si>
  <si>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</si>
  <si>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ruční vykopávky, odstranění kořenů a napadávek</t>
  </si>
  <si>
    <t>- pažení, vzepření a rozepření vč. přepažování (vyjma štětových stěn)</t>
  </si>
  <si>
    <t>- úpravu, ochranu a očištění dna, základové spáry, stěn a svahů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</si>
  <si>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</si>
  <si>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</si>
  <si>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</si>
  <si>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</si>
  <si>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Potřebná zemina do násypů : 180</t>
  </si>
  <si>
    <t>Odkopávka v tl. 50 mm : -1399,3*1,02*0,05</t>
  </si>
  <si>
    <t>horská vpusť : -2,5*1,0*2*2*1,05</t>
  </si>
  <si>
    <t>vsakovací jímky : -20*0,75*2*1*1,05</t>
  </si>
  <si>
    <t>132938OA0</t>
  </si>
  <si>
    <t>HLOUBENÍ RÝH ŠÍŘ DO 2M PAŽ I NEPAŽ TŘ. III, ODVOZ DO 20KM</t>
  </si>
  <si>
    <t>- svahování a přesvah. svahů do konečného tvaru, výměna hornin v podloží a v pláni znehodnocené klimatickými vlivy</t>
  </si>
  <si>
    <t>- eventuelně nutné druhotné rozpojení odstřelené horniny</t>
  </si>
  <si>
    <t>- nezahrnuje uložení zeminy</t>
  </si>
  <si>
    <t>171303   OA0</t>
  </si>
  <si>
    <t>ULOŽENÍ SYPANINY DO NÁSYPŮ V AKTIV ZÓNĚ SE ZHUT DO 100% PS</t>
  </si>
  <si>
    <t>m3</t>
  </si>
  <si>
    <t>- kompletní provedení zemní konstrukce vč. výběru vhodného materiálu</t>
  </si>
  <si>
    <t>- úprava  ukládaného  materiálu  vlhčením,  tříděním,  promícháním  nebo  vysoušením,  příp. jiné úpravy za účelem zlepšení jeho  mech. vlastností</t>
  </si>
  <si>
    <t>- ošetření úložiště po celou dobu práce v něm vč. klimatických opatření</t>
  </si>
  <si>
    <t>- ztížení v okolí vedení, konstrukcí a objektů a jejich dočasné zajištění</t>
  </si>
  <si>
    <t>- ztížení provádění vč. hutnění ve ztížených podmínkách a stísněných prostorech</t>
  </si>
  <si>
    <t>- ztížené ukládání sypaniny pod vodu</t>
  </si>
  <si>
    <t>- ukládání po vrstvách a po jiných nutných částech (figurách) vč. dosypávek</t>
  </si>
  <si>
    <t>- spouštění a nošení materiálu</t>
  </si>
  <si>
    <t>- výměna částí zemní konstrukce znehodnocené klimatickými vlivy</t>
  </si>
  <si>
    <t>- ruční hutnění a výplň jam a prohlubní v podloží</t>
  </si>
  <si>
    <t>- úprava, očištění, ochrana a zhutnění podloží</t>
  </si>
  <si>
    <t>- svahování, hutnění a uzavírání povrchů svahů</t>
  </si>
  <si>
    <t>- zřízení lavic na svazích</t>
  </si>
  <si>
    <t>- udržování úložiště a jeho ochrana proti vodě</t>
  </si>
  <si>
    <t>- odvedení nebo obvedení vody v okolí úložiště a v úložišti</t>
  </si>
  <si>
    <t>- veškeré  pomocné konstrukce umožňující provedení  zemní konstrukce  (příjezdy,  sjezdy,  nájezdy, lešení, podpěrné konstrukce, přemostění, zpevněné plochy, zakrytí a pod.)</t>
  </si>
  <si>
    <t>Odkopávka v tl. 50 mm : 1399,3*1,02*0,05</t>
  </si>
  <si>
    <t>horská vpusť : 2,5*1,0*2*2*1,05</t>
  </si>
  <si>
    <t>vsakovací jímky : 20*0,75*2*1*1,05</t>
  </si>
  <si>
    <t>Nakoupená zemina : 66,6357</t>
  </si>
  <si>
    <t>17481    OA0</t>
  </si>
  <si>
    <t>ZÁSYP JAM A RÝH Z NAKUPOVANÝCH MATERIÁLŮ</t>
  </si>
  <si>
    <t>- kompletní provedení zemní konstrukce včetně nákupu a dopravy materiálu dle zadávací dokumentace</t>
  </si>
  <si>
    <t>vsakovací jímky fr. 32/63 : 2*0,75*1*20</t>
  </si>
  <si>
    <t>18110    OA0</t>
  </si>
  <si>
    <t>ÚPRAVA PLÁNĚ SE ZHUT V HOR TŘ 1-4</t>
  </si>
  <si>
    <t>m2</t>
  </si>
  <si>
    <t>položka zahrnuje úpravu pláně včetně vyrovnání výškových rozdílů. Míru zhutnění určuje projekt.</t>
  </si>
  <si>
    <t>13999,3*1,02</t>
  </si>
  <si>
    <t>18241    OA0</t>
  </si>
  <si>
    <t>ZALOŽENÍ TRÁVNÍKU RUČNÍM VÝSEVEM</t>
  </si>
  <si>
    <t>Zahrnuje dodání předepsané travní směsi, její výsev na ornici, zalévání, první pokosení, to vše bez ohledu na sklon terénu</t>
  </si>
  <si>
    <t>travní semeno 0,03kg/m2 : 3589*2*1</t>
  </si>
  <si>
    <t>111204   OA0</t>
  </si>
  <si>
    <t>ODSTRANĚNÍ KŘOVIN S ODVOZEM DO 5KM</t>
  </si>
  <si>
    <t>odstranění travin, křovin a stromů do průměru 100 mm</t>
  </si>
  <si>
    <t>doprava dřevin</t>
  </si>
  <si>
    <t>spálení na hromadách nebo štěpkování</t>
  </si>
  <si>
    <t>Keře z náletů : 450</t>
  </si>
  <si>
    <t>12110    OA0</t>
  </si>
  <si>
    <t>SEJMUTÍ ORNICE NEBO LESNÍ PŮDY</t>
  </si>
  <si>
    <t>položka zahrnuje sejmutí ornice bez ohledu na tloušťku vrstvy a její vodorovnou dopravu</t>
  </si>
  <si>
    <t>nezahrnuje uložení na trvalou skládku</t>
  </si>
  <si>
    <t>Semuntí ornice v tl. 300mm : 11883,9*1,02*0,3</t>
  </si>
  <si>
    <t>Semuntí lesní půdy v tl. 300mm : 2115,4*1,02*0,3</t>
  </si>
  <si>
    <t>12273    OA0</t>
  </si>
  <si>
    <t>ODKOPÁVKY A PROKOPÁVKY OBECNÉ TŘ I</t>
  </si>
  <si>
    <t>- zhutnění podloží, případně i svahů vč. svahování</t>
  </si>
  <si>
    <t>- zřízení stupňů v podloží a lavic na svazích, není-li pro tyto práce zřízena samostatná položka</t>
  </si>
  <si>
    <t>- nezahrnuje uložení zeminy (na skládku, do násypu) ani poplatky za skládku</t>
  </si>
  <si>
    <t>13173    OA0</t>
  </si>
  <si>
    <t>HLOUBENÍ JAM ZAPAŽ I NEPAŽ TŘ I</t>
  </si>
  <si>
    <t>17380    OA0</t>
  </si>
  <si>
    <t>ZEMNÍ KRAJNICE A DOSYPÁVKY Z NAKUPOVANÝCH MATERIÁLŮ</t>
  </si>
  <si>
    <t>Krajnice dle zadávací dokumentace : 0,25*0,1*3589*2</t>
  </si>
  <si>
    <t>18231    OA0</t>
  </si>
  <si>
    <t>ROZPROSTŘENÍ ORNICE V ROVINĚ V TL DO 0,10M</t>
  </si>
  <si>
    <t>nutné přemístění ornice z dočasných skládek vzdálených do 500m</t>
  </si>
  <si>
    <t>rozprostření ornice v předepsané tloušťce v rovině a ve svahu do 1:5</t>
  </si>
  <si>
    <t>Rozprostření ornice v tl. 100mm : (11883,9*1,02*0,3)/0,1</t>
  </si>
  <si>
    <t>Rozprostření lesní půdy v tl. 100mm : (2115,4*1,02*0,3)/0,1</t>
  </si>
  <si>
    <t>18481OA0_PV_1</t>
  </si>
  <si>
    <t>OCHRANA SOCHY BEDNĚNÍM</t>
  </si>
  <si>
    <t xml:space="preserve">ks    </t>
  </si>
  <si>
    <t>Vlastní</t>
  </si>
  <si>
    <t>položka zahrnuje veškerý materiál, výrobky a polotovary, včetně mimostaveništní a vnitrostaveništní dopravy (rovněž přesuny), včetně naložení a složení, případně s uložením</t>
  </si>
  <si>
    <t>21197    OA0</t>
  </si>
  <si>
    <t>OPLÁŠTĚNÍ ODVOD ŽEBER Z GEOTEXTILIE</t>
  </si>
  <si>
    <t>položka zahrnuje dodávku předepsané geotextilie, mimostaveništní a vnitrostaveništní dopravu a její uložení včetně potřebných přesahů</t>
  </si>
  <si>
    <t>trativod geotextilie plošná hmotnost 300g/m2 : (84+154,5+150+131+199+75+86+120+124+152+150+150+150+188+182+43+91+55+120+162+170+37+42+152+36+118+38+45+40)*1,02*1,8</t>
  </si>
  <si>
    <t>21461COA0</t>
  </si>
  <si>
    <t>SEPARAČNÍ GEOTEXTILIE DO 300G/M2</t>
  </si>
  <si>
    <t>M2</t>
  </si>
  <si>
    <t>EXP 19</t>
  </si>
  <si>
    <t>Položka zahrnuje:</t>
  </si>
  <si>
    <t>- dodávku předepsané geotextilie</t>
  </si>
  <si>
    <t>- úpravu, očištění a ochranu podkladu</t>
  </si>
  <si>
    <t>- přichycení k podkladu, případně zatížení</t>
  </si>
  <si>
    <t>- úpravy spojů a zajištění okrajů</t>
  </si>
  <si>
    <t>- úpravy pro odvodnění</t>
  </si>
  <si>
    <t>- nutné přesahy</t>
  </si>
  <si>
    <t>- mimostaveništní a vnitrostaveništní dopravu</t>
  </si>
  <si>
    <t>vsakovací jímky geotextilie 300g/m2 : 2*((1*2)+(0,75*1)+(2*0,75))*20*1,05</t>
  </si>
  <si>
    <t>215663OA0</t>
  </si>
  <si>
    <t>ÚPRAVA PODLOŽÍ HYDRAULICKÝMI POJIVY DO 2% HL DO 0,5M</t>
  </si>
  <si>
    <t>- dodání hydraulického pojiva dle IG průzkumu (hydraulické silniční pojivo se středně velkým obsahem vápna, u něhož je celkový obsah CaO+MgO vyšší než 50 %. Hydraulickou směs s obsahem cementu pro rychlé zvýšení únosnosti umožňující pojezd nebo další zpracování horních vrstev).</t>
  </si>
  <si>
    <t>- položka zahrnuje zafrézování předepsaného množství hydraulického pojiva do podloží do hloubky do 0,5m, zhutnění</t>
  </si>
  <si>
    <t>druh hydraulického pojiva stanoví zadávací dokumentace</t>
  </si>
  <si>
    <t>Stabilizace hydraulickým pojivem 2% dle Inženýrsko geologického průzkumu v mocnosti 0,5m : 5571,2*1,02</t>
  </si>
  <si>
    <t>212625   OA0</t>
  </si>
  <si>
    <t>TRATIVODY KOMPL Z TRUB Z PLAST HM DN DO 100MM, RÝHA TŘ I</t>
  </si>
  <si>
    <t>m</t>
  </si>
  <si>
    <t>Položka platí pro kompletní konstrukce trativodů a zahrnuje zejména:</t>
  </si>
  <si>
    <t>- výkop rýhy předepsaného tvaru v dané třídě těžitelnosti, výplň, zásyp trativodu včetně dopravy, uložení přebytečného materiálu, dodávky předepsaného materiálu pro výplň a zásyp</t>
  </si>
  <si>
    <t>- zřízení spojovací vrstvy</t>
  </si>
  <si>
    <t>- zřízení podkladu a lože trativodu z předepsaného materiálu</t>
  </si>
  <si>
    <t>- dodávka a uložení trativodu předepsaného materiálu a profilu</t>
  </si>
  <si>
    <t>- obsyp trativodu předepsaným materiálem, případně vložení separační nebo drenážní vložky</t>
  </si>
  <si>
    <t>- ukončení trativodu zaústěním do potrubí nebo vodoteče, případně vybudování ukončujícího objektu (kapličky) dle VL</t>
  </si>
  <si>
    <t>- veškerý materiál, výrobky a polotovary, včetně mimostaveništní a vnitrostaveništní dopravy</t>
  </si>
  <si>
    <t>- nezahrnuje opláštění z geotextilie, fólie</t>
  </si>
  <si>
    <t>trativod rýha 400x400mm : (84+154,5+150+131+199+75+86+120+124+152+150+150+150+188+182+43+91+55+120+162+170+37+42+152+36+118+38+45+40)*1,02</t>
  </si>
  <si>
    <t>451314   OA0</t>
  </si>
  <si>
    <t>PODKL A VÝPLŇ VRSTVY Z PROST BET DO C25/30 (B30)</t>
  </si>
  <si>
    <t>- dodání  čerstvého  betonu  (betonové  směsi)  požadované  kvality,  jeho  uložení  do požadovaného tvaru při jakékoliv hustotě výztuže, konzistenci čerstvého betonu a způsobu hutnění, ošetření a ochranu betonu,</t>
  </si>
  <si>
    <t>- zhotovení nepropustného, mrazuvzdorného betonu a betonu požadované trvanlivosti a vlastností,</t>
  </si>
  <si>
    <t>- užití potřebných přísad a technologií výroby betonu,</t>
  </si>
  <si>
    <t>- zřízení pracovních a dilatačních spar, včetně potřebných úprav, výplně, vložek, opracování, očištění a ošetření,</t>
  </si>
  <si>
    <t>- bednění  požadovaných  konstr. (i ztracené) s úpravou  dle požadované  kvality povrchu betonu, včetně odbedňovacích a odskružovacích prostředků,</t>
  </si>
  <si>
    <t>- podpěrné  konstr. (skruže) a lešení všech druhů pro bednění, uložení čerstvého betonu, výztuže a doplňkových konstr., vč. požadovaných otvorů, ochranných a bezpečnostních opatření a základů těchto konstrukcí a lešení,</t>
  </si>
  <si>
    <t>- vytvoření kotevních čel, kapes, nálitků, a sedel,</t>
  </si>
  <si>
    <t>- zřízení  všech  požadovaných  otvorů, kapes, výklenků, prostupů, dutin, drážek a pod., vč. ztížení práce a úprav  kolem nich,</t>
  </si>
  <si>
    <t>- úpravy pro osazení výztuže, doplňkových konstrukcí a vybavení,</t>
  </si>
  <si>
    <t>- úpravy povrchu pro položení požadované izolace, povlaků a nátěrů, případně vyspravení,</t>
  </si>
  <si>
    <t>- ztížení práce u kabelových a injektážních trubek a ostatních zařízení osazovaných do betonu,</t>
  </si>
  <si>
    <t>- konstrukce betonových kloubů, upevnění kotevních prvků a doplňkových konstrukcí,</t>
  </si>
  <si>
    <t>- nátěry zabraňující soudržnost betonu a bednění,</t>
  </si>
  <si>
    <t>- výplň, těsnění  a tmelení spar a spojů,</t>
  </si>
  <si>
    <t>- opatření  povrchů  betonu  izolací  proti zemní vlhkosti v částech, kde přijdou do styku se zeminou nebo kamenivem,</t>
  </si>
  <si>
    <t>- případné zřízení spojovací vrstvy u základů,</t>
  </si>
  <si>
    <t>- úpravy pro osazení zařízení ochrany konstrukce proti vlivu bludných proudů</t>
  </si>
  <si>
    <t>pod horské vpustě : 2*1*0,2*2</t>
  </si>
  <si>
    <t>56333    OA0</t>
  </si>
  <si>
    <t>VOZOVKOVÉ VRSTVY ZE ŠTĚRKODRTI TL DO 150MM</t>
  </si>
  <si>
    <t>- dodání kameniva předepsané kvality a zrnitosti</t>
  </si>
  <si>
    <t>- rozprostření a zhutnění vrstvy v předepsané tloušťce</t>
  </si>
  <si>
    <t>- zřízení vrstvy bez rozlišení šířky, pokládání vrstvy po etapách</t>
  </si>
  <si>
    <t>- nezahrnuje postřiky, nátěry</t>
  </si>
  <si>
    <t>ŠD fr 0/32 mm, tl. 150 mm : 12003*1,02</t>
  </si>
  <si>
    <t>ŠD fr 0/63 mm, tl. 150 mm : 13999*1,02</t>
  </si>
  <si>
    <t>572121   OA0</t>
  </si>
  <si>
    <t>INFILTRAČNÍ POSTŘIK ASFALTOVÝ DO 1,0KG/M2</t>
  </si>
  <si>
    <t>- dodání všech předepsaných materiálů pro postřiky v předepsaném množství</t>
  </si>
  <si>
    <t>- provedení dle předepsaného technologického předpisu</t>
  </si>
  <si>
    <t>- úpravu napojení, ukončení</t>
  </si>
  <si>
    <t>Mezi ACP 16+ a ŠD fr 0/32 : 12003*1,02</t>
  </si>
  <si>
    <t>574A34OA0</t>
  </si>
  <si>
    <t>ASFALTOVÝ BETON PRO OBRUSNÉ VRSTVY ACO 11+, 11S TL. 40MM</t>
  </si>
  <si>
    <t>- dodání směsi v požadované kvalitě</t>
  </si>
  <si>
    <t>- očištění podkladu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</si>
  <si>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</si>
  <si>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</si>
  <si>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</si>
  <si>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</si>
  <si>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ACO 11+ tl. 40 mm : 9940,6*1,02</t>
  </si>
  <si>
    <t>574E66OA0</t>
  </si>
  <si>
    <t>ASFALTOVÝ BETON PRO PODKLADNÍ VRSTVY ACP 16+, 16S TL. 70MM</t>
  </si>
  <si>
    <t>ACP 16+ tl. 70 mm : 10540,2*1,02</t>
  </si>
  <si>
    <t>572214   OA0</t>
  </si>
  <si>
    <t>SPOJOVACÍ POSTŘIK Z MODIFIK EMULZE DO 0,5KG/M2</t>
  </si>
  <si>
    <t>EXP 17</t>
  </si>
  <si>
    <t>Spojení mezi ACO 11+ s ACP 16+ : 10540,2*1,02</t>
  </si>
  <si>
    <t>58222    OA0</t>
  </si>
  <si>
    <t>DLÁŽDĚNÉ KRYTY Z DROBNÝCH KOSTEK DO LOŽE Z MC</t>
  </si>
  <si>
    <t>- dodání dlažebního materiálu v požadované kvalitě, dodání materiálu pro předepsané  lože v tloušťce předepsané dokumentací a pro předepsanou výplň spar</t>
  </si>
  <si>
    <t>- uložení dlažby dle předepsaného technologického předpisu včetně předepsané podkladní vrstvy a předepsané výplně spar</t>
  </si>
  <si>
    <t>- úpravu napojení, ukončení podél obrubníků, dilatačních zařízení, odvodňovacích proužků, odvodňovačů, vpustí, šachet a pod., nestanoví-li zadávací dokumentace jinak</t>
  </si>
  <si>
    <t>Dvojřádek z žul kostek podél napojení hospodářských sjezdů : 60*0,3*1,02</t>
  </si>
  <si>
    <t>89721    OA0</t>
  </si>
  <si>
    <t>VPUSŤ KANALIZAČNÍ HORSKÁ KOMPLETNÍ MONOLIT BETONOVÁ</t>
  </si>
  <si>
    <t>kus</t>
  </si>
  <si>
    <t>- mříže s rámem, koše na bahno,</t>
  </si>
  <si>
    <t>- nezahrnuje předepsané podkladní konstrukce</t>
  </si>
  <si>
    <t>899302   OA0</t>
  </si>
  <si>
    <t>DOPLŇKY NA PLYN POTRUBÍ - ČICHAČKY</t>
  </si>
  <si>
    <t>- položka čichačka zahrnuje i zaizolování podzemní části.</t>
  </si>
  <si>
    <t>914111OA0</t>
  </si>
  <si>
    <t>DOPRAVNÍ ZNAČKY ZÁKLADNÍ VELIKOSTI OCELOVÉ NEREFLEXNÍ - DOD A MONTÁŽ</t>
  </si>
  <si>
    <t>KUS</t>
  </si>
  <si>
    <t>- dodávku a montáž značek v požadovaném provedení</t>
  </si>
  <si>
    <t>- včetně dodání a osazení základových patek</t>
  </si>
  <si>
    <t>C14a : 10</t>
  </si>
  <si>
    <t>C9a : 4</t>
  </si>
  <si>
    <t>C9b : 4</t>
  </si>
  <si>
    <t>915111   OA0</t>
  </si>
  <si>
    <t>VODOR DOPRAV ZNAČ BARVOU HLADKÉ - DOD A POKLÁDKA</t>
  </si>
  <si>
    <t>- dodání a pokládku nátěrového materiálu (měří se pouze natíraná plocha)</t>
  </si>
  <si>
    <t>- předznačení a reflexní úpravu</t>
  </si>
  <si>
    <t>V6b : 4*(1+1,5+1,5)*0,125</t>
  </si>
  <si>
    <t>V1a : 0,125*40</t>
  </si>
  <si>
    <t>V15 staničení po 500 m : 18*4*1*0,08</t>
  </si>
  <si>
    <t>917223OA0</t>
  </si>
  <si>
    <t>SILNIČNÍ A CHODNÍKOVÉ OBRUBY Z BETONOVÝCH OBRUBNÍKŮ ŠÍŘ 100MM</t>
  </si>
  <si>
    <t>M</t>
  </si>
  <si>
    <t>dodání a pokládku betonových obrubníků o rozměrech předepsaných zadávací dokumentací</t>
  </si>
  <si>
    <t>betonové lože i boční betonovou opěrku.</t>
  </si>
  <si>
    <t>Chodníková obruba 250/80/1000 : 12*1,05</t>
  </si>
  <si>
    <t>917224OA0</t>
  </si>
  <si>
    <t>SILNIČNÍ A CHODNÍKOVÉ OBRUBY Z BETONOVÝCH OBRUBNÍKŮ ŠÍŘ 150MM</t>
  </si>
  <si>
    <t>Silniční obruba snížená 150/150/1000, hospodářské sjezdy : 66*1,05</t>
  </si>
  <si>
    <t>919114   OA0</t>
  </si>
  <si>
    <t>ŘEZÁNÍ ASFALT KRYTU VOZOVEK TL DO 200MM</t>
  </si>
  <si>
    <t>položka zahrnuje řezání vozovkové vrstvy v předepsané tloušťce, včetně spotřeby vody</t>
  </si>
  <si>
    <t>napojení na stávající asfaltové komunikace : 12*1,05</t>
  </si>
  <si>
    <t>SUM</t>
  </si>
  <si>
    <t>- hutnění i různé míry hutnění</t>
  </si>
  <si>
    <t>- Položka zahrnuje veškerý materiál, výrobky a polotovary, včetně mimostaveništní a vnitrostaveništní dopravy (rovněž přesuny), včetně naložení a složení,případně s uložením.</t>
  </si>
  <si>
    <t>END</t>
  </si>
  <si>
    <t>184B12OA0</t>
  </si>
  <si>
    <t>VYSAZOVÁNÍ STROMŮ LISTNATÝCH S BALEM OBVOD KMENE DO 10CM, VÝŠ DO 1,7M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</si>
  <si>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t>
  </si>
  <si>
    <t>Obvod kmene se měří ve výšce 1,00m nad zemí.</t>
  </si>
  <si>
    <t/>
  </si>
  <si>
    <t>Náhradní výsadba:</t>
  </si>
  <si>
    <t>- na p.č. 541 k.ú. Podklášteří k odpočívadlu 3 ks Tilia x vulgaris 14/16,</t>
  </si>
  <si>
    <t>- na p.č. 588/1 podél cesty na hráz rybníka 8 ks Prunus avium – ovocné odrůdy 10/12. Podél rybníka – namísto topolů - Quercus robur vel. do 150 cm 14 ks</t>
  </si>
  <si>
    <t>- Ostatní na průmyslové zóně Rafaelova do izolační clony mezi zónu a areál TTS, zde bude vysazen Carpinus betulus  15 ks</t>
  </si>
  <si>
    <t>11201    OA0</t>
  </si>
  <si>
    <t>KÁCENÍ STROMŮ D KMENE DO 0,5M S ODSTRAN PAŘEZŮ</t>
  </si>
  <si>
    <t>Kácení stromů se měří v [ks] poražených stromů (průměr stromů se měří v místě řezu) a zahrnuje zejména:</t>
  </si>
  <si>
    <t>- poražení stromu a osekání větví</t>
  </si>
  <si>
    <t>- spálení větví na hromadách nebo štěpkování</t>
  </si>
  <si>
    <t>- dopravu a uložení kmenů, případné další práce s nimi dle pokynů zadávací dokumentace</t>
  </si>
  <si>
    <t>Odstranění pařezů se měří v [ks] vytrhaných nebo vykopaných pařezů a zahrnuje zejména:</t>
  </si>
  <si>
    <t>- vytrhání nebo vykopání pařezů</t>
  </si>
  <si>
    <t>- veškeré zemní práce spojené s odstraněním pařezů</t>
  </si>
  <si>
    <t>- dopravu a uložení pařezů, případně další práce s nimi dle pokynů zadávací dokumentace včetně poplatů za skládku</t>
  </si>
  <si>
    <t>- zásyp jam po pařezech</t>
  </si>
  <si>
    <t>Průměr kmene do 100mm : 47</t>
  </si>
  <si>
    <t>Průměr kmene do 100mm městské pozemky : 1</t>
  </si>
  <si>
    <t>Průměr kmene 100mm až 200 : 96</t>
  </si>
  <si>
    <t>Průměr kmene 100mm až 200 městské pozemky : 1</t>
  </si>
  <si>
    <t>Průměr kmene 200mm až 300 : 46</t>
  </si>
  <si>
    <t>Průměr kmene 200mm až 300 městské pozemky : 9</t>
  </si>
  <si>
    <t>Průměr kmene 300mm až 400 : 18</t>
  </si>
  <si>
    <t>Průměr kmene 300mm až 400 městské pozemky : 2</t>
  </si>
  <si>
    <t>Průměr kmene 400mm až 500 : 1</t>
  </si>
  <si>
    <t>Průměr kmene 400mm až 500 městské pozemky : 6</t>
  </si>
  <si>
    <t>11202    OA0</t>
  </si>
  <si>
    <t>KÁCENÍ STROMŮ D KMENE DO 0,9M S ODSTRAN PAŘEZŮ</t>
  </si>
  <si>
    <t>- dopravu a uložení pařezů, případně další práce s nimi dle pokynů zadávací dokumentace</t>
  </si>
  <si>
    <t>- přesný výps je obsažen v zadávací dokumentaci stavby</t>
  </si>
  <si>
    <t>Průměr kmene 500mm až 900 městské pozemky : 23</t>
  </si>
  <si>
    <t>Vsakovací jímka záspy ŠD fr. 32/63 : 2*0,75*1*3*1,02</t>
  </si>
  <si>
    <t>Pláň : (476,6)*1,05</t>
  </si>
  <si>
    <t>Úprava kolem zpevněných ploch travní semeno 0,03kg/m2 : 115,5*1,05</t>
  </si>
  <si>
    <t>(476,6)*0,3*1,05</t>
  </si>
  <si>
    <t>Vsakovací jímka 2/0,75/1 : 2*0,75*1*3*1,02</t>
  </si>
  <si>
    <t>Rozprostření ornice nebo lesní půdy : (476,6*0,3*1,05)/0,1</t>
  </si>
  <si>
    <t>trativod : 80*1,02*1,8</t>
  </si>
  <si>
    <t>Vsakovací jímka 2/0,75/1 : 2*((2*,07)+(2*1)+(0,75*1))*1,02*3</t>
  </si>
  <si>
    <t>trativod rýha 400/400 mm DN 100 mm : 80*1,02</t>
  </si>
  <si>
    <t>56332    OA0</t>
  </si>
  <si>
    <t>VOZOVKOVÉ VRSTVY ZE ŠTĚRKODRTI TL DO 100MM</t>
  </si>
  <si>
    <t>Štěrkodrť fr. 0/32 tl. 100 mm : (400+45,7)*1,05</t>
  </si>
  <si>
    <t>Štěrkodrť fr. 0/63 tl. 150 mm : (476,6)*1,05</t>
  </si>
  <si>
    <t>582612   OA0</t>
  </si>
  <si>
    <t>KRYTY Z BET DLAŽ SE ZÁMKEM ŠEDÝCH TL 80MM DO LOŽE Z KAM</t>
  </si>
  <si>
    <t>Dlažba betonová přírodní šedá 200/200/80 místa pro osoby se níženou schopností pohybu : 45,7*1,05</t>
  </si>
  <si>
    <t>582615   OA0_PV1</t>
  </si>
  <si>
    <t>KRYTY Z BET DLAŽ SE ZÁMKEM DRENÁŽNí TL 80MM DO LOŽE Z KAM</t>
  </si>
  <si>
    <t>Drenážní dlažba 200/200/80 : 400*1,05</t>
  </si>
  <si>
    <t>IP 12 : 2</t>
  </si>
  <si>
    <t>V10b : 0,125*110</t>
  </si>
  <si>
    <t>V10f : 0,125*2*5</t>
  </si>
  <si>
    <t>Silniční obruba snížená 150/150/1000 : 75,5*1,05</t>
  </si>
  <si>
    <t>Silniční obruba 150/250/1000 : 115,5*1,05</t>
  </si>
  <si>
    <t>Silniční obruba přechodová levá 150/150-250/1000 : 3</t>
  </si>
  <si>
    <t>Silniční obruba přechodová pravá 150/150-250/1000 : 3</t>
  </si>
  <si>
    <t>napojení na stávající komunikace : 75,5*1,02</t>
  </si>
  <si>
    <t>Pláň : (203,5+5)*1,05</t>
  </si>
  <si>
    <t>Osetí travním semenem zapravení kolem obrub v množství 0,03kg/m2 : 114*1,05*1</t>
  </si>
  <si>
    <t>Ornice nebo lesní půda v tl. 300 mm : (203,5+5)*1,05*0,3</t>
  </si>
  <si>
    <t>hloubení jam na základové patky : 0,3*0,3*0,5*8*1,05</t>
  </si>
  <si>
    <t>Ornice nebo lesní půda v tl. 300 mm : ((203,5+5)*1,05*0,3)/0,1</t>
  </si>
  <si>
    <t>dodání hydraulického pojiva dle IG průzkumu</t>
  </si>
  <si>
    <t>položka zahrnuje zafrézování předepsaného množství hydraulického pojiva do podloží do hloubky do 0,5m, zhutnění</t>
  </si>
  <si>
    <t>Stabilizace v tl. 0,5m hydraulickým pojivem 2% : (203,5+5)*1,05</t>
  </si>
  <si>
    <t>272314   OA0</t>
  </si>
  <si>
    <t>ZÁKLADY Z PROST BETONU DO C25/30 (B30)</t>
  </si>
  <si>
    <t>- úpravy pro osazení zařízení ochrany konstrukce proti vlivu bludných proudů,</t>
  </si>
  <si>
    <t>Základové patky : 0,3*0,3*0,5*8*1,05</t>
  </si>
  <si>
    <t>381193OA0_PV_1</t>
  </si>
  <si>
    <t>Objekt sklad pro biatlon</t>
  </si>
  <si>
    <t>položka zahrnuje dodávku a osazení předepsaného objektu dle zadávací dokumentace</t>
  </si>
  <si>
    <t>nezahrnuje přípravu podloží ani zemní práce</t>
  </si>
  <si>
    <t>Štěrkodrť ŠD fr. 0/32 tl. 100 mm : 181,5*1,05</t>
  </si>
  <si>
    <t>Štěrkodrť ŠD fr. 0/63 tl. 150 mm : (203,5+5)*1,05</t>
  </si>
  <si>
    <t>Mezi ACP 16+ a ŠD fr. 0/32 mm : 181,5*1,05</t>
  </si>
  <si>
    <t>ACO 11+ tl. 40 mm : 181,5*1,05</t>
  </si>
  <si>
    <t>574E46OA0</t>
  </si>
  <si>
    <t>ASFALTOVÝ BETON PRO PODKLADNÍ VRSTVY ACP 16+, 16S TL. 50MM</t>
  </si>
  <si>
    <t>ACP 16+ tl. 50 mm : 181,5*1,05</t>
  </si>
  <si>
    <t>582611   OA0</t>
  </si>
  <si>
    <t>KRYTY Z BET DLAŽ SE ZÁMKEM ŠEDÝCH TL 60MM DO LOŽE Z KAM</t>
  </si>
  <si>
    <t>Dlažba 200/200/60 přírodní šedá : 5</t>
  </si>
  <si>
    <t>Spojení ACO 11+ s ACP 16+ : 181,5*1,05</t>
  </si>
  <si>
    <t>Chodníkové obruby 250/80/1000 : 114*1,05</t>
  </si>
  <si>
    <t>93723OA0</t>
  </si>
  <si>
    <t>MOBILIÁŘ - KOŠE NA ODPADKY Z BETONOVÝCH DÍLCŮ</t>
  </si>
  <si>
    <t>- montáž, osazení a dodávku kompletního zařízení, předepsaného zadávací dokumentací</t>
  </si>
  <si>
    <t>- mimostavništní a vnitrostaveništní dopravu</t>
  </si>
  <si>
    <t>- nezbytné zemní práce a základové konstrukce</t>
  </si>
  <si>
    <t>- předepsanou povrchovou úpravu (nátěry a pod.)</t>
  </si>
  <si>
    <t>Pozn.: materiál uvedený v textu představuje rozhodující podíl ve výrobku</t>
  </si>
  <si>
    <t>93754OA0</t>
  </si>
  <si>
    <t>MOBILIÁŘ - KOVOVÉ STOJANY NA KOLA</t>
  </si>
  <si>
    <t>Ocelový stojan na kola žárově zinkovaný pro 8 kol : 2</t>
  </si>
  <si>
    <t>02990OA0_PV_2</t>
  </si>
  <si>
    <t>OSTATNÍ POŽADAVKY - INFORMAČNÍ TABULE - DŘEVĚNÁ</t>
  </si>
  <si>
    <t>KPL</t>
  </si>
  <si>
    <t>- dodání a osazení informačních tabulí v předepsaném provedení a množství s obsahem předepsaným zadavatelem</t>
  </si>
  <si>
    <t>- veškeré nosné a upevňovací konstrukce</t>
  </si>
  <si>
    <t>- základové konstrukce včetně nutných zemních prací</t>
  </si>
  <si>
    <t>- případně nutné opravy poškozených čátí během platnosti</t>
  </si>
  <si>
    <t>- rozsah dle zadávací dokumentace</t>
  </si>
  <si>
    <t>- zastřešení svislé informační plochy</t>
  </si>
  <si>
    <t>93767OA0_PV_1</t>
  </si>
  <si>
    <t>MOBILIÁŘ - PŘÍSTŘEŠKY PRO ODPOČÍVKY</t>
  </si>
  <si>
    <t>043103000</t>
  </si>
  <si>
    <t>Zajištění dokladu o předání pozemků dočasně dotčených stavbou vlastníkům s˙vyjádřením vlastníků, pozemků, že souhlasí se stavem, v jakém jsou pozemky předávány; Zkoušky bez rozlišení</t>
  </si>
  <si>
    <t>soubor</t>
  </si>
  <si>
    <t>R-položka</t>
  </si>
  <si>
    <t>POL12_0</t>
  </si>
  <si>
    <t>045002000</t>
  </si>
  <si>
    <t>Kompletační a koordinační činnost</t>
  </si>
  <si>
    <t>049203000</t>
  </si>
  <si>
    <t>Náklady stanovené zvláštními předpisy</t>
  </si>
  <si>
    <t>091504000</t>
  </si>
  <si>
    <t>12911    OA0</t>
  </si>
  <si>
    <t>ČIŠTĚNÍ VOZOVEK OD NÁNOSU</t>
  </si>
  <si>
    <t>- očištění vozovky od nánosu</t>
  </si>
  <si>
    <t>- zajištění zvlhčování komunikací proti zvýšení prašnosti</t>
  </si>
  <si>
    <t>Očištění stávajících komunikací : 6*100*90</t>
  </si>
  <si>
    <t>Zajištění bezprašnosti : 6*100*90</t>
  </si>
  <si>
    <t>02510    OA0</t>
  </si>
  <si>
    <t>ZKOUŠENÍ MATERIÁLŮ ZKUŠEBNOU ZHOTOVITELE</t>
  </si>
  <si>
    <t>kompl</t>
  </si>
  <si>
    <t>zahrnuje veškeré náklady spojené s objednatelem požadovanými zkouškami. Zkoušky v předepsaném počtu dle platných ČSN, EN, TP a TKP na jednotlivé pracovní úkony.</t>
  </si>
  <si>
    <t>02610    OA0</t>
  </si>
  <si>
    <t>ZKOUŠENÍ KONSTRUKCÍ A PRACÍ ZKUŠEBNOU ZHOTOVITELE</t>
  </si>
  <si>
    <t>02710    OA0</t>
  </si>
  <si>
    <t>POMOC PRÁCE ZŘÍZ NEBO ZAJIŠŤ OBJÍŽĎKY A PŘÍSTUP CESTY</t>
  </si>
  <si>
    <t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 Zajištění uvedení využitého pozemku pro příjezd na stavbu do původního stavu</t>
  </si>
  <si>
    <t>02730    OA0</t>
  </si>
  <si>
    <t>POMOC PRÁCE ZŘÍZ NEBO ZAJIŠŤ OCHRANU INŽENÝRSKÝCH SÍTÍ</t>
  </si>
  <si>
    <t>zahrnuje veškeré náklady spojené s objednatelem požadovanými zařízeními. Ochrana stávajících sítí technické infrastruktury na staveništi a zajištění stability</t>
  </si>
  <si>
    <t>podpěrných bodů během výstavby.</t>
  </si>
  <si>
    <t>02911    OA0</t>
  </si>
  <si>
    <t>OSTATNÍ POŽADAVKY - GEODETICKÉ ZAMĚŘENÍ</t>
  </si>
  <si>
    <t>zahrnuje veškeré náklady spojené s objednatelem požadovanými pracemi. Vytyčení inženýrských sítí.. Vytyčení sítí po realizaci. Vytyčení stožárů</t>
  </si>
  <si>
    <t>02940    OA0</t>
  </si>
  <si>
    <t>OSTATNÍ POŽADAVKY - VYPRACOVÁNÍ DOKUMENTACE</t>
  </si>
  <si>
    <t>zahrnuje veškeré náklady spojené s objednatelem požadovanými pracemi. Dokumentace skutečného provedení stavby s obsahem dle platné legislativy.</t>
  </si>
  <si>
    <t>02944    OA0</t>
  </si>
  <si>
    <t>OSTAT POŽADAVKY - DOKUMENTACE SKUTEČ PROVEDENÍ V DIGIT FORMĚ</t>
  </si>
  <si>
    <t>02946OA0</t>
  </si>
  <si>
    <t>OSTAT POŽADAVKY - FOTODOKUMENTACE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</si>
  <si>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</si>
  <si>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</si>
  <si>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- paportizace stávajícího stavu před zahájením stavby, včetně okolních objektů</t>
  </si>
  <si>
    <t>- pasportizace dokončené stavby</t>
  </si>
  <si>
    <t>02945OA0</t>
  </si>
  <si>
    <t>OSTAT POŽADAVKY - GEOMETRICKÝ PLÁN</t>
  </si>
  <si>
    <t>- přípravu podkladů, vyhotovení žádosti pro vklad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</si>
  <si>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</si>
  <si>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</si>
  <si>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</si>
  <si>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</si>
  <si>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03100OA0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</si>
  <si>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</si>
  <si>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</si>
  <si>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    OA0</t>
  </si>
  <si>
    <t>POMOC PRÁCE ZAJIŠŤ NEBO ZŘÍZ REGULACI A OCHRANU DOPRAVY</t>
  </si>
  <si>
    <t>zahrnuje objednatelem povolené náklady na požadovaná zařízení zhotovitele. Veškeré ohraničení staveniště zábranami proti vstupu a vjezdu třetích osob včetně označení upozorňující na omezení vstupu nebo vjezdu.</t>
  </si>
  <si>
    <t>029111OA0</t>
  </si>
  <si>
    <t>OSTATNÍ POŽADAVKY - GEODETICKÉ ZAMĚŘENÍ - DÉLKOVÉ</t>
  </si>
  <si>
    <t xml:space="preserve">km    </t>
  </si>
  <si>
    <t>zahrnuje veškeré náklady spojené s objednatelem požadovanými pracemi. Prostorové vytyčení stavby, včetně průběžného doměřování. Zaměření hranic okolních pozemků.</t>
  </si>
  <si>
    <t>005211080R</t>
  </si>
  <si>
    <t xml:space="preserve">Bezpečnostní a hygienická opatření na staveništi </t>
  </si>
  <si>
    <t>Soubor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</si>
  <si>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</si>
  <si>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</si>
  <si>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</si>
  <si>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</si>
  <si>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</si>
  <si>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- vodorovná a svislá doprava, přemístění, přeložení, manipulace</t>
  </si>
  <si>
    <t>Náklady související s publikační činností (desky s pokyny pro informační tabule - obsahovou náplň pokynů dodá objednatel)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</si>
</sst>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sheetProtection algorithmName="SHA-512" hashValue="Vt8B6dzbxzyogL3BE5GqK8PCMPBdW5LD5QGuja5EdbMwNbjUVSeJooF9CGT+I/R62QfHa02+cORVfgIBqJx7DQ==" saltValue="/Y0g9LG6Nwk8OawrnGFzg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1" zoomScaleNormal="100" zoomScaleSheetLayoutView="75" workbookViewId="0">
      <selection activeCell="D35" sqref="D35:E3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6" t="s">
        <v>41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6" t="s">
        <v>22</v>
      </c>
      <c r="C2" s="77"/>
      <c r="D2" s="78" t="s">
        <v>43</v>
      </c>
      <c r="E2" s="195" t="s">
        <v>44</v>
      </c>
      <c r="F2" s="196"/>
      <c r="G2" s="196"/>
      <c r="H2" s="196"/>
      <c r="I2" s="196"/>
      <c r="J2" s="197"/>
      <c r="O2" s="1"/>
    </row>
    <row r="3" spans="1:15" ht="27" hidden="1" customHeight="1" x14ac:dyDescent="0.2">
      <c r="A3" s="2"/>
      <c r="B3" s="79"/>
      <c r="C3" s="77"/>
      <c r="D3" s="80"/>
      <c r="E3" s="198"/>
      <c r="F3" s="199"/>
      <c r="G3" s="199"/>
      <c r="H3" s="199"/>
      <c r="I3" s="199"/>
      <c r="J3" s="200"/>
    </row>
    <row r="4" spans="1:15" ht="23.25" customHeight="1" x14ac:dyDescent="0.2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42</v>
      </c>
      <c r="D5" s="212"/>
      <c r="E5" s="213"/>
      <c r="F5" s="213"/>
      <c r="G5" s="21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2"/>
      <c r="E11" s="202"/>
      <c r="F11" s="202"/>
      <c r="G11" s="20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1"/>
      <c r="F15" s="201"/>
      <c r="G15" s="203"/>
      <c r="H15" s="203"/>
      <c r="I15" s="203" t="s">
        <v>29</v>
      </c>
      <c r="J15" s="20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2"/>
      <c r="F16" s="193"/>
      <c r="G16" s="192"/>
      <c r="H16" s="193"/>
      <c r="I16" s="192">
        <f>SUMIF(F54:F63,A16,I54:I63)+SUMIF(F54:F63,"PSU",I54:I63)</f>
        <v>0</v>
      </c>
      <c r="J16" s="19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2"/>
      <c r="F17" s="193"/>
      <c r="G17" s="192"/>
      <c r="H17" s="193"/>
      <c r="I17" s="192">
        <f>SUMIF(F54:F63,A17,I54:I63)</f>
        <v>0</v>
      </c>
      <c r="J17" s="19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2"/>
      <c r="F18" s="193"/>
      <c r="G18" s="192"/>
      <c r="H18" s="193"/>
      <c r="I18" s="192">
        <f>SUMIF(F54:F63,A18,I54:I63)</f>
        <v>0</v>
      </c>
      <c r="J18" s="194"/>
    </row>
    <row r="19" spans="1:10" ht="23.25" customHeight="1" x14ac:dyDescent="0.2">
      <c r="A19" s="138" t="s">
        <v>82</v>
      </c>
      <c r="B19" s="38" t="s">
        <v>27</v>
      </c>
      <c r="C19" s="62"/>
      <c r="D19" s="63"/>
      <c r="E19" s="192"/>
      <c r="F19" s="193"/>
      <c r="G19" s="192"/>
      <c r="H19" s="193"/>
      <c r="I19" s="192">
        <f>SUMIF(F54:F63,A19,I54:I63)</f>
        <v>0</v>
      </c>
      <c r="J19" s="194"/>
    </row>
    <row r="20" spans="1:10" ht="23.25" customHeight="1" x14ac:dyDescent="0.2">
      <c r="A20" s="138" t="s">
        <v>81</v>
      </c>
      <c r="B20" s="38" t="s">
        <v>28</v>
      </c>
      <c r="C20" s="62"/>
      <c r="D20" s="63"/>
      <c r="E20" s="192"/>
      <c r="F20" s="193"/>
      <c r="G20" s="192"/>
      <c r="H20" s="193"/>
      <c r="I20" s="192">
        <f>SUMIF(F54:F63,A20,I54:I63)</f>
        <v>0</v>
      </c>
      <c r="J20" s="19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9">
        <f>A25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1">
        <f>CenaCelkem-(ZakladDPHSni+DPHSni+ZakladDPHZakl+DPHZakl)</f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25">
        <f>ZakladDPHSniVypocet+ZakladDPHZaklVypocet</f>
        <v>0</v>
      </c>
      <c r="H28" s="225"/>
      <c r="I28" s="22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4">
        <f>A27</f>
        <v>0</v>
      </c>
      <c r="H29" s="224"/>
      <c r="I29" s="224"/>
      <c r="J29" s="11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30"/>
      <c r="D39" s="230"/>
      <c r="E39" s="230"/>
      <c r="F39" s="99">
        <f>'SO 101 01 Pol'!AE367+'SO 101 02 Pol'!AE54+'SO 101 03 Pol'!AE169+'SO 101 04 Pol'!AE186+'SO 101 05 Pol'!AE79</f>
        <v>0</v>
      </c>
      <c r="G39" s="100">
        <f>'SO 101 01 Pol'!AF367+'SO 101 02 Pol'!AF54+'SO 101 03 Pol'!AF169+'SO 101 04 Pol'!AF186+'SO 101 05 Pol'!AF79</f>
        <v>0</v>
      </c>
      <c r="H39" s="101">
        <f t="shared" ref="H39:H46" si="1">(F39*SazbaDPH1/100)+(G39*SazbaDPH2/100)</f>
        <v>0</v>
      </c>
      <c r="I39" s="101">
        <f t="shared" ref="I39:I46" si="2">F39+G39+H39</f>
        <v>0</v>
      </c>
      <c r="J39" s="102" t="str">
        <f t="shared" ref="J39:J46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31" t="s">
        <v>46</v>
      </c>
      <c r="D40" s="231"/>
      <c r="E40" s="231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47</v>
      </c>
      <c r="C41" s="231" t="s">
        <v>48</v>
      </c>
      <c r="D41" s="231"/>
      <c r="E41" s="231"/>
      <c r="F41" s="104">
        <f>'SO 101 01 Pol'!AE367+'SO 101 02 Pol'!AE54+'SO 101 03 Pol'!AE169+'SO 101 04 Pol'!AE186+'SO 101 05 Pol'!AE79</f>
        <v>0</v>
      </c>
      <c r="G41" s="105">
        <f>'SO 101 01 Pol'!AF367+'SO 101 02 Pol'!AF54+'SO 101 03 Pol'!AF169+'SO 101 04 Pol'!AF186+'SO 101 05 Pol'!AF79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49</v>
      </c>
      <c r="C42" s="230" t="s">
        <v>50</v>
      </c>
      <c r="D42" s="230"/>
      <c r="E42" s="230"/>
      <c r="F42" s="108">
        <f>'SO 101 01 Pol'!AE367</f>
        <v>0</v>
      </c>
      <c r="G42" s="101">
        <f>'SO 101 01 Pol'!AF367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51</v>
      </c>
      <c r="C43" s="230" t="s">
        <v>52</v>
      </c>
      <c r="D43" s="230"/>
      <c r="E43" s="230"/>
      <c r="F43" s="108">
        <f>'SO 101 02 Pol'!AE54</f>
        <v>0</v>
      </c>
      <c r="G43" s="101">
        <f>'SO 101 02 Pol'!AF54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53</v>
      </c>
      <c r="C44" s="230" t="s">
        <v>54</v>
      </c>
      <c r="D44" s="230"/>
      <c r="E44" s="230"/>
      <c r="F44" s="108">
        <f>'SO 101 03 Pol'!AE169</f>
        <v>0</v>
      </c>
      <c r="G44" s="101">
        <f>'SO 101 03 Pol'!AF169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55</v>
      </c>
      <c r="C45" s="230" t="s">
        <v>56</v>
      </c>
      <c r="D45" s="230"/>
      <c r="E45" s="230"/>
      <c r="F45" s="108">
        <f>'SO 101 04 Pol'!AE186</f>
        <v>0</v>
      </c>
      <c r="G45" s="101">
        <f>'SO 101 04 Pol'!AF186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57</v>
      </c>
      <c r="C46" s="230" t="s">
        <v>58</v>
      </c>
      <c r="D46" s="230"/>
      <c r="E46" s="230"/>
      <c r="F46" s="108">
        <f>'SO 101 05 Pol'!AE79</f>
        <v>0</v>
      </c>
      <c r="G46" s="101">
        <f>'SO 101 05 Pol'!AF79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/>
      <c r="B47" s="232" t="s">
        <v>59</v>
      </c>
      <c r="C47" s="233"/>
      <c r="D47" s="233"/>
      <c r="E47" s="234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75" x14ac:dyDescent="0.25">
      <c r="B51" s="120" t="s">
        <v>61</v>
      </c>
    </row>
    <row r="53" spans="1:10" ht="25.5" customHeight="1" x14ac:dyDescent="0.2">
      <c r="A53" s="122"/>
      <c r="B53" s="125" t="s">
        <v>17</v>
      </c>
      <c r="C53" s="125" t="s">
        <v>5</v>
      </c>
      <c r="D53" s="126"/>
      <c r="E53" s="126"/>
      <c r="F53" s="127" t="s">
        <v>62</v>
      </c>
      <c r="G53" s="127"/>
      <c r="H53" s="127"/>
      <c r="I53" s="127" t="s">
        <v>29</v>
      </c>
      <c r="J53" s="127" t="s">
        <v>0</v>
      </c>
    </row>
    <row r="54" spans="1:10" ht="36.75" customHeight="1" x14ac:dyDescent="0.2">
      <c r="A54" s="123"/>
      <c r="B54" s="128" t="s">
        <v>63</v>
      </c>
      <c r="C54" s="235" t="s">
        <v>64</v>
      </c>
      <c r="D54" s="236"/>
      <c r="E54" s="236"/>
      <c r="F54" s="134" t="s">
        <v>24</v>
      </c>
      <c r="G54" s="135"/>
      <c r="H54" s="135"/>
      <c r="I54" s="135">
        <f>'SO 101 05 Pol'!G8</f>
        <v>0</v>
      </c>
      <c r="J54" s="132" t="str">
        <f>IF(I64=0,"",I54/I64*100)</f>
        <v/>
      </c>
    </row>
    <row r="55" spans="1:10" ht="36.75" customHeight="1" x14ac:dyDescent="0.2">
      <c r="A55" s="123"/>
      <c r="B55" s="128" t="s">
        <v>65</v>
      </c>
      <c r="C55" s="235" t="s">
        <v>66</v>
      </c>
      <c r="D55" s="236"/>
      <c r="E55" s="236"/>
      <c r="F55" s="134" t="s">
        <v>24</v>
      </c>
      <c r="G55" s="135"/>
      <c r="H55" s="135"/>
      <c r="I55" s="135">
        <f>'SO 101 01 Pol'!G8+'SO 101 02 Pol'!G8+'SO 101 03 Pol'!G8+'SO 101 04 Pol'!G8+'SO 101 05 Pol'!G17</f>
        <v>0</v>
      </c>
      <c r="J55" s="132" t="str">
        <f>IF(I64=0,"",I55/I64*100)</f>
        <v/>
      </c>
    </row>
    <row r="56" spans="1:10" ht="36.75" customHeight="1" x14ac:dyDescent="0.2">
      <c r="A56" s="123"/>
      <c r="B56" s="128" t="s">
        <v>67</v>
      </c>
      <c r="C56" s="235" t="s">
        <v>68</v>
      </c>
      <c r="D56" s="236"/>
      <c r="E56" s="236"/>
      <c r="F56" s="134" t="s">
        <v>24</v>
      </c>
      <c r="G56" s="135"/>
      <c r="H56" s="135"/>
      <c r="I56" s="135">
        <f>'SO 101 01 Pol'!G200+'SO 101 03 Pol'!G68+'SO 101 04 Pol'!G51</f>
        <v>0</v>
      </c>
      <c r="J56" s="132" t="str">
        <f>IF(I64=0,"",I56/I64*100)</f>
        <v/>
      </c>
    </row>
    <row r="57" spans="1:10" ht="36.75" customHeight="1" x14ac:dyDescent="0.2">
      <c r="A57" s="123"/>
      <c r="B57" s="128" t="s">
        <v>69</v>
      </c>
      <c r="C57" s="235" t="s">
        <v>70</v>
      </c>
      <c r="D57" s="236"/>
      <c r="E57" s="236"/>
      <c r="F57" s="134" t="s">
        <v>24</v>
      </c>
      <c r="G57" s="135"/>
      <c r="H57" s="135"/>
      <c r="I57" s="135">
        <f>'SO 101 04 Pol'!G78</f>
        <v>0</v>
      </c>
      <c r="J57" s="132" t="str">
        <f>IF(I64=0,"",I57/I64*100)</f>
        <v/>
      </c>
    </row>
    <row r="58" spans="1:10" ht="36.75" customHeight="1" x14ac:dyDescent="0.2">
      <c r="A58" s="123"/>
      <c r="B58" s="128" t="s">
        <v>71</v>
      </c>
      <c r="C58" s="235" t="s">
        <v>72</v>
      </c>
      <c r="D58" s="236"/>
      <c r="E58" s="236"/>
      <c r="F58" s="134" t="s">
        <v>24</v>
      </c>
      <c r="G58" s="135"/>
      <c r="H58" s="135"/>
      <c r="I58" s="135">
        <f>'SO 101 01 Pol'!G234</f>
        <v>0</v>
      </c>
      <c r="J58" s="132" t="str">
        <f>IF(I64=0,"",I58/I64*100)</f>
        <v/>
      </c>
    </row>
    <row r="59" spans="1:10" ht="36.75" customHeight="1" x14ac:dyDescent="0.2">
      <c r="A59" s="123"/>
      <c r="B59" s="128" t="s">
        <v>73</v>
      </c>
      <c r="C59" s="235" t="s">
        <v>74</v>
      </c>
      <c r="D59" s="236"/>
      <c r="E59" s="236"/>
      <c r="F59" s="134" t="s">
        <v>24</v>
      </c>
      <c r="G59" s="135"/>
      <c r="H59" s="135"/>
      <c r="I59" s="135">
        <f>'SO 101 01 Pol'!G255+'SO 101 03 Pol'!G96+'SO 101 04 Pol'!G83</f>
        <v>0</v>
      </c>
      <c r="J59" s="132" t="str">
        <f>IF(I64=0,"",I59/I64*100)</f>
        <v/>
      </c>
    </row>
    <row r="60" spans="1:10" ht="36.75" customHeight="1" x14ac:dyDescent="0.2">
      <c r="A60" s="123"/>
      <c r="B60" s="128" t="s">
        <v>75</v>
      </c>
      <c r="C60" s="235" t="s">
        <v>76</v>
      </c>
      <c r="D60" s="236"/>
      <c r="E60" s="236"/>
      <c r="F60" s="134" t="s">
        <v>24</v>
      </c>
      <c r="G60" s="135"/>
      <c r="H60" s="135"/>
      <c r="I60" s="135">
        <f>'SO 101 01 Pol'!G314</f>
        <v>0</v>
      </c>
      <c r="J60" s="132" t="str">
        <f>IF(I64=0,"",I60/I64*100)</f>
        <v/>
      </c>
    </row>
    <row r="61" spans="1:10" ht="36.75" customHeight="1" x14ac:dyDescent="0.2">
      <c r="A61" s="123"/>
      <c r="B61" s="128" t="s">
        <v>77</v>
      </c>
      <c r="C61" s="235" t="s">
        <v>78</v>
      </c>
      <c r="D61" s="236"/>
      <c r="E61" s="236"/>
      <c r="F61" s="134" t="s">
        <v>24</v>
      </c>
      <c r="G61" s="135"/>
      <c r="H61" s="135"/>
      <c r="I61" s="135">
        <f>'SO 101 01 Pol'!G333+'SO 101 03 Pol'!G131+'SO 101 04 Pol'!G142</f>
        <v>0</v>
      </c>
      <c r="J61" s="132" t="str">
        <f>IF(I64=0,"",I61/I64*100)</f>
        <v/>
      </c>
    </row>
    <row r="62" spans="1:10" ht="36.75" customHeight="1" x14ac:dyDescent="0.2">
      <c r="A62" s="123"/>
      <c r="B62" s="128" t="s">
        <v>79</v>
      </c>
      <c r="C62" s="235" t="s">
        <v>80</v>
      </c>
      <c r="D62" s="236"/>
      <c r="E62" s="236"/>
      <c r="F62" s="134" t="s">
        <v>24</v>
      </c>
      <c r="G62" s="135"/>
      <c r="H62" s="135"/>
      <c r="I62" s="135">
        <f>'SO 101 04 Pol'!G149</f>
        <v>0</v>
      </c>
      <c r="J62" s="132" t="str">
        <f>IF(I64=0,"",I62/I64*100)</f>
        <v/>
      </c>
    </row>
    <row r="63" spans="1:10" ht="36.75" customHeight="1" x14ac:dyDescent="0.2">
      <c r="A63" s="123"/>
      <c r="B63" s="128" t="s">
        <v>81</v>
      </c>
      <c r="C63" s="235" t="s">
        <v>28</v>
      </c>
      <c r="D63" s="236"/>
      <c r="E63" s="236"/>
      <c r="F63" s="134" t="s">
        <v>81</v>
      </c>
      <c r="G63" s="135"/>
      <c r="H63" s="135"/>
      <c r="I63" s="135">
        <f>'SO 101 05 Pol'!G25</f>
        <v>0</v>
      </c>
      <c r="J63" s="132" t="str">
        <f>IF(I64=0,"",I63/I64*100)</f>
        <v/>
      </c>
    </row>
    <row r="64" spans="1:10" ht="25.5" customHeight="1" x14ac:dyDescent="0.2">
      <c r="A64" s="124"/>
      <c r="B64" s="129" t="s">
        <v>1</v>
      </c>
      <c r="C64" s="130"/>
      <c r="D64" s="131"/>
      <c r="E64" s="131"/>
      <c r="F64" s="136"/>
      <c r="G64" s="137"/>
      <c r="H64" s="137"/>
      <c r="I64" s="137">
        <f>SUM(I54:I63)</f>
        <v>0</v>
      </c>
      <c r="J64" s="133">
        <f>SUM(J54:J63)</f>
        <v>0</v>
      </c>
    </row>
    <row r="65" spans="6:10" x14ac:dyDescent="0.2">
      <c r="F65" s="86"/>
      <c r="G65" s="86"/>
      <c r="H65" s="86"/>
      <c r="I65" s="86"/>
      <c r="J65" s="87"/>
    </row>
    <row r="66" spans="6:10" x14ac:dyDescent="0.2">
      <c r="F66" s="86"/>
      <c r="G66" s="86"/>
      <c r="H66" s="86"/>
      <c r="I66" s="86"/>
      <c r="J66" s="87"/>
    </row>
    <row r="67" spans="6:10" x14ac:dyDescent="0.2">
      <c r="F67" s="86"/>
      <c r="G67" s="86"/>
      <c r="H67" s="86"/>
      <c r="I67" s="86"/>
      <c r="J67" s="87"/>
    </row>
  </sheetData>
  <sheetProtection password="E05D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9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sheetProtection algorithmName="SHA-512" hashValue="+JkQ9nhE6BkIY4+WTSdQLXHV3qOdmzGLNFXvdbzkU4y1qQbPJki2pC+ayxILuPfpzMoej++Cgis8zWClWqK04w==" saltValue="6/8z1AXBya5KFFVNlM1E+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7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83</v>
      </c>
      <c r="B1" s="241"/>
      <c r="C1" s="241"/>
      <c r="D1" s="241"/>
      <c r="E1" s="241"/>
      <c r="F1" s="241"/>
      <c r="G1" s="241"/>
      <c r="AG1" t="s">
        <v>84</v>
      </c>
    </row>
    <row r="2" spans="1:60" ht="25.15" customHeight="1" x14ac:dyDescent="0.2">
      <c r="A2" s="139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85</v>
      </c>
    </row>
    <row r="3" spans="1:60" ht="25.15" customHeight="1" x14ac:dyDescent="0.2">
      <c r="A3" s="139" t="s">
        <v>8</v>
      </c>
      <c r="B3" s="49" t="s">
        <v>47</v>
      </c>
      <c r="C3" s="242" t="s">
        <v>48</v>
      </c>
      <c r="D3" s="243"/>
      <c r="E3" s="243"/>
      <c r="F3" s="243"/>
      <c r="G3" s="244"/>
      <c r="AC3" s="121" t="s">
        <v>85</v>
      </c>
      <c r="AG3" t="s">
        <v>86</v>
      </c>
    </row>
    <row r="4" spans="1:60" ht="25.15" customHeight="1" x14ac:dyDescent="0.2">
      <c r="A4" s="140" t="s">
        <v>9</v>
      </c>
      <c r="B4" s="141" t="s">
        <v>49</v>
      </c>
      <c r="C4" s="245" t="s">
        <v>50</v>
      </c>
      <c r="D4" s="246"/>
      <c r="E4" s="246"/>
      <c r="F4" s="246"/>
      <c r="G4" s="247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109</v>
      </c>
      <c r="B8" s="164" t="s">
        <v>65</v>
      </c>
      <c r="C8" s="178" t="s">
        <v>66</v>
      </c>
      <c r="D8" s="165"/>
      <c r="E8" s="166"/>
      <c r="F8" s="167"/>
      <c r="G8" s="167">
        <f>SUMIF(AG9:AG199,"&lt;&gt;NOR",G9:G199)</f>
        <v>0</v>
      </c>
      <c r="H8" s="167"/>
      <c r="I8" s="167">
        <f>SUM(I9:I199)</f>
        <v>0</v>
      </c>
      <c r="J8" s="167"/>
      <c r="K8" s="167">
        <f>SUM(K9:K199)</f>
        <v>0</v>
      </c>
      <c r="L8" s="167"/>
      <c r="M8" s="167">
        <f>SUM(M9:M199)</f>
        <v>0</v>
      </c>
      <c r="N8" s="167"/>
      <c r="O8" s="167">
        <f>SUM(O9:O199)</f>
        <v>402.9</v>
      </c>
      <c r="P8" s="167"/>
      <c r="Q8" s="167">
        <f>SUM(Q9:Q199)</f>
        <v>0</v>
      </c>
      <c r="R8" s="167"/>
      <c r="S8" s="167"/>
      <c r="T8" s="168"/>
      <c r="U8" s="162"/>
      <c r="V8" s="162">
        <f>SUM(V9:V199)</f>
        <v>57.9</v>
      </c>
      <c r="W8" s="162"/>
      <c r="X8" s="162"/>
      <c r="AG8" t="s">
        <v>110</v>
      </c>
    </row>
    <row r="9" spans="1:60" outlineLevel="1" x14ac:dyDescent="0.2">
      <c r="A9" s="169">
        <v>1</v>
      </c>
      <c r="B9" s="170" t="s">
        <v>111</v>
      </c>
      <c r="C9" s="179" t="s">
        <v>112</v>
      </c>
      <c r="D9" s="171" t="s">
        <v>113</v>
      </c>
      <c r="E9" s="172">
        <v>50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114</v>
      </c>
      <c r="T9" s="175" t="s">
        <v>115</v>
      </c>
      <c r="U9" s="156">
        <v>0</v>
      </c>
      <c r="V9" s="156">
        <f>ROUND(E9*U9,2)</f>
        <v>0</v>
      </c>
      <c r="W9" s="156"/>
      <c r="X9" s="156" t="s">
        <v>116</v>
      </c>
      <c r="Y9" s="147"/>
      <c r="Z9" s="147"/>
      <c r="AA9" s="147"/>
      <c r="AB9" s="147"/>
      <c r="AC9" s="147"/>
      <c r="AD9" s="147"/>
      <c r="AE9" s="147"/>
      <c r="AF9" s="147"/>
      <c r="AG9" s="147" t="s">
        <v>117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8" t="s">
        <v>118</v>
      </c>
      <c r="D10" s="249"/>
      <c r="E10" s="249"/>
      <c r="F10" s="249"/>
      <c r="G10" s="24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0" t="s">
        <v>120</v>
      </c>
      <c r="D11" s="160"/>
      <c r="E11" s="161">
        <v>50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0"/>
      <c r="D12" s="251"/>
      <c r="E12" s="251"/>
      <c r="F12" s="251"/>
      <c r="G12" s="25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2</v>
      </c>
      <c r="B13" s="170" t="s">
        <v>123</v>
      </c>
      <c r="C13" s="179" t="s">
        <v>124</v>
      </c>
      <c r="D13" s="171" t="s">
        <v>113</v>
      </c>
      <c r="E13" s="172">
        <v>66.6357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114</v>
      </c>
      <c r="T13" s="175" t="s">
        <v>125</v>
      </c>
      <c r="U13" s="156">
        <v>0</v>
      </c>
      <c r="V13" s="156">
        <f>ROUND(E13*U13,2)</f>
        <v>0</v>
      </c>
      <c r="W13" s="156"/>
      <c r="X13" s="156" t="s">
        <v>116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8" t="s">
        <v>126</v>
      </c>
      <c r="D14" s="249"/>
      <c r="E14" s="249"/>
      <c r="F14" s="249"/>
      <c r="G14" s="24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2" t="s">
        <v>127</v>
      </c>
      <c r="D15" s="253"/>
      <c r="E15" s="253"/>
      <c r="F15" s="253"/>
      <c r="G15" s="253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 t="s">
        <v>128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2" t="s">
        <v>129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 t="s">
        <v>130</v>
      </c>
      <c r="D18" s="253"/>
      <c r="E18" s="253"/>
      <c r="F18" s="253"/>
      <c r="G18" s="253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6" t="str">
        <f>C18</f>
        <v>- ztížení vykopávek v blízkosti podzemního vedení, konstrukcí a objektů vč. jejich dočasného zajištění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2" t="s">
        <v>131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 t="s">
        <v>132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2" t="s">
        <v>133</v>
      </c>
      <c r="D21" s="253"/>
      <c r="E21" s="253"/>
      <c r="F21" s="253"/>
      <c r="G21" s="253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 t="s">
        <v>134</v>
      </c>
      <c r="D22" s="253"/>
      <c r="E22" s="253"/>
      <c r="F22" s="253"/>
      <c r="G22" s="25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6" t="str">
        <f>C22</f>
        <v>- čerpání vody vč. čerpacích jímek, potrubí a pohotovostní čerpací soupravy (viz ustanovení k pol. 1151,2)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2" t="s">
        <v>135</v>
      </c>
      <c r="D23" s="253"/>
      <c r="E23" s="253"/>
      <c r="F23" s="253"/>
      <c r="G23" s="25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 t="s">
        <v>136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2" t="s">
        <v>137</v>
      </c>
      <c r="D25" s="253"/>
      <c r="E25" s="253"/>
      <c r="F25" s="253"/>
      <c r="G25" s="253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 t="s">
        <v>138</v>
      </c>
      <c r="D26" s="253"/>
      <c r="E26" s="253"/>
      <c r="F26" s="253"/>
      <c r="G26" s="25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 t="s">
        <v>139</v>
      </c>
      <c r="D27" s="253"/>
      <c r="E27" s="253"/>
      <c r="F27" s="253"/>
      <c r="G27" s="25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 t="s">
        <v>140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141</v>
      </c>
      <c r="D29" s="253"/>
      <c r="E29" s="253"/>
      <c r="F29" s="253"/>
      <c r="G29" s="25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2" t="s">
        <v>142</v>
      </c>
      <c r="D30" s="253"/>
      <c r="E30" s="253"/>
      <c r="F30" s="253"/>
      <c r="G30" s="253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119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2" t="s">
        <v>143</v>
      </c>
      <c r="D31" s="253"/>
      <c r="E31" s="253"/>
      <c r="F31" s="253"/>
      <c r="G31" s="253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52" t="s">
        <v>144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6" t="str">
        <f>C32</f>
        <v>- veškeré pomocné konstrukce umožňující provedení vykopávky (příjezdy, sjezdy, nájezdy, lešení, podpěr. konstr., přemostění, zpevněné plochy, zakrytí a pod.)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0" t="s">
        <v>145</v>
      </c>
      <c r="D33" s="160"/>
      <c r="E33" s="161">
        <v>180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0" t="s">
        <v>146</v>
      </c>
      <c r="D34" s="160"/>
      <c r="E34" s="161">
        <v>-71.3643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0" t="s">
        <v>147</v>
      </c>
      <c r="D35" s="160"/>
      <c r="E35" s="161">
        <v>-10.5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0" t="s">
        <v>148</v>
      </c>
      <c r="D36" s="160"/>
      <c r="E36" s="161">
        <v>-31.5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0"/>
      <c r="D37" s="251"/>
      <c r="E37" s="251"/>
      <c r="F37" s="251"/>
      <c r="G37" s="251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3</v>
      </c>
      <c r="B38" s="170" t="s">
        <v>149</v>
      </c>
      <c r="C38" s="179" t="s">
        <v>150</v>
      </c>
      <c r="D38" s="171" t="s">
        <v>113</v>
      </c>
      <c r="E38" s="172">
        <v>50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9.6100000000000005E-3</v>
      </c>
      <c r="O38" s="174">
        <f>ROUND(E38*N38,2)</f>
        <v>0.48</v>
      </c>
      <c r="P38" s="174">
        <v>0</v>
      </c>
      <c r="Q38" s="174">
        <f>ROUND(E38*P38,2)</f>
        <v>0</v>
      </c>
      <c r="R38" s="174"/>
      <c r="S38" s="174" t="s">
        <v>114</v>
      </c>
      <c r="T38" s="175" t="s">
        <v>125</v>
      </c>
      <c r="U38" s="156">
        <v>0</v>
      </c>
      <c r="V38" s="156">
        <f>ROUND(E38*U38,2)</f>
        <v>0</v>
      </c>
      <c r="W38" s="156"/>
      <c r="X38" s="156" t="s">
        <v>116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8" t="s">
        <v>126</v>
      </c>
      <c r="D39" s="249"/>
      <c r="E39" s="249"/>
      <c r="F39" s="249"/>
      <c r="G39" s="24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 t="s">
        <v>127</v>
      </c>
      <c r="D40" s="253"/>
      <c r="E40" s="253"/>
      <c r="F40" s="253"/>
      <c r="G40" s="253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128</v>
      </c>
      <c r="D41" s="253"/>
      <c r="E41" s="253"/>
      <c r="F41" s="253"/>
      <c r="G41" s="25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 t="s">
        <v>129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2" t="s">
        <v>130</v>
      </c>
      <c r="D43" s="253"/>
      <c r="E43" s="253"/>
      <c r="F43" s="253"/>
      <c r="G43" s="25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6" t="str">
        <f>C43</f>
        <v>- ztížení vykopávek v blízkosti podzemního vedení, konstrukcí a objektů vč. jejich dočasného zajištění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 t="s">
        <v>131</v>
      </c>
      <c r="D44" s="253"/>
      <c r="E44" s="253"/>
      <c r="F44" s="253"/>
      <c r="G44" s="253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2" t="s">
        <v>133</v>
      </c>
      <c r="D45" s="253"/>
      <c r="E45" s="253"/>
      <c r="F45" s="253"/>
      <c r="G45" s="253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 t="s">
        <v>134</v>
      </c>
      <c r="D46" s="253"/>
      <c r="E46" s="253"/>
      <c r="F46" s="253"/>
      <c r="G46" s="253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6" t="str">
        <f>C46</f>
        <v>- čerpání vody vč. čerpacích jímek, potrubí a pohotovostní čerpací soupravy (viz ustanovení k pol. 1151,2)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2" t="s">
        <v>135</v>
      </c>
      <c r="D47" s="253"/>
      <c r="E47" s="253"/>
      <c r="F47" s="253"/>
      <c r="G47" s="25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 t="s">
        <v>136</v>
      </c>
      <c r="D48" s="253"/>
      <c r="E48" s="253"/>
      <c r="F48" s="253"/>
      <c r="G48" s="253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 t="s">
        <v>137</v>
      </c>
      <c r="D49" s="253"/>
      <c r="E49" s="253"/>
      <c r="F49" s="253"/>
      <c r="G49" s="253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151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6" t="str">
        <f>C50</f>
        <v>- svahování a přesvah. svahů do konečného tvaru, výměna hornin v podloží a v pláni znehodnocené klimatickými vlivy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 t="s">
        <v>152</v>
      </c>
      <c r="D51" s="253"/>
      <c r="E51" s="253"/>
      <c r="F51" s="253"/>
      <c r="G51" s="253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2" t="s">
        <v>138</v>
      </c>
      <c r="D52" s="253"/>
      <c r="E52" s="253"/>
      <c r="F52" s="253"/>
      <c r="G52" s="253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 t="s">
        <v>139</v>
      </c>
      <c r="D53" s="253"/>
      <c r="E53" s="253"/>
      <c r="F53" s="253"/>
      <c r="G53" s="25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2" t="s">
        <v>140</v>
      </c>
      <c r="D54" s="253"/>
      <c r="E54" s="253"/>
      <c r="F54" s="253"/>
      <c r="G54" s="253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 t="s">
        <v>142</v>
      </c>
      <c r="D55" s="253"/>
      <c r="E55" s="253"/>
      <c r="F55" s="253"/>
      <c r="G55" s="253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2" t="s">
        <v>143</v>
      </c>
      <c r="D56" s="253"/>
      <c r="E56" s="253"/>
      <c r="F56" s="253"/>
      <c r="G56" s="253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52" t="s">
        <v>144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6" t="str">
        <f>C57</f>
        <v>- veškeré pomocné konstrukce umožňující provedení vykopávky (příjezdy, sjezdy, nájezdy, lešení, podpěr. konstr., přemostění, zpevněné plochy, zakrytí a pod.)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2" t="s">
        <v>153</v>
      </c>
      <c r="D58" s="253"/>
      <c r="E58" s="253"/>
      <c r="F58" s="253"/>
      <c r="G58" s="253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0" t="s">
        <v>120</v>
      </c>
      <c r="D59" s="160"/>
      <c r="E59" s="161">
        <v>50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0"/>
      <c r="D60" s="251"/>
      <c r="E60" s="251"/>
      <c r="F60" s="251"/>
      <c r="G60" s="251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4</v>
      </c>
      <c r="B61" s="170" t="s">
        <v>154</v>
      </c>
      <c r="C61" s="179" t="s">
        <v>155</v>
      </c>
      <c r="D61" s="171" t="s">
        <v>156</v>
      </c>
      <c r="E61" s="172">
        <v>180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4"/>
      <c r="S61" s="174" t="s">
        <v>114</v>
      </c>
      <c r="T61" s="175" t="s">
        <v>125</v>
      </c>
      <c r="U61" s="156">
        <v>0</v>
      </c>
      <c r="V61" s="156">
        <f>ROUND(E61*U61,2)</f>
        <v>0</v>
      </c>
      <c r="W61" s="156"/>
      <c r="X61" s="156" t="s">
        <v>116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8" t="s">
        <v>126</v>
      </c>
      <c r="D62" s="249"/>
      <c r="E62" s="249"/>
      <c r="F62" s="249"/>
      <c r="G62" s="249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119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2" t="s">
        <v>157</v>
      </c>
      <c r="D63" s="253"/>
      <c r="E63" s="253"/>
      <c r="F63" s="253"/>
      <c r="G63" s="253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252" t="s">
        <v>158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6" t="str">
        <f>C64</f>
        <v>- úprava  ukládaného  materiálu  vlhčením,  tříděním,  promícháním  nebo  vysoušením,  příp. jiné úpravy za účelem zlepšení jeho  mech. vlastností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2" t="s">
        <v>352</v>
      </c>
      <c r="D65" s="253"/>
      <c r="E65" s="253"/>
      <c r="F65" s="253"/>
      <c r="G65" s="253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 t="s">
        <v>159</v>
      </c>
      <c r="D66" s="253"/>
      <c r="E66" s="253"/>
      <c r="F66" s="253"/>
      <c r="G66" s="253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2" t="s">
        <v>160</v>
      </c>
      <c r="D67" s="253"/>
      <c r="E67" s="253"/>
      <c r="F67" s="253"/>
      <c r="G67" s="253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119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2" t="s">
        <v>161</v>
      </c>
      <c r="D68" s="253"/>
      <c r="E68" s="253"/>
      <c r="F68" s="253"/>
      <c r="G68" s="253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2" t="s">
        <v>162</v>
      </c>
      <c r="D69" s="253"/>
      <c r="E69" s="253"/>
      <c r="F69" s="253"/>
      <c r="G69" s="253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2" t="s">
        <v>163</v>
      </c>
      <c r="D70" s="253"/>
      <c r="E70" s="253"/>
      <c r="F70" s="253"/>
      <c r="G70" s="253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2" t="s">
        <v>164</v>
      </c>
      <c r="D71" s="253"/>
      <c r="E71" s="253"/>
      <c r="F71" s="253"/>
      <c r="G71" s="253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119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2" t="s">
        <v>165</v>
      </c>
      <c r="D72" s="253"/>
      <c r="E72" s="253"/>
      <c r="F72" s="253"/>
      <c r="G72" s="253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 t="s">
        <v>166</v>
      </c>
      <c r="D73" s="253"/>
      <c r="E73" s="253"/>
      <c r="F73" s="253"/>
      <c r="G73" s="253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2" t="s">
        <v>167</v>
      </c>
      <c r="D74" s="253"/>
      <c r="E74" s="253"/>
      <c r="F74" s="253"/>
      <c r="G74" s="253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119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 t="s">
        <v>168</v>
      </c>
      <c r="D75" s="253"/>
      <c r="E75" s="253"/>
      <c r="F75" s="253"/>
      <c r="G75" s="253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119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2" t="s">
        <v>169</v>
      </c>
      <c r="D76" s="253"/>
      <c r="E76" s="253"/>
      <c r="F76" s="253"/>
      <c r="G76" s="253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2" t="s">
        <v>170</v>
      </c>
      <c r="D77" s="253"/>
      <c r="E77" s="253"/>
      <c r="F77" s="253"/>
      <c r="G77" s="253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2" t="s">
        <v>171</v>
      </c>
      <c r="D78" s="253"/>
      <c r="E78" s="253"/>
      <c r="F78" s="253"/>
      <c r="G78" s="253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252" t="s">
        <v>172</v>
      </c>
      <c r="D79" s="253"/>
      <c r="E79" s="253"/>
      <c r="F79" s="253"/>
      <c r="G79" s="253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119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76" t="str">
        <f>C79</f>
        <v>- veškeré  pomocné konstrukce umožňující provedení  zemní konstrukce  (příjezdy,  sjezdy,  nájezdy, lešení, podpěrné konstrukce, přemostění, zpevněné plochy, zakrytí a pod.)</v>
      </c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0" t="s">
        <v>173</v>
      </c>
      <c r="D80" s="160"/>
      <c r="E80" s="161">
        <v>71.3643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0" t="s">
        <v>174</v>
      </c>
      <c r="D81" s="160"/>
      <c r="E81" s="161">
        <v>10.5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0" t="s">
        <v>175</v>
      </c>
      <c r="D82" s="160"/>
      <c r="E82" s="161">
        <v>31.5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0" t="s">
        <v>176</v>
      </c>
      <c r="D83" s="160"/>
      <c r="E83" s="161">
        <v>66.6357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121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0"/>
      <c r="D84" s="251"/>
      <c r="E84" s="251"/>
      <c r="F84" s="251"/>
      <c r="G84" s="251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122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9">
        <v>5</v>
      </c>
      <c r="B85" s="170" t="s">
        <v>177</v>
      </c>
      <c r="C85" s="179" t="s">
        <v>178</v>
      </c>
      <c r="D85" s="171" t="s">
        <v>156</v>
      </c>
      <c r="E85" s="172">
        <v>30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4">
        <v>1.92</v>
      </c>
      <c r="O85" s="174">
        <f>ROUND(E85*N85,2)</f>
        <v>57.6</v>
      </c>
      <c r="P85" s="174">
        <v>0</v>
      </c>
      <c r="Q85" s="174">
        <f>ROUND(E85*P85,2)</f>
        <v>0</v>
      </c>
      <c r="R85" s="174"/>
      <c r="S85" s="174" t="s">
        <v>114</v>
      </c>
      <c r="T85" s="175" t="s">
        <v>125</v>
      </c>
      <c r="U85" s="156">
        <v>0.27648</v>
      </c>
      <c r="V85" s="156">
        <f>ROUND(E85*U85,2)</f>
        <v>8.2899999999999991</v>
      </c>
      <c r="W85" s="156"/>
      <c r="X85" s="156" t="s">
        <v>116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8" t="s">
        <v>126</v>
      </c>
      <c r="D86" s="249"/>
      <c r="E86" s="249"/>
      <c r="F86" s="249"/>
      <c r="G86" s="249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119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2" t="s">
        <v>179</v>
      </c>
      <c r="D87" s="253"/>
      <c r="E87" s="253"/>
      <c r="F87" s="253"/>
      <c r="G87" s="253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52" t="s">
        <v>158</v>
      </c>
      <c r="D88" s="253"/>
      <c r="E88" s="253"/>
      <c r="F88" s="253"/>
      <c r="G88" s="253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119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6" t="str">
        <f>C88</f>
        <v>- úprava  ukládaného  materiálu  vlhčením,  tříděním,  promícháním  nebo  vysoušením,  příp. jiné úpravy za účelem zlepšení jeho  mech. vlastností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2" t="s">
        <v>352</v>
      </c>
      <c r="D89" s="253"/>
      <c r="E89" s="253"/>
      <c r="F89" s="253"/>
      <c r="G89" s="253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 t="s">
        <v>159</v>
      </c>
      <c r="D90" s="253"/>
      <c r="E90" s="253"/>
      <c r="F90" s="253"/>
      <c r="G90" s="253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119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2" t="s">
        <v>160</v>
      </c>
      <c r="D91" s="253"/>
      <c r="E91" s="253"/>
      <c r="F91" s="253"/>
      <c r="G91" s="253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2" t="s">
        <v>161</v>
      </c>
      <c r="D92" s="253"/>
      <c r="E92" s="253"/>
      <c r="F92" s="253"/>
      <c r="G92" s="253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2" t="s">
        <v>162</v>
      </c>
      <c r="D93" s="253"/>
      <c r="E93" s="253"/>
      <c r="F93" s="253"/>
      <c r="G93" s="253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2" t="s">
        <v>163</v>
      </c>
      <c r="D94" s="253"/>
      <c r="E94" s="253"/>
      <c r="F94" s="253"/>
      <c r="G94" s="253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2" t="s">
        <v>164</v>
      </c>
      <c r="D95" s="253"/>
      <c r="E95" s="253"/>
      <c r="F95" s="253"/>
      <c r="G95" s="253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2" t="s">
        <v>165</v>
      </c>
      <c r="D96" s="253"/>
      <c r="E96" s="253"/>
      <c r="F96" s="253"/>
      <c r="G96" s="253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119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2" t="s">
        <v>170</v>
      </c>
      <c r="D97" s="253"/>
      <c r="E97" s="253"/>
      <c r="F97" s="253"/>
      <c r="G97" s="253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119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2" t="s">
        <v>171</v>
      </c>
      <c r="D98" s="253"/>
      <c r="E98" s="253"/>
      <c r="F98" s="253"/>
      <c r="G98" s="253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54"/>
      <c r="B99" s="155"/>
      <c r="C99" s="252" t="s">
        <v>172</v>
      </c>
      <c r="D99" s="253"/>
      <c r="E99" s="253"/>
      <c r="F99" s="253"/>
      <c r="G99" s="253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76" t="str">
        <f>C99</f>
        <v>- veškeré  pomocné konstrukce umožňující provedení  zemní konstrukce  (příjezdy,  sjezdy,  nájezdy, lešení, podpěrné konstrukce, přemostění, zpevněné plochy, zakrytí a pod.)</v>
      </c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0" t="s">
        <v>180</v>
      </c>
      <c r="D100" s="160"/>
      <c r="E100" s="161">
        <v>30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0"/>
      <c r="D101" s="251"/>
      <c r="E101" s="251"/>
      <c r="F101" s="251"/>
      <c r="G101" s="251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9">
        <v>6</v>
      </c>
      <c r="B102" s="170" t="s">
        <v>181</v>
      </c>
      <c r="C102" s="179" t="s">
        <v>182</v>
      </c>
      <c r="D102" s="171" t="s">
        <v>183</v>
      </c>
      <c r="E102" s="172">
        <v>14279.286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4"/>
      <c r="S102" s="174" t="s">
        <v>114</v>
      </c>
      <c r="T102" s="175" t="s">
        <v>125</v>
      </c>
      <c r="U102" s="156">
        <v>0</v>
      </c>
      <c r="V102" s="156">
        <f>ROUND(E102*U102,2)</f>
        <v>0</v>
      </c>
      <c r="W102" s="156"/>
      <c r="X102" s="156" t="s">
        <v>116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117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8" t="s">
        <v>184</v>
      </c>
      <c r="D103" s="249"/>
      <c r="E103" s="249"/>
      <c r="F103" s="249"/>
      <c r="G103" s="249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119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0" t="s">
        <v>185</v>
      </c>
      <c r="D104" s="160"/>
      <c r="E104" s="161">
        <v>14279.286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50"/>
      <c r="D105" s="251"/>
      <c r="E105" s="251"/>
      <c r="F105" s="251"/>
      <c r="G105" s="251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9">
        <v>7</v>
      </c>
      <c r="B106" s="170" t="s">
        <v>186</v>
      </c>
      <c r="C106" s="179" t="s">
        <v>187</v>
      </c>
      <c r="D106" s="171" t="s">
        <v>183</v>
      </c>
      <c r="E106" s="172">
        <v>7178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3.0000000000000001E-5</v>
      </c>
      <c r="O106" s="174">
        <f>ROUND(E106*N106,2)</f>
        <v>0.22</v>
      </c>
      <c r="P106" s="174">
        <v>0</v>
      </c>
      <c r="Q106" s="174">
        <f>ROUND(E106*P106,2)</f>
        <v>0</v>
      </c>
      <c r="R106" s="174"/>
      <c r="S106" s="174" t="s">
        <v>114</v>
      </c>
      <c r="T106" s="175" t="s">
        <v>125</v>
      </c>
      <c r="U106" s="156">
        <v>0</v>
      </c>
      <c r="V106" s="156">
        <f>ROUND(E106*U106,2)</f>
        <v>0</v>
      </c>
      <c r="W106" s="156"/>
      <c r="X106" s="156" t="s">
        <v>116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117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8" t="s">
        <v>188</v>
      </c>
      <c r="D107" s="249"/>
      <c r="E107" s="249"/>
      <c r="F107" s="249"/>
      <c r="G107" s="249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76" t="str">
        <f>C107</f>
        <v>Zahrnuje dodání předepsané travní směsi, její výsev na ornici, zalévání, první pokosení, to vše bez ohledu na sklon terénu</v>
      </c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0" t="s">
        <v>189</v>
      </c>
      <c r="D108" s="160"/>
      <c r="E108" s="161">
        <v>7178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0"/>
      <c r="D109" s="251"/>
      <c r="E109" s="251"/>
      <c r="F109" s="251"/>
      <c r="G109" s="251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9">
        <v>8</v>
      </c>
      <c r="B110" s="170" t="s">
        <v>190</v>
      </c>
      <c r="C110" s="179" t="s">
        <v>191</v>
      </c>
      <c r="D110" s="171" t="s">
        <v>183</v>
      </c>
      <c r="E110" s="172">
        <v>450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4"/>
      <c r="S110" s="174" t="s">
        <v>114</v>
      </c>
      <c r="T110" s="175" t="s">
        <v>125</v>
      </c>
      <c r="U110" s="156">
        <v>0</v>
      </c>
      <c r="V110" s="156">
        <f>ROUND(E110*U110,2)</f>
        <v>0</v>
      </c>
      <c r="W110" s="156"/>
      <c r="X110" s="156" t="s">
        <v>116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117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8" t="s">
        <v>192</v>
      </c>
      <c r="D111" s="249"/>
      <c r="E111" s="249"/>
      <c r="F111" s="249"/>
      <c r="G111" s="249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2" t="s">
        <v>193</v>
      </c>
      <c r="D112" s="253"/>
      <c r="E112" s="253"/>
      <c r="F112" s="253"/>
      <c r="G112" s="253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119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2" t="s">
        <v>194</v>
      </c>
      <c r="D113" s="253"/>
      <c r="E113" s="253"/>
      <c r="F113" s="253"/>
      <c r="G113" s="253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0" t="s">
        <v>195</v>
      </c>
      <c r="D114" s="160"/>
      <c r="E114" s="161">
        <v>450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0"/>
      <c r="D115" s="251"/>
      <c r="E115" s="251"/>
      <c r="F115" s="251"/>
      <c r="G115" s="251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9">
        <v>9</v>
      </c>
      <c r="B116" s="170" t="s">
        <v>196</v>
      </c>
      <c r="C116" s="179" t="s">
        <v>197</v>
      </c>
      <c r="D116" s="171" t="s">
        <v>156</v>
      </c>
      <c r="E116" s="172">
        <v>4283.7857999999997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4"/>
      <c r="S116" s="174" t="s">
        <v>114</v>
      </c>
      <c r="T116" s="175" t="s">
        <v>125</v>
      </c>
      <c r="U116" s="156">
        <v>0</v>
      </c>
      <c r="V116" s="156">
        <f>ROUND(E116*U116,2)</f>
        <v>0</v>
      </c>
      <c r="W116" s="156"/>
      <c r="X116" s="156" t="s">
        <v>116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117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8" t="s">
        <v>198</v>
      </c>
      <c r="D117" s="249"/>
      <c r="E117" s="249"/>
      <c r="F117" s="249"/>
      <c r="G117" s="249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2" t="s">
        <v>199</v>
      </c>
      <c r="D118" s="253"/>
      <c r="E118" s="253"/>
      <c r="F118" s="253"/>
      <c r="G118" s="253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119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0" t="s">
        <v>200</v>
      </c>
      <c r="D119" s="160"/>
      <c r="E119" s="161">
        <v>3636.4733999999999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0" t="s">
        <v>201</v>
      </c>
      <c r="D120" s="160"/>
      <c r="E120" s="161">
        <v>647.31240000000003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0"/>
      <c r="D121" s="251"/>
      <c r="E121" s="251"/>
      <c r="F121" s="251"/>
      <c r="G121" s="251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9">
        <v>10</v>
      </c>
      <c r="B122" s="170" t="s">
        <v>202</v>
      </c>
      <c r="C122" s="179" t="s">
        <v>203</v>
      </c>
      <c r="D122" s="171" t="s">
        <v>156</v>
      </c>
      <c r="E122" s="172">
        <v>71.3643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4"/>
      <c r="S122" s="174" t="s">
        <v>114</v>
      </c>
      <c r="T122" s="175" t="s">
        <v>125</v>
      </c>
      <c r="U122" s="156">
        <v>0</v>
      </c>
      <c r="V122" s="156">
        <f>ROUND(E122*U122,2)</f>
        <v>0</v>
      </c>
      <c r="W122" s="156"/>
      <c r="X122" s="156" t="s">
        <v>116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117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8" t="s">
        <v>126</v>
      </c>
      <c r="D123" s="249"/>
      <c r="E123" s="249"/>
      <c r="F123" s="249"/>
      <c r="G123" s="249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2" t="s">
        <v>127</v>
      </c>
      <c r="D124" s="253"/>
      <c r="E124" s="253"/>
      <c r="F124" s="253"/>
      <c r="G124" s="253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2" t="s">
        <v>128</v>
      </c>
      <c r="D125" s="253"/>
      <c r="E125" s="253"/>
      <c r="F125" s="253"/>
      <c r="G125" s="253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52" t="s">
        <v>129</v>
      </c>
      <c r="D126" s="253"/>
      <c r="E126" s="253"/>
      <c r="F126" s="253"/>
      <c r="G126" s="253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119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2" t="s">
        <v>130</v>
      </c>
      <c r="D127" s="253"/>
      <c r="E127" s="253"/>
      <c r="F127" s="253"/>
      <c r="G127" s="253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76" t="str">
        <f>C127</f>
        <v>- ztížení vykopávek v blízkosti podzemního vedení, konstrukcí a objektů vč. jejich dočasného zajištění</v>
      </c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2" t="s">
        <v>131</v>
      </c>
      <c r="D128" s="253"/>
      <c r="E128" s="253"/>
      <c r="F128" s="253"/>
      <c r="G128" s="253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119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2" t="s">
        <v>132</v>
      </c>
      <c r="D129" s="253"/>
      <c r="E129" s="253"/>
      <c r="F129" s="253"/>
      <c r="G129" s="253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2" t="s">
        <v>133</v>
      </c>
      <c r="D130" s="253"/>
      <c r="E130" s="253"/>
      <c r="F130" s="253"/>
      <c r="G130" s="253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119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2" t="s">
        <v>134</v>
      </c>
      <c r="D131" s="253"/>
      <c r="E131" s="253"/>
      <c r="F131" s="253"/>
      <c r="G131" s="253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76" t="str">
        <f>C131</f>
        <v>- čerpání vody vč. čerpacích jímek, potrubí a pohotovostní čerpací soupravy (viz ustanovení k pol. 1151,2)</v>
      </c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2" t="s">
        <v>135</v>
      </c>
      <c r="D132" s="253"/>
      <c r="E132" s="253"/>
      <c r="F132" s="253"/>
      <c r="G132" s="253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 t="s">
        <v>136</v>
      </c>
      <c r="D133" s="253"/>
      <c r="E133" s="253"/>
      <c r="F133" s="253"/>
      <c r="G133" s="253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2" t="s">
        <v>137</v>
      </c>
      <c r="D134" s="253"/>
      <c r="E134" s="253"/>
      <c r="F134" s="253"/>
      <c r="G134" s="253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2" t="s">
        <v>151</v>
      </c>
      <c r="D135" s="253"/>
      <c r="E135" s="253"/>
      <c r="F135" s="253"/>
      <c r="G135" s="253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76" t="str">
        <f>C135</f>
        <v>- svahování a přesvah. svahů do konečného tvaru, výměna hornin v podloží a v pláni znehodnocené klimatickými vlivy</v>
      </c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2" t="s">
        <v>138</v>
      </c>
      <c r="D136" s="253"/>
      <c r="E136" s="253"/>
      <c r="F136" s="253"/>
      <c r="G136" s="253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119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2" t="s">
        <v>139</v>
      </c>
      <c r="D137" s="253"/>
      <c r="E137" s="253"/>
      <c r="F137" s="253"/>
      <c r="G137" s="253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2" t="s">
        <v>140</v>
      </c>
      <c r="D138" s="253"/>
      <c r="E138" s="253"/>
      <c r="F138" s="253"/>
      <c r="G138" s="253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119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2" t="s">
        <v>204</v>
      </c>
      <c r="D139" s="253"/>
      <c r="E139" s="253"/>
      <c r="F139" s="253"/>
      <c r="G139" s="253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119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2" t="s">
        <v>205</v>
      </c>
      <c r="D140" s="253"/>
      <c r="E140" s="253"/>
      <c r="F140" s="253"/>
      <c r="G140" s="253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119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2" t="s">
        <v>141</v>
      </c>
      <c r="D141" s="253"/>
      <c r="E141" s="253"/>
      <c r="F141" s="253"/>
      <c r="G141" s="253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2" t="s">
        <v>142</v>
      </c>
      <c r="D142" s="253"/>
      <c r="E142" s="253"/>
      <c r="F142" s="253"/>
      <c r="G142" s="253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52" t="s">
        <v>143</v>
      </c>
      <c r="D143" s="253"/>
      <c r="E143" s="253"/>
      <c r="F143" s="253"/>
      <c r="G143" s="253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119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54"/>
      <c r="B144" s="155"/>
      <c r="C144" s="252" t="s">
        <v>144</v>
      </c>
      <c r="D144" s="253"/>
      <c r="E144" s="253"/>
      <c r="F144" s="253"/>
      <c r="G144" s="253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119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76" t="str">
        <f>C144</f>
        <v>- veškeré pomocné konstrukce umožňující provedení vykopávky (příjezdy, sjezdy, nájezdy, lešení, podpěr. konstr., přemostění, zpevněné plochy, zakrytí a pod.)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2" t="s">
        <v>206</v>
      </c>
      <c r="D145" s="253"/>
      <c r="E145" s="253"/>
      <c r="F145" s="253"/>
      <c r="G145" s="253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119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0" t="s">
        <v>173</v>
      </c>
      <c r="D146" s="160"/>
      <c r="E146" s="161">
        <v>71.3643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0"/>
      <c r="D147" s="251"/>
      <c r="E147" s="251"/>
      <c r="F147" s="251"/>
      <c r="G147" s="251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9">
        <v>11</v>
      </c>
      <c r="B148" s="170" t="s">
        <v>207</v>
      </c>
      <c r="C148" s="179" t="s">
        <v>208</v>
      </c>
      <c r="D148" s="171" t="s">
        <v>156</v>
      </c>
      <c r="E148" s="172">
        <v>42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4">
        <v>1.09E-3</v>
      </c>
      <c r="O148" s="174">
        <f>ROUND(E148*N148,2)</f>
        <v>0.05</v>
      </c>
      <c r="P148" s="174">
        <v>0</v>
      </c>
      <c r="Q148" s="174">
        <f>ROUND(E148*P148,2)</f>
        <v>0</v>
      </c>
      <c r="R148" s="174"/>
      <c r="S148" s="174" t="s">
        <v>114</v>
      </c>
      <c r="T148" s="175" t="s">
        <v>125</v>
      </c>
      <c r="U148" s="156">
        <v>0</v>
      </c>
      <c r="V148" s="156">
        <f>ROUND(E148*U148,2)</f>
        <v>0</v>
      </c>
      <c r="W148" s="156"/>
      <c r="X148" s="156" t="s">
        <v>116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117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8" t="s">
        <v>126</v>
      </c>
      <c r="D149" s="249"/>
      <c r="E149" s="249"/>
      <c r="F149" s="249"/>
      <c r="G149" s="249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119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2" t="s">
        <v>127</v>
      </c>
      <c r="D150" s="253"/>
      <c r="E150" s="253"/>
      <c r="F150" s="253"/>
      <c r="G150" s="253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119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52" t="s">
        <v>128</v>
      </c>
      <c r="D151" s="253"/>
      <c r="E151" s="253"/>
      <c r="F151" s="253"/>
      <c r="G151" s="253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119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2" t="s">
        <v>129</v>
      </c>
      <c r="D152" s="253"/>
      <c r="E152" s="253"/>
      <c r="F152" s="253"/>
      <c r="G152" s="253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119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2" t="s">
        <v>130</v>
      </c>
      <c r="D153" s="253"/>
      <c r="E153" s="253"/>
      <c r="F153" s="253"/>
      <c r="G153" s="253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76" t="str">
        <f>C153</f>
        <v>- ztížení vykopávek v blízkosti podzemního vedení, konstrukcí a objektů vč. jejich dočasného zajištění</v>
      </c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2" t="s">
        <v>131</v>
      </c>
      <c r="D154" s="253"/>
      <c r="E154" s="253"/>
      <c r="F154" s="253"/>
      <c r="G154" s="253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119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52" t="s">
        <v>132</v>
      </c>
      <c r="D155" s="253"/>
      <c r="E155" s="253"/>
      <c r="F155" s="253"/>
      <c r="G155" s="253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119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2" t="s">
        <v>133</v>
      </c>
      <c r="D156" s="253"/>
      <c r="E156" s="253"/>
      <c r="F156" s="253"/>
      <c r="G156" s="253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119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2" t="s">
        <v>134</v>
      </c>
      <c r="D157" s="253"/>
      <c r="E157" s="253"/>
      <c r="F157" s="253"/>
      <c r="G157" s="253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76" t="str">
        <f>C157</f>
        <v>- čerpání vody vč. čerpacích jímek, potrubí a pohotovostní čerpací soupravy (viz ustanovení k pol. 1151,2)</v>
      </c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52" t="s">
        <v>135</v>
      </c>
      <c r="D158" s="253"/>
      <c r="E158" s="253"/>
      <c r="F158" s="253"/>
      <c r="G158" s="253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2" t="s">
        <v>136</v>
      </c>
      <c r="D159" s="253"/>
      <c r="E159" s="253"/>
      <c r="F159" s="253"/>
      <c r="G159" s="253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119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2" t="s">
        <v>137</v>
      </c>
      <c r="D160" s="253"/>
      <c r="E160" s="253"/>
      <c r="F160" s="253"/>
      <c r="G160" s="253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119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2" t="s">
        <v>151</v>
      </c>
      <c r="D161" s="253"/>
      <c r="E161" s="253"/>
      <c r="F161" s="253"/>
      <c r="G161" s="253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76" t="str">
        <f>C161</f>
        <v>- svahování a přesvah. svahů do konečného tvaru, výměna hornin v podloží a v pláni znehodnocené klimatickými vlivy</v>
      </c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52" t="s">
        <v>138</v>
      </c>
      <c r="D162" s="253"/>
      <c r="E162" s="253"/>
      <c r="F162" s="253"/>
      <c r="G162" s="253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2" t="s">
        <v>139</v>
      </c>
      <c r="D163" s="253"/>
      <c r="E163" s="253"/>
      <c r="F163" s="253"/>
      <c r="G163" s="253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119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2" t="s">
        <v>140</v>
      </c>
      <c r="D164" s="253"/>
      <c r="E164" s="253"/>
      <c r="F164" s="253"/>
      <c r="G164" s="253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119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52" t="s">
        <v>142</v>
      </c>
      <c r="D165" s="253"/>
      <c r="E165" s="253"/>
      <c r="F165" s="253"/>
      <c r="G165" s="253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2" t="s">
        <v>143</v>
      </c>
      <c r="D166" s="253"/>
      <c r="E166" s="253"/>
      <c r="F166" s="253"/>
      <c r="G166" s="253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119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54"/>
      <c r="B167" s="155"/>
      <c r="C167" s="252" t="s">
        <v>144</v>
      </c>
      <c r="D167" s="253"/>
      <c r="E167" s="253"/>
      <c r="F167" s="253"/>
      <c r="G167" s="253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76" t="str">
        <f>C167</f>
        <v>- veškeré pomocné konstrukce umožňující provedení vykopávky (příjezdy, sjezdy, nájezdy, lešení, podpěr. konstr., přemostění, zpevněné plochy, zakrytí a pod.)</v>
      </c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52" t="s">
        <v>206</v>
      </c>
      <c r="D168" s="253"/>
      <c r="E168" s="253"/>
      <c r="F168" s="253"/>
      <c r="G168" s="253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0" t="s">
        <v>174</v>
      </c>
      <c r="D169" s="160"/>
      <c r="E169" s="161">
        <v>10.5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0" t="s">
        <v>175</v>
      </c>
      <c r="D170" s="160"/>
      <c r="E170" s="161">
        <v>31.5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0"/>
      <c r="D171" s="251"/>
      <c r="E171" s="251"/>
      <c r="F171" s="251"/>
      <c r="G171" s="251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9">
        <v>12</v>
      </c>
      <c r="B172" s="170" t="s">
        <v>209</v>
      </c>
      <c r="C172" s="179" t="s">
        <v>210</v>
      </c>
      <c r="D172" s="171" t="s">
        <v>156</v>
      </c>
      <c r="E172" s="172">
        <v>179.45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4">
        <v>1.92</v>
      </c>
      <c r="O172" s="174">
        <f>ROUND(E172*N172,2)</f>
        <v>344.54</v>
      </c>
      <c r="P172" s="174">
        <v>0</v>
      </c>
      <c r="Q172" s="174">
        <f>ROUND(E172*P172,2)</f>
        <v>0</v>
      </c>
      <c r="R172" s="174"/>
      <c r="S172" s="174" t="s">
        <v>114</v>
      </c>
      <c r="T172" s="175" t="s">
        <v>125</v>
      </c>
      <c r="U172" s="156">
        <v>0.27648</v>
      </c>
      <c r="V172" s="156">
        <f>ROUND(E172*U172,2)</f>
        <v>49.61</v>
      </c>
      <c r="W172" s="156"/>
      <c r="X172" s="156" t="s">
        <v>116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117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8" t="s">
        <v>126</v>
      </c>
      <c r="D173" s="249"/>
      <c r="E173" s="249"/>
      <c r="F173" s="249"/>
      <c r="G173" s="249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2" t="s">
        <v>179</v>
      </c>
      <c r="D174" s="253"/>
      <c r="E174" s="253"/>
      <c r="F174" s="253"/>
      <c r="G174" s="253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119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54"/>
      <c r="B175" s="155"/>
      <c r="C175" s="252" t="s">
        <v>158</v>
      </c>
      <c r="D175" s="253"/>
      <c r="E175" s="253"/>
      <c r="F175" s="253"/>
      <c r="G175" s="253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119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76" t="str">
        <f>C175</f>
        <v>- úprava  ukládaného  materiálu  vlhčením,  tříděním,  promícháním  nebo  vysoušením,  příp. jiné úpravy za účelem zlepšení jeho  mech. vlastností</v>
      </c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52" t="s">
        <v>352</v>
      </c>
      <c r="D176" s="253"/>
      <c r="E176" s="253"/>
      <c r="F176" s="253"/>
      <c r="G176" s="253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119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2" t="s">
        <v>159</v>
      </c>
      <c r="D177" s="253"/>
      <c r="E177" s="253"/>
      <c r="F177" s="253"/>
      <c r="G177" s="253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119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52" t="s">
        <v>160</v>
      </c>
      <c r="D178" s="253"/>
      <c r="E178" s="253"/>
      <c r="F178" s="253"/>
      <c r="G178" s="253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119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2" t="s">
        <v>161</v>
      </c>
      <c r="D179" s="253"/>
      <c r="E179" s="253"/>
      <c r="F179" s="253"/>
      <c r="G179" s="253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119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52" t="s">
        <v>162</v>
      </c>
      <c r="D180" s="253"/>
      <c r="E180" s="253"/>
      <c r="F180" s="253"/>
      <c r="G180" s="253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2" t="s">
        <v>163</v>
      </c>
      <c r="D181" s="253"/>
      <c r="E181" s="253"/>
      <c r="F181" s="253"/>
      <c r="G181" s="253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52" t="s">
        <v>164</v>
      </c>
      <c r="D182" s="253"/>
      <c r="E182" s="253"/>
      <c r="F182" s="253"/>
      <c r="G182" s="253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119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2" t="s">
        <v>165</v>
      </c>
      <c r="D183" s="253"/>
      <c r="E183" s="253"/>
      <c r="F183" s="253"/>
      <c r="G183" s="253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119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52" t="s">
        <v>168</v>
      </c>
      <c r="D184" s="253"/>
      <c r="E184" s="253"/>
      <c r="F184" s="253"/>
      <c r="G184" s="253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2" t="s">
        <v>170</v>
      </c>
      <c r="D185" s="253"/>
      <c r="E185" s="253"/>
      <c r="F185" s="253"/>
      <c r="G185" s="253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119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52" t="s">
        <v>171</v>
      </c>
      <c r="D186" s="253"/>
      <c r="E186" s="253"/>
      <c r="F186" s="253"/>
      <c r="G186" s="253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119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54"/>
      <c r="B187" s="155"/>
      <c r="C187" s="252" t="s">
        <v>172</v>
      </c>
      <c r="D187" s="253"/>
      <c r="E187" s="253"/>
      <c r="F187" s="253"/>
      <c r="G187" s="253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119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76" t="str">
        <f>C187</f>
        <v>- veškeré  pomocné konstrukce umožňující provedení  zemní konstrukce  (příjezdy,  sjezdy,  nájezdy, lešení, podpěrné konstrukce, přemostění, zpevněné plochy, zakrytí a pod.)</v>
      </c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0" t="s">
        <v>211</v>
      </c>
      <c r="D188" s="160"/>
      <c r="E188" s="161">
        <v>179.45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121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0"/>
      <c r="D189" s="251"/>
      <c r="E189" s="251"/>
      <c r="F189" s="251"/>
      <c r="G189" s="251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122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9">
        <v>13</v>
      </c>
      <c r="B190" s="170" t="s">
        <v>212</v>
      </c>
      <c r="C190" s="179" t="s">
        <v>213</v>
      </c>
      <c r="D190" s="171" t="s">
        <v>183</v>
      </c>
      <c r="E190" s="172">
        <v>42837.858</v>
      </c>
      <c r="F190" s="173"/>
      <c r="G190" s="174">
        <f>ROUND(E190*F190,2)</f>
        <v>0</v>
      </c>
      <c r="H190" s="173"/>
      <c r="I190" s="174">
        <f>ROUND(E190*H190,2)</f>
        <v>0</v>
      </c>
      <c r="J190" s="173"/>
      <c r="K190" s="174">
        <f>ROUND(E190*J190,2)</f>
        <v>0</v>
      </c>
      <c r="L190" s="174">
        <v>21</v>
      </c>
      <c r="M190" s="174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4"/>
      <c r="S190" s="174" t="s">
        <v>114</v>
      </c>
      <c r="T190" s="175" t="s">
        <v>125</v>
      </c>
      <c r="U190" s="156">
        <v>0</v>
      </c>
      <c r="V190" s="156">
        <f>ROUND(E190*U190,2)</f>
        <v>0</v>
      </c>
      <c r="W190" s="156"/>
      <c r="X190" s="156" t="s">
        <v>116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117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8" t="s">
        <v>126</v>
      </c>
      <c r="D191" s="249"/>
      <c r="E191" s="249"/>
      <c r="F191" s="249"/>
      <c r="G191" s="249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119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52" t="s">
        <v>214</v>
      </c>
      <c r="D192" s="253"/>
      <c r="E192" s="253"/>
      <c r="F192" s="253"/>
      <c r="G192" s="253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119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52" t="s">
        <v>215</v>
      </c>
      <c r="D193" s="253"/>
      <c r="E193" s="253"/>
      <c r="F193" s="253"/>
      <c r="G193" s="253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119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0" t="s">
        <v>216</v>
      </c>
      <c r="D194" s="160"/>
      <c r="E194" s="161">
        <v>36364.733999999997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0" t="s">
        <v>217</v>
      </c>
      <c r="D195" s="160"/>
      <c r="E195" s="161">
        <v>6473.1239999999998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121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50"/>
      <c r="D196" s="251"/>
      <c r="E196" s="251"/>
      <c r="F196" s="251"/>
      <c r="G196" s="251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9">
        <v>14</v>
      </c>
      <c r="B197" s="170" t="s">
        <v>218</v>
      </c>
      <c r="C197" s="179" t="s">
        <v>219</v>
      </c>
      <c r="D197" s="171" t="s">
        <v>220</v>
      </c>
      <c r="E197" s="172">
        <v>1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4">
        <v>9.4000000000000004E-3</v>
      </c>
      <c r="O197" s="174">
        <f>ROUND(E197*N197,2)</f>
        <v>0.01</v>
      </c>
      <c r="P197" s="174">
        <v>0</v>
      </c>
      <c r="Q197" s="174">
        <f>ROUND(E197*P197,2)</f>
        <v>0</v>
      </c>
      <c r="R197" s="174"/>
      <c r="S197" s="174" t="s">
        <v>221</v>
      </c>
      <c r="T197" s="175" t="s">
        <v>125</v>
      </c>
      <c r="U197" s="156">
        <v>0</v>
      </c>
      <c r="V197" s="156">
        <f>ROUND(E197*U197,2)</f>
        <v>0</v>
      </c>
      <c r="W197" s="156"/>
      <c r="X197" s="156" t="s">
        <v>116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117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54"/>
      <c r="B198" s="155"/>
      <c r="C198" s="248" t="s">
        <v>222</v>
      </c>
      <c r="D198" s="249"/>
      <c r="E198" s="249"/>
      <c r="F198" s="249"/>
      <c r="G198" s="249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119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76" t="str">
        <f>C198</f>
        <v>položka zahrnuje veškerý materiál, výrobky a polotovary, včetně mimostaveništní a vnitrostaveništní dopravy (rovněž přesuny), včetně naložení a složení, případně s uložením</v>
      </c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0"/>
      <c r="D199" s="251"/>
      <c r="E199" s="251"/>
      <c r="F199" s="251"/>
      <c r="G199" s="251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x14ac:dyDescent="0.2">
      <c r="A200" s="163" t="s">
        <v>109</v>
      </c>
      <c r="B200" s="164" t="s">
        <v>67</v>
      </c>
      <c r="C200" s="178" t="s">
        <v>68</v>
      </c>
      <c r="D200" s="165"/>
      <c r="E200" s="166"/>
      <c r="F200" s="167"/>
      <c r="G200" s="167">
        <f>SUMIF(AG201:AG233,"&lt;&gt;NOR",G201:G233)</f>
        <v>0</v>
      </c>
      <c r="H200" s="167"/>
      <c r="I200" s="167">
        <f>SUM(I201:I233)</f>
        <v>0</v>
      </c>
      <c r="J200" s="167"/>
      <c r="K200" s="167">
        <f>SUM(K201:K233)</f>
        <v>0</v>
      </c>
      <c r="L200" s="167"/>
      <c r="M200" s="167">
        <f>SUM(M201:M233)</f>
        <v>0</v>
      </c>
      <c r="N200" s="167"/>
      <c r="O200" s="167">
        <f>SUM(O201:O233)</f>
        <v>1531.3600000000001</v>
      </c>
      <c r="P200" s="167"/>
      <c r="Q200" s="167">
        <f>SUM(Q201:Q233)</f>
        <v>0</v>
      </c>
      <c r="R200" s="167"/>
      <c r="S200" s="167"/>
      <c r="T200" s="168"/>
      <c r="U200" s="162"/>
      <c r="V200" s="162">
        <f>SUM(V201:V233)</f>
        <v>219.51</v>
      </c>
      <c r="W200" s="162"/>
      <c r="X200" s="162"/>
      <c r="AG200" t="s">
        <v>110</v>
      </c>
    </row>
    <row r="201" spans="1:60" outlineLevel="1" x14ac:dyDescent="0.2">
      <c r="A201" s="169">
        <v>15</v>
      </c>
      <c r="B201" s="170" t="s">
        <v>223</v>
      </c>
      <c r="C201" s="179" t="s">
        <v>224</v>
      </c>
      <c r="D201" s="171" t="s">
        <v>183</v>
      </c>
      <c r="E201" s="172">
        <v>5956.902</v>
      </c>
      <c r="F201" s="173"/>
      <c r="G201" s="174">
        <f>ROUND(E201*F201,2)</f>
        <v>0</v>
      </c>
      <c r="H201" s="173"/>
      <c r="I201" s="174">
        <f>ROUND(E201*H201,2)</f>
        <v>0</v>
      </c>
      <c r="J201" s="173"/>
      <c r="K201" s="174">
        <f>ROUND(E201*J201,2)</f>
        <v>0</v>
      </c>
      <c r="L201" s="174">
        <v>21</v>
      </c>
      <c r="M201" s="174">
        <f>G201*(1+L201/100)</f>
        <v>0</v>
      </c>
      <c r="N201" s="174">
        <v>7.3999999999999999E-4</v>
      </c>
      <c r="O201" s="174">
        <f>ROUND(E201*N201,2)</f>
        <v>4.41</v>
      </c>
      <c r="P201" s="174">
        <v>0</v>
      </c>
      <c r="Q201" s="174">
        <f>ROUND(E201*P201,2)</f>
        <v>0</v>
      </c>
      <c r="R201" s="174"/>
      <c r="S201" s="174" t="s">
        <v>114</v>
      </c>
      <c r="T201" s="175" t="s">
        <v>125</v>
      </c>
      <c r="U201" s="156">
        <v>0</v>
      </c>
      <c r="V201" s="156">
        <f>ROUND(E201*U201,2)</f>
        <v>0</v>
      </c>
      <c r="W201" s="156"/>
      <c r="X201" s="156" t="s">
        <v>116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117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48" t="s">
        <v>225</v>
      </c>
      <c r="D202" s="249"/>
      <c r="E202" s="249"/>
      <c r="F202" s="249"/>
      <c r="G202" s="249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119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76" t="str">
        <f>C202</f>
        <v>položka zahrnuje dodávku předepsané geotextilie, mimostaveništní a vnitrostaveništní dopravu a její uložení včetně potřebných přesahů</v>
      </c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54"/>
      <c r="B203" s="155"/>
      <c r="C203" s="180" t="s">
        <v>226</v>
      </c>
      <c r="D203" s="160"/>
      <c r="E203" s="161">
        <v>5956.902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0"/>
      <c r="D204" s="251"/>
      <c r="E204" s="251"/>
      <c r="F204" s="251"/>
      <c r="G204" s="251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9">
        <v>16</v>
      </c>
      <c r="B205" s="170" t="s">
        <v>227</v>
      </c>
      <c r="C205" s="179" t="s">
        <v>228</v>
      </c>
      <c r="D205" s="171" t="s">
        <v>229</v>
      </c>
      <c r="E205" s="172">
        <v>178.5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4">
        <v>0</v>
      </c>
      <c r="O205" s="174">
        <f>ROUND(E205*N205,2)</f>
        <v>0</v>
      </c>
      <c r="P205" s="174">
        <v>0</v>
      </c>
      <c r="Q205" s="174">
        <f>ROUND(E205*P205,2)</f>
        <v>0</v>
      </c>
      <c r="R205" s="174"/>
      <c r="S205" s="174" t="s">
        <v>114</v>
      </c>
      <c r="T205" s="175" t="s">
        <v>230</v>
      </c>
      <c r="U205" s="156">
        <v>0</v>
      </c>
      <c r="V205" s="156">
        <f>ROUND(E205*U205,2)</f>
        <v>0</v>
      </c>
      <c r="W205" s="156"/>
      <c r="X205" s="156" t="s">
        <v>116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117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48" t="s">
        <v>231</v>
      </c>
      <c r="D206" s="249"/>
      <c r="E206" s="249"/>
      <c r="F206" s="249"/>
      <c r="G206" s="249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119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52" t="s">
        <v>232</v>
      </c>
      <c r="D207" s="253"/>
      <c r="E207" s="253"/>
      <c r="F207" s="253"/>
      <c r="G207" s="253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119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52" t="s">
        <v>233</v>
      </c>
      <c r="D208" s="253"/>
      <c r="E208" s="253"/>
      <c r="F208" s="253"/>
      <c r="G208" s="253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119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52" t="s">
        <v>234</v>
      </c>
      <c r="D209" s="253"/>
      <c r="E209" s="253"/>
      <c r="F209" s="253"/>
      <c r="G209" s="253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119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2" t="s">
        <v>235</v>
      </c>
      <c r="D210" s="253"/>
      <c r="E210" s="253"/>
      <c r="F210" s="253"/>
      <c r="G210" s="253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119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2" t="s">
        <v>236</v>
      </c>
      <c r="D211" s="253"/>
      <c r="E211" s="253"/>
      <c r="F211" s="253"/>
      <c r="G211" s="253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119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52" t="s">
        <v>237</v>
      </c>
      <c r="D212" s="253"/>
      <c r="E212" s="253"/>
      <c r="F212" s="253"/>
      <c r="G212" s="253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119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2" t="s">
        <v>238</v>
      </c>
      <c r="D213" s="253"/>
      <c r="E213" s="253"/>
      <c r="F213" s="253"/>
      <c r="G213" s="253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119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0" t="s">
        <v>239</v>
      </c>
      <c r="D214" s="160"/>
      <c r="E214" s="161">
        <v>178.5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121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50"/>
      <c r="D215" s="251"/>
      <c r="E215" s="251"/>
      <c r="F215" s="251"/>
      <c r="G215" s="251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9">
        <v>17</v>
      </c>
      <c r="B216" s="170" t="s">
        <v>240</v>
      </c>
      <c r="C216" s="179" t="s">
        <v>241</v>
      </c>
      <c r="D216" s="171" t="s">
        <v>229</v>
      </c>
      <c r="E216" s="172">
        <v>5682.6239999999998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4"/>
      <c r="S216" s="174" t="s">
        <v>114</v>
      </c>
      <c r="T216" s="175" t="s">
        <v>230</v>
      </c>
      <c r="U216" s="156">
        <v>0</v>
      </c>
      <c r="V216" s="156">
        <f>ROUND(E216*U216,2)</f>
        <v>0</v>
      </c>
      <c r="W216" s="156"/>
      <c r="X216" s="156" t="s">
        <v>116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117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3.75" outlineLevel="1" x14ac:dyDescent="0.2">
      <c r="A217" s="154"/>
      <c r="B217" s="155"/>
      <c r="C217" s="248" t="s">
        <v>242</v>
      </c>
      <c r="D217" s="249"/>
      <c r="E217" s="249"/>
      <c r="F217" s="249"/>
      <c r="G217" s="249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119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76" t="str">
        <f>C217</f>
        <v>- dodání hydraulického pojiva dle IG průzkumu (hydraulické silniční pojivo se středně velkým obsahem vápna, u něhož je celkový obsah CaO+MgO vyšší než 50 %. Hydraulickou směs s obsahem cementu pro rychlé zvýšení únosnosti umožňující pojezd nebo další zpracování horních vrstev).</v>
      </c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2" t="s">
        <v>243</v>
      </c>
      <c r="D218" s="253"/>
      <c r="E218" s="253"/>
      <c r="F218" s="253"/>
      <c r="G218" s="253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76" t="str">
        <f>C218</f>
        <v>- položka zahrnuje zafrézování předepsaného množství hydraulického pojiva do podloží do hloubky do 0,5m, zhutnění</v>
      </c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52" t="s">
        <v>244</v>
      </c>
      <c r="D219" s="253"/>
      <c r="E219" s="253"/>
      <c r="F219" s="253"/>
      <c r="G219" s="253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119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54"/>
      <c r="B220" s="155"/>
      <c r="C220" s="180" t="s">
        <v>245</v>
      </c>
      <c r="D220" s="160"/>
      <c r="E220" s="161">
        <v>5682.6239999999998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50"/>
      <c r="D221" s="251"/>
      <c r="E221" s="251"/>
      <c r="F221" s="251"/>
      <c r="G221" s="251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9">
        <v>18</v>
      </c>
      <c r="B222" s="170" t="s">
        <v>246</v>
      </c>
      <c r="C222" s="179" t="s">
        <v>247</v>
      </c>
      <c r="D222" s="171" t="s">
        <v>248</v>
      </c>
      <c r="E222" s="172">
        <v>3309.39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0.46139999999999998</v>
      </c>
      <c r="O222" s="174">
        <f>ROUND(E222*N222,2)</f>
        <v>1526.95</v>
      </c>
      <c r="P222" s="174">
        <v>0</v>
      </c>
      <c r="Q222" s="174">
        <f>ROUND(E222*P222,2)</f>
        <v>0</v>
      </c>
      <c r="R222" s="174"/>
      <c r="S222" s="174" t="s">
        <v>114</v>
      </c>
      <c r="T222" s="175" t="s">
        <v>125</v>
      </c>
      <c r="U222" s="156">
        <v>6.633E-2</v>
      </c>
      <c r="V222" s="156">
        <f>ROUND(E222*U222,2)</f>
        <v>219.51</v>
      </c>
      <c r="W222" s="156"/>
      <c r="X222" s="156" t="s">
        <v>116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117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8" t="s">
        <v>249</v>
      </c>
      <c r="D223" s="249"/>
      <c r="E223" s="249"/>
      <c r="F223" s="249"/>
      <c r="G223" s="249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119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54"/>
      <c r="B224" s="155"/>
      <c r="C224" s="252" t="s">
        <v>250</v>
      </c>
      <c r="D224" s="253"/>
      <c r="E224" s="253"/>
      <c r="F224" s="253"/>
      <c r="G224" s="253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119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76" t="str">
        <f>C224</f>
        <v>- výkop rýhy předepsaného tvaru v dané třídě těžitelnosti, výplň, zásyp trativodu včetně dopravy, uložení přebytečného materiálu, dodávky předepsaného materiálu pro výplň a zásyp</v>
      </c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2" t="s">
        <v>251</v>
      </c>
      <c r="D225" s="253"/>
      <c r="E225" s="253"/>
      <c r="F225" s="253"/>
      <c r="G225" s="253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119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52" t="s">
        <v>252</v>
      </c>
      <c r="D226" s="253"/>
      <c r="E226" s="253"/>
      <c r="F226" s="253"/>
      <c r="G226" s="253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52" t="s">
        <v>253</v>
      </c>
      <c r="D227" s="253"/>
      <c r="E227" s="253"/>
      <c r="F227" s="253"/>
      <c r="G227" s="253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119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52" t="s">
        <v>254</v>
      </c>
      <c r="D228" s="253"/>
      <c r="E228" s="253"/>
      <c r="F228" s="253"/>
      <c r="G228" s="253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119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2" t="s">
        <v>255</v>
      </c>
      <c r="D229" s="253"/>
      <c r="E229" s="253"/>
      <c r="F229" s="253"/>
      <c r="G229" s="253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76" t="str">
        <f>C229</f>
        <v>- ukončení trativodu zaústěním do potrubí nebo vodoteče, případně vybudování ukončujícího objektu (kapličky) dle VL</v>
      </c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2" t="s">
        <v>256</v>
      </c>
      <c r="D230" s="253"/>
      <c r="E230" s="253"/>
      <c r="F230" s="253"/>
      <c r="G230" s="253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119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2" t="s">
        <v>257</v>
      </c>
      <c r="D231" s="253"/>
      <c r="E231" s="253"/>
      <c r="F231" s="253"/>
      <c r="G231" s="253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119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3.75" outlineLevel="1" x14ac:dyDescent="0.2">
      <c r="A232" s="154"/>
      <c r="B232" s="155"/>
      <c r="C232" s="180" t="s">
        <v>258</v>
      </c>
      <c r="D232" s="160"/>
      <c r="E232" s="161">
        <v>3309.39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121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0"/>
      <c r="D233" s="251"/>
      <c r="E233" s="251"/>
      <c r="F233" s="251"/>
      <c r="G233" s="251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122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x14ac:dyDescent="0.2">
      <c r="A234" s="163" t="s">
        <v>109</v>
      </c>
      <c r="B234" s="164" t="s">
        <v>71</v>
      </c>
      <c r="C234" s="178" t="s">
        <v>72</v>
      </c>
      <c r="D234" s="165"/>
      <c r="E234" s="166"/>
      <c r="F234" s="167"/>
      <c r="G234" s="167">
        <f>SUMIF(AG235:AG254,"&lt;&gt;NOR",G235:G254)</f>
        <v>0</v>
      </c>
      <c r="H234" s="167"/>
      <c r="I234" s="167">
        <f>SUM(I235:I254)</f>
        <v>0</v>
      </c>
      <c r="J234" s="167"/>
      <c r="K234" s="167">
        <f>SUM(K235:K254)</f>
        <v>0</v>
      </c>
      <c r="L234" s="167"/>
      <c r="M234" s="167">
        <f>SUM(M235:M254)</f>
        <v>0</v>
      </c>
      <c r="N234" s="167"/>
      <c r="O234" s="167">
        <f>SUM(O235:O254)</f>
        <v>2</v>
      </c>
      <c r="P234" s="167"/>
      <c r="Q234" s="167">
        <f>SUM(Q235:Q254)</f>
        <v>0</v>
      </c>
      <c r="R234" s="167"/>
      <c r="S234" s="167"/>
      <c r="T234" s="168"/>
      <c r="U234" s="162"/>
      <c r="V234" s="162">
        <f>SUM(V235:V254)</f>
        <v>0</v>
      </c>
      <c r="W234" s="162"/>
      <c r="X234" s="162"/>
      <c r="AG234" t="s">
        <v>110</v>
      </c>
    </row>
    <row r="235" spans="1:60" outlineLevel="1" x14ac:dyDescent="0.2">
      <c r="A235" s="169">
        <v>19</v>
      </c>
      <c r="B235" s="170" t="s">
        <v>259</v>
      </c>
      <c r="C235" s="179" t="s">
        <v>260</v>
      </c>
      <c r="D235" s="171" t="s">
        <v>156</v>
      </c>
      <c r="E235" s="172">
        <v>0.8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4">
        <v>2.5</v>
      </c>
      <c r="O235" s="174">
        <f>ROUND(E235*N235,2)</f>
        <v>2</v>
      </c>
      <c r="P235" s="174">
        <v>0</v>
      </c>
      <c r="Q235" s="174">
        <f>ROUND(E235*P235,2)</f>
        <v>0</v>
      </c>
      <c r="R235" s="174"/>
      <c r="S235" s="174" t="s">
        <v>114</v>
      </c>
      <c r="T235" s="175" t="s">
        <v>125</v>
      </c>
      <c r="U235" s="156">
        <v>0</v>
      </c>
      <c r="V235" s="156">
        <f>ROUND(E235*U235,2)</f>
        <v>0</v>
      </c>
      <c r="W235" s="156"/>
      <c r="X235" s="156" t="s">
        <v>116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117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54"/>
      <c r="B236" s="155"/>
      <c r="C236" s="248" t="s">
        <v>261</v>
      </c>
      <c r="D236" s="249"/>
      <c r="E236" s="249"/>
      <c r="F236" s="249"/>
      <c r="G236" s="249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119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76" t="str">
        <f>C236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2" t="s">
        <v>262</v>
      </c>
      <c r="D237" s="253"/>
      <c r="E237" s="253"/>
      <c r="F237" s="253"/>
      <c r="G237" s="253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119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52" t="s">
        <v>263</v>
      </c>
      <c r="D238" s="253"/>
      <c r="E238" s="253"/>
      <c r="F238" s="253"/>
      <c r="G238" s="253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52" t="s">
        <v>264</v>
      </c>
      <c r="D239" s="253"/>
      <c r="E239" s="253"/>
      <c r="F239" s="253"/>
      <c r="G239" s="253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119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76" t="str">
        <f>C239</f>
        <v>- zřízení pracovních a dilatačních spar, včetně potřebných úprav, výplně, vložek, opracování, očištění a ošetření,</v>
      </c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54"/>
      <c r="B240" s="155"/>
      <c r="C240" s="252" t="s">
        <v>265</v>
      </c>
      <c r="D240" s="253"/>
      <c r="E240" s="253"/>
      <c r="F240" s="253"/>
      <c r="G240" s="253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119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76" t="str">
        <f>C240</f>
        <v>- bednění  požadovaných  konstr. (i ztracené) s úpravou  dle požadované  kvality povrchu betonu, včetně odbedňovacích a odskružovacích prostředků,</v>
      </c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54"/>
      <c r="B241" s="155"/>
      <c r="C241" s="252" t="s">
        <v>266</v>
      </c>
      <c r="D241" s="253"/>
      <c r="E241" s="253"/>
      <c r="F241" s="253"/>
      <c r="G241" s="253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119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76" t="str">
        <f>C241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2" t="s">
        <v>267</v>
      </c>
      <c r="D242" s="253"/>
      <c r="E242" s="253"/>
      <c r="F242" s="253"/>
      <c r="G242" s="253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119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2" t="s">
        <v>268</v>
      </c>
      <c r="D243" s="253"/>
      <c r="E243" s="253"/>
      <c r="F243" s="253"/>
      <c r="G243" s="253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119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76" t="str">
        <f>C243</f>
        <v>- zřízení  všech  požadovaných  otvorů, kapes, výklenků, prostupů, dutin, drážek a pod., vč. ztížení práce a úprav  kolem nich,</v>
      </c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52" t="s">
        <v>269</v>
      </c>
      <c r="D244" s="253"/>
      <c r="E244" s="253"/>
      <c r="F244" s="253"/>
      <c r="G244" s="253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2" t="s">
        <v>270</v>
      </c>
      <c r="D245" s="253"/>
      <c r="E245" s="253"/>
      <c r="F245" s="253"/>
      <c r="G245" s="253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119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52" t="s">
        <v>271</v>
      </c>
      <c r="D246" s="253"/>
      <c r="E246" s="253"/>
      <c r="F246" s="253"/>
      <c r="G246" s="253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119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52" t="s">
        <v>272</v>
      </c>
      <c r="D247" s="253"/>
      <c r="E247" s="253"/>
      <c r="F247" s="253"/>
      <c r="G247" s="253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119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52" t="s">
        <v>273</v>
      </c>
      <c r="D248" s="253"/>
      <c r="E248" s="253"/>
      <c r="F248" s="253"/>
      <c r="G248" s="253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119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2" t="s">
        <v>274</v>
      </c>
      <c r="D249" s="253"/>
      <c r="E249" s="253"/>
      <c r="F249" s="253"/>
      <c r="G249" s="253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119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52" t="s">
        <v>275</v>
      </c>
      <c r="D250" s="253"/>
      <c r="E250" s="253"/>
      <c r="F250" s="253"/>
      <c r="G250" s="253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119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76" t="str">
        <f>C250</f>
        <v>- opatření  povrchů  betonu  izolací  proti zemní vlhkosti v částech, kde přijdou do styku se zeminou nebo kamenivem,</v>
      </c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52" t="s">
        <v>276</v>
      </c>
      <c r="D251" s="253"/>
      <c r="E251" s="253"/>
      <c r="F251" s="253"/>
      <c r="G251" s="253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119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2" t="s">
        <v>277</v>
      </c>
      <c r="D252" s="253"/>
      <c r="E252" s="253"/>
      <c r="F252" s="253"/>
      <c r="G252" s="253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119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0" t="s">
        <v>278</v>
      </c>
      <c r="D253" s="160"/>
      <c r="E253" s="161">
        <v>0.8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121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50"/>
      <c r="D254" s="251"/>
      <c r="E254" s="251"/>
      <c r="F254" s="251"/>
      <c r="G254" s="251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122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163" t="s">
        <v>109</v>
      </c>
      <c r="B255" s="164" t="s">
        <v>73</v>
      </c>
      <c r="C255" s="178" t="s">
        <v>74</v>
      </c>
      <c r="D255" s="165"/>
      <c r="E255" s="166"/>
      <c r="F255" s="167"/>
      <c r="G255" s="167">
        <f>SUMIF(AG256:AG313,"&lt;&gt;NOR",G256:G313)</f>
        <v>0</v>
      </c>
      <c r="H255" s="167"/>
      <c r="I255" s="167">
        <f>SUM(I256:I313)</f>
        <v>0</v>
      </c>
      <c r="J255" s="167"/>
      <c r="K255" s="167">
        <f>SUM(K256:K313)</f>
        <v>0</v>
      </c>
      <c r="L255" s="167"/>
      <c r="M255" s="167">
        <f>SUM(M256:M313)</f>
        <v>0</v>
      </c>
      <c r="N255" s="167"/>
      <c r="O255" s="167">
        <f>SUM(O256:O313)</f>
        <v>10108.039999999999</v>
      </c>
      <c r="P255" s="167"/>
      <c r="Q255" s="167">
        <f>SUM(Q256:Q313)</f>
        <v>0</v>
      </c>
      <c r="R255" s="167"/>
      <c r="S255" s="167"/>
      <c r="T255" s="168"/>
      <c r="U255" s="162"/>
      <c r="V255" s="162">
        <f>SUM(V256:V313)</f>
        <v>1455.1399999999999</v>
      </c>
      <c r="W255" s="162"/>
      <c r="X255" s="162"/>
      <c r="AG255" t="s">
        <v>110</v>
      </c>
    </row>
    <row r="256" spans="1:60" outlineLevel="1" x14ac:dyDescent="0.2">
      <c r="A256" s="169">
        <v>20</v>
      </c>
      <c r="B256" s="170" t="s">
        <v>279</v>
      </c>
      <c r="C256" s="179" t="s">
        <v>280</v>
      </c>
      <c r="D256" s="171" t="s">
        <v>183</v>
      </c>
      <c r="E256" s="172">
        <v>12243.06</v>
      </c>
      <c r="F256" s="173"/>
      <c r="G256" s="174">
        <f>ROUND(E256*F256,2)</f>
        <v>0</v>
      </c>
      <c r="H256" s="173"/>
      <c r="I256" s="174">
        <f>ROUND(E256*H256,2)</f>
        <v>0</v>
      </c>
      <c r="J256" s="173"/>
      <c r="K256" s="174">
        <f>ROUND(E256*J256,2)</f>
        <v>0</v>
      </c>
      <c r="L256" s="174">
        <v>21</v>
      </c>
      <c r="M256" s="174">
        <f>G256*(1+L256/100)</f>
        <v>0</v>
      </c>
      <c r="N256" s="174">
        <v>0.378</v>
      </c>
      <c r="O256" s="174">
        <f>ROUND(E256*N256,2)</f>
        <v>4627.88</v>
      </c>
      <c r="P256" s="174">
        <v>0</v>
      </c>
      <c r="Q256" s="174">
        <f>ROUND(E256*P256,2)</f>
        <v>0</v>
      </c>
      <c r="R256" s="174"/>
      <c r="S256" s="174" t="s">
        <v>114</v>
      </c>
      <c r="T256" s="175" t="s">
        <v>125</v>
      </c>
      <c r="U256" s="156">
        <v>5.4449999999999998E-2</v>
      </c>
      <c r="V256" s="156">
        <f>ROUND(E256*U256,2)</f>
        <v>666.63</v>
      </c>
      <c r="W256" s="156"/>
      <c r="X256" s="156" t="s">
        <v>116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117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48" t="s">
        <v>281</v>
      </c>
      <c r="D257" s="249"/>
      <c r="E257" s="249"/>
      <c r="F257" s="249"/>
      <c r="G257" s="249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119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52" t="s">
        <v>282</v>
      </c>
      <c r="D258" s="253"/>
      <c r="E258" s="253"/>
      <c r="F258" s="253"/>
      <c r="G258" s="253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119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52" t="s">
        <v>283</v>
      </c>
      <c r="D259" s="253"/>
      <c r="E259" s="253"/>
      <c r="F259" s="253"/>
      <c r="G259" s="253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119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52" t="s">
        <v>284</v>
      </c>
      <c r="D260" s="253"/>
      <c r="E260" s="253"/>
      <c r="F260" s="253"/>
      <c r="G260" s="253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119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0" t="s">
        <v>285</v>
      </c>
      <c r="D261" s="160"/>
      <c r="E261" s="161">
        <v>12243.06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121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50"/>
      <c r="D262" s="251"/>
      <c r="E262" s="251"/>
      <c r="F262" s="251"/>
      <c r="G262" s="251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122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9">
        <v>21</v>
      </c>
      <c r="B263" s="170" t="s">
        <v>279</v>
      </c>
      <c r="C263" s="179" t="s">
        <v>280</v>
      </c>
      <c r="D263" s="171" t="s">
        <v>183</v>
      </c>
      <c r="E263" s="172">
        <v>14278.98</v>
      </c>
      <c r="F263" s="173"/>
      <c r="G263" s="174">
        <f>ROUND(E263*F263,2)</f>
        <v>0</v>
      </c>
      <c r="H263" s="173"/>
      <c r="I263" s="174">
        <f>ROUND(E263*H263,2)</f>
        <v>0</v>
      </c>
      <c r="J263" s="173"/>
      <c r="K263" s="174">
        <f>ROUND(E263*J263,2)</f>
        <v>0</v>
      </c>
      <c r="L263" s="174">
        <v>21</v>
      </c>
      <c r="M263" s="174">
        <f>G263*(1+L263/100)</f>
        <v>0</v>
      </c>
      <c r="N263" s="174">
        <v>0.378</v>
      </c>
      <c r="O263" s="174">
        <f>ROUND(E263*N263,2)</f>
        <v>5397.45</v>
      </c>
      <c r="P263" s="174">
        <v>0</v>
      </c>
      <c r="Q263" s="174">
        <f>ROUND(E263*P263,2)</f>
        <v>0</v>
      </c>
      <c r="R263" s="174"/>
      <c r="S263" s="174" t="s">
        <v>114</v>
      </c>
      <c r="T263" s="175" t="s">
        <v>125</v>
      </c>
      <c r="U263" s="156">
        <v>5.4449999999999998E-2</v>
      </c>
      <c r="V263" s="156">
        <f>ROUND(E263*U263,2)</f>
        <v>777.49</v>
      </c>
      <c r="W263" s="156"/>
      <c r="X263" s="156" t="s">
        <v>116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117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8" t="s">
        <v>281</v>
      </c>
      <c r="D264" s="249"/>
      <c r="E264" s="249"/>
      <c r="F264" s="249"/>
      <c r="G264" s="249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119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52" t="s">
        <v>282</v>
      </c>
      <c r="D265" s="253"/>
      <c r="E265" s="253"/>
      <c r="F265" s="253"/>
      <c r="G265" s="253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119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52" t="s">
        <v>283</v>
      </c>
      <c r="D266" s="253"/>
      <c r="E266" s="253"/>
      <c r="F266" s="253"/>
      <c r="G266" s="253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119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52" t="s">
        <v>284</v>
      </c>
      <c r="D267" s="253"/>
      <c r="E267" s="253"/>
      <c r="F267" s="253"/>
      <c r="G267" s="253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119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0" t="s">
        <v>286</v>
      </c>
      <c r="D268" s="160"/>
      <c r="E268" s="161">
        <v>14278.98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121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0"/>
      <c r="D269" s="251"/>
      <c r="E269" s="251"/>
      <c r="F269" s="251"/>
      <c r="G269" s="251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122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9">
        <v>22</v>
      </c>
      <c r="B270" s="170" t="s">
        <v>287</v>
      </c>
      <c r="C270" s="179" t="s">
        <v>288</v>
      </c>
      <c r="D270" s="171" t="s">
        <v>183</v>
      </c>
      <c r="E270" s="172">
        <v>12243.06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74">
        <v>6.0099999999999997E-3</v>
      </c>
      <c r="O270" s="174">
        <f>ROUND(E270*N270,2)</f>
        <v>73.58</v>
      </c>
      <c r="P270" s="174">
        <v>0</v>
      </c>
      <c r="Q270" s="174">
        <f>ROUND(E270*P270,2)</f>
        <v>0</v>
      </c>
      <c r="R270" s="174"/>
      <c r="S270" s="174" t="s">
        <v>114</v>
      </c>
      <c r="T270" s="175" t="s">
        <v>125</v>
      </c>
      <c r="U270" s="156">
        <v>8.9999999999999998E-4</v>
      </c>
      <c r="V270" s="156">
        <f>ROUND(E270*U270,2)</f>
        <v>11.02</v>
      </c>
      <c r="W270" s="156"/>
      <c r="X270" s="156" t="s">
        <v>116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117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8" t="s">
        <v>289</v>
      </c>
      <c r="D271" s="249"/>
      <c r="E271" s="249"/>
      <c r="F271" s="249"/>
      <c r="G271" s="249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52" t="s">
        <v>290</v>
      </c>
      <c r="D272" s="253"/>
      <c r="E272" s="253"/>
      <c r="F272" s="253"/>
      <c r="G272" s="253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119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2" t="s">
        <v>283</v>
      </c>
      <c r="D273" s="253"/>
      <c r="E273" s="253"/>
      <c r="F273" s="253"/>
      <c r="G273" s="253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119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52" t="s">
        <v>291</v>
      </c>
      <c r="D274" s="253"/>
      <c r="E274" s="253"/>
      <c r="F274" s="253"/>
      <c r="G274" s="253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119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0" t="s">
        <v>292</v>
      </c>
      <c r="D275" s="160"/>
      <c r="E275" s="161">
        <v>12243.06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121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50"/>
      <c r="D276" s="251"/>
      <c r="E276" s="251"/>
      <c r="F276" s="251"/>
      <c r="G276" s="251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122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69">
        <v>23</v>
      </c>
      <c r="B277" s="170" t="s">
        <v>293</v>
      </c>
      <c r="C277" s="179" t="s">
        <v>294</v>
      </c>
      <c r="D277" s="171" t="s">
        <v>229</v>
      </c>
      <c r="E277" s="172">
        <v>10139.412</v>
      </c>
      <c r="F277" s="173"/>
      <c r="G277" s="174">
        <f>ROUND(E277*F277,2)</f>
        <v>0</v>
      </c>
      <c r="H277" s="173"/>
      <c r="I277" s="174">
        <f>ROUND(E277*H277,2)</f>
        <v>0</v>
      </c>
      <c r="J277" s="173"/>
      <c r="K277" s="174">
        <f>ROUND(E277*J277,2)</f>
        <v>0</v>
      </c>
      <c r="L277" s="174">
        <v>21</v>
      </c>
      <c r="M277" s="174">
        <f>G277*(1+L277/100)</f>
        <v>0</v>
      </c>
      <c r="N277" s="174">
        <v>0</v>
      </c>
      <c r="O277" s="174">
        <f>ROUND(E277*N277,2)</f>
        <v>0</v>
      </c>
      <c r="P277" s="174">
        <v>0</v>
      </c>
      <c r="Q277" s="174">
        <f>ROUND(E277*P277,2)</f>
        <v>0</v>
      </c>
      <c r="R277" s="174"/>
      <c r="S277" s="174" t="s">
        <v>114</v>
      </c>
      <c r="T277" s="175" t="s">
        <v>230</v>
      </c>
      <c r="U277" s="156">
        <v>0</v>
      </c>
      <c r="V277" s="156">
        <f>ROUND(E277*U277,2)</f>
        <v>0</v>
      </c>
      <c r="W277" s="156"/>
      <c r="X277" s="156" t="s">
        <v>116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117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248" t="s">
        <v>295</v>
      </c>
      <c r="D278" s="249"/>
      <c r="E278" s="249"/>
      <c r="F278" s="249"/>
      <c r="G278" s="249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119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52" t="s">
        <v>296</v>
      </c>
      <c r="D279" s="253"/>
      <c r="E279" s="253"/>
      <c r="F279" s="253"/>
      <c r="G279" s="253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52" t="s">
        <v>297</v>
      </c>
      <c r="D280" s="253"/>
      <c r="E280" s="253"/>
      <c r="F280" s="253"/>
      <c r="G280" s="253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119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52" t="s">
        <v>298</v>
      </c>
      <c r="D281" s="253"/>
      <c r="E281" s="253"/>
      <c r="F281" s="253"/>
      <c r="G281" s="253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119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52" t="s">
        <v>299</v>
      </c>
      <c r="D282" s="253"/>
      <c r="E282" s="253"/>
      <c r="F282" s="253"/>
      <c r="G282" s="253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76" t="str">
        <f>C282</f>
        <v>- úpravu napojení, ukončení podél obrubníků, dilatačních zařízení, odvodňovacích proužků, odvodňovačů, vpustí, šachet a pod.</v>
      </c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52" t="s">
        <v>284</v>
      </c>
      <c r="D283" s="253"/>
      <c r="E283" s="253"/>
      <c r="F283" s="253"/>
      <c r="G283" s="253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119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52" t="s">
        <v>300</v>
      </c>
      <c r="D284" s="253"/>
      <c r="E284" s="253"/>
      <c r="F284" s="253"/>
      <c r="G284" s="253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119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76" t="str">
        <f>C284</f>
        <v>- nezahrnuje těsnění podél obrubníků, dilatačních zařízení, odvodňovacích proužků, odvodňovačů, vpustí, šachet a pod.</v>
      </c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0" t="s">
        <v>301</v>
      </c>
      <c r="D285" s="160"/>
      <c r="E285" s="161">
        <v>10139.412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121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50"/>
      <c r="D286" s="251"/>
      <c r="E286" s="251"/>
      <c r="F286" s="251"/>
      <c r="G286" s="251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122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69">
        <v>24</v>
      </c>
      <c r="B287" s="170" t="s">
        <v>302</v>
      </c>
      <c r="C287" s="179" t="s">
        <v>303</v>
      </c>
      <c r="D287" s="171" t="s">
        <v>229</v>
      </c>
      <c r="E287" s="172">
        <v>10751.004000000001</v>
      </c>
      <c r="F287" s="173"/>
      <c r="G287" s="174">
        <f>ROUND(E287*F287,2)</f>
        <v>0</v>
      </c>
      <c r="H287" s="173"/>
      <c r="I287" s="174">
        <f>ROUND(E287*H287,2)</f>
        <v>0</v>
      </c>
      <c r="J287" s="173"/>
      <c r="K287" s="174">
        <f>ROUND(E287*J287,2)</f>
        <v>0</v>
      </c>
      <c r="L287" s="174">
        <v>21</v>
      </c>
      <c r="M287" s="174">
        <f>G287*(1+L287/100)</f>
        <v>0</v>
      </c>
      <c r="N287" s="174">
        <v>0</v>
      </c>
      <c r="O287" s="174">
        <f>ROUND(E287*N287,2)</f>
        <v>0</v>
      </c>
      <c r="P287" s="174">
        <v>0</v>
      </c>
      <c r="Q287" s="174">
        <f>ROUND(E287*P287,2)</f>
        <v>0</v>
      </c>
      <c r="R287" s="174"/>
      <c r="S287" s="174" t="s">
        <v>114</v>
      </c>
      <c r="T287" s="175" t="s">
        <v>230</v>
      </c>
      <c r="U287" s="156">
        <v>0</v>
      </c>
      <c r="V287" s="156">
        <f>ROUND(E287*U287,2)</f>
        <v>0</v>
      </c>
      <c r="W287" s="156"/>
      <c r="X287" s="156" t="s">
        <v>116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117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48" t="s">
        <v>295</v>
      </c>
      <c r="D288" s="249"/>
      <c r="E288" s="249"/>
      <c r="F288" s="249"/>
      <c r="G288" s="249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119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52" t="s">
        <v>296</v>
      </c>
      <c r="D289" s="253"/>
      <c r="E289" s="253"/>
      <c r="F289" s="253"/>
      <c r="G289" s="253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119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52" t="s">
        <v>297</v>
      </c>
      <c r="D290" s="253"/>
      <c r="E290" s="253"/>
      <c r="F290" s="253"/>
      <c r="G290" s="253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2" t="s">
        <v>298</v>
      </c>
      <c r="D291" s="253"/>
      <c r="E291" s="253"/>
      <c r="F291" s="253"/>
      <c r="G291" s="253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119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52" t="s">
        <v>299</v>
      </c>
      <c r="D292" s="253"/>
      <c r="E292" s="253"/>
      <c r="F292" s="253"/>
      <c r="G292" s="253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119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76" t="str">
        <f>C292</f>
        <v>- úpravu napojení, ukončení podél obrubníků, dilatačních zařízení, odvodňovacích proužků, odvodňovačů, vpustí, šachet a pod.</v>
      </c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52" t="s">
        <v>284</v>
      </c>
      <c r="D293" s="253"/>
      <c r="E293" s="253"/>
      <c r="F293" s="253"/>
      <c r="G293" s="253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119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52" t="s">
        <v>300</v>
      </c>
      <c r="D294" s="253"/>
      <c r="E294" s="253"/>
      <c r="F294" s="253"/>
      <c r="G294" s="253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119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76" t="str">
        <f>C294</f>
        <v>- nezahrnuje těsnění podél obrubníků, dilatačních zařízení, odvodňovacích proužků, odvodňovačů, vpustí, šachet a pod.</v>
      </c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0" t="s">
        <v>304</v>
      </c>
      <c r="D295" s="160"/>
      <c r="E295" s="161">
        <v>10751.004000000001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121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250"/>
      <c r="D296" s="251"/>
      <c r="E296" s="251"/>
      <c r="F296" s="251"/>
      <c r="G296" s="251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122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9">
        <v>25</v>
      </c>
      <c r="B297" s="170" t="s">
        <v>305</v>
      </c>
      <c r="C297" s="179" t="s">
        <v>306</v>
      </c>
      <c r="D297" s="171" t="s">
        <v>183</v>
      </c>
      <c r="E297" s="172">
        <v>10751.004000000001</v>
      </c>
      <c r="F297" s="173"/>
      <c r="G297" s="174">
        <f>ROUND(E297*F297,2)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74">
        <v>0</v>
      </c>
      <c r="O297" s="174">
        <f>ROUND(E297*N297,2)</f>
        <v>0</v>
      </c>
      <c r="P297" s="174">
        <v>0</v>
      </c>
      <c r="Q297" s="174">
        <f>ROUND(E297*P297,2)</f>
        <v>0</v>
      </c>
      <c r="R297" s="174"/>
      <c r="S297" s="174" t="s">
        <v>114</v>
      </c>
      <c r="T297" s="175" t="s">
        <v>307</v>
      </c>
      <c r="U297" s="156">
        <v>0</v>
      </c>
      <c r="V297" s="156">
        <f>ROUND(E297*U297,2)</f>
        <v>0</v>
      </c>
      <c r="W297" s="156"/>
      <c r="X297" s="156" t="s">
        <v>116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117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48" t="s">
        <v>289</v>
      </c>
      <c r="D298" s="249"/>
      <c r="E298" s="249"/>
      <c r="F298" s="249"/>
      <c r="G298" s="249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119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252" t="s">
        <v>290</v>
      </c>
      <c r="D299" s="253"/>
      <c r="E299" s="253"/>
      <c r="F299" s="253"/>
      <c r="G299" s="253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119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252" t="s">
        <v>283</v>
      </c>
      <c r="D300" s="253"/>
      <c r="E300" s="253"/>
      <c r="F300" s="253"/>
      <c r="G300" s="253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119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52" t="s">
        <v>291</v>
      </c>
      <c r="D301" s="253"/>
      <c r="E301" s="253"/>
      <c r="F301" s="253"/>
      <c r="G301" s="253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119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0" t="s">
        <v>308</v>
      </c>
      <c r="D302" s="160"/>
      <c r="E302" s="161">
        <v>10751.004000000001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121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250"/>
      <c r="D303" s="251"/>
      <c r="E303" s="251"/>
      <c r="F303" s="251"/>
      <c r="G303" s="251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122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9">
        <v>26</v>
      </c>
      <c r="B304" s="170" t="s">
        <v>309</v>
      </c>
      <c r="C304" s="179" t="s">
        <v>310</v>
      </c>
      <c r="D304" s="171" t="s">
        <v>183</v>
      </c>
      <c r="E304" s="172">
        <v>18.36</v>
      </c>
      <c r="F304" s="173"/>
      <c r="G304" s="174">
        <f>ROUND(E304*F304,2)</f>
        <v>0</v>
      </c>
      <c r="H304" s="173"/>
      <c r="I304" s="174">
        <f>ROUND(E304*H304,2)</f>
        <v>0</v>
      </c>
      <c r="J304" s="173"/>
      <c r="K304" s="174">
        <f>ROUND(E304*J304,2)</f>
        <v>0</v>
      </c>
      <c r="L304" s="174">
        <v>21</v>
      </c>
      <c r="M304" s="174">
        <f>G304*(1+L304/100)</f>
        <v>0</v>
      </c>
      <c r="N304" s="174">
        <v>0.49731999999999998</v>
      </c>
      <c r="O304" s="174">
        <f>ROUND(E304*N304,2)</f>
        <v>9.1300000000000008</v>
      </c>
      <c r="P304" s="174">
        <v>0</v>
      </c>
      <c r="Q304" s="174">
        <f>ROUND(E304*P304,2)</f>
        <v>0</v>
      </c>
      <c r="R304" s="174"/>
      <c r="S304" s="174" t="s">
        <v>114</v>
      </c>
      <c r="T304" s="175" t="s">
        <v>125</v>
      </c>
      <c r="U304" s="156">
        <v>0</v>
      </c>
      <c r="V304" s="156">
        <f>ROUND(E304*U304,2)</f>
        <v>0</v>
      </c>
      <c r="W304" s="156"/>
      <c r="X304" s="156" t="s">
        <v>116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117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54"/>
      <c r="B305" s="155"/>
      <c r="C305" s="248" t="s">
        <v>311</v>
      </c>
      <c r="D305" s="249"/>
      <c r="E305" s="249"/>
      <c r="F305" s="249"/>
      <c r="G305" s="249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119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76" t="str">
        <f>C305</f>
        <v>- dodání dlažebního materiálu v požadované kvalitě, dodání materiálu pro předepsané  lože v tloušťce předepsané dokumentací a pro předepsanou výplň spar</v>
      </c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52" t="s">
        <v>296</v>
      </c>
      <c r="D306" s="253"/>
      <c r="E306" s="253"/>
      <c r="F306" s="253"/>
      <c r="G306" s="253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119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52" t="s">
        <v>312</v>
      </c>
      <c r="D307" s="253"/>
      <c r="E307" s="253"/>
      <c r="F307" s="253"/>
      <c r="G307" s="253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119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76" t="str">
        <f>C307</f>
        <v>- uložení dlažby dle předepsaného technologického předpisu včetně předepsané podkladní vrstvy a předepsané výplně spar</v>
      </c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52" t="s">
        <v>283</v>
      </c>
      <c r="D308" s="253"/>
      <c r="E308" s="253"/>
      <c r="F308" s="253"/>
      <c r="G308" s="253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119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54"/>
      <c r="B309" s="155"/>
      <c r="C309" s="252" t="s">
        <v>313</v>
      </c>
      <c r="D309" s="253"/>
      <c r="E309" s="253"/>
      <c r="F309" s="253"/>
      <c r="G309" s="253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119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76" t="str">
        <f>C309</f>
        <v>- úpravu napojení, ukončení podél obrubníků, dilatačních zařízení, odvodňovacích proužků, odvodňovačů, vpustí, šachet a pod., nestanoví-li zadávací dokumentace jinak</v>
      </c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2" t="s">
        <v>284</v>
      </c>
      <c r="D310" s="253"/>
      <c r="E310" s="253"/>
      <c r="F310" s="253"/>
      <c r="G310" s="253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119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52" t="s">
        <v>300</v>
      </c>
      <c r="D311" s="253"/>
      <c r="E311" s="253"/>
      <c r="F311" s="253"/>
      <c r="G311" s="253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119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76" t="str">
        <f>C311</f>
        <v>- nezahrnuje těsnění podél obrubníků, dilatačních zařízení, odvodňovacích proužků, odvodňovačů, vpustí, šachet a pod.</v>
      </c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0" t="s">
        <v>314</v>
      </c>
      <c r="D312" s="160"/>
      <c r="E312" s="161">
        <v>18.36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121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50"/>
      <c r="D313" s="251"/>
      <c r="E313" s="251"/>
      <c r="F313" s="251"/>
      <c r="G313" s="251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122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">
      <c r="A314" s="163" t="s">
        <v>109</v>
      </c>
      <c r="B314" s="164" t="s">
        <v>75</v>
      </c>
      <c r="C314" s="178" t="s">
        <v>76</v>
      </c>
      <c r="D314" s="165"/>
      <c r="E314" s="166"/>
      <c r="F314" s="167"/>
      <c r="G314" s="167">
        <f>SUMIF(AG315:AG332,"&lt;&gt;NOR",G315:G332)</f>
        <v>0</v>
      </c>
      <c r="H314" s="167"/>
      <c r="I314" s="167">
        <f>SUM(I315:I332)</f>
        <v>0</v>
      </c>
      <c r="J314" s="167"/>
      <c r="K314" s="167">
        <f>SUM(K315:K332)</f>
        <v>0</v>
      </c>
      <c r="L314" s="167"/>
      <c r="M314" s="167">
        <f>SUM(M315:M332)</f>
        <v>0</v>
      </c>
      <c r="N314" s="167"/>
      <c r="O314" s="167">
        <f>SUM(O315:O332)</f>
        <v>6.18</v>
      </c>
      <c r="P314" s="167"/>
      <c r="Q314" s="167">
        <f>SUM(Q315:Q332)</f>
        <v>0</v>
      </c>
      <c r="R314" s="167"/>
      <c r="S314" s="167"/>
      <c r="T314" s="168"/>
      <c r="U314" s="162"/>
      <c r="V314" s="162">
        <f>SUM(V315:V332)</f>
        <v>0</v>
      </c>
      <c r="W314" s="162"/>
      <c r="X314" s="162"/>
      <c r="AG314" t="s">
        <v>110</v>
      </c>
    </row>
    <row r="315" spans="1:60" outlineLevel="1" x14ac:dyDescent="0.2">
      <c r="A315" s="169">
        <v>27</v>
      </c>
      <c r="B315" s="170" t="s">
        <v>315</v>
      </c>
      <c r="C315" s="179" t="s">
        <v>316</v>
      </c>
      <c r="D315" s="171" t="s">
        <v>317</v>
      </c>
      <c r="E315" s="172">
        <v>2</v>
      </c>
      <c r="F315" s="173"/>
      <c r="G315" s="174">
        <f>ROUND(E315*F315,2)</f>
        <v>0</v>
      </c>
      <c r="H315" s="173"/>
      <c r="I315" s="174">
        <f>ROUND(E315*H315,2)</f>
        <v>0</v>
      </c>
      <c r="J315" s="173"/>
      <c r="K315" s="174">
        <f>ROUND(E315*J315,2)</f>
        <v>0</v>
      </c>
      <c r="L315" s="174">
        <v>21</v>
      </c>
      <c r="M315" s="174">
        <f>G315*(1+L315/100)</f>
        <v>0</v>
      </c>
      <c r="N315" s="174">
        <v>3.0917300000000001</v>
      </c>
      <c r="O315" s="174">
        <f>ROUND(E315*N315,2)</f>
        <v>6.18</v>
      </c>
      <c r="P315" s="174">
        <v>0</v>
      </c>
      <c r="Q315" s="174">
        <f>ROUND(E315*P315,2)</f>
        <v>0</v>
      </c>
      <c r="R315" s="174"/>
      <c r="S315" s="174" t="s">
        <v>114</v>
      </c>
      <c r="T315" s="175" t="s">
        <v>125</v>
      </c>
      <c r="U315" s="156">
        <v>0</v>
      </c>
      <c r="V315" s="156">
        <f>ROUND(E315*U315,2)</f>
        <v>0</v>
      </c>
      <c r="W315" s="156"/>
      <c r="X315" s="156" t="s">
        <v>116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117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48" t="s">
        <v>126</v>
      </c>
      <c r="D316" s="249"/>
      <c r="E316" s="249"/>
      <c r="F316" s="249"/>
      <c r="G316" s="249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119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52" t="s">
        <v>318</v>
      </c>
      <c r="D317" s="253"/>
      <c r="E317" s="253"/>
      <c r="F317" s="253"/>
      <c r="G317" s="253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119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54"/>
      <c r="B318" s="155"/>
      <c r="C318" s="252" t="s">
        <v>261</v>
      </c>
      <c r="D318" s="253"/>
      <c r="E318" s="253"/>
      <c r="F318" s="253"/>
      <c r="G318" s="253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119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76" t="str">
        <f>C318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252" t="s">
        <v>262</v>
      </c>
      <c r="D319" s="253"/>
      <c r="E319" s="253"/>
      <c r="F319" s="253"/>
      <c r="G319" s="253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119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252" t="s">
        <v>263</v>
      </c>
      <c r="D320" s="253"/>
      <c r="E320" s="253"/>
      <c r="F320" s="253"/>
      <c r="G320" s="253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119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52" t="s">
        <v>264</v>
      </c>
      <c r="D321" s="253"/>
      <c r="E321" s="253"/>
      <c r="F321" s="253"/>
      <c r="G321" s="253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119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76" t="str">
        <f>C321</f>
        <v>- zřízení pracovních a dilatačních spar, včetně potřebných úprav, výplně, vložek, opracování, očištění a ošetření,</v>
      </c>
      <c r="BB321" s="147"/>
      <c r="BC321" s="147"/>
      <c r="BD321" s="147"/>
      <c r="BE321" s="147"/>
      <c r="BF321" s="147"/>
      <c r="BG321" s="147"/>
      <c r="BH321" s="147"/>
    </row>
    <row r="322" spans="1:60" ht="22.5" outlineLevel="1" x14ac:dyDescent="0.2">
      <c r="A322" s="154"/>
      <c r="B322" s="155"/>
      <c r="C322" s="252" t="s">
        <v>265</v>
      </c>
      <c r="D322" s="253"/>
      <c r="E322" s="253"/>
      <c r="F322" s="253"/>
      <c r="G322" s="253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119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76" t="str">
        <f>C322</f>
        <v>- bednění  požadovaných  konstr. (i ztracené) s úpravou  dle požadované  kvality povrchu betonu, včetně odbedňovacích a odskružovacích prostředků,</v>
      </c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2" t="s">
        <v>268</v>
      </c>
      <c r="D323" s="253"/>
      <c r="E323" s="253"/>
      <c r="F323" s="253"/>
      <c r="G323" s="253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119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76" t="str">
        <f>C323</f>
        <v>- zřízení  všech  požadovaných  otvorů, kapes, výklenků, prostupů, dutin, drážek a pod., vč. ztížení práce a úprav  kolem nich,</v>
      </c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52" t="s">
        <v>273</v>
      </c>
      <c r="D324" s="253"/>
      <c r="E324" s="253"/>
      <c r="F324" s="253"/>
      <c r="G324" s="253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119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252" t="s">
        <v>274</v>
      </c>
      <c r="D325" s="253"/>
      <c r="E325" s="253"/>
      <c r="F325" s="253"/>
      <c r="G325" s="253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119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252" t="s">
        <v>275</v>
      </c>
      <c r="D326" s="253"/>
      <c r="E326" s="253"/>
      <c r="F326" s="253"/>
      <c r="G326" s="253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119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76" t="str">
        <f>C326</f>
        <v>- opatření  povrchů  betonu  izolací  proti zemní vlhkosti v částech, kde přijdou do styku se zeminou nebo kamenivem,</v>
      </c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252" t="s">
        <v>319</v>
      </c>
      <c r="D327" s="253"/>
      <c r="E327" s="253"/>
      <c r="F327" s="253"/>
      <c r="G327" s="253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119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250"/>
      <c r="D328" s="251"/>
      <c r="E328" s="251"/>
      <c r="F328" s="251"/>
      <c r="G328" s="251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122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69">
        <v>28</v>
      </c>
      <c r="B329" s="170" t="s">
        <v>320</v>
      </c>
      <c r="C329" s="179" t="s">
        <v>321</v>
      </c>
      <c r="D329" s="171" t="s">
        <v>317</v>
      </c>
      <c r="E329" s="172">
        <v>1</v>
      </c>
      <c r="F329" s="173"/>
      <c r="G329" s="174">
        <f>ROUND(E329*F329,2)</f>
        <v>0</v>
      </c>
      <c r="H329" s="173"/>
      <c r="I329" s="174">
        <f>ROUND(E329*H329,2)</f>
        <v>0</v>
      </c>
      <c r="J329" s="173"/>
      <c r="K329" s="174">
        <f>ROUND(E329*J329,2)</f>
        <v>0</v>
      </c>
      <c r="L329" s="174">
        <v>21</v>
      </c>
      <c r="M329" s="174">
        <f>G329*(1+L329/100)</f>
        <v>0</v>
      </c>
      <c r="N329" s="174">
        <v>0</v>
      </c>
      <c r="O329" s="174">
        <f>ROUND(E329*N329,2)</f>
        <v>0</v>
      </c>
      <c r="P329" s="174">
        <v>0</v>
      </c>
      <c r="Q329" s="174">
        <f>ROUND(E329*P329,2)</f>
        <v>0</v>
      </c>
      <c r="R329" s="174"/>
      <c r="S329" s="174" t="s">
        <v>114</v>
      </c>
      <c r="T329" s="175" t="s">
        <v>307</v>
      </c>
      <c r="U329" s="156">
        <v>0</v>
      </c>
      <c r="V329" s="156">
        <f>ROUND(E329*U329,2)</f>
        <v>0</v>
      </c>
      <c r="W329" s="156"/>
      <c r="X329" s="156" t="s">
        <v>116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117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54"/>
      <c r="B330" s="155"/>
      <c r="C330" s="248" t="s">
        <v>353</v>
      </c>
      <c r="D330" s="249"/>
      <c r="E330" s="249"/>
      <c r="F330" s="249"/>
      <c r="G330" s="249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119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76" t="str">
        <f>C330</f>
        <v>- Položka zahrnuje veškerý materiál, výrobky a polotovary, včetně mimostaveništní a vnitrostaveništní dopravy (rovněž přesuny), včetně naložení a složení,případně s uložením.</v>
      </c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52" t="s">
        <v>322</v>
      </c>
      <c r="D331" s="253"/>
      <c r="E331" s="253"/>
      <c r="F331" s="253"/>
      <c r="G331" s="253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119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250"/>
      <c r="D332" s="251"/>
      <c r="E332" s="251"/>
      <c r="F332" s="251"/>
      <c r="G332" s="251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122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x14ac:dyDescent="0.2">
      <c r="A333" s="163" t="s">
        <v>109</v>
      </c>
      <c r="B333" s="164" t="s">
        <v>77</v>
      </c>
      <c r="C333" s="178" t="s">
        <v>78</v>
      </c>
      <c r="D333" s="165"/>
      <c r="E333" s="166"/>
      <c r="F333" s="167"/>
      <c r="G333" s="167">
        <f>SUMIF(AG334:AG365,"&lt;&gt;NOR",G334:G365)</f>
        <v>0</v>
      </c>
      <c r="H333" s="167"/>
      <c r="I333" s="167">
        <f>SUM(I334:I365)</f>
        <v>0</v>
      </c>
      <c r="J333" s="167"/>
      <c r="K333" s="167">
        <f>SUM(K334:K365)</f>
        <v>0</v>
      </c>
      <c r="L333" s="167"/>
      <c r="M333" s="167">
        <f>SUM(M334:M365)</f>
        <v>0</v>
      </c>
      <c r="N333" s="167"/>
      <c r="O333" s="167">
        <f>SUM(O334:O365)</f>
        <v>5.0699999999999994</v>
      </c>
      <c r="P333" s="167"/>
      <c r="Q333" s="167">
        <f>SUM(Q334:Q365)</f>
        <v>0</v>
      </c>
      <c r="R333" s="167"/>
      <c r="S333" s="167"/>
      <c r="T333" s="168"/>
      <c r="U333" s="162"/>
      <c r="V333" s="162">
        <f>SUM(V334:V365)</f>
        <v>0.73</v>
      </c>
      <c r="W333" s="162"/>
      <c r="X333" s="162"/>
      <c r="AG333" t="s">
        <v>110</v>
      </c>
    </row>
    <row r="334" spans="1:60" outlineLevel="1" x14ac:dyDescent="0.2">
      <c r="A334" s="169">
        <v>29</v>
      </c>
      <c r="B334" s="170" t="s">
        <v>323</v>
      </c>
      <c r="C334" s="179" t="s">
        <v>324</v>
      </c>
      <c r="D334" s="171" t="s">
        <v>325</v>
      </c>
      <c r="E334" s="172">
        <v>18</v>
      </c>
      <c r="F334" s="173"/>
      <c r="G334" s="174">
        <f>ROUND(E334*F334,2)</f>
        <v>0</v>
      </c>
      <c r="H334" s="173"/>
      <c r="I334" s="174">
        <f>ROUND(E334*H334,2)</f>
        <v>0</v>
      </c>
      <c r="J334" s="173"/>
      <c r="K334" s="174">
        <f>ROUND(E334*J334,2)</f>
        <v>0</v>
      </c>
      <c r="L334" s="174">
        <v>21</v>
      </c>
      <c r="M334" s="174">
        <f>G334*(1+L334/100)</f>
        <v>0</v>
      </c>
      <c r="N334" s="174">
        <v>0.28100000000000003</v>
      </c>
      <c r="O334" s="174">
        <f>ROUND(E334*N334,2)</f>
        <v>5.0599999999999996</v>
      </c>
      <c r="P334" s="174">
        <v>0</v>
      </c>
      <c r="Q334" s="174">
        <f>ROUND(E334*P334,2)</f>
        <v>0</v>
      </c>
      <c r="R334" s="174"/>
      <c r="S334" s="174" t="s">
        <v>114</v>
      </c>
      <c r="T334" s="175" t="s">
        <v>125</v>
      </c>
      <c r="U334" s="156">
        <v>4.0410000000000001E-2</v>
      </c>
      <c r="V334" s="156">
        <f>ROUND(E334*U334,2)</f>
        <v>0.73</v>
      </c>
      <c r="W334" s="156"/>
      <c r="X334" s="156" t="s">
        <v>116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117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48" t="s">
        <v>126</v>
      </c>
      <c r="D335" s="249"/>
      <c r="E335" s="249"/>
      <c r="F335" s="249"/>
      <c r="G335" s="249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119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52" t="s">
        <v>326</v>
      </c>
      <c r="D336" s="253"/>
      <c r="E336" s="253"/>
      <c r="F336" s="253"/>
      <c r="G336" s="253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119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52" t="s">
        <v>327</v>
      </c>
      <c r="D337" s="253"/>
      <c r="E337" s="253"/>
      <c r="F337" s="253"/>
      <c r="G337" s="253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119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0" t="s">
        <v>328</v>
      </c>
      <c r="D338" s="160"/>
      <c r="E338" s="161">
        <v>10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121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0" t="s">
        <v>329</v>
      </c>
      <c r="D339" s="160"/>
      <c r="E339" s="161">
        <v>4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121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0" t="s">
        <v>330</v>
      </c>
      <c r="D340" s="160"/>
      <c r="E340" s="161">
        <v>4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121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250"/>
      <c r="D341" s="251"/>
      <c r="E341" s="251"/>
      <c r="F341" s="251"/>
      <c r="G341" s="251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122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69">
        <v>30</v>
      </c>
      <c r="B342" s="170" t="s">
        <v>331</v>
      </c>
      <c r="C342" s="179" t="s">
        <v>332</v>
      </c>
      <c r="D342" s="171" t="s">
        <v>183</v>
      </c>
      <c r="E342" s="172">
        <v>12.76</v>
      </c>
      <c r="F342" s="173"/>
      <c r="G342" s="174">
        <f>ROUND(E342*F342,2)</f>
        <v>0</v>
      </c>
      <c r="H342" s="173"/>
      <c r="I342" s="174">
        <f>ROUND(E342*H342,2)</f>
        <v>0</v>
      </c>
      <c r="J342" s="173"/>
      <c r="K342" s="174">
        <f>ROUND(E342*J342,2)</f>
        <v>0</v>
      </c>
      <c r="L342" s="174">
        <v>21</v>
      </c>
      <c r="M342" s="174">
        <f>G342*(1+L342/100)</f>
        <v>0</v>
      </c>
      <c r="N342" s="174">
        <v>7.2999999999999996E-4</v>
      </c>
      <c r="O342" s="174">
        <f>ROUND(E342*N342,2)</f>
        <v>0.01</v>
      </c>
      <c r="P342" s="174">
        <v>0</v>
      </c>
      <c r="Q342" s="174">
        <f>ROUND(E342*P342,2)</f>
        <v>0</v>
      </c>
      <c r="R342" s="174"/>
      <c r="S342" s="174" t="s">
        <v>114</v>
      </c>
      <c r="T342" s="175" t="s">
        <v>125</v>
      </c>
      <c r="U342" s="156">
        <v>0</v>
      </c>
      <c r="V342" s="156">
        <f>ROUND(E342*U342,2)</f>
        <v>0</v>
      </c>
      <c r="W342" s="156"/>
      <c r="X342" s="156" t="s">
        <v>116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117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48" t="s">
        <v>126</v>
      </c>
      <c r="D343" s="249"/>
      <c r="E343" s="249"/>
      <c r="F343" s="249"/>
      <c r="G343" s="249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119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52" t="s">
        <v>333</v>
      </c>
      <c r="D344" s="253"/>
      <c r="E344" s="253"/>
      <c r="F344" s="253"/>
      <c r="G344" s="253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119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52" t="s">
        <v>334</v>
      </c>
      <c r="D345" s="253"/>
      <c r="E345" s="253"/>
      <c r="F345" s="253"/>
      <c r="G345" s="253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119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0" t="s">
        <v>335</v>
      </c>
      <c r="D346" s="160"/>
      <c r="E346" s="161">
        <v>2</v>
      </c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121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0" t="s">
        <v>336</v>
      </c>
      <c r="D347" s="160"/>
      <c r="E347" s="161">
        <v>5</v>
      </c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121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0" t="s">
        <v>337</v>
      </c>
      <c r="D348" s="160"/>
      <c r="E348" s="161">
        <v>5.76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121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50"/>
      <c r="D349" s="251"/>
      <c r="E349" s="251"/>
      <c r="F349" s="251"/>
      <c r="G349" s="251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122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69">
        <v>31</v>
      </c>
      <c r="B350" s="170" t="s">
        <v>338</v>
      </c>
      <c r="C350" s="179" t="s">
        <v>339</v>
      </c>
      <c r="D350" s="171" t="s">
        <v>340</v>
      </c>
      <c r="E350" s="172">
        <v>12.6</v>
      </c>
      <c r="F350" s="173"/>
      <c r="G350" s="174">
        <f>ROUND(E350*F350,2)</f>
        <v>0</v>
      </c>
      <c r="H350" s="173"/>
      <c r="I350" s="174">
        <f>ROUND(E350*H350,2)</f>
        <v>0</v>
      </c>
      <c r="J350" s="173"/>
      <c r="K350" s="174">
        <f>ROUND(E350*J350,2)</f>
        <v>0</v>
      </c>
      <c r="L350" s="174">
        <v>21</v>
      </c>
      <c r="M350" s="174">
        <f>G350*(1+L350/100)</f>
        <v>0</v>
      </c>
      <c r="N350" s="174">
        <v>0</v>
      </c>
      <c r="O350" s="174">
        <f>ROUND(E350*N350,2)</f>
        <v>0</v>
      </c>
      <c r="P350" s="174">
        <v>0</v>
      </c>
      <c r="Q350" s="174">
        <f>ROUND(E350*P350,2)</f>
        <v>0</v>
      </c>
      <c r="R350" s="174"/>
      <c r="S350" s="174" t="s">
        <v>114</v>
      </c>
      <c r="T350" s="175" t="s">
        <v>230</v>
      </c>
      <c r="U350" s="156">
        <v>0</v>
      </c>
      <c r="V350" s="156">
        <f>ROUND(E350*U350,2)</f>
        <v>0</v>
      </c>
      <c r="W350" s="156"/>
      <c r="X350" s="156" t="s">
        <v>116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117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48" t="s">
        <v>231</v>
      </c>
      <c r="D351" s="249"/>
      <c r="E351" s="249"/>
      <c r="F351" s="249"/>
      <c r="G351" s="249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119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52" t="s">
        <v>341</v>
      </c>
      <c r="D352" s="253"/>
      <c r="E352" s="253"/>
      <c r="F352" s="253"/>
      <c r="G352" s="253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119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252" t="s">
        <v>342</v>
      </c>
      <c r="D353" s="253"/>
      <c r="E353" s="253"/>
      <c r="F353" s="253"/>
      <c r="G353" s="253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119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0" t="s">
        <v>343</v>
      </c>
      <c r="D354" s="160"/>
      <c r="E354" s="161">
        <v>12.6</v>
      </c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121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50"/>
      <c r="D355" s="251"/>
      <c r="E355" s="251"/>
      <c r="F355" s="251"/>
      <c r="G355" s="251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122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69">
        <v>32</v>
      </c>
      <c r="B356" s="170" t="s">
        <v>344</v>
      </c>
      <c r="C356" s="179" t="s">
        <v>345</v>
      </c>
      <c r="D356" s="171" t="s">
        <v>340</v>
      </c>
      <c r="E356" s="172">
        <v>69.3</v>
      </c>
      <c r="F356" s="173"/>
      <c r="G356" s="174">
        <f>ROUND(E356*F356,2)</f>
        <v>0</v>
      </c>
      <c r="H356" s="173"/>
      <c r="I356" s="174">
        <f>ROUND(E356*H356,2)</f>
        <v>0</v>
      </c>
      <c r="J356" s="173"/>
      <c r="K356" s="174">
        <f>ROUND(E356*J356,2)</f>
        <v>0</v>
      </c>
      <c r="L356" s="174">
        <v>21</v>
      </c>
      <c r="M356" s="174">
        <f>G356*(1+L356/100)</f>
        <v>0</v>
      </c>
      <c r="N356" s="174">
        <v>0</v>
      </c>
      <c r="O356" s="174">
        <f>ROUND(E356*N356,2)</f>
        <v>0</v>
      </c>
      <c r="P356" s="174">
        <v>0</v>
      </c>
      <c r="Q356" s="174">
        <f>ROUND(E356*P356,2)</f>
        <v>0</v>
      </c>
      <c r="R356" s="174"/>
      <c r="S356" s="174" t="s">
        <v>114</v>
      </c>
      <c r="T356" s="175" t="s">
        <v>230</v>
      </c>
      <c r="U356" s="156">
        <v>0</v>
      </c>
      <c r="V356" s="156">
        <f>ROUND(E356*U356,2)</f>
        <v>0</v>
      </c>
      <c r="W356" s="156"/>
      <c r="X356" s="156" t="s">
        <v>116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117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48" t="s">
        <v>231</v>
      </c>
      <c r="D357" s="249"/>
      <c r="E357" s="249"/>
      <c r="F357" s="249"/>
      <c r="G357" s="249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119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252" t="s">
        <v>341</v>
      </c>
      <c r="D358" s="253"/>
      <c r="E358" s="253"/>
      <c r="F358" s="253"/>
      <c r="G358" s="253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119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52" t="s">
        <v>342</v>
      </c>
      <c r="D359" s="253"/>
      <c r="E359" s="253"/>
      <c r="F359" s="253"/>
      <c r="G359" s="253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119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0" t="s">
        <v>346</v>
      </c>
      <c r="D360" s="160"/>
      <c r="E360" s="161">
        <v>69.3</v>
      </c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121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50"/>
      <c r="D361" s="251"/>
      <c r="E361" s="251"/>
      <c r="F361" s="251"/>
      <c r="G361" s="251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122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69">
        <v>33</v>
      </c>
      <c r="B362" s="170" t="s">
        <v>347</v>
      </c>
      <c r="C362" s="179" t="s">
        <v>348</v>
      </c>
      <c r="D362" s="171" t="s">
        <v>248</v>
      </c>
      <c r="E362" s="172">
        <v>12.6</v>
      </c>
      <c r="F362" s="173"/>
      <c r="G362" s="174">
        <f>ROUND(E362*F362,2)</f>
        <v>0</v>
      </c>
      <c r="H362" s="173"/>
      <c r="I362" s="174">
        <f>ROUND(E362*H362,2)</f>
        <v>0</v>
      </c>
      <c r="J362" s="173"/>
      <c r="K362" s="174">
        <f>ROUND(E362*J362,2)</f>
        <v>0</v>
      </c>
      <c r="L362" s="174">
        <v>21</v>
      </c>
      <c r="M362" s="174">
        <f>G362*(1+L362/100)</f>
        <v>0</v>
      </c>
      <c r="N362" s="174">
        <v>0</v>
      </c>
      <c r="O362" s="174">
        <f>ROUND(E362*N362,2)</f>
        <v>0</v>
      </c>
      <c r="P362" s="174">
        <v>0</v>
      </c>
      <c r="Q362" s="174">
        <f>ROUND(E362*P362,2)</f>
        <v>0</v>
      </c>
      <c r="R362" s="174"/>
      <c r="S362" s="174" t="s">
        <v>114</v>
      </c>
      <c r="T362" s="175" t="s">
        <v>125</v>
      </c>
      <c r="U362" s="156">
        <v>0</v>
      </c>
      <c r="V362" s="156">
        <f>ROUND(E362*U362,2)</f>
        <v>0</v>
      </c>
      <c r="W362" s="156"/>
      <c r="X362" s="156" t="s">
        <v>116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117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48" t="s">
        <v>349</v>
      </c>
      <c r="D363" s="249"/>
      <c r="E363" s="249"/>
      <c r="F363" s="249"/>
      <c r="G363" s="249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119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0" t="s">
        <v>350</v>
      </c>
      <c r="D364" s="160"/>
      <c r="E364" s="161">
        <v>12.6</v>
      </c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121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50"/>
      <c r="D365" s="251"/>
      <c r="E365" s="251"/>
      <c r="F365" s="251"/>
      <c r="G365" s="251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122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3"/>
      <c r="B366" s="4"/>
      <c r="C366" s="181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AE366">
        <v>15</v>
      </c>
      <c r="AF366">
        <v>21</v>
      </c>
      <c r="AG366" t="s">
        <v>96</v>
      </c>
    </row>
    <row r="367" spans="1:60" x14ac:dyDescent="0.2">
      <c r="A367" s="150"/>
      <c r="B367" s="151" t="s">
        <v>29</v>
      </c>
      <c r="C367" s="182"/>
      <c r="D367" s="152"/>
      <c r="E367" s="153"/>
      <c r="F367" s="153"/>
      <c r="G367" s="177">
        <f>G8+G200+G234+G255+G314+G333</f>
        <v>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E367">
        <f>SUMIF(L7:L365,AE366,G7:G365)</f>
        <v>0</v>
      </c>
      <c r="AF367">
        <f>SUMIF(L7:L365,AF366,G7:G365)</f>
        <v>0</v>
      </c>
      <c r="AG367" t="s">
        <v>351</v>
      </c>
    </row>
    <row r="368" spans="1:60" x14ac:dyDescent="0.2">
      <c r="C368" s="183"/>
      <c r="D368" s="10"/>
      <c r="AG368" t="s">
        <v>354</v>
      </c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rrt0kGKEpgryPOhI1dNByLCrUAKpm7PzoDG7WIDiBokjX5y5hxzj67sAqXaKpp9mqcFQ3CwDBNidri+ejpFCQ==" saltValue="S9jX8r7KmsGhHGkjae5LzQ==" spinCount="100000" sheet="1"/>
  <mergeCells count="280">
    <mergeCell ref="C359:G359"/>
    <mergeCell ref="C361:G361"/>
    <mergeCell ref="C363:G363"/>
    <mergeCell ref="C365:G365"/>
    <mergeCell ref="C351:G351"/>
    <mergeCell ref="C352:G352"/>
    <mergeCell ref="C353:G353"/>
    <mergeCell ref="C355:G355"/>
    <mergeCell ref="C357:G357"/>
    <mergeCell ref="C358:G358"/>
    <mergeCell ref="C337:G337"/>
    <mergeCell ref="C341:G341"/>
    <mergeCell ref="C343:G343"/>
    <mergeCell ref="C344:G344"/>
    <mergeCell ref="C345:G345"/>
    <mergeCell ref="C349:G349"/>
    <mergeCell ref="C328:G328"/>
    <mergeCell ref="C330:G330"/>
    <mergeCell ref="C331:G331"/>
    <mergeCell ref="C332:G332"/>
    <mergeCell ref="C335:G335"/>
    <mergeCell ref="C336:G336"/>
    <mergeCell ref="C322:G322"/>
    <mergeCell ref="C323:G323"/>
    <mergeCell ref="C324:G324"/>
    <mergeCell ref="C325:G325"/>
    <mergeCell ref="C326:G326"/>
    <mergeCell ref="C327:G327"/>
    <mergeCell ref="C316:G316"/>
    <mergeCell ref="C317:G317"/>
    <mergeCell ref="C318:G318"/>
    <mergeCell ref="C319:G319"/>
    <mergeCell ref="C320:G320"/>
    <mergeCell ref="C321:G321"/>
    <mergeCell ref="C307:G307"/>
    <mergeCell ref="C308:G308"/>
    <mergeCell ref="C309:G309"/>
    <mergeCell ref="C310:G310"/>
    <mergeCell ref="C311:G311"/>
    <mergeCell ref="C313:G313"/>
    <mergeCell ref="C299:G299"/>
    <mergeCell ref="C300:G300"/>
    <mergeCell ref="C301:G301"/>
    <mergeCell ref="C303:G303"/>
    <mergeCell ref="C305:G305"/>
    <mergeCell ref="C306:G306"/>
    <mergeCell ref="C291:G291"/>
    <mergeCell ref="C292:G292"/>
    <mergeCell ref="C293:G293"/>
    <mergeCell ref="C294:G294"/>
    <mergeCell ref="C296:G296"/>
    <mergeCell ref="C298:G298"/>
    <mergeCell ref="C283:G283"/>
    <mergeCell ref="C284:G284"/>
    <mergeCell ref="C286:G286"/>
    <mergeCell ref="C288:G288"/>
    <mergeCell ref="C289:G289"/>
    <mergeCell ref="C290:G290"/>
    <mergeCell ref="C276:G276"/>
    <mergeCell ref="C278:G278"/>
    <mergeCell ref="C279:G279"/>
    <mergeCell ref="C280:G280"/>
    <mergeCell ref="C281:G281"/>
    <mergeCell ref="C282:G282"/>
    <mergeCell ref="C267:G267"/>
    <mergeCell ref="C269:G269"/>
    <mergeCell ref="C271:G271"/>
    <mergeCell ref="C272:G272"/>
    <mergeCell ref="C273:G273"/>
    <mergeCell ref="C274:G274"/>
    <mergeCell ref="C259:G259"/>
    <mergeCell ref="C260:G260"/>
    <mergeCell ref="C262:G262"/>
    <mergeCell ref="C264:G264"/>
    <mergeCell ref="C265:G265"/>
    <mergeCell ref="C266:G266"/>
    <mergeCell ref="C250:G250"/>
    <mergeCell ref="C251:G251"/>
    <mergeCell ref="C252:G252"/>
    <mergeCell ref="C254:G254"/>
    <mergeCell ref="C257:G257"/>
    <mergeCell ref="C258:G258"/>
    <mergeCell ref="C244:G244"/>
    <mergeCell ref="C245:G245"/>
    <mergeCell ref="C246:G246"/>
    <mergeCell ref="C247:G247"/>
    <mergeCell ref="C248:G248"/>
    <mergeCell ref="C249:G249"/>
    <mergeCell ref="C238:G238"/>
    <mergeCell ref="C239:G239"/>
    <mergeCell ref="C240:G240"/>
    <mergeCell ref="C241:G241"/>
    <mergeCell ref="C242:G242"/>
    <mergeCell ref="C243:G243"/>
    <mergeCell ref="C229:G229"/>
    <mergeCell ref="C230:G230"/>
    <mergeCell ref="C231:G231"/>
    <mergeCell ref="C233:G233"/>
    <mergeCell ref="C236:G236"/>
    <mergeCell ref="C237:G237"/>
    <mergeCell ref="C223:G223"/>
    <mergeCell ref="C224:G224"/>
    <mergeCell ref="C225:G225"/>
    <mergeCell ref="C226:G226"/>
    <mergeCell ref="C227:G227"/>
    <mergeCell ref="C228:G228"/>
    <mergeCell ref="C213:G213"/>
    <mergeCell ref="C215:G215"/>
    <mergeCell ref="C217:G217"/>
    <mergeCell ref="C218:G218"/>
    <mergeCell ref="C219:G219"/>
    <mergeCell ref="C221:G221"/>
    <mergeCell ref="C207:G207"/>
    <mergeCell ref="C208:G208"/>
    <mergeCell ref="C209:G209"/>
    <mergeCell ref="C210:G210"/>
    <mergeCell ref="C211:G211"/>
    <mergeCell ref="C212:G212"/>
    <mergeCell ref="C196:G196"/>
    <mergeCell ref="C198:G198"/>
    <mergeCell ref="C199:G199"/>
    <mergeCell ref="C202:G202"/>
    <mergeCell ref="C204:G204"/>
    <mergeCell ref="C206:G206"/>
    <mergeCell ref="C186:G186"/>
    <mergeCell ref="C187:G187"/>
    <mergeCell ref="C189:G189"/>
    <mergeCell ref="C191:G191"/>
    <mergeCell ref="C192:G192"/>
    <mergeCell ref="C193:G193"/>
    <mergeCell ref="C180:G180"/>
    <mergeCell ref="C181:G181"/>
    <mergeCell ref="C182:G182"/>
    <mergeCell ref="C183:G183"/>
    <mergeCell ref="C184:G184"/>
    <mergeCell ref="C185:G185"/>
    <mergeCell ref="C174:G174"/>
    <mergeCell ref="C175:G175"/>
    <mergeCell ref="C176:G176"/>
    <mergeCell ref="C177:G177"/>
    <mergeCell ref="C178:G178"/>
    <mergeCell ref="C179:G179"/>
    <mergeCell ref="C165:G165"/>
    <mergeCell ref="C166:G166"/>
    <mergeCell ref="C167:G167"/>
    <mergeCell ref="C168:G168"/>
    <mergeCell ref="C171:G171"/>
    <mergeCell ref="C173:G173"/>
    <mergeCell ref="C159:G159"/>
    <mergeCell ref="C160:G160"/>
    <mergeCell ref="C161:G161"/>
    <mergeCell ref="C162:G162"/>
    <mergeCell ref="C163:G163"/>
    <mergeCell ref="C164:G164"/>
    <mergeCell ref="C153:G153"/>
    <mergeCell ref="C154:G154"/>
    <mergeCell ref="C155:G155"/>
    <mergeCell ref="C156:G156"/>
    <mergeCell ref="C157:G157"/>
    <mergeCell ref="C158:G158"/>
    <mergeCell ref="C145:G145"/>
    <mergeCell ref="C147:G147"/>
    <mergeCell ref="C149:G149"/>
    <mergeCell ref="C150:G150"/>
    <mergeCell ref="C151:G151"/>
    <mergeCell ref="C152:G152"/>
    <mergeCell ref="C139:G139"/>
    <mergeCell ref="C140:G140"/>
    <mergeCell ref="C141:G141"/>
    <mergeCell ref="C142:G142"/>
    <mergeCell ref="C143:G143"/>
    <mergeCell ref="C144:G144"/>
    <mergeCell ref="C133:G133"/>
    <mergeCell ref="C134:G134"/>
    <mergeCell ref="C135:G135"/>
    <mergeCell ref="C136:G136"/>
    <mergeCell ref="C137:G137"/>
    <mergeCell ref="C138:G138"/>
    <mergeCell ref="C127:G127"/>
    <mergeCell ref="C128:G128"/>
    <mergeCell ref="C129:G129"/>
    <mergeCell ref="C130:G130"/>
    <mergeCell ref="C131:G131"/>
    <mergeCell ref="C132:G132"/>
    <mergeCell ref="C118:G118"/>
    <mergeCell ref="C121:G121"/>
    <mergeCell ref="C123:G123"/>
    <mergeCell ref="C124:G124"/>
    <mergeCell ref="C125:G125"/>
    <mergeCell ref="C126:G126"/>
    <mergeCell ref="C109:G109"/>
    <mergeCell ref="C111:G111"/>
    <mergeCell ref="C112:G112"/>
    <mergeCell ref="C113:G113"/>
    <mergeCell ref="C115:G115"/>
    <mergeCell ref="C117:G117"/>
    <mergeCell ref="C98:G98"/>
    <mergeCell ref="C99:G99"/>
    <mergeCell ref="C101:G101"/>
    <mergeCell ref="C103:G103"/>
    <mergeCell ref="C105:G105"/>
    <mergeCell ref="C107:G107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75:G75"/>
    <mergeCell ref="C76:G76"/>
    <mergeCell ref="C77:G77"/>
    <mergeCell ref="C78:G78"/>
    <mergeCell ref="C79:G79"/>
    <mergeCell ref="C84:G84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55:G55"/>
    <mergeCell ref="C56:G56"/>
    <mergeCell ref="C57:G57"/>
    <mergeCell ref="C58:G58"/>
    <mergeCell ref="C60:G60"/>
    <mergeCell ref="C62:G62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2:G32"/>
    <mergeCell ref="C37:G37"/>
    <mergeCell ref="C39:G39"/>
    <mergeCell ref="C40:G40"/>
    <mergeCell ref="C41:G41"/>
    <mergeCell ref="C42:G42"/>
    <mergeCell ref="C26:G26"/>
    <mergeCell ref="C27:G27"/>
    <mergeCell ref="C28:G28"/>
    <mergeCell ref="C29:G29"/>
    <mergeCell ref="C30:G30"/>
    <mergeCell ref="C31:G31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2:G12"/>
    <mergeCell ref="C20:G20"/>
    <mergeCell ref="C21:G21"/>
    <mergeCell ref="C22:G2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83</v>
      </c>
      <c r="B1" s="241"/>
      <c r="C1" s="241"/>
      <c r="D1" s="241"/>
      <c r="E1" s="241"/>
      <c r="F1" s="241"/>
      <c r="G1" s="241"/>
      <c r="AG1" t="s">
        <v>84</v>
      </c>
    </row>
    <row r="2" spans="1:60" ht="25.15" customHeight="1" x14ac:dyDescent="0.2">
      <c r="A2" s="139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85</v>
      </c>
    </row>
    <row r="3" spans="1:60" ht="25.15" customHeight="1" x14ac:dyDescent="0.2">
      <c r="A3" s="139" t="s">
        <v>8</v>
      </c>
      <c r="B3" s="49" t="s">
        <v>47</v>
      </c>
      <c r="C3" s="242" t="s">
        <v>48</v>
      </c>
      <c r="D3" s="243"/>
      <c r="E3" s="243"/>
      <c r="F3" s="243"/>
      <c r="G3" s="244"/>
      <c r="AC3" s="121" t="s">
        <v>85</v>
      </c>
      <c r="AG3" t="s">
        <v>86</v>
      </c>
    </row>
    <row r="4" spans="1:60" ht="25.15" customHeight="1" x14ac:dyDescent="0.2">
      <c r="A4" s="140" t="s">
        <v>9</v>
      </c>
      <c r="B4" s="141" t="s">
        <v>51</v>
      </c>
      <c r="C4" s="245" t="s">
        <v>52</v>
      </c>
      <c r="D4" s="246"/>
      <c r="E4" s="246"/>
      <c r="F4" s="246"/>
      <c r="G4" s="247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109</v>
      </c>
      <c r="B8" s="164" t="s">
        <v>65</v>
      </c>
      <c r="C8" s="178" t="s">
        <v>66</v>
      </c>
      <c r="D8" s="165"/>
      <c r="E8" s="166"/>
      <c r="F8" s="167"/>
      <c r="G8" s="167">
        <f>SUMIF(AG9:AG52,"&lt;&gt;NOR",G9:G52)</f>
        <v>0</v>
      </c>
      <c r="H8" s="167"/>
      <c r="I8" s="167">
        <f>SUM(I9:I52)</f>
        <v>0</v>
      </c>
      <c r="J8" s="167"/>
      <c r="K8" s="167">
        <f>SUM(K9:K52)</f>
        <v>0</v>
      </c>
      <c r="L8" s="167"/>
      <c r="M8" s="167">
        <f>SUM(M9:M52)</f>
        <v>0</v>
      </c>
      <c r="N8" s="167"/>
      <c r="O8" s="167">
        <f>SUM(O9:O52)</f>
        <v>0.76</v>
      </c>
      <c r="P8" s="167"/>
      <c r="Q8" s="167">
        <f>SUM(Q9:Q52)</f>
        <v>0</v>
      </c>
      <c r="R8" s="167"/>
      <c r="S8" s="167"/>
      <c r="T8" s="168"/>
      <c r="U8" s="162"/>
      <c r="V8" s="162">
        <f>SUM(V9:V52)</f>
        <v>0</v>
      </c>
      <c r="W8" s="162"/>
      <c r="X8" s="162"/>
      <c r="AG8" t="s">
        <v>110</v>
      </c>
    </row>
    <row r="9" spans="1:60" ht="22.5" outlineLevel="1" x14ac:dyDescent="0.2">
      <c r="A9" s="169">
        <v>1</v>
      </c>
      <c r="B9" s="170" t="s">
        <v>355</v>
      </c>
      <c r="C9" s="179" t="s">
        <v>356</v>
      </c>
      <c r="D9" s="171" t="s">
        <v>325</v>
      </c>
      <c r="E9" s="172">
        <v>40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114</v>
      </c>
      <c r="T9" s="175" t="s">
        <v>230</v>
      </c>
      <c r="U9" s="156">
        <v>0</v>
      </c>
      <c r="V9" s="156">
        <f>ROUND(E9*U9,2)</f>
        <v>0</v>
      </c>
      <c r="W9" s="156"/>
      <c r="X9" s="156" t="s">
        <v>116</v>
      </c>
      <c r="Y9" s="147"/>
      <c r="Z9" s="147"/>
      <c r="AA9" s="147"/>
      <c r="AB9" s="147"/>
      <c r="AC9" s="147"/>
      <c r="AD9" s="147"/>
      <c r="AE9" s="147"/>
      <c r="AF9" s="147"/>
      <c r="AG9" s="147" t="s">
        <v>117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48" t="s">
        <v>357</v>
      </c>
      <c r="D10" s="249"/>
      <c r="E10" s="249"/>
      <c r="F10" s="249"/>
      <c r="G10" s="24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6" t="str">
        <f>C10</f>
        <v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2" t="s">
        <v>358</v>
      </c>
      <c r="D11" s="253"/>
      <c r="E11" s="253"/>
      <c r="F11" s="253"/>
      <c r="G11" s="253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52" t="s">
        <v>222</v>
      </c>
      <c r="D12" s="253"/>
      <c r="E12" s="253"/>
      <c r="F12" s="253"/>
      <c r="G12" s="253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6" t="str">
        <f>C12</f>
        <v>položka zahrnuje veškerý materiál, výrobky a polotovary, včetně mimostaveništní a vnitrostaveništní dopravy (rovněž přesuny), včetně naložení a složení, případně s uložením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4" t="s">
        <v>359</v>
      </c>
      <c r="D13" s="157"/>
      <c r="E13" s="158"/>
      <c r="F13" s="159"/>
      <c r="G13" s="159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360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2" t="s">
        <v>361</v>
      </c>
      <c r="D15" s="253"/>
      <c r="E15" s="253"/>
      <c r="F15" s="253"/>
      <c r="G15" s="253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2" t="s">
        <v>362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6" t="str">
        <f>C16</f>
        <v>- na p.č. 588/1 podél cesty na hráz rybníka 8 ks Prunus avium – ovocné odrůdy 10/12. Podél rybníka – namísto topolů - Quercus robur vel. do 150 cm 14 ks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2" t="s">
        <v>363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6" t="str">
        <f>C17</f>
        <v>- Ostatní na průmyslové zóně Rafaelova do izolační clony mezi zónu a areál TTS, zde bude vysazen Carpinus betulus  15 ks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0"/>
      <c r="D18" s="251"/>
      <c r="E18" s="251"/>
      <c r="F18" s="251"/>
      <c r="G18" s="251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2</v>
      </c>
      <c r="B19" s="170" t="s">
        <v>364</v>
      </c>
      <c r="C19" s="179" t="s">
        <v>365</v>
      </c>
      <c r="D19" s="171" t="s">
        <v>317</v>
      </c>
      <c r="E19" s="172">
        <v>227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3.0400000000000002E-3</v>
      </c>
      <c r="O19" s="174">
        <f>ROUND(E19*N19,2)</f>
        <v>0.69</v>
      </c>
      <c r="P19" s="174">
        <v>0</v>
      </c>
      <c r="Q19" s="174">
        <f>ROUND(E19*P19,2)</f>
        <v>0</v>
      </c>
      <c r="R19" s="174"/>
      <c r="S19" s="174" t="s">
        <v>114</v>
      </c>
      <c r="T19" s="175" t="s">
        <v>125</v>
      </c>
      <c r="U19" s="156">
        <v>0</v>
      </c>
      <c r="V19" s="156">
        <f>ROUND(E19*U19,2)</f>
        <v>0</v>
      </c>
      <c r="W19" s="156"/>
      <c r="X19" s="156" t="s">
        <v>116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8" t="s">
        <v>366</v>
      </c>
      <c r="D20" s="249"/>
      <c r="E20" s="249"/>
      <c r="F20" s="249"/>
      <c r="G20" s="249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6" t="str">
        <f>C20</f>
        <v>Kácení stromů se měří v [ks] poražených stromů (průměr stromů se měří v místě řezu) a zahrnuje zejména: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2" t="s">
        <v>367</v>
      </c>
      <c r="D21" s="253"/>
      <c r="E21" s="253"/>
      <c r="F21" s="253"/>
      <c r="G21" s="253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 t="s">
        <v>368</v>
      </c>
      <c r="D22" s="253"/>
      <c r="E22" s="253"/>
      <c r="F22" s="253"/>
      <c r="G22" s="25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2" t="s">
        <v>369</v>
      </c>
      <c r="D23" s="253"/>
      <c r="E23" s="253"/>
      <c r="F23" s="253"/>
      <c r="G23" s="25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 t="s">
        <v>370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2" t="s">
        <v>371</v>
      </c>
      <c r="D25" s="253"/>
      <c r="E25" s="253"/>
      <c r="F25" s="253"/>
      <c r="G25" s="253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 t="s">
        <v>372</v>
      </c>
      <c r="D26" s="253"/>
      <c r="E26" s="253"/>
      <c r="F26" s="253"/>
      <c r="G26" s="25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 t="s">
        <v>373</v>
      </c>
      <c r="D27" s="253"/>
      <c r="E27" s="253"/>
      <c r="F27" s="253"/>
      <c r="G27" s="25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6" t="str">
        <f>C27</f>
        <v>- dopravu a uložení pařezů, případně další práce s nimi dle pokynů zadávací dokumentace včetně poplatů za skládku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 t="s">
        <v>374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0" t="s">
        <v>375</v>
      </c>
      <c r="D29" s="160"/>
      <c r="E29" s="161">
        <v>47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0" t="s">
        <v>376</v>
      </c>
      <c r="D30" s="160"/>
      <c r="E30" s="161">
        <v>1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0" t="s">
        <v>377</v>
      </c>
      <c r="D31" s="160"/>
      <c r="E31" s="161">
        <v>96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0" t="s">
        <v>378</v>
      </c>
      <c r="D32" s="160"/>
      <c r="E32" s="161">
        <v>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0" t="s">
        <v>379</v>
      </c>
      <c r="D33" s="160"/>
      <c r="E33" s="161">
        <v>46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0" t="s">
        <v>380</v>
      </c>
      <c r="D34" s="160"/>
      <c r="E34" s="161">
        <v>9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0" t="s">
        <v>381</v>
      </c>
      <c r="D35" s="160"/>
      <c r="E35" s="161">
        <v>18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0" t="s">
        <v>382</v>
      </c>
      <c r="D36" s="160"/>
      <c r="E36" s="161">
        <v>2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0" t="s">
        <v>383</v>
      </c>
      <c r="D37" s="160"/>
      <c r="E37" s="161">
        <v>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0" t="s">
        <v>384</v>
      </c>
      <c r="D38" s="160"/>
      <c r="E38" s="161">
        <v>6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0"/>
      <c r="D39" s="251"/>
      <c r="E39" s="251"/>
      <c r="F39" s="251"/>
      <c r="G39" s="251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3</v>
      </c>
      <c r="B40" s="170" t="s">
        <v>385</v>
      </c>
      <c r="C40" s="179" t="s">
        <v>386</v>
      </c>
      <c r="D40" s="171" t="s">
        <v>317</v>
      </c>
      <c r="E40" s="172">
        <v>23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3.0899999999999999E-3</v>
      </c>
      <c r="O40" s="174">
        <f>ROUND(E40*N40,2)</f>
        <v>7.0000000000000007E-2</v>
      </c>
      <c r="P40" s="174">
        <v>0</v>
      </c>
      <c r="Q40" s="174">
        <f>ROUND(E40*P40,2)</f>
        <v>0</v>
      </c>
      <c r="R40" s="174"/>
      <c r="S40" s="174" t="s">
        <v>114</v>
      </c>
      <c r="T40" s="175" t="s">
        <v>125</v>
      </c>
      <c r="U40" s="156">
        <v>0</v>
      </c>
      <c r="V40" s="156">
        <f>ROUND(E40*U40,2)</f>
        <v>0</v>
      </c>
      <c r="W40" s="156"/>
      <c r="X40" s="156" t="s">
        <v>116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8" t="s">
        <v>366</v>
      </c>
      <c r="D41" s="249"/>
      <c r="E41" s="249"/>
      <c r="F41" s="249"/>
      <c r="G41" s="24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6" t="str">
        <f>C41</f>
        <v>Kácení stromů se měří v [ks] poražených stromů (průměr stromů se měří v místě řezu) a zahrnuje zejména: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 t="s">
        <v>367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2" t="s">
        <v>368</v>
      </c>
      <c r="D43" s="253"/>
      <c r="E43" s="253"/>
      <c r="F43" s="253"/>
      <c r="G43" s="25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 t="s">
        <v>369</v>
      </c>
      <c r="D44" s="253"/>
      <c r="E44" s="253"/>
      <c r="F44" s="253"/>
      <c r="G44" s="253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2" t="s">
        <v>370</v>
      </c>
      <c r="D45" s="253"/>
      <c r="E45" s="253"/>
      <c r="F45" s="253"/>
      <c r="G45" s="253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 t="s">
        <v>371</v>
      </c>
      <c r="D46" s="253"/>
      <c r="E46" s="253"/>
      <c r="F46" s="253"/>
      <c r="G46" s="253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2" t="s">
        <v>372</v>
      </c>
      <c r="D47" s="253"/>
      <c r="E47" s="253"/>
      <c r="F47" s="253"/>
      <c r="G47" s="25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 t="s">
        <v>387</v>
      </c>
      <c r="D48" s="253"/>
      <c r="E48" s="253"/>
      <c r="F48" s="253"/>
      <c r="G48" s="253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 t="s">
        <v>374</v>
      </c>
      <c r="D49" s="253"/>
      <c r="E49" s="253"/>
      <c r="F49" s="253"/>
      <c r="G49" s="253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388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0" t="s">
        <v>389</v>
      </c>
      <c r="D51" s="160"/>
      <c r="E51" s="161">
        <v>23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0"/>
      <c r="D52" s="251"/>
      <c r="E52" s="251"/>
      <c r="F52" s="251"/>
      <c r="G52" s="251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122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96</v>
      </c>
    </row>
    <row r="54" spans="1:60" x14ac:dyDescent="0.2">
      <c r="A54" s="150"/>
      <c r="B54" s="151" t="s">
        <v>29</v>
      </c>
      <c r="C54" s="182"/>
      <c r="D54" s="152"/>
      <c r="E54" s="153"/>
      <c r="F54" s="153"/>
      <c r="G54" s="177">
        <f>G8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351</v>
      </c>
    </row>
    <row r="55" spans="1:60" x14ac:dyDescent="0.2">
      <c r="C55" s="183"/>
      <c r="D55" s="10"/>
      <c r="AG55" t="s">
        <v>354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5BgYLNdxk4bA69BqmeI1KDpud5bnJtLq8N0hRzuP5UHH1FrjKCeux1RjTI7oCDEYxfb/NA21UFDQIEIK9vYQ==" saltValue="YZsWKHPUbNCoFAsAD/dtAA==" spinCount="100000" sheet="1"/>
  <mergeCells count="33">
    <mergeCell ref="C49:G49"/>
    <mergeCell ref="C50:G50"/>
    <mergeCell ref="C52:G52"/>
    <mergeCell ref="C43:G43"/>
    <mergeCell ref="C44:G44"/>
    <mergeCell ref="C45:G45"/>
    <mergeCell ref="C46:G46"/>
    <mergeCell ref="C47:G47"/>
    <mergeCell ref="C48:G48"/>
    <mergeCell ref="C42:G42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39:G39"/>
    <mergeCell ref="C41:G41"/>
    <mergeCell ref="C18:G18"/>
    <mergeCell ref="A1:G1"/>
    <mergeCell ref="C2:G2"/>
    <mergeCell ref="C3:G3"/>
    <mergeCell ref="C4:G4"/>
    <mergeCell ref="C10:G10"/>
    <mergeCell ref="C11:G11"/>
    <mergeCell ref="C12:G12"/>
    <mergeCell ref="C14:G14"/>
    <mergeCell ref="C15:G15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6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83</v>
      </c>
      <c r="B1" s="241"/>
      <c r="C1" s="241"/>
      <c r="D1" s="241"/>
      <c r="E1" s="241"/>
      <c r="F1" s="241"/>
      <c r="G1" s="241"/>
      <c r="AG1" t="s">
        <v>84</v>
      </c>
    </row>
    <row r="2" spans="1:60" ht="25.15" customHeight="1" x14ac:dyDescent="0.2">
      <c r="A2" s="139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85</v>
      </c>
    </row>
    <row r="3" spans="1:60" ht="25.15" customHeight="1" x14ac:dyDescent="0.2">
      <c r="A3" s="139" t="s">
        <v>8</v>
      </c>
      <c r="B3" s="49" t="s">
        <v>47</v>
      </c>
      <c r="C3" s="242" t="s">
        <v>48</v>
      </c>
      <c r="D3" s="243"/>
      <c r="E3" s="243"/>
      <c r="F3" s="243"/>
      <c r="G3" s="244"/>
      <c r="AC3" s="121" t="s">
        <v>85</v>
      </c>
      <c r="AG3" t="s">
        <v>86</v>
      </c>
    </row>
    <row r="4" spans="1:60" ht="25.15" customHeight="1" x14ac:dyDescent="0.2">
      <c r="A4" s="140" t="s">
        <v>9</v>
      </c>
      <c r="B4" s="141" t="s">
        <v>53</v>
      </c>
      <c r="C4" s="245" t="s">
        <v>54</v>
      </c>
      <c r="D4" s="246"/>
      <c r="E4" s="246"/>
      <c r="F4" s="246"/>
      <c r="G4" s="247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109</v>
      </c>
      <c r="B8" s="164" t="s">
        <v>65</v>
      </c>
      <c r="C8" s="178" t="s">
        <v>66</v>
      </c>
      <c r="D8" s="165"/>
      <c r="E8" s="166"/>
      <c r="F8" s="167"/>
      <c r="G8" s="167">
        <f>SUMIF(AG9:AG67,"&lt;&gt;NOR",G9:G67)</f>
        <v>0</v>
      </c>
      <c r="H8" s="167"/>
      <c r="I8" s="167">
        <f>SUM(I9:I67)</f>
        <v>0</v>
      </c>
      <c r="J8" s="167"/>
      <c r="K8" s="167">
        <f>SUM(K9:K67)</f>
        <v>0</v>
      </c>
      <c r="L8" s="167"/>
      <c r="M8" s="167">
        <f>SUM(M9:M67)</f>
        <v>0</v>
      </c>
      <c r="N8" s="167"/>
      <c r="O8" s="167">
        <f>SUM(O9:O67)</f>
        <v>8.82</v>
      </c>
      <c r="P8" s="167"/>
      <c r="Q8" s="167">
        <f>SUM(Q9:Q67)</f>
        <v>0</v>
      </c>
      <c r="R8" s="167"/>
      <c r="S8" s="167"/>
      <c r="T8" s="168"/>
      <c r="U8" s="162"/>
      <c r="V8" s="162">
        <f>SUM(V9:V67)</f>
        <v>11.42</v>
      </c>
      <c r="W8" s="162"/>
      <c r="X8" s="162"/>
      <c r="AG8" t="s">
        <v>110</v>
      </c>
    </row>
    <row r="9" spans="1:60" outlineLevel="1" x14ac:dyDescent="0.2">
      <c r="A9" s="169">
        <v>1</v>
      </c>
      <c r="B9" s="170" t="s">
        <v>177</v>
      </c>
      <c r="C9" s="179" t="s">
        <v>178</v>
      </c>
      <c r="D9" s="171" t="s">
        <v>156</v>
      </c>
      <c r="E9" s="172">
        <v>4.59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1.92</v>
      </c>
      <c r="O9" s="174">
        <f>ROUND(E9*N9,2)</f>
        <v>8.81</v>
      </c>
      <c r="P9" s="174">
        <v>0</v>
      </c>
      <c r="Q9" s="174">
        <f>ROUND(E9*P9,2)</f>
        <v>0</v>
      </c>
      <c r="R9" s="174"/>
      <c r="S9" s="174" t="s">
        <v>114</v>
      </c>
      <c r="T9" s="175" t="s">
        <v>125</v>
      </c>
      <c r="U9" s="156">
        <v>2.4883199999999999</v>
      </c>
      <c r="V9" s="156">
        <f>ROUND(E9*U9,2)</f>
        <v>11.42</v>
      </c>
      <c r="W9" s="156"/>
      <c r="X9" s="156" t="s">
        <v>116</v>
      </c>
      <c r="Y9" s="147"/>
      <c r="Z9" s="147"/>
      <c r="AA9" s="147"/>
      <c r="AB9" s="147"/>
      <c r="AC9" s="147"/>
      <c r="AD9" s="147"/>
      <c r="AE9" s="147"/>
      <c r="AF9" s="147"/>
      <c r="AG9" s="147" t="s">
        <v>117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8" t="s">
        <v>126</v>
      </c>
      <c r="D10" s="249"/>
      <c r="E10" s="249"/>
      <c r="F10" s="249"/>
      <c r="G10" s="24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52" t="s">
        <v>179</v>
      </c>
      <c r="D11" s="253"/>
      <c r="E11" s="253"/>
      <c r="F11" s="253"/>
      <c r="G11" s="253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52" t="s">
        <v>158</v>
      </c>
      <c r="D12" s="253"/>
      <c r="E12" s="253"/>
      <c r="F12" s="253"/>
      <c r="G12" s="253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6" t="str">
        <f>C12</f>
        <v>- úprava  ukládaného  materiálu  vlhčením,  tříděním,  promícháním  nebo  vysoušením,  příp. jiné úpravy za účelem zlepšení jeho  mech. vlastností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2" t="s">
        <v>352</v>
      </c>
      <c r="D13" s="253"/>
      <c r="E13" s="253"/>
      <c r="F13" s="253"/>
      <c r="G13" s="253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159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2" t="s">
        <v>160</v>
      </c>
      <c r="D15" s="253"/>
      <c r="E15" s="253"/>
      <c r="F15" s="253"/>
      <c r="G15" s="253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 t="s">
        <v>161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2" t="s">
        <v>162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 t="s">
        <v>163</v>
      </c>
      <c r="D18" s="253"/>
      <c r="E18" s="253"/>
      <c r="F18" s="253"/>
      <c r="G18" s="253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2" t="s">
        <v>164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 t="s">
        <v>165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2" t="s">
        <v>170</v>
      </c>
      <c r="D21" s="253"/>
      <c r="E21" s="253"/>
      <c r="F21" s="253"/>
      <c r="G21" s="253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 t="s">
        <v>171</v>
      </c>
      <c r="D22" s="253"/>
      <c r="E22" s="253"/>
      <c r="F22" s="253"/>
      <c r="G22" s="25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52" t="s">
        <v>172</v>
      </c>
      <c r="D23" s="253"/>
      <c r="E23" s="253"/>
      <c r="F23" s="253"/>
      <c r="G23" s="25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6" t="str">
        <f>C23</f>
        <v>- veškeré  pomocné konstrukce umožňující provedení  zemní konstrukce  (příjezdy,  sjezdy,  nájezdy, lešení, podpěrné konstrukce, přemostění, zpevněné plochy, zakrytí a pod.)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0" t="s">
        <v>390</v>
      </c>
      <c r="D24" s="160"/>
      <c r="E24" s="161">
        <v>4.59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0"/>
      <c r="D25" s="251"/>
      <c r="E25" s="251"/>
      <c r="F25" s="251"/>
      <c r="G25" s="251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2</v>
      </c>
      <c r="B26" s="170" t="s">
        <v>181</v>
      </c>
      <c r="C26" s="179" t="s">
        <v>182</v>
      </c>
      <c r="D26" s="171" t="s">
        <v>183</v>
      </c>
      <c r="E26" s="172">
        <v>500.43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/>
      <c r="S26" s="174" t="s">
        <v>114</v>
      </c>
      <c r="T26" s="175" t="s">
        <v>125</v>
      </c>
      <c r="U26" s="156">
        <v>0</v>
      </c>
      <c r="V26" s="156">
        <f>ROUND(E26*U26,2)</f>
        <v>0</v>
      </c>
      <c r="W26" s="156"/>
      <c r="X26" s="156" t="s">
        <v>116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117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8" t="s">
        <v>184</v>
      </c>
      <c r="D27" s="249"/>
      <c r="E27" s="249"/>
      <c r="F27" s="249"/>
      <c r="G27" s="24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0" t="s">
        <v>391</v>
      </c>
      <c r="D28" s="160"/>
      <c r="E28" s="161">
        <v>500.43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0"/>
      <c r="D29" s="251"/>
      <c r="E29" s="251"/>
      <c r="F29" s="251"/>
      <c r="G29" s="251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3</v>
      </c>
      <c r="B30" s="170" t="s">
        <v>186</v>
      </c>
      <c r="C30" s="179" t="s">
        <v>187</v>
      </c>
      <c r="D30" s="171" t="s">
        <v>183</v>
      </c>
      <c r="E30" s="172">
        <v>121.27500000000001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4">
        <v>3.0000000000000001E-5</v>
      </c>
      <c r="O30" s="174">
        <f>ROUND(E30*N30,2)</f>
        <v>0</v>
      </c>
      <c r="P30" s="174">
        <v>0</v>
      </c>
      <c r="Q30" s="174">
        <f>ROUND(E30*P30,2)</f>
        <v>0</v>
      </c>
      <c r="R30" s="174"/>
      <c r="S30" s="174" t="s">
        <v>114</v>
      </c>
      <c r="T30" s="175" t="s">
        <v>125</v>
      </c>
      <c r="U30" s="156">
        <v>0</v>
      </c>
      <c r="V30" s="156">
        <f>ROUND(E30*U30,2)</f>
        <v>0</v>
      </c>
      <c r="W30" s="156"/>
      <c r="X30" s="156" t="s">
        <v>116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117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8" t="s">
        <v>188</v>
      </c>
      <c r="D31" s="249"/>
      <c r="E31" s="249"/>
      <c r="F31" s="249"/>
      <c r="G31" s="249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6" t="str">
        <f>C31</f>
        <v>Zahrnuje dodání předepsané travní směsi, její výsev na ornici, zalévání, první pokosení, to vše bez ohledu na sklon terénu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0" t="s">
        <v>392</v>
      </c>
      <c r="D32" s="160"/>
      <c r="E32" s="161">
        <v>121.27500000000001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0"/>
      <c r="D33" s="251"/>
      <c r="E33" s="251"/>
      <c r="F33" s="251"/>
      <c r="G33" s="251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4</v>
      </c>
      <c r="B34" s="170" t="s">
        <v>196</v>
      </c>
      <c r="C34" s="179" t="s">
        <v>197</v>
      </c>
      <c r="D34" s="171" t="s">
        <v>156</v>
      </c>
      <c r="E34" s="172">
        <v>150.12899999999999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/>
      <c r="S34" s="174" t="s">
        <v>114</v>
      </c>
      <c r="T34" s="175" t="s">
        <v>125</v>
      </c>
      <c r="U34" s="156">
        <v>0</v>
      </c>
      <c r="V34" s="156">
        <f>ROUND(E34*U34,2)</f>
        <v>0</v>
      </c>
      <c r="W34" s="156"/>
      <c r="X34" s="156" t="s">
        <v>116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117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8" t="s">
        <v>198</v>
      </c>
      <c r="D35" s="249"/>
      <c r="E35" s="249"/>
      <c r="F35" s="249"/>
      <c r="G35" s="24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2" t="s">
        <v>199</v>
      </c>
      <c r="D36" s="253"/>
      <c r="E36" s="253"/>
      <c r="F36" s="253"/>
      <c r="G36" s="253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0" t="s">
        <v>393</v>
      </c>
      <c r="D37" s="160"/>
      <c r="E37" s="161">
        <v>150.12899999999999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0"/>
      <c r="D38" s="251"/>
      <c r="E38" s="251"/>
      <c r="F38" s="251"/>
      <c r="G38" s="251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5</v>
      </c>
      <c r="B39" s="170" t="s">
        <v>207</v>
      </c>
      <c r="C39" s="179" t="s">
        <v>208</v>
      </c>
      <c r="D39" s="171" t="s">
        <v>156</v>
      </c>
      <c r="E39" s="172">
        <v>4.59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1.09E-3</v>
      </c>
      <c r="O39" s="174">
        <f>ROUND(E39*N39,2)</f>
        <v>0.01</v>
      </c>
      <c r="P39" s="174">
        <v>0</v>
      </c>
      <c r="Q39" s="174">
        <f>ROUND(E39*P39,2)</f>
        <v>0</v>
      </c>
      <c r="R39" s="174"/>
      <c r="S39" s="174" t="s">
        <v>114</v>
      </c>
      <c r="T39" s="175" t="s">
        <v>125</v>
      </c>
      <c r="U39" s="156">
        <v>0</v>
      </c>
      <c r="V39" s="156">
        <f>ROUND(E39*U39,2)</f>
        <v>0</v>
      </c>
      <c r="W39" s="156"/>
      <c r="X39" s="156" t="s">
        <v>116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117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8" t="s">
        <v>126</v>
      </c>
      <c r="D40" s="249"/>
      <c r="E40" s="249"/>
      <c r="F40" s="249"/>
      <c r="G40" s="24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127</v>
      </c>
      <c r="D41" s="253"/>
      <c r="E41" s="253"/>
      <c r="F41" s="253"/>
      <c r="G41" s="25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 t="s">
        <v>128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2" t="s">
        <v>129</v>
      </c>
      <c r="D43" s="253"/>
      <c r="E43" s="253"/>
      <c r="F43" s="253"/>
      <c r="G43" s="25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2" t="s">
        <v>130</v>
      </c>
      <c r="D44" s="253"/>
      <c r="E44" s="253"/>
      <c r="F44" s="253"/>
      <c r="G44" s="253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6" t="str">
        <f>C44</f>
        <v>- ztížení vykopávek v blízkosti podzemního vedení, konstrukcí a objektů vč. jejich dočasného zajištění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2" t="s">
        <v>131</v>
      </c>
      <c r="D45" s="253"/>
      <c r="E45" s="253"/>
      <c r="F45" s="253"/>
      <c r="G45" s="253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2" t="s">
        <v>132</v>
      </c>
      <c r="D46" s="253"/>
      <c r="E46" s="253"/>
      <c r="F46" s="253"/>
      <c r="G46" s="253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2" t="s">
        <v>133</v>
      </c>
      <c r="D47" s="253"/>
      <c r="E47" s="253"/>
      <c r="F47" s="253"/>
      <c r="G47" s="25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 t="s">
        <v>134</v>
      </c>
      <c r="D48" s="253"/>
      <c r="E48" s="253"/>
      <c r="F48" s="253"/>
      <c r="G48" s="253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6" t="str">
        <f>C48</f>
        <v>- čerpání vody vč. čerpacích jímek, potrubí a pohotovostní čerpací soupravy (viz ustanovení k pol. 1151,2)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2" t="s">
        <v>135</v>
      </c>
      <c r="D49" s="253"/>
      <c r="E49" s="253"/>
      <c r="F49" s="253"/>
      <c r="G49" s="253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136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 t="s">
        <v>137</v>
      </c>
      <c r="D51" s="253"/>
      <c r="E51" s="253"/>
      <c r="F51" s="253"/>
      <c r="G51" s="253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2" t="s">
        <v>151</v>
      </c>
      <c r="D52" s="253"/>
      <c r="E52" s="253"/>
      <c r="F52" s="253"/>
      <c r="G52" s="253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6" t="str">
        <f>C52</f>
        <v>- svahování a přesvah. svahů do konečného tvaru, výměna hornin v podloží a v pláni znehodnocené klimatickými vlivy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 t="s">
        <v>138</v>
      </c>
      <c r="D53" s="253"/>
      <c r="E53" s="253"/>
      <c r="F53" s="253"/>
      <c r="G53" s="25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2" t="s">
        <v>139</v>
      </c>
      <c r="D54" s="253"/>
      <c r="E54" s="253"/>
      <c r="F54" s="253"/>
      <c r="G54" s="253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 t="s">
        <v>140</v>
      </c>
      <c r="D55" s="253"/>
      <c r="E55" s="253"/>
      <c r="F55" s="253"/>
      <c r="G55" s="253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2" t="s">
        <v>142</v>
      </c>
      <c r="D56" s="253"/>
      <c r="E56" s="253"/>
      <c r="F56" s="253"/>
      <c r="G56" s="253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 t="s">
        <v>143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54"/>
      <c r="B58" s="155"/>
      <c r="C58" s="252" t="s">
        <v>144</v>
      </c>
      <c r="D58" s="253"/>
      <c r="E58" s="253"/>
      <c r="F58" s="253"/>
      <c r="G58" s="253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6" t="str">
        <f>C58</f>
        <v>- veškeré pomocné konstrukce umožňující provedení vykopávky (příjezdy, sjezdy, nájezdy, lešení, podpěr. konstr., přemostění, zpevněné plochy, zakrytí a pod.)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2" t="s">
        <v>206</v>
      </c>
      <c r="D59" s="253"/>
      <c r="E59" s="253"/>
      <c r="F59" s="253"/>
      <c r="G59" s="253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0" t="s">
        <v>394</v>
      </c>
      <c r="D60" s="160"/>
      <c r="E60" s="161">
        <v>4.59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0"/>
      <c r="D61" s="251"/>
      <c r="E61" s="251"/>
      <c r="F61" s="251"/>
      <c r="G61" s="251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122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9">
        <v>6</v>
      </c>
      <c r="B62" s="170" t="s">
        <v>212</v>
      </c>
      <c r="C62" s="179" t="s">
        <v>213</v>
      </c>
      <c r="D62" s="171" t="s">
        <v>183</v>
      </c>
      <c r="E62" s="172">
        <v>1501.29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4"/>
      <c r="S62" s="174" t="s">
        <v>114</v>
      </c>
      <c r="T62" s="175" t="s">
        <v>125</v>
      </c>
      <c r="U62" s="156">
        <v>0</v>
      </c>
      <c r="V62" s="156">
        <f>ROUND(E62*U62,2)</f>
        <v>0</v>
      </c>
      <c r="W62" s="156"/>
      <c r="X62" s="156" t="s">
        <v>116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8" t="s">
        <v>126</v>
      </c>
      <c r="D63" s="249"/>
      <c r="E63" s="249"/>
      <c r="F63" s="249"/>
      <c r="G63" s="249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 t="s">
        <v>214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2" t="s">
        <v>215</v>
      </c>
      <c r="D65" s="253"/>
      <c r="E65" s="253"/>
      <c r="F65" s="253"/>
      <c r="G65" s="253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0" t="s">
        <v>395</v>
      </c>
      <c r="D66" s="160"/>
      <c r="E66" s="161">
        <v>1501.29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0"/>
      <c r="D67" s="251"/>
      <c r="E67" s="251"/>
      <c r="F67" s="251"/>
      <c r="G67" s="251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3" t="s">
        <v>109</v>
      </c>
      <c r="B68" s="164" t="s">
        <v>67</v>
      </c>
      <c r="C68" s="178" t="s">
        <v>68</v>
      </c>
      <c r="D68" s="165"/>
      <c r="E68" s="166"/>
      <c r="F68" s="167"/>
      <c r="G68" s="167">
        <f>SUMIF(AG69:AG95,"&lt;&gt;NOR",G69:G95)</f>
        <v>0</v>
      </c>
      <c r="H68" s="167"/>
      <c r="I68" s="167">
        <f>SUM(I69:I95)</f>
        <v>0</v>
      </c>
      <c r="J68" s="167"/>
      <c r="K68" s="167">
        <f>SUM(K69:K95)</f>
        <v>0</v>
      </c>
      <c r="L68" s="167"/>
      <c r="M68" s="167">
        <f>SUM(M69:M95)</f>
        <v>0</v>
      </c>
      <c r="N68" s="167"/>
      <c r="O68" s="167">
        <f>SUM(O69:O95)</f>
        <v>37.76</v>
      </c>
      <c r="P68" s="167"/>
      <c r="Q68" s="167">
        <f>SUM(Q69:Q95)</f>
        <v>0</v>
      </c>
      <c r="R68" s="167"/>
      <c r="S68" s="167"/>
      <c r="T68" s="168"/>
      <c r="U68" s="162"/>
      <c r="V68" s="162">
        <f>SUM(V69:V95)</f>
        <v>48.71</v>
      </c>
      <c r="W68" s="162"/>
      <c r="X68" s="162"/>
      <c r="AG68" t="s">
        <v>110</v>
      </c>
    </row>
    <row r="69" spans="1:60" outlineLevel="1" x14ac:dyDescent="0.2">
      <c r="A69" s="169">
        <v>7</v>
      </c>
      <c r="B69" s="170" t="s">
        <v>223</v>
      </c>
      <c r="C69" s="179" t="s">
        <v>224</v>
      </c>
      <c r="D69" s="171" t="s">
        <v>183</v>
      </c>
      <c r="E69" s="172">
        <v>146.88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7.3999999999999999E-4</v>
      </c>
      <c r="O69" s="174">
        <f>ROUND(E69*N69,2)</f>
        <v>0.11</v>
      </c>
      <c r="P69" s="174">
        <v>0</v>
      </c>
      <c r="Q69" s="174">
        <f>ROUND(E69*P69,2)</f>
        <v>0</v>
      </c>
      <c r="R69" s="174"/>
      <c r="S69" s="174" t="s">
        <v>114</v>
      </c>
      <c r="T69" s="175" t="s">
        <v>125</v>
      </c>
      <c r="U69" s="156">
        <v>0</v>
      </c>
      <c r="V69" s="156">
        <f>ROUND(E69*U69,2)</f>
        <v>0</v>
      </c>
      <c r="W69" s="156"/>
      <c r="X69" s="156" t="s">
        <v>116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8" t="s">
        <v>225</v>
      </c>
      <c r="D70" s="249"/>
      <c r="E70" s="249"/>
      <c r="F70" s="249"/>
      <c r="G70" s="24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6" t="str">
        <f>C70</f>
        <v>položka zahrnuje dodávku předepsané geotextilie, mimostaveništní a vnitrostaveništní dopravu a její uložení včetně potřebných přesahů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0" t="s">
        <v>396</v>
      </c>
      <c r="D71" s="160"/>
      <c r="E71" s="161">
        <v>146.88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0"/>
      <c r="D72" s="251"/>
      <c r="E72" s="251"/>
      <c r="F72" s="251"/>
      <c r="G72" s="251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122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9">
        <v>8</v>
      </c>
      <c r="B73" s="170" t="s">
        <v>227</v>
      </c>
      <c r="C73" s="179" t="s">
        <v>228</v>
      </c>
      <c r="D73" s="171" t="s">
        <v>229</v>
      </c>
      <c r="E73" s="172">
        <v>17.686800000000002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4"/>
      <c r="S73" s="174" t="s">
        <v>114</v>
      </c>
      <c r="T73" s="175" t="s">
        <v>230</v>
      </c>
      <c r="U73" s="156">
        <v>0</v>
      </c>
      <c r="V73" s="156">
        <f>ROUND(E73*U73,2)</f>
        <v>0</v>
      </c>
      <c r="W73" s="156"/>
      <c r="X73" s="156" t="s">
        <v>116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8" t="s">
        <v>231</v>
      </c>
      <c r="D74" s="249"/>
      <c r="E74" s="249"/>
      <c r="F74" s="249"/>
      <c r="G74" s="249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119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 t="s">
        <v>232</v>
      </c>
      <c r="D75" s="253"/>
      <c r="E75" s="253"/>
      <c r="F75" s="253"/>
      <c r="G75" s="253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119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2" t="s">
        <v>233</v>
      </c>
      <c r="D76" s="253"/>
      <c r="E76" s="253"/>
      <c r="F76" s="253"/>
      <c r="G76" s="253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2" t="s">
        <v>234</v>
      </c>
      <c r="D77" s="253"/>
      <c r="E77" s="253"/>
      <c r="F77" s="253"/>
      <c r="G77" s="253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2" t="s">
        <v>235</v>
      </c>
      <c r="D78" s="253"/>
      <c r="E78" s="253"/>
      <c r="F78" s="253"/>
      <c r="G78" s="253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2" t="s">
        <v>236</v>
      </c>
      <c r="D79" s="253"/>
      <c r="E79" s="253"/>
      <c r="F79" s="253"/>
      <c r="G79" s="253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119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2" t="s">
        <v>237</v>
      </c>
      <c r="D80" s="253"/>
      <c r="E80" s="253"/>
      <c r="F80" s="253"/>
      <c r="G80" s="253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2" t="s">
        <v>238</v>
      </c>
      <c r="D81" s="253"/>
      <c r="E81" s="253"/>
      <c r="F81" s="253"/>
      <c r="G81" s="253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119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0" t="s">
        <v>397</v>
      </c>
      <c r="D82" s="160"/>
      <c r="E82" s="161">
        <v>17.686800000000002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0"/>
      <c r="D83" s="251"/>
      <c r="E83" s="251"/>
      <c r="F83" s="251"/>
      <c r="G83" s="251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122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9">
        <v>9</v>
      </c>
      <c r="B84" s="170" t="s">
        <v>246</v>
      </c>
      <c r="C84" s="179" t="s">
        <v>247</v>
      </c>
      <c r="D84" s="171" t="s">
        <v>248</v>
      </c>
      <c r="E84" s="172">
        <v>81.599999999999994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0.46139999999999998</v>
      </c>
      <c r="O84" s="174">
        <f>ROUND(E84*N84,2)</f>
        <v>37.65</v>
      </c>
      <c r="P84" s="174">
        <v>0</v>
      </c>
      <c r="Q84" s="174">
        <f>ROUND(E84*P84,2)</f>
        <v>0</v>
      </c>
      <c r="R84" s="174"/>
      <c r="S84" s="174" t="s">
        <v>114</v>
      </c>
      <c r="T84" s="175" t="s">
        <v>125</v>
      </c>
      <c r="U84" s="156">
        <v>0.59697</v>
      </c>
      <c r="V84" s="156">
        <f>ROUND(E84*U84,2)</f>
        <v>48.71</v>
      </c>
      <c r="W84" s="156"/>
      <c r="X84" s="156" t="s">
        <v>116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8" t="s">
        <v>249</v>
      </c>
      <c r="D85" s="249"/>
      <c r="E85" s="249"/>
      <c r="F85" s="249"/>
      <c r="G85" s="24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119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54"/>
      <c r="B86" s="155"/>
      <c r="C86" s="252" t="s">
        <v>250</v>
      </c>
      <c r="D86" s="253"/>
      <c r="E86" s="253"/>
      <c r="F86" s="253"/>
      <c r="G86" s="253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119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76" t="str">
        <f>C86</f>
        <v>- výkop rýhy předepsaného tvaru v dané třídě těžitelnosti, výplň, zásyp trativodu včetně dopravy, uložení přebytečného materiálu, dodávky předepsaného materiálu pro výplň a zásyp</v>
      </c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2" t="s">
        <v>251</v>
      </c>
      <c r="D87" s="253"/>
      <c r="E87" s="253"/>
      <c r="F87" s="253"/>
      <c r="G87" s="253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2" t="s">
        <v>252</v>
      </c>
      <c r="D88" s="253"/>
      <c r="E88" s="253"/>
      <c r="F88" s="253"/>
      <c r="G88" s="253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119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2" t="s">
        <v>253</v>
      </c>
      <c r="D89" s="253"/>
      <c r="E89" s="253"/>
      <c r="F89" s="253"/>
      <c r="G89" s="253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 t="s">
        <v>254</v>
      </c>
      <c r="D90" s="253"/>
      <c r="E90" s="253"/>
      <c r="F90" s="253"/>
      <c r="G90" s="253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119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2" t="s">
        <v>255</v>
      </c>
      <c r="D91" s="253"/>
      <c r="E91" s="253"/>
      <c r="F91" s="253"/>
      <c r="G91" s="253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6" t="str">
        <f>C91</f>
        <v>- ukončení trativodu zaústěním do potrubí nebo vodoteče, případně vybudování ukončujícího objektu (kapličky) dle VL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2" t="s">
        <v>256</v>
      </c>
      <c r="D92" s="253"/>
      <c r="E92" s="253"/>
      <c r="F92" s="253"/>
      <c r="G92" s="253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2" t="s">
        <v>257</v>
      </c>
      <c r="D93" s="253"/>
      <c r="E93" s="253"/>
      <c r="F93" s="253"/>
      <c r="G93" s="253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0" t="s">
        <v>398</v>
      </c>
      <c r="D94" s="160"/>
      <c r="E94" s="161">
        <v>81.599999999999994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121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0"/>
      <c r="D95" s="251"/>
      <c r="E95" s="251"/>
      <c r="F95" s="251"/>
      <c r="G95" s="251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109</v>
      </c>
      <c r="B96" s="164" t="s">
        <v>73</v>
      </c>
      <c r="C96" s="178" t="s">
        <v>74</v>
      </c>
      <c r="D96" s="165"/>
      <c r="E96" s="166"/>
      <c r="F96" s="167"/>
      <c r="G96" s="167">
        <f>SUMIF(AG97:AG130,"&lt;&gt;NOR",G97:G130)</f>
        <v>0</v>
      </c>
      <c r="H96" s="167"/>
      <c r="I96" s="167">
        <f>SUM(I97:I130)</f>
        <v>0</v>
      </c>
      <c r="J96" s="167"/>
      <c r="K96" s="167">
        <f>SUM(K97:K130)</f>
        <v>0</v>
      </c>
      <c r="L96" s="167"/>
      <c r="M96" s="167">
        <f>SUM(M97:M130)</f>
        <v>0</v>
      </c>
      <c r="N96" s="167"/>
      <c r="O96" s="167">
        <f>SUM(O97:O130)</f>
        <v>430.37</v>
      </c>
      <c r="P96" s="167"/>
      <c r="Q96" s="167">
        <f>SUM(Q97:Q130)</f>
        <v>0</v>
      </c>
      <c r="R96" s="167"/>
      <c r="S96" s="167"/>
      <c r="T96" s="168"/>
      <c r="U96" s="162"/>
      <c r="V96" s="162">
        <f>SUM(V97:V130)</f>
        <v>419.99</v>
      </c>
      <c r="W96" s="162"/>
      <c r="X96" s="162"/>
      <c r="AG96" t="s">
        <v>110</v>
      </c>
    </row>
    <row r="97" spans="1:60" outlineLevel="1" x14ac:dyDescent="0.2">
      <c r="A97" s="169">
        <v>10</v>
      </c>
      <c r="B97" s="170" t="s">
        <v>399</v>
      </c>
      <c r="C97" s="179" t="s">
        <v>400</v>
      </c>
      <c r="D97" s="171" t="s">
        <v>183</v>
      </c>
      <c r="E97" s="172">
        <v>467.98500000000001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0.28799999999999998</v>
      </c>
      <c r="O97" s="174">
        <f>ROUND(E97*N97,2)</f>
        <v>134.78</v>
      </c>
      <c r="P97" s="174">
        <v>0</v>
      </c>
      <c r="Q97" s="174">
        <f>ROUND(E97*P97,2)</f>
        <v>0</v>
      </c>
      <c r="R97" s="174"/>
      <c r="S97" s="174" t="s">
        <v>114</v>
      </c>
      <c r="T97" s="175" t="s">
        <v>125</v>
      </c>
      <c r="U97" s="156">
        <v>0.37341000000000002</v>
      </c>
      <c r="V97" s="156">
        <f>ROUND(E97*U97,2)</f>
        <v>174.75</v>
      </c>
      <c r="W97" s="156"/>
      <c r="X97" s="156" t="s">
        <v>116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117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8" t="s">
        <v>281</v>
      </c>
      <c r="D98" s="249"/>
      <c r="E98" s="249"/>
      <c r="F98" s="249"/>
      <c r="G98" s="249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2" t="s">
        <v>282</v>
      </c>
      <c r="D99" s="253"/>
      <c r="E99" s="253"/>
      <c r="F99" s="253"/>
      <c r="G99" s="253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2" t="s">
        <v>283</v>
      </c>
      <c r="D100" s="253"/>
      <c r="E100" s="253"/>
      <c r="F100" s="253"/>
      <c r="G100" s="253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119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2" t="s">
        <v>284</v>
      </c>
      <c r="D101" s="253"/>
      <c r="E101" s="253"/>
      <c r="F101" s="253"/>
      <c r="G101" s="253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0" t="s">
        <v>401</v>
      </c>
      <c r="D102" s="160"/>
      <c r="E102" s="161">
        <v>467.98500000000001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0"/>
      <c r="D103" s="251"/>
      <c r="E103" s="251"/>
      <c r="F103" s="251"/>
      <c r="G103" s="25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9">
        <v>11</v>
      </c>
      <c r="B104" s="170" t="s">
        <v>279</v>
      </c>
      <c r="C104" s="179" t="s">
        <v>280</v>
      </c>
      <c r="D104" s="171" t="s">
        <v>183</v>
      </c>
      <c r="E104" s="172">
        <v>500.43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0.378</v>
      </c>
      <c r="O104" s="174">
        <f>ROUND(E104*N104,2)</f>
        <v>189.16</v>
      </c>
      <c r="P104" s="174">
        <v>0</v>
      </c>
      <c r="Q104" s="174">
        <f>ROUND(E104*P104,2)</f>
        <v>0</v>
      </c>
      <c r="R104" s="174"/>
      <c r="S104" s="174" t="s">
        <v>114</v>
      </c>
      <c r="T104" s="175" t="s">
        <v>125</v>
      </c>
      <c r="U104" s="156">
        <v>0.49004999999999999</v>
      </c>
      <c r="V104" s="156">
        <f>ROUND(E104*U104,2)</f>
        <v>245.24</v>
      </c>
      <c r="W104" s="156"/>
      <c r="X104" s="156" t="s">
        <v>116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117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8" t="s">
        <v>281</v>
      </c>
      <c r="D105" s="249"/>
      <c r="E105" s="249"/>
      <c r="F105" s="249"/>
      <c r="G105" s="249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2" t="s">
        <v>282</v>
      </c>
      <c r="D106" s="253"/>
      <c r="E106" s="253"/>
      <c r="F106" s="253"/>
      <c r="G106" s="253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119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2" t="s">
        <v>283</v>
      </c>
      <c r="D107" s="253"/>
      <c r="E107" s="253"/>
      <c r="F107" s="253"/>
      <c r="G107" s="253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2" t="s">
        <v>284</v>
      </c>
      <c r="D108" s="253"/>
      <c r="E108" s="253"/>
      <c r="F108" s="253"/>
      <c r="G108" s="253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119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0" t="s">
        <v>402</v>
      </c>
      <c r="D109" s="160"/>
      <c r="E109" s="161">
        <v>500.43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0"/>
      <c r="D110" s="251"/>
      <c r="E110" s="251"/>
      <c r="F110" s="251"/>
      <c r="G110" s="251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9">
        <v>12</v>
      </c>
      <c r="B111" s="170" t="s">
        <v>403</v>
      </c>
      <c r="C111" s="179" t="s">
        <v>404</v>
      </c>
      <c r="D111" s="171" t="s">
        <v>183</v>
      </c>
      <c r="E111" s="172">
        <v>47.984999999999999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4">
        <v>0.22742000000000001</v>
      </c>
      <c r="O111" s="174">
        <f>ROUND(E111*N111,2)</f>
        <v>10.91</v>
      </c>
      <c r="P111" s="174">
        <v>0</v>
      </c>
      <c r="Q111" s="174">
        <f>ROUND(E111*P111,2)</f>
        <v>0</v>
      </c>
      <c r="R111" s="174"/>
      <c r="S111" s="174" t="s">
        <v>114</v>
      </c>
      <c r="T111" s="175" t="s">
        <v>125</v>
      </c>
      <c r="U111" s="156">
        <v>0</v>
      </c>
      <c r="V111" s="156">
        <f>ROUND(E111*U111,2)</f>
        <v>0</v>
      </c>
      <c r="W111" s="156"/>
      <c r="X111" s="156" t="s">
        <v>116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117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54"/>
      <c r="B112" s="155"/>
      <c r="C112" s="248" t="s">
        <v>311</v>
      </c>
      <c r="D112" s="249"/>
      <c r="E112" s="249"/>
      <c r="F112" s="249"/>
      <c r="G112" s="249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119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6" t="str">
        <f>C112</f>
        <v>- dodání dlažebního materiálu v požadované kvalitě, dodání materiálu pro předepsané  lože v tloušťce předepsané dokumentací a pro předepsanou výplň spar</v>
      </c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2" t="s">
        <v>296</v>
      </c>
      <c r="D113" s="253"/>
      <c r="E113" s="253"/>
      <c r="F113" s="253"/>
      <c r="G113" s="253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2" t="s">
        <v>312</v>
      </c>
      <c r="D114" s="253"/>
      <c r="E114" s="253"/>
      <c r="F114" s="253"/>
      <c r="G114" s="253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6" t="str">
        <f>C114</f>
        <v>- uložení dlažby dle předepsaného technologického předpisu včetně předepsané podkladní vrstvy a předepsané výplně spar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2" t="s">
        <v>283</v>
      </c>
      <c r="D115" s="253"/>
      <c r="E115" s="253"/>
      <c r="F115" s="253"/>
      <c r="G115" s="253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252" t="s">
        <v>313</v>
      </c>
      <c r="D116" s="253"/>
      <c r="E116" s="253"/>
      <c r="F116" s="253"/>
      <c r="G116" s="253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6" t="str">
        <f>C116</f>
        <v>- úpravu napojení, ukončení podél obrubníků, dilatačních zařízení, odvodňovacích proužků, odvodňovačů, vpustí, šachet a pod., nestanoví-li zadávací dokumentace jinak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2" t="s">
        <v>284</v>
      </c>
      <c r="D117" s="253"/>
      <c r="E117" s="253"/>
      <c r="F117" s="253"/>
      <c r="G117" s="253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2" t="s">
        <v>300</v>
      </c>
      <c r="D118" s="253"/>
      <c r="E118" s="253"/>
      <c r="F118" s="253"/>
      <c r="G118" s="253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119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76" t="str">
        <f>C118</f>
        <v>- nezahrnuje těsnění podél obrubníků, dilatačních zařízení, odvodňovacích proužků, odvodňovačů, vpustí, šachet a pod.</v>
      </c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54"/>
      <c r="B119" s="155"/>
      <c r="C119" s="180" t="s">
        <v>405</v>
      </c>
      <c r="D119" s="160"/>
      <c r="E119" s="161">
        <v>47.984999999999999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0"/>
      <c r="D120" s="251"/>
      <c r="E120" s="251"/>
      <c r="F120" s="251"/>
      <c r="G120" s="251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9">
        <v>13</v>
      </c>
      <c r="B121" s="170" t="s">
        <v>406</v>
      </c>
      <c r="C121" s="179" t="s">
        <v>407</v>
      </c>
      <c r="D121" s="171" t="s">
        <v>183</v>
      </c>
      <c r="E121" s="172">
        <v>420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4">
        <v>0.22742000000000001</v>
      </c>
      <c r="O121" s="174">
        <f>ROUND(E121*N121,2)</f>
        <v>95.52</v>
      </c>
      <c r="P121" s="174">
        <v>0</v>
      </c>
      <c r="Q121" s="174">
        <f>ROUND(E121*P121,2)</f>
        <v>0</v>
      </c>
      <c r="R121" s="174"/>
      <c r="S121" s="174" t="s">
        <v>221</v>
      </c>
      <c r="T121" s="175" t="s">
        <v>125</v>
      </c>
      <c r="U121" s="156">
        <v>0</v>
      </c>
      <c r="V121" s="156">
        <f>ROUND(E121*U121,2)</f>
        <v>0</v>
      </c>
      <c r="W121" s="156"/>
      <c r="X121" s="156" t="s">
        <v>116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117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54"/>
      <c r="B122" s="155"/>
      <c r="C122" s="248" t="s">
        <v>311</v>
      </c>
      <c r="D122" s="249"/>
      <c r="E122" s="249"/>
      <c r="F122" s="249"/>
      <c r="G122" s="249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119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6" t="str">
        <f>C122</f>
        <v>- dodání dlažebního materiálu v požadované kvalitě, dodání materiálu pro předepsané  lože v tloušťce předepsané dokumentací a pro předepsanou výplň spar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2" t="s">
        <v>296</v>
      </c>
      <c r="D123" s="253"/>
      <c r="E123" s="253"/>
      <c r="F123" s="253"/>
      <c r="G123" s="253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2" t="s">
        <v>312</v>
      </c>
      <c r="D124" s="253"/>
      <c r="E124" s="253"/>
      <c r="F124" s="253"/>
      <c r="G124" s="253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76" t="str">
        <f>C124</f>
        <v>- uložení dlažby dle předepsaného technologického předpisu včetně předepsané podkladní vrstvy a předepsané výplně spar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2" t="s">
        <v>283</v>
      </c>
      <c r="D125" s="253"/>
      <c r="E125" s="253"/>
      <c r="F125" s="253"/>
      <c r="G125" s="253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54"/>
      <c r="B126" s="155"/>
      <c r="C126" s="252" t="s">
        <v>313</v>
      </c>
      <c r="D126" s="253"/>
      <c r="E126" s="253"/>
      <c r="F126" s="253"/>
      <c r="G126" s="253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119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76" t="str">
        <f>C126</f>
        <v>- úpravu napojení, ukončení podél obrubníků, dilatačních zařízení, odvodňovacích proužků, odvodňovačů, vpustí, šachet a pod., nestanoví-li zadávací dokumentace jinak</v>
      </c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2" t="s">
        <v>284</v>
      </c>
      <c r="D127" s="253"/>
      <c r="E127" s="253"/>
      <c r="F127" s="253"/>
      <c r="G127" s="253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2" t="s">
        <v>300</v>
      </c>
      <c r="D128" s="253"/>
      <c r="E128" s="253"/>
      <c r="F128" s="253"/>
      <c r="G128" s="253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119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76" t="str">
        <f>C128</f>
        <v>- nezahrnuje těsnění podél obrubníků, dilatačních zařízení, odvodňovacích proužků, odvodňovačů, vpustí, šachet a pod.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0" t="s">
        <v>408</v>
      </c>
      <c r="D129" s="160"/>
      <c r="E129" s="161">
        <v>420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0"/>
      <c r="D130" s="251"/>
      <c r="E130" s="251"/>
      <c r="F130" s="251"/>
      <c r="G130" s="251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3" t="s">
        <v>109</v>
      </c>
      <c r="B131" s="164" t="s">
        <v>77</v>
      </c>
      <c r="C131" s="178" t="s">
        <v>78</v>
      </c>
      <c r="D131" s="165"/>
      <c r="E131" s="166"/>
      <c r="F131" s="167"/>
      <c r="G131" s="167">
        <f>SUMIF(AG132:AG167,"&lt;&gt;NOR",G132:G167)</f>
        <v>0</v>
      </c>
      <c r="H131" s="167"/>
      <c r="I131" s="167">
        <f>SUM(I132:I167)</f>
        <v>0</v>
      </c>
      <c r="J131" s="167"/>
      <c r="K131" s="167">
        <f>SUM(K132:K167)</f>
        <v>0</v>
      </c>
      <c r="L131" s="167"/>
      <c r="M131" s="167">
        <f>SUM(M132:M167)</f>
        <v>0</v>
      </c>
      <c r="N131" s="167"/>
      <c r="O131" s="167">
        <f>SUM(O132:O167)</f>
        <v>0.57000000000000006</v>
      </c>
      <c r="P131" s="167"/>
      <c r="Q131" s="167">
        <f>SUM(Q132:Q167)</f>
        <v>0</v>
      </c>
      <c r="R131" s="167"/>
      <c r="S131" s="167"/>
      <c r="T131" s="168"/>
      <c r="U131" s="162"/>
      <c r="V131" s="162">
        <f>SUM(V132:V167)</f>
        <v>0.73</v>
      </c>
      <c r="W131" s="162"/>
      <c r="X131" s="162"/>
      <c r="AG131" t="s">
        <v>110</v>
      </c>
    </row>
    <row r="132" spans="1:60" outlineLevel="1" x14ac:dyDescent="0.2">
      <c r="A132" s="169">
        <v>14</v>
      </c>
      <c r="B132" s="170" t="s">
        <v>323</v>
      </c>
      <c r="C132" s="179" t="s">
        <v>324</v>
      </c>
      <c r="D132" s="171" t="s">
        <v>325</v>
      </c>
      <c r="E132" s="172">
        <v>2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4">
        <v>0.28100000000000003</v>
      </c>
      <c r="O132" s="174">
        <f>ROUND(E132*N132,2)</f>
        <v>0.56000000000000005</v>
      </c>
      <c r="P132" s="174">
        <v>0</v>
      </c>
      <c r="Q132" s="174">
        <f>ROUND(E132*P132,2)</f>
        <v>0</v>
      </c>
      <c r="R132" s="174"/>
      <c r="S132" s="174" t="s">
        <v>114</v>
      </c>
      <c r="T132" s="175" t="s">
        <v>125</v>
      </c>
      <c r="U132" s="156">
        <v>0.36369000000000001</v>
      </c>
      <c r="V132" s="156">
        <f>ROUND(E132*U132,2)</f>
        <v>0.73</v>
      </c>
      <c r="W132" s="156"/>
      <c r="X132" s="156" t="s">
        <v>116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117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8" t="s">
        <v>126</v>
      </c>
      <c r="D133" s="249"/>
      <c r="E133" s="249"/>
      <c r="F133" s="249"/>
      <c r="G133" s="249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2" t="s">
        <v>326</v>
      </c>
      <c r="D134" s="253"/>
      <c r="E134" s="253"/>
      <c r="F134" s="253"/>
      <c r="G134" s="253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2" t="s">
        <v>327</v>
      </c>
      <c r="D135" s="253"/>
      <c r="E135" s="253"/>
      <c r="F135" s="253"/>
      <c r="G135" s="253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0" t="s">
        <v>409</v>
      </c>
      <c r="D136" s="160"/>
      <c r="E136" s="161">
        <v>2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0"/>
      <c r="D137" s="251"/>
      <c r="E137" s="251"/>
      <c r="F137" s="251"/>
      <c r="G137" s="251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9">
        <v>15</v>
      </c>
      <c r="B138" s="170" t="s">
        <v>331</v>
      </c>
      <c r="C138" s="179" t="s">
        <v>332</v>
      </c>
      <c r="D138" s="171" t="s">
        <v>183</v>
      </c>
      <c r="E138" s="172">
        <v>15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7.2999999999999996E-4</v>
      </c>
      <c r="O138" s="174">
        <f>ROUND(E138*N138,2)</f>
        <v>0.01</v>
      </c>
      <c r="P138" s="174">
        <v>0</v>
      </c>
      <c r="Q138" s="174">
        <f>ROUND(E138*P138,2)</f>
        <v>0</v>
      </c>
      <c r="R138" s="174"/>
      <c r="S138" s="174" t="s">
        <v>114</v>
      </c>
      <c r="T138" s="175" t="s">
        <v>125</v>
      </c>
      <c r="U138" s="156">
        <v>0</v>
      </c>
      <c r="V138" s="156">
        <f>ROUND(E138*U138,2)</f>
        <v>0</v>
      </c>
      <c r="W138" s="156"/>
      <c r="X138" s="156" t="s">
        <v>116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117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8" t="s">
        <v>126</v>
      </c>
      <c r="D139" s="249"/>
      <c r="E139" s="249"/>
      <c r="F139" s="249"/>
      <c r="G139" s="249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119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2" t="s">
        <v>333</v>
      </c>
      <c r="D140" s="253"/>
      <c r="E140" s="253"/>
      <c r="F140" s="253"/>
      <c r="G140" s="253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119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2" t="s">
        <v>334</v>
      </c>
      <c r="D141" s="253"/>
      <c r="E141" s="253"/>
      <c r="F141" s="253"/>
      <c r="G141" s="253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0" t="s">
        <v>410</v>
      </c>
      <c r="D142" s="160"/>
      <c r="E142" s="161">
        <v>13.75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0" t="s">
        <v>411</v>
      </c>
      <c r="D143" s="160"/>
      <c r="E143" s="161">
        <v>1.25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0"/>
      <c r="D144" s="251"/>
      <c r="E144" s="251"/>
      <c r="F144" s="251"/>
      <c r="G144" s="251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122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9">
        <v>16</v>
      </c>
      <c r="B145" s="170" t="s">
        <v>344</v>
      </c>
      <c r="C145" s="179" t="s">
        <v>345</v>
      </c>
      <c r="D145" s="171" t="s">
        <v>340</v>
      </c>
      <c r="E145" s="172">
        <v>79.275000000000006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4"/>
      <c r="S145" s="174" t="s">
        <v>114</v>
      </c>
      <c r="T145" s="175" t="s">
        <v>230</v>
      </c>
      <c r="U145" s="156">
        <v>0</v>
      </c>
      <c r="V145" s="156">
        <f>ROUND(E145*U145,2)</f>
        <v>0</v>
      </c>
      <c r="W145" s="156"/>
      <c r="X145" s="156" t="s">
        <v>116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117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8" t="s">
        <v>231</v>
      </c>
      <c r="D146" s="249"/>
      <c r="E146" s="249"/>
      <c r="F146" s="249"/>
      <c r="G146" s="249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119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2" t="s">
        <v>341</v>
      </c>
      <c r="D147" s="253"/>
      <c r="E147" s="253"/>
      <c r="F147" s="253"/>
      <c r="G147" s="253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119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2" t="s">
        <v>342</v>
      </c>
      <c r="D148" s="253"/>
      <c r="E148" s="253"/>
      <c r="F148" s="253"/>
      <c r="G148" s="253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119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0" t="s">
        <v>412</v>
      </c>
      <c r="D149" s="160"/>
      <c r="E149" s="161">
        <v>79.275000000000006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0"/>
      <c r="D150" s="251"/>
      <c r="E150" s="251"/>
      <c r="F150" s="251"/>
      <c r="G150" s="251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9">
        <v>17</v>
      </c>
      <c r="B151" s="170" t="s">
        <v>344</v>
      </c>
      <c r="C151" s="179" t="s">
        <v>345</v>
      </c>
      <c r="D151" s="171" t="s">
        <v>340</v>
      </c>
      <c r="E151" s="172">
        <v>121.27500000000001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4"/>
      <c r="S151" s="174" t="s">
        <v>114</v>
      </c>
      <c r="T151" s="175" t="s">
        <v>230</v>
      </c>
      <c r="U151" s="156">
        <v>0</v>
      </c>
      <c r="V151" s="156">
        <f>ROUND(E151*U151,2)</f>
        <v>0</v>
      </c>
      <c r="W151" s="156"/>
      <c r="X151" s="156" t="s">
        <v>116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117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8" t="s">
        <v>231</v>
      </c>
      <c r="D152" s="249"/>
      <c r="E152" s="249"/>
      <c r="F152" s="249"/>
      <c r="G152" s="249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119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2" t="s">
        <v>341</v>
      </c>
      <c r="D153" s="253"/>
      <c r="E153" s="253"/>
      <c r="F153" s="253"/>
      <c r="G153" s="253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2" t="s">
        <v>342</v>
      </c>
      <c r="D154" s="253"/>
      <c r="E154" s="253"/>
      <c r="F154" s="253"/>
      <c r="G154" s="253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119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0" t="s">
        <v>413</v>
      </c>
      <c r="D155" s="160"/>
      <c r="E155" s="161">
        <v>121.27500000000001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0"/>
      <c r="D156" s="251"/>
      <c r="E156" s="251"/>
      <c r="F156" s="251"/>
      <c r="G156" s="251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9">
        <v>18</v>
      </c>
      <c r="B157" s="170" t="s">
        <v>344</v>
      </c>
      <c r="C157" s="179" t="s">
        <v>345</v>
      </c>
      <c r="D157" s="171" t="s">
        <v>340</v>
      </c>
      <c r="E157" s="172">
        <v>6</v>
      </c>
      <c r="F157" s="173"/>
      <c r="G157" s="174">
        <f>ROUND(E157*F157,2)</f>
        <v>0</v>
      </c>
      <c r="H157" s="173"/>
      <c r="I157" s="174">
        <f>ROUND(E157*H157,2)</f>
        <v>0</v>
      </c>
      <c r="J157" s="173"/>
      <c r="K157" s="174">
        <f>ROUND(E157*J157,2)</f>
        <v>0</v>
      </c>
      <c r="L157" s="174">
        <v>21</v>
      </c>
      <c r="M157" s="174">
        <f>G157*(1+L157/100)</f>
        <v>0</v>
      </c>
      <c r="N157" s="174">
        <v>0</v>
      </c>
      <c r="O157" s="174">
        <f>ROUND(E157*N157,2)</f>
        <v>0</v>
      </c>
      <c r="P157" s="174">
        <v>0</v>
      </c>
      <c r="Q157" s="174">
        <f>ROUND(E157*P157,2)</f>
        <v>0</v>
      </c>
      <c r="R157" s="174"/>
      <c r="S157" s="174" t="s">
        <v>114</v>
      </c>
      <c r="T157" s="175" t="s">
        <v>230</v>
      </c>
      <c r="U157" s="156">
        <v>0</v>
      </c>
      <c r="V157" s="156">
        <f>ROUND(E157*U157,2)</f>
        <v>0</v>
      </c>
      <c r="W157" s="156"/>
      <c r="X157" s="156" t="s">
        <v>116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117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8" t="s">
        <v>231</v>
      </c>
      <c r="D158" s="249"/>
      <c r="E158" s="249"/>
      <c r="F158" s="249"/>
      <c r="G158" s="249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2" t="s">
        <v>341</v>
      </c>
      <c r="D159" s="253"/>
      <c r="E159" s="253"/>
      <c r="F159" s="253"/>
      <c r="G159" s="253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119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2" t="s">
        <v>342</v>
      </c>
      <c r="D160" s="253"/>
      <c r="E160" s="253"/>
      <c r="F160" s="253"/>
      <c r="G160" s="253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119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0" t="s">
        <v>414</v>
      </c>
      <c r="D161" s="160"/>
      <c r="E161" s="161">
        <v>3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0" t="s">
        <v>415</v>
      </c>
      <c r="D162" s="160"/>
      <c r="E162" s="161">
        <v>3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0"/>
      <c r="D163" s="251"/>
      <c r="E163" s="251"/>
      <c r="F163" s="251"/>
      <c r="G163" s="251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9">
        <v>19</v>
      </c>
      <c r="B164" s="170" t="s">
        <v>347</v>
      </c>
      <c r="C164" s="179" t="s">
        <v>348</v>
      </c>
      <c r="D164" s="171" t="s">
        <v>248</v>
      </c>
      <c r="E164" s="172">
        <v>77.010000000000005</v>
      </c>
      <c r="F164" s="173"/>
      <c r="G164" s="174">
        <f>ROUND(E164*F164,2)</f>
        <v>0</v>
      </c>
      <c r="H164" s="173"/>
      <c r="I164" s="174">
        <f>ROUND(E164*H164,2)</f>
        <v>0</v>
      </c>
      <c r="J164" s="173"/>
      <c r="K164" s="174">
        <f>ROUND(E164*J164,2)</f>
        <v>0</v>
      </c>
      <c r="L164" s="174">
        <v>21</v>
      </c>
      <c r="M164" s="174">
        <f>G164*(1+L164/100)</f>
        <v>0</v>
      </c>
      <c r="N164" s="174">
        <v>0</v>
      </c>
      <c r="O164" s="174">
        <f>ROUND(E164*N164,2)</f>
        <v>0</v>
      </c>
      <c r="P164" s="174">
        <v>0</v>
      </c>
      <c r="Q164" s="174">
        <f>ROUND(E164*P164,2)</f>
        <v>0</v>
      </c>
      <c r="R164" s="174"/>
      <c r="S164" s="174" t="s">
        <v>114</v>
      </c>
      <c r="T164" s="175" t="s">
        <v>125</v>
      </c>
      <c r="U164" s="156">
        <v>0</v>
      </c>
      <c r="V164" s="156">
        <f>ROUND(E164*U164,2)</f>
        <v>0</v>
      </c>
      <c r="W164" s="156"/>
      <c r="X164" s="156" t="s">
        <v>116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117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8" t="s">
        <v>349</v>
      </c>
      <c r="D165" s="249"/>
      <c r="E165" s="249"/>
      <c r="F165" s="249"/>
      <c r="G165" s="249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0" t="s">
        <v>416</v>
      </c>
      <c r="D166" s="160"/>
      <c r="E166" s="161">
        <v>77.010000000000005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50"/>
      <c r="D167" s="251"/>
      <c r="E167" s="251"/>
      <c r="F167" s="251"/>
      <c r="G167" s="251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3"/>
      <c r="B168" s="4"/>
      <c r="C168" s="181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v>15</v>
      </c>
      <c r="AF168">
        <v>21</v>
      </c>
      <c r="AG168" t="s">
        <v>96</v>
      </c>
    </row>
    <row r="169" spans="1:60" x14ac:dyDescent="0.2">
      <c r="A169" s="150"/>
      <c r="B169" s="151" t="s">
        <v>29</v>
      </c>
      <c r="C169" s="182"/>
      <c r="D169" s="152"/>
      <c r="E169" s="153"/>
      <c r="F169" s="153"/>
      <c r="G169" s="177">
        <f>G8+G68+G96+G131</f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f>SUMIF(L7:L167,AE168,G7:G167)</f>
        <v>0</v>
      </c>
      <c r="AF169">
        <f>SUMIF(L7:L167,AF168,G7:G167)</f>
        <v>0</v>
      </c>
      <c r="AG169" t="s">
        <v>351</v>
      </c>
    </row>
    <row r="170" spans="1:60" x14ac:dyDescent="0.2">
      <c r="C170" s="183"/>
      <c r="D170" s="10"/>
      <c r="AG170" t="s">
        <v>354</v>
      </c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b6/LSWlm2RHKJc/yldzqSvBFPbYaaQoLNx4c1gcaLsE146SLiMLeWziwMBDXFkrCQ6kWFFwXp/aG+UTD/1UmA==" saltValue="2aouD8DaFwha38gMJ+qg8Q==" spinCount="100000" sheet="1"/>
  <mergeCells count="120">
    <mergeCell ref="C158:G158"/>
    <mergeCell ref="C159:G159"/>
    <mergeCell ref="C160:G160"/>
    <mergeCell ref="C163:G163"/>
    <mergeCell ref="C165:G165"/>
    <mergeCell ref="C167:G167"/>
    <mergeCell ref="C148:G148"/>
    <mergeCell ref="C150:G150"/>
    <mergeCell ref="C152:G152"/>
    <mergeCell ref="C153:G153"/>
    <mergeCell ref="C154:G154"/>
    <mergeCell ref="C156:G156"/>
    <mergeCell ref="C139:G139"/>
    <mergeCell ref="C140:G140"/>
    <mergeCell ref="C141:G141"/>
    <mergeCell ref="C144:G144"/>
    <mergeCell ref="C146:G146"/>
    <mergeCell ref="C147:G147"/>
    <mergeCell ref="C128:G128"/>
    <mergeCell ref="C130:G130"/>
    <mergeCell ref="C133:G133"/>
    <mergeCell ref="C134:G134"/>
    <mergeCell ref="C135:G135"/>
    <mergeCell ref="C137:G137"/>
    <mergeCell ref="C122:G122"/>
    <mergeCell ref="C123:G123"/>
    <mergeCell ref="C124:G124"/>
    <mergeCell ref="C125:G125"/>
    <mergeCell ref="C126:G126"/>
    <mergeCell ref="C127:G127"/>
    <mergeCell ref="C114:G114"/>
    <mergeCell ref="C115:G115"/>
    <mergeCell ref="C116:G116"/>
    <mergeCell ref="C117:G117"/>
    <mergeCell ref="C118:G118"/>
    <mergeCell ref="C120:G120"/>
    <mergeCell ref="C106:G106"/>
    <mergeCell ref="C107:G107"/>
    <mergeCell ref="C108:G108"/>
    <mergeCell ref="C110:G110"/>
    <mergeCell ref="C112:G112"/>
    <mergeCell ref="C113:G113"/>
    <mergeCell ref="C98:G98"/>
    <mergeCell ref="C99:G99"/>
    <mergeCell ref="C100:G100"/>
    <mergeCell ref="C101:G101"/>
    <mergeCell ref="C103:G103"/>
    <mergeCell ref="C105:G105"/>
    <mergeCell ref="C89:G89"/>
    <mergeCell ref="C90:G90"/>
    <mergeCell ref="C91:G91"/>
    <mergeCell ref="C92:G92"/>
    <mergeCell ref="C93:G93"/>
    <mergeCell ref="C95:G95"/>
    <mergeCell ref="C81:G81"/>
    <mergeCell ref="C83:G83"/>
    <mergeCell ref="C85:G85"/>
    <mergeCell ref="C86:G86"/>
    <mergeCell ref="C87:G87"/>
    <mergeCell ref="C88:G88"/>
    <mergeCell ref="C75:G75"/>
    <mergeCell ref="C76:G76"/>
    <mergeCell ref="C77:G77"/>
    <mergeCell ref="C78:G78"/>
    <mergeCell ref="C79:G79"/>
    <mergeCell ref="C80:G80"/>
    <mergeCell ref="C64:G64"/>
    <mergeCell ref="C65:G65"/>
    <mergeCell ref="C67:G67"/>
    <mergeCell ref="C70:G70"/>
    <mergeCell ref="C72:G72"/>
    <mergeCell ref="C74:G74"/>
    <mergeCell ref="C56:G56"/>
    <mergeCell ref="C57:G57"/>
    <mergeCell ref="C58:G58"/>
    <mergeCell ref="C59:G59"/>
    <mergeCell ref="C61:G61"/>
    <mergeCell ref="C63:G63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6:G36"/>
    <mergeCell ref="C38:G38"/>
    <mergeCell ref="C40:G40"/>
    <mergeCell ref="C41:G41"/>
    <mergeCell ref="C42:G42"/>
    <mergeCell ref="C43:G43"/>
    <mergeCell ref="C25:G25"/>
    <mergeCell ref="C27:G27"/>
    <mergeCell ref="C29:G29"/>
    <mergeCell ref="C31:G31"/>
    <mergeCell ref="C33:G33"/>
    <mergeCell ref="C35:G35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8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83</v>
      </c>
      <c r="B1" s="241"/>
      <c r="C1" s="241"/>
      <c r="D1" s="241"/>
      <c r="E1" s="241"/>
      <c r="F1" s="241"/>
      <c r="G1" s="241"/>
      <c r="AG1" t="s">
        <v>84</v>
      </c>
    </row>
    <row r="2" spans="1:60" ht="25.15" customHeight="1" x14ac:dyDescent="0.2">
      <c r="A2" s="139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85</v>
      </c>
    </row>
    <row r="3" spans="1:60" ht="25.15" customHeight="1" x14ac:dyDescent="0.2">
      <c r="A3" s="139" t="s">
        <v>8</v>
      </c>
      <c r="B3" s="49" t="s">
        <v>47</v>
      </c>
      <c r="C3" s="242" t="s">
        <v>48</v>
      </c>
      <c r="D3" s="243"/>
      <c r="E3" s="243"/>
      <c r="F3" s="243"/>
      <c r="G3" s="244"/>
      <c r="AC3" s="121" t="s">
        <v>85</v>
      </c>
      <c r="AG3" t="s">
        <v>86</v>
      </c>
    </row>
    <row r="4" spans="1:60" ht="25.15" customHeight="1" x14ac:dyDescent="0.2">
      <c r="A4" s="140" t="s">
        <v>9</v>
      </c>
      <c r="B4" s="141" t="s">
        <v>55</v>
      </c>
      <c r="C4" s="245" t="s">
        <v>56</v>
      </c>
      <c r="D4" s="246"/>
      <c r="E4" s="246"/>
      <c r="F4" s="246"/>
      <c r="G4" s="247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109</v>
      </c>
      <c r="B8" s="164" t="s">
        <v>65</v>
      </c>
      <c r="C8" s="178" t="s">
        <v>66</v>
      </c>
      <c r="D8" s="165"/>
      <c r="E8" s="166"/>
      <c r="F8" s="167"/>
      <c r="G8" s="167">
        <f>SUMIF(AG9:AG50,"&lt;&gt;NOR",G9:G50)</f>
        <v>0</v>
      </c>
      <c r="H8" s="167"/>
      <c r="I8" s="167">
        <f>SUM(I9:I50)</f>
        <v>0</v>
      </c>
      <c r="J8" s="167"/>
      <c r="K8" s="167">
        <f>SUM(K9:K50)</f>
        <v>0</v>
      </c>
      <c r="L8" s="167"/>
      <c r="M8" s="167">
        <f>SUM(M9:M50)</f>
        <v>0</v>
      </c>
      <c r="N8" s="167"/>
      <c r="O8" s="167">
        <f>SUM(O9:O50)</f>
        <v>0</v>
      </c>
      <c r="P8" s="167"/>
      <c r="Q8" s="167">
        <f>SUM(Q9:Q50)</f>
        <v>0</v>
      </c>
      <c r="R8" s="167"/>
      <c r="S8" s="167"/>
      <c r="T8" s="168"/>
      <c r="U8" s="162"/>
      <c r="V8" s="162">
        <f>SUM(V9:V50)</f>
        <v>0</v>
      </c>
      <c r="W8" s="162"/>
      <c r="X8" s="162"/>
      <c r="AG8" t="s">
        <v>110</v>
      </c>
    </row>
    <row r="9" spans="1:60" outlineLevel="1" x14ac:dyDescent="0.2">
      <c r="A9" s="169">
        <v>1</v>
      </c>
      <c r="B9" s="170" t="s">
        <v>181</v>
      </c>
      <c r="C9" s="179" t="s">
        <v>182</v>
      </c>
      <c r="D9" s="171" t="s">
        <v>183</v>
      </c>
      <c r="E9" s="172">
        <v>218.92500000000001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114</v>
      </c>
      <c r="T9" s="175" t="s">
        <v>125</v>
      </c>
      <c r="U9" s="156">
        <v>0</v>
      </c>
      <c r="V9" s="156">
        <f>ROUND(E9*U9,2)</f>
        <v>0</v>
      </c>
      <c r="W9" s="156"/>
      <c r="X9" s="156" t="s">
        <v>116</v>
      </c>
      <c r="Y9" s="147"/>
      <c r="Z9" s="147"/>
      <c r="AA9" s="147"/>
      <c r="AB9" s="147"/>
      <c r="AC9" s="147"/>
      <c r="AD9" s="147"/>
      <c r="AE9" s="147"/>
      <c r="AF9" s="147"/>
      <c r="AG9" s="147" t="s">
        <v>117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8" t="s">
        <v>184</v>
      </c>
      <c r="D10" s="249"/>
      <c r="E10" s="249"/>
      <c r="F10" s="249"/>
      <c r="G10" s="24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0" t="s">
        <v>417</v>
      </c>
      <c r="D11" s="160"/>
      <c r="E11" s="161">
        <v>218.92500000000001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0"/>
      <c r="D12" s="251"/>
      <c r="E12" s="251"/>
      <c r="F12" s="251"/>
      <c r="G12" s="25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2</v>
      </c>
      <c r="B13" s="170" t="s">
        <v>186</v>
      </c>
      <c r="C13" s="179" t="s">
        <v>187</v>
      </c>
      <c r="D13" s="171" t="s">
        <v>183</v>
      </c>
      <c r="E13" s="172">
        <v>119.7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3.0000000000000001E-5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114</v>
      </c>
      <c r="T13" s="175" t="s">
        <v>125</v>
      </c>
      <c r="U13" s="156">
        <v>0</v>
      </c>
      <c r="V13" s="156">
        <f>ROUND(E13*U13,2)</f>
        <v>0</v>
      </c>
      <c r="W13" s="156"/>
      <c r="X13" s="156" t="s">
        <v>116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8" t="s">
        <v>188</v>
      </c>
      <c r="D14" s="249"/>
      <c r="E14" s="249"/>
      <c r="F14" s="249"/>
      <c r="G14" s="249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6" t="str">
        <f>C14</f>
        <v>Zahrnuje dodání předepsané travní směsi, její výsev na ornici, zalévání, první pokosení, to vše bez ohledu na sklon terénu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0" t="s">
        <v>418</v>
      </c>
      <c r="D15" s="160"/>
      <c r="E15" s="161">
        <v>119.7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0"/>
      <c r="D16" s="251"/>
      <c r="E16" s="251"/>
      <c r="F16" s="251"/>
      <c r="G16" s="25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3</v>
      </c>
      <c r="B17" s="170" t="s">
        <v>196</v>
      </c>
      <c r="C17" s="179" t="s">
        <v>197</v>
      </c>
      <c r="D17" s="171" t="s">
        <v>156</v>
      </c>
      <c r="E17" s="172">
        <v>65.677499999999995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114</v>
      </c>
      <c r="T17" s="175" t="s">
        <v>125</v>
      </c>
      <c r="U17" s="156">
        <v>0</v>
      </c>
      <c r="V17" s="156">
        <f>ROUND(E17*U17,2)</f>
        <v>0</v>
      </c>
      <c r="W17" s="156"/>
      <c r="X17" s="156" t="s">
        <v>116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8" t="s">
        <v>198</v>
      </c>
      <c r="D18" s="249"/>
      <c r="E18" s="249"/>
      <c r="F18" s="249"/>
      <c r="G18" s="249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2" t="s">
        <v>199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0" t="s">
        <v>419</v>
      </c>
      <c r="D20" s="160"/>
      <c r="E20" s="161">
        <v>65.677499999999995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0"/>
      <c r="D21" s="251"/>
      <c r="E21" s="251"/>
      <c r="F21" s="251"/>
      <c r="G21" s="251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9">
        <v>4</v>
      </c>
      <c r="B22" s="170" t="s">
        <v>207</v>
      </c>
      <c r="C22" s="179" t="s">
        <v>208</v>
      </c>
      <c r="D22" s="171" t="s">
        <v>156</v>
      </c>
      <c r="E22" s="172">
        <v>0.378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4">
        <v>1.09E-3</v>
      </c>
      <c r="O22" s="174">
        <f>ROUND(E22*N22,2)</f>
        <v>0</v>
      </c>
      <c r="P22" s="174">
        <v>0</v>
      </c>
      <c r="Q22" s="174">
        <f>ROUND(E22*P22,2)</f>
        <v>0</v>
      </c>
      <c r="R22" s="174"/>
      <c r="S22" s="174" t="s">
        <v>114</v>
      </c>
      <c r="T22" s="175" t="s">
        <v>125</v>
      </c>
      <c r="U22" s="156">
        <v>0</v>
      </c>
      <c r="V22" s="156">
        <f>ROUND(E22*U22,2)</f>
        <v>0</v>
      </c>
      <c r="W22" s="156"/>
      <c r="X22" s="156" t="s">
        <v>116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8" t="s">
        <v>126</v>
      </c>
      <c r="D23" s="249"/>
      <c r="E23" s="249"/>
      <c r="F23" s="249"/>
      <c r="G23" s="249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 t="s">
        <v>127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2" t="s">
        <v>128</v>
      </c>
      <c r="D25" s="253"/>
      <c r="E25" s="253"/>
      <c r="F25" s="253"/>
      <c r="G25" s="253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 t="s">
        <v>129</v>
      </c>
      <c r="D26" s="253"/>
      <c r="E26" s="253"/>
      <c r="F26" s="253"/>
      <c r="G26" s="25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2" t="s">
        <v>130</v>
      </c>
      <c r="D27" s="253"/>
      <c r="E27" s="253"/>
      <c r="F27" s="253"/>
      <c r="G27" s="25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6" t="str">
        <f>C27</f>
        <v>- ztížení vykopávek v blízkosti podzemního vedení, konstrukcí a objektů vč. jejich dočasného zajištění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 t="s">
        <v>131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132</v>
      </c>
      <c r="D29" s="253"/>
      <c r="E29" s="253"/>
      <c r="F29" s="253"/>
      <c r="G29" s="25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2" t="s">
        <v>133</v>
      </c>
      <c r="D30" s="253"/>
      <c r="E30" s="253"/>
      <c r="F30" s="253"/>
      <c r="G30" s="253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119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2" t="s">
        <v>134</v>
      </c>
      <c r="D31" s="253"/>
      <c r="E31" s="253"/>
      <c r="F31" s="253"/>
      <c r="G31" s="253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6" t="str">
        <f>C31</f>
        <v>- čerpání vody vč. čerpacích jímek, potrubí a pohotovostní čerpací soupravy (viz ustanovení k pol. 1151,2)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 t="s">
        <v>135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2" t="s">
        <v>136</v>
      </c>
      <c r="D33" s="253"/>
      <c r="E33" s="253"/>
      <c r="F33" s="253"/>
      <c r="G33" s="253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 t="s">
        <v>137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2" t="s">
        <v>151</v>
      </c>
      <c r="D35" s="253"/>
      <c r="E35" s="253"/>
      <c r="F35" s="253"/>
      <c r="G35" s="253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6" t="str">
        <f>C35</f>
        <v>- svahování a přesvah. svahů do konečného tvaru, výměna hornin v podloží a v pláni znehodnocené klimatickými vlivy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2" t="s">
        <v>138</v>
      </c>
      <c r="D36" s="253"/>
      <c r="E36" s="253"/>
      <c r="F36" s="253"/>
      <c r="G36" s="253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 t="s">
        <v>139</v>
      </c>
      <c r="D37" s="253"/>
      <c r="E37" s="253"/>
      <c r="F37" s="253"/>
      <c r="G37" s="253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2" t="s">
        <v>140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119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2" t="s">
        <v>142</v>
      </c>
      <c r="D39" s="253"/>
      <c r="E39" s="253"/>
      <c r="F39" s="253"/>
      <c r="G39" s="253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 t="s">
        <v>143</v>
      </c>
      <c r="D40" s="253"/>
      <c r="E40" s="253"/>
      <c r="F40" s="253"/>
      <c r="G40" s="253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252" t="s">
        <v>144</v>
      </c>
      <c r="D41" s="253"/>
      <c r="E41" s="253"/>
      <c r="F41" s="253"/>
      <c r="G41" s="25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6" t="str">
        <f>C41</f>
        <v>- veškeré pomocné konstrukce umožňující provedení vykopávky (příjezdy, sjezdy, nájezdy, lešení, podpěr. konstr., přemostění, zpevněné plochy, zakrytí a pod.)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2" t="s">
        <v>206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0" t="s">
        <v>420</v>
      </c>
      <c r="D43" s="160"/>
      <c r="E43" s="161">
        <v>0.378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0"/>
      <c r="D44" s="251"/>
      <c r="E44" s="251"/>
      <c r="F44" s="251"/>
      <c r="G44" s="251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5</v>
      </c>
      <c r="B45" s="170" t="s">
        <v>212</v>
      </c>
      <c r="C45" s="179" t="s">
        <v>213</v>
      </c>
      <c r="D45" s="171" t="s">
        <v>183</v>
      </c>
      <c r="E45" s="172">
        <v>656.77499999999998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 t="s">
        <v>114</v>
      </c>
      <c r="T45" s="175" t="s">
        <v>125</v>
      </c>
      <c r="U45" s="156">
        <v>0</v>
      </c>
      <c r="V45" s="156">
        <f>ROUND(E45*U45,2)</f>
        <v>0</v>
      </c>
      <c r="W45" s="156"/>
      <c r="X45" s="156" t="s">
        <v>116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8" t="s">
        <v>126</v>
      </c>
      <c r="D46" s="249"/>
      <c r="E46" s="249"/>
      <c r="F46" s="249"/>
      <c r="G46" s="24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2" t="s">
        <v>214</v>
      </c>
      <c r="D47" s="253"/>
      <c r="E47" s="253"/>
      <c r="F47" s="253"/>
      <c r="G47" s="253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 t="s">
        <v>215</v>
      </c>
      <c r="D48" s="253"/>
      <c r="E48" s="253"/>
      <c r="F48" s="253"/>
      <c r="G48" s="253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0" t="s">
        <v>421</v>
      </c>
      <c r="D49" s="160"/>
      <c r="E49" s="161">
        <v>656.77499999999998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0"/>
      <c r="D50" s="251"/>
      <c r="E50" s="251"/>
      <c r="F50" s="251"/>
      <c r="G50" s="251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122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3" t="s">
        <v>109</v>
      </c>
      <c r="B51" s="164" t="s">
        <v>67</v>
      </c>
      <c r="C51" s="178" t="s">
        <v>68</v>
      </c>
      <c r="D51" s="165"/>
      <c r="E51" s="166"/>
      <c r="F51" s="167"/>
      <c r="G51" s="167">
        <f>SUMIF(AG52:AG77,"&lt;&gt;NOR",G52:G77)</f>
        <v>0</v>
      </c>
      <c r="H51" s="167"/>
      <c r="I51" s="167">
        <f>SUM(I52:I77)</f>
        <v>0</v>
      </c>
      <c r="J51" s="167"/>
      <c r="K51" s="167">
        <f>SUM(K52:K77)</f>
        <v>0</v>
      </c>
      <c r="L51" s="167"/>
      <c r="M51" s="167">
        <f>SUM(M52:M77)</f>
        <v>0</v>
      </c>
      <c r="N51" s="167"/>
      <c r="O51" s="167">
        <f>SUM(O52:O77)</f>
        <v>0.96</v>
      </c>
      <c r="P51" s="167"/>
      <c r="Q51" s="167">
        <f>SUM(Q52:Q77)</f>
        <v>0</v>
      </c>
      <c r="R51" s="167"/>
      <c r="S51" s="167"/>
      <c r="T51" s="168"/>
      <c r="U51" s="162"/>
      <c r="V51" s="162">
        <f>SUM(V52:V77)</f>
        <v>0</v>
      </c>
      <c r="W51" s="162"/>
      <c r="X51" s="162"/>
      <c r="AG51" t="s">
        <v>110</v>
      </c>
    </row>
    <row r="52" spans="1:60" outlineLevel="1" x14ac:dyDescent="0.2">
      <c r="A52" s="169">
        <v>6</v>
      </c>
      <c r="B52" s="170" t="s">
        <v>240</v>
      </c>
      <c r="C52" s="179" t="s">
        <v>241</v>
      </c>
      <c r="D52" s="171" t="s">
        <v>229</v>
      </c>
      <c r="E52" s="172">
        <v>218.92500000000001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/>
      <c r="S52" s="174" t="s">
        <v>114</v>
      </c>
      <c r="T52" s="175" t="s">
        <v>230</v>
      </c>
      <c r="U52" s="156">
        <v>0</v>
      </c>
      <c r="V52" s="156">
        <f>ROUND(E52*U52,2)</f>
        <v>0</v>
      </c>
      <c r="W52" s="156"/>
      <c r="X52" s="156" t="s">
        <v>116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8" t="s">
        <v>422</v>
      </c>
      <c r="D53" s="249"/>
      <c r="E53" s="249"/>
      <c r="F53" s="249"/>
      <c r="G53" s="249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2" t="s">
        <v>423</v>
      </c>
      <c r="D54" s="253"/>
      <c r="E54" s="253"/>
      <c r="F54" s="253"/>
      <c r="G54" s="253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76" t="str">
        <f>C54</f>
        <v>položka zahrnuje zafrézování předepsaného množství hydraulického pojiva do podloží do hloubky do 0,5m, zhutnění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2" t="s">
        <v>244</v>
      </c>
      <c r="D55" s="253"/>
      <c r="E55" s="253"/>
      <c r="F55" s="253"/>
      <c r="G55" s="253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0" t="s">
        <v>424</v>
      </c>
      <c r="D56" s="160"/>
      <c r="E56" s="161">
        <v>218.92500000000001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0"/>
      <c r="D57" s="251"/>
      <c r="E57" s="251"/>
      <c r="F57" s="251"/>
      <c r="G57" s="251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122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9">
        <v>7</v>
      </c>
      <c r="B58" s="170" t="s">
        <v>425</v>
      </c>
      <c r="C58" s="179" t="s">
        <v>426</v>
      </c>
      <c r="D58" s="171" t="s">
        <v>156</v>
      </c>
      <c r="E58" s="172">
        <v>0.378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2.53037</v>
      </c>
      <c r="O58" s="174">
        <f>ROUND(E58*N58,2)</f>
        <v>0.96</v>
      </c>
      <c r="P58" s="174">
        <v>0</v>
      </c>
      <c r="Q58" s="174">
        <f>ROUND(E58*P58,2)</f>
        <v>0</v>
      </c>
      <c r="R58" s="174"/>
      <c r="S58" s="174" t="s">
        <v>114</v>
      </c>
      <c r="T58" s="175" t="s">
        <v>125</v>
      </c>
      <c r="U58" s="156">
        <v>0</v>
      </c>
      <c r="V58" s="156">
        <f>ROUND(E58*U58,2)</f>
        <v>0</v>
      </c>
      <c r="W58" s="156"/>
      <c r="X58" s="156" t="s">
        <v>116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54"/>
      <c r="B59" s="155"/>
      <c r="C59" s="248" t="s">
        <v>261</v>
      </c>
      <c r="D59" s="249"/>
      <c r="E59" s="249"/>
      <c r="F59" s="249"/>
      <c r="G59" s="249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6" t="str">
        <f>C59</f>
        <v>- dodání  čerstvého  betonu  (betonové  směsi)  požadované  kvality,  jeho  uložení  do požadovaného tvaru při jakékoliv hustotě výztuže, konzistenci čerstvého betonu a způsobu hutnění, ošetření a ochranu betonu,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2" t="s">
        <v>262</v>
      </c>
      <c r="D60" s="253"/>
      <c r="E60" s="253"/>
      <c r="F60" s="253"/>
      <c r="G60" s="253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2" t="s">
        <v>263</v>
      </c>
      <c r="D61" s="253"/>
      <c r="E61" s="253"/>
      <c r="F61" s="253"/>
      <c r="G61" s="253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 t="s">
        <v>264</v>
      </c>
      <c r="D62" s="253"/>
      <c r="E62" s="253"/>
      <c r="F62" s="253"/>
      <c r="G62" s="253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119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6" t="str">
        <f>C62</f>
        <v>- zřízení pracovních a dilatačních spar, včetně potřebných úprav, výplně, vložek, opracování, očištění a ošetření,</v>
      </c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54"/>
      <c r="B63" s="155"/>
      <c r="C63" s="252" t="s">
        <v>265</v>
      </c>
      <c r="D63" s="253"/>
      <c r="E63" s="253"/>
      <c r="F63" s="253"/>
      <c r="G63" s="253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6" t="str">
        <f>C63</f>
        <v>- bednění  požadovaných  konstr. (i ztracené) s úpravou  dle požadované  kvality povrchu betonu, včetně odbedňovacích a odskružovacích prostředků,</v>
      </c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252" t="s">
        <v>266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6" t="str">
        <f>C64</f>
        <v>- podpěrné  konstr. (skruže) a lešení všech druhů pro bednění, uložení čerstvého betonu, výztuže a doplňkových konstr., vč. požadovaných otvorů, ochranných a bezpečnostních opatření a základů těchto konstrukcí a lešení,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2" t="s">
        <v>267</v>
      </c>
      <c r="D65" s="253"/>
      <c r="E65" s="253"/>
      <c r="F65" s="253"/>
      <c r="G65" s="253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 t="s">
        <v>268</v>
      </c>
      <c r="D66" s="253"/>
      <c r="E66" s="253"/>
      <c r="F66" s="253"/>
      <c r="G66" s="253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6" t="str">
        <f>C66</f>
        <v>- zřízení  všech  požadovaných  otvorů, kapes, výklenků, prostupů, dutin, drážek a pod., vč. ztížení práce a úprav  kolem nich,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2" t="s">
        <v>269</v>
      </c>
      <c r="D67" s="253"/>
      <c r="E67" s="253"/>
      <c r="F67" s="253"/>
      <c r="G67" s="253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119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2" t="s">
        <v>270</v>
      </c>
      <c r="D68" s="253"/>
      <c r="E68" s="253"/>
      <c r="F68" s="253"/>
      <c r="G68" s="253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2" t="s">
        <v>271</v>
      </c>
      <c r="D69" s="253"/>
      <c r="E69" s="253"/>
      <c r="F69" s="253"/>
      <c r="G69" s="253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2" t="s">
        <v>272</v>
      </c>
      <c r="D70" s="253"/>
      <c r="E70" s="253"/>
      <c r="F70" s="253"/>
      <c r="G70" s="253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2" t="s">
        <v>273</v>
      </c>
      <c r="D71" s="253"/>
      <c r="E71" s="253"/>
      <c r="F71" s="253"/>
      <c r="G71" s="253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119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2" t="s">
        <v>274</v>
      </c>
      <c r="D72" s="253"/>
      <c r="E72" s="253"/>
      <c r="F72" s="253"/>
      <c r="G72" s="253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 t="s">
        <v>275</v>
      </c>
      <c r="D73" s="253"/>
      <c r="E73" s="253"/>
      <c r="F73" s="253"/>
      <c r="G73" s="253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6" t="str">
        <f>C73</f>
        <v>- opatření  povrchů  betonu  izolací  proti zemní vlhkosti v částech, kde přijdou do styku se zeminou nebo kamenivem,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2" t="s">
        <v>276</v>
      </c>
      <c r="D74" s="253"/>
      <c r="E74" s="253"/>
      <c r="F74" s="253"/>
      <c r="G74" s="253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119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 t="s">
        <v>427</v>
      </c>
      <c r="D75" s="253"/>
      <c r="E75" s="253"/>
      <c r="F75" s="253"/>
      <c r="G75" s="253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119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0" t="s">
        <v>428</v>
      </c>
      <c r="D76" s="160"/>
      <c r="E76" s="161">
        <v>0.378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0"/>
      <c r="D77" s="251"/>
      <c r="E77" s="251"/>
      <c r="F77" s="251"/>
      <c r="G77" s="251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3" t="s">
        <v>109</v>
      </c>
      <c r="B78" s="164" t="s">
        <v>69</v>
      </c>
      <c r="C78" s="178" t="s">
        <v>70</v>
      </c>
      <c r="D78" s="165"/>
      <c r="E78" s="166"/>
      <c r="F78" s="167"/>
      <c r="G78" s="167">
        <f>SUMIF(AG79:AG82,"&lt;&gt;NOR",G79:G82)</f>
        <v>0</v>
      </c>
      <c r="H78" s="167"/>
      <c r="I78" s="167">
        <f>SUM(I79:I82)</f>
        <v>0</v>
      </c>
      <c r="J78" s="167"/>
      <c r="K78" s="167">
        <f>SUM(K79:K82)</f>
        <v>0</v>
      </c>
      <c r="L78" s="167"/>
      <c r="M78" s="167">
        <f>SUM(M79:M82)</f>
        <v>0</v>
      </c>
      <c r="N78" s="167"/>
      <c r="O78" s="167">
        <f>SUM(O79:O82)</f>
        <v>0</v>
      </c>
      <c r="P78" s="167"/>
      <c r="Q78" s="167">
        <f>SUM(Q79:Q82)</f>
        <v>0</v>
      </c>
      <c r="R78" s="167"/>
      <c r="S78" s="167"/>
      <c r="T78" s="168"/>
      <c r="U78" s="162"/>
      <c r="V78" s="162">
        <f>SUM(V79:V82)</f>
        <v>0</v>
      </c>
      <c r="W78" s="162"/>
      <c r="X78" s="162"/>
      <c r="AG78" t="s">
        <v>110</v>
      </c>
    </row>
    <row r="79" spans="1:60" outlineLevel="1" x14ac:dyDescent="0.2">
      <c r="A79" s="169">
        <v>8</v>
      </c>
      <c r="B79" s="170" t="s">
        <v>429</v>
      </c>
      <c r="C79" s="179" t="s">
        <v>430</v>
      </c>
      <c r="D79" s="171" t="s">
        <v>325</v>
      </c>
      <c r="E79" s="172">
        <v>1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4"/>
      <c r="S79" s="174" t="s">
        <v>221</v>
      </c>
      <c r="T79" s="175" t="s">
        <v>115</v>
      </c>
      <c r="U79" s="156">
        <v>0</v>
      </c>
      <c r="V79" s="156">
        <f>ROUND(E79*U79,2)</f>
        <v>0</v>
      </c>
      <c r="W79" s="156"/>
      <c r="X79" s="156" t="s">
        <v>116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117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8" t="s">
        <v>431</v>
      </c>
      <c r="D80" s="249"/>
      <c r="E80" s="249"/>
      <c r="F80" s="249"/>
      <c r="G80" s="249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2" t="s">
        <v>432</v>
      </c>
      <c r="D81" s="253"/>
      <c r="E81" s="253"/>
      <c r="F81" s="253"/>
      <c r="G81" s="253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119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0"/>
      <c r="D82" s="251"/>
      <c r="E82" s="251"/>
      <c r="F82" s="251"/>
      <c r="G82" s="251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3" t="s">
        <v>109</v>
      </c>
      <c r="B83" s="164" t="s">
        <v>73</v>
      </c>
      <c r="C83" s="178" t="s">
        <v>74</v>
      </c>
      <c r="D83" s="165"/>
      <c r="E83" s="166"/>
      <c r="F83" s="167"/>
      <c r="G83" s="167">
        <f>SUMIF(AG84:AG141,"&lt;&gt;NOR",G84:G141)</f>
        <v>0</v>
      </c>
      <c r="H83" s="167"/>
      <c r="I83" s="167">
        <f>SUM(I84:I141)</f>
        <v>0</v>
      </c>
      <c r="J83" s="167"/>
      <c r="K83" s="167">
        <f>SUM(K84:K141)</f>
        <v>0</v>
      </c>
      <c r="L83" s="167"/>
      <c r="M83" s="167">
        <f>SUM(M84:M141)</f>
        <v>0</v>
      </c>
      <c r="N83" s="167"/>
      <c r="O83" s="167">
        <f>SUM(O84:O141)</f>
        <v>139.72999999999999</v>
      </c>
      <c r="P83" s="167"/>
      <c r="Q83" s="167">
        <f>SUM(Q84:Q141)</f>
        <v>0</v>
      </c>
      <c r="R83" s="167"/>
      <c r="S83" s="167"/>
      <c r="T83" s="168"/>
      <c r="U83" s="162"/>
      <c r="V83" s="162">
        <f>SUM(V84:V141)</f>
        <v>179.98</v>
      </c>
      <c r="W83" s="162"/>
      <c r="X83" s="162"/>
      <c r="AG83" t="s">
        <v>110</v>
      </c>
    </row>
    <row r="84" spans="1:60" outlineLevel="1" x14ac:dyDescent="0.2">
      <c r="A84" s="169">
        <v>9</v>
      </c>
      <c r="B84" s="170" t="s">
        <v>399</v>
      </c>
      <c r="C84" s="179" t="s">
        <v>400</v>
      </c>
      <c r="D84" s="171" t="s">
        <v>183</v>
      </c>
      <c r="E84" s="172">
        <v>190.57499999999999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0.28799999999999998</v>
      </c>
      <c r="O84" s="174">
        <f>ROUND(E84*N84,2)</f>
        <v>54.89</v>
      </c>
      <c r="P84" s="174">
        <v>0</v>
      </c>
      <c r="Q84" s="174">
        <f>ROUND(E84*P84,2)</f>
        <v>0</v>
      </c>
      <c r="R84" s="174"/>
      <c r="S84" s="174" t="s">
        <v>114</v>
      </c>
      <c r="T84" s="175" t="s">
        <v>125</v>
      </c>
      <c r="U84" s="156">
        <v>0.37341000000000002</v>
      </c>
      <c r="V84" s="156">
        <f>ROUND(E84*U84,2)</f>
        <v>71.16</v>
      </c>
      <c r="W84" s="156"/>
      <c r="X84" s="156" t="s">
        <v>116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8" t="s">
        <v>281</v>
      </c>
      <c r="D85" s="249"/>
      <c r="E85" s="249"/>
      <c r="F85" s="249"/>
      <c r="G85" s="249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119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2" t="s">
        <v>282</v>
      </c>
      <c r="D86" s="253"/>
      <c r="E86" s="253"/>
      <c r="F86" s="253"/>
      <c r="G86" s="253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119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2" t="s">
        <v>283</v>
      </c>
      <c r="D87" s="253"/>
      <c r="E87" s="253"/>
      <c r="F87" s="253"/>
      <c r="G87" s="253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2" t="s">
        <v>284</v>
      </c>
      <c r="D88" s="253"/>
      <c r="E88" s="253"/>
      <c r="F88" s="253"/>
      <c r="G88" s="253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119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0" t="s">
        <v>433</v>
      </c>
      <c r="D89" s="160"/>
      <c r="E89" s="161">
        <v>190.57499999999999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121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0"/>
      <c r="D90" s="251"/>
      <c r="E90" s="251"/>
      <c r="F90" s="251"/>
      <c r="G90" s="251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9">
        <v>10</v>
      </c>
      <c r="B91" s="170" t="s">
        <v>279</v>
      </c>
      <c r="C91" s="179" t="s">
        <v>280</v>
      </c>
      <c r="D91" s="171" t="s">
        <v>183</v>
      </c>
      <c r="E91" s="172">
        <v>218.92500000000001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0.378</v>
      </c>
      <c r="O91" s="174">
        <f>ROUND(E91*N91,2)</f>
        <v>82.75</v>
      </c>
      <c r="P91" s="174">
        <v>0</v>
      </c>
      <c r="Q91" s="174">
        <f>ROUND(E91*P91,2)</f>
        <v>0</v>
      </c>
      <c r="R91" s="174"/>
      <c r="S91" s="174" t="s">
        <v>114</v>
      </c>
      <c r="T91" s="175" t="s">
        <v>125</v>
      </c>
      <c r="U91" s="156">
        <v>0.49004999999999999</v>
      </c>
      <c r="V91" s="156">
        <f>ROUND(E91*U91,2)</f>
        <v>107.28</v>
      </c>
      <c r="W91" s="156"/>
      <c r="X91" s="156" t="s">
        <v>116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117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8" t="s">
        <v>281</v>
      </c>
      <c r="D92" s="249"/>
      <c r="E92" s="249"/>
      <c r="F92" s="249"/>
      <c r="G92" s="249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2" t="s">
        <v>282</v>
      </c>
      <c r="D93" s="253"/>
      <c r="E93" s="253"/>
      <c r="F93" s="253"/>
      <c r="G93" s="253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2" t="s">
        <v>283</v>
      </c>
      <c r="D94" s="253"/>
      <c r="E94" s="253"/>
      <c r="F94" s="253"/>
      <c r="G94" s="253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2" t="s">
        <v>284</v>
      </c>
      <c r="D95" s="253"/>
      <c r="E95" s="253"/>
      <c r="F95" s="253"/>
      <c r="G95" s="253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0" t="s">
        <v>434</v>
      </c>
      <c r="D96" s="160"/>
      <c r="E96" s="161">
        <v>218.92500000000001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0"/>
      <c r="D97" s="251"/>
      <c r="E97" s="251"/>
      <c r="F97" s="251"/>
      <c r="G97" s="251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122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9">
        <v>11</v>
      </c>
      <c r="B98" s="170" t="s">
        <v>287</v>
      </c>
      <c r="C98" s="179" t="s">
        <v>288</v>
      </c>
      <c r="D98" s="171" t="s">
        <v>183</v>
      </c>
      <c r="E98" s="172">
        <v>190.57499999999999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6.0099999999999997E-3</v>
      </c>
      <c r="O98" s="174">
        <f>ROUND(E98*N98,2)</f>
        <v>1.1499999999999999</v>
      </c>
      <c r="P98" s="174">
        <v>0</v>
      </c>
      <c r="Q98" s="174">
        <f>ROUND(E98*P98,2)</f>
        <v>0</v>
      </c>
      <c r="R98" s="174"/>
      <c r="S98" s="174" t="s">
        <v>114</v>
      </c>
      <c r="T98" s="175" t="s">
        <v>125</v>
      </c>
      <c r="U98" s="156">
        <v>8.0999999999999996E-3</v>
      </c>
      <c r="V98" s="156">
        <f>ROUND(E98*U98,2)</f>
        <v>1.54</v>
      </c>
      <c r="W98" s="156"/>
      <c r="X98" s="156" t="s">
        <v>116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117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8" t="s">
        <v>289</v>
      </c>
      <c r="D99" s="249"/>
      <c r="E99" s="249"/>
      <c r="F99" s="249"/>
      <c r="G99" s="249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2" t="s">
        <v>290</v>
      </c>
      <c r="D100" s="253"/>
      <c r="E100" s="253"/>
      <c r="F100" s="253"/>
      <c r="G100" s="253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119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2" t="s">
        <v>283</v>
      </c>
      <c r="D101" s="253"/>
      <c r="E101" s="253"/>
      <c r="F101" s="253"/>
      <c r="G101" s="253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2" t="s">
        <v>291</v>
      </c>
      <c r="D102" s="253"/>
      <c r="E102" s="253"/>
      <c r="F102" s="253"/>
      <c r="G102" s="253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0" t="s">
        <v>435</v>
      </c>
      <c r="D103" s="160"/>
      <c r="E103" s="161">
        <v>190.57499999999999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0"/>
      <c r="D104" s="251"/>
      <c r="E104" s="251"/>
      <c r="F104" s="251"/>
      <c r="G104" s="251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9">
        <v>12</v>
      </c>
      <c r="B105" s="170" t="s">
        <v>293</v>
      </c>
      <c r="C105" s="179" t="s">
        <v>294</v>
      </c>
      <c r="D105" s="171" t="s">
        <v>229</v>
      </c>
      <c r="E105" s="172">
        <v>190.57499999999999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4"/>
      <c r="S105" s="174" t="s">
        <v>114</v>
      </c>
      <c r="T105" s="175" t="s">
        <v>230</v>
      </c>
      <c r="U105" s="156">
        <v>0</v>
      </c>
      <c r="V105" s="156">
        <f>ROUND(E105*U105,2)</f>
        <v>0</v>
      </c>
      <c r="W105" s="156"/>
      <c r="X105" s="156" t="s">
        <v>116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117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8" t="s">
        <v>295</v>
      </c>
      <c r="D106" s="249"/>
      <c r="E106" s="249"/>
      <c r="F106" s="249"/>
      <c r="G106" s="249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119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2" t="s">
        <v>296</v>
      </c>
      <c r="D107" s="253"/>
      <c r="E107" s="253"/>
      <c r="F107" s="253"/>
      <c r="G107" s="253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2" t="s">
        <v>297</v>
      </c>
      <c r="D108" s="253"/>
      <c r="E108" s="253"/>
      <c r="F108" s="253"/>
      <c r="G108" s="253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119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2" t="s">
        <v>298</v>
      </c>
      <c r="D109" s="253"/>
      <c r="E109" s="253"/>
      <c r="F109" s="253"/>
      <c r="G109" s="253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2" t="s">
        <v>299</v>
      </c>
      <c r="D110" s="253"/>
      <c r="E110" s="253"/>
      <c r="F110" s="253"/>
      <c r="G110" s="253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119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76" t="str">
        <f>C110</f>
        <v>- úpravu napojení, ukončení podél obrubníků, dilatačních zařízení, odvodňovacích proužků, odvodňovačů, vpustí, šachet a pod.</v>
      </c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2" t="s">
        <v>284</v>
      </c>
      <c r="D111" s="253"/>
      <c r="E111" s="253"/>
      <c r="F111" s="253"/>
      <c r="G111" s="253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2" t="s">
        <v>300</v>
      </c>
      <c r="D112" s="253"/>
      <c r="E112" s="253"/>
      <c r="F112" s="253"/>
      <c r="G112" s="253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119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6" t="str">
        <f>C112</f>
        <v>- nezahrnuje těsnění podél obrubníků, dilatačních zařízení, odvodňovacích proužků, odvodňovačů, vpustí, šachet a pod.</v>
      </c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0" t="s">
        <v>436</v>
      </c>
      <c r="D113" s="160"/>
      <c r="E113" s="161">
        <v>190.57499999999999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0"/>
      <c r="D114" s="251"/>
      <c r="E114" s="251"/>
      <c r="F114" s="251"/>
      <c r="G114" s="251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9">
        <v>13</v>
      </c>
      <c r="B115" s="170" t="s">
        <v>437</v>
      </c>
      <c r="C115" s="179" t="s">
        <v>438</v>
      </c>
      <c r="D115" s="171" t="s">
        <v>229</v>
      </c>
      <c r="E115" s="172">
        <v>190.57499999999999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4"/>
      <c r="S115" s="174" t="s">
        <v>114</v>
      </c>
      <c r="T115" s="175" t="s">
        <v>230</v>
      </c>
      <c r="U115" s="156">
        <v>0</v>
      </c>
      <c r="V115" s="156">
        <f>ROUND(E115*U115,2)</f>
        <v>0</v>
      </c>
      <c r="W115" s="156"/>
      <c r="X115" s="156" t="s">
        <v>116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117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8" t="s">
        <v>295</v>
      </c>
      <c r="D116" s="249"/>
      <c r="E116" s="249"/>
      <c r="F116" s="249"/>
      <c r="G116" s="249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2" t="s">
        <v>296</v>
      </c>
      <c r="D117" s="253"/>
      <c r="E117" s="253"/>
      <c r="F117" s="253"/>
      <c r="G117" s="253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2" t="s">
        <v>297</v>
      </c>
      <c r="D118" s="253"/>
      <c r="E118" s="253"/>
      <c r="F118" s="253"/>
      <c r="G118" s="253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119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2" t="s">
        <v>298</v>
      </c>
      <c r="D119" s="253"/>
      <c r="E119" s="253"/>
      <c r="F119" s="253"/>
      <c r="G119" s="253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2" t="s">
        <v>299</v>
      </c>
      <c r="D120" s="253"/>
      <c r="E120" s="253"/>
      <c r="F120" s="253"/>
      <c r="G120" s="253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119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6" t="str">
        <f>C120</f>
        <v>- úpravu napojení, ukončení podél obrubníků, dilatačních zařízení, odvodňovacích proužků, odvodňovačů, vpustí, šachet a pod.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2" t="s">
        <v>284</v>
      </c>
      <c r="D121" s="253"/>
      <c r="E121" s="253"/>
      <c r="F121" s="253"/>
      <c r="G121" s="253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2" t="s">
        <v>300</v>
      </c>
      <c r="D122" s="253"/>
      <c r="E122" s="253"/>
      <c r="F122" s="253"/>
      <c r="G122" s="253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119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6" t="str">
        <f>C122</f>
        <v>- nezahrnuje těsnění podél obrubníků, dilatačních zařízení, odvodňovacích proužků, odvodňovačů, vpustí, šachet a pod.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0" t="s">
        <v>439</v>
      </c>
      <c r="D123" s="160"/>
      <c r="E123" s="161">
        <v>190.57499999999999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50"/>
      <c r="D124" s="251"/>
      <c r="E124" s="251"/>
      <c r="F124" s="251"/>
      <c r="G124" s="251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9">
        <v>14</v>
      </c>
      <c r="B125" s="170" t="s">
        <v>440</v>
      </c>
      <c r="C125" s="179" t="s">
        <v>441</v>
      </c>
      <c r="D125" s="171" t="s">
        <v>183</v>
      </c>
      <c r="E125" s="172">
        <v>5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4">
        <v>0.18803</v>
      </c>
      <c r="O125" s="174">
        <f>ROUND(E125*N125,2)</f>
        <v>0.94</v>
      </c>
      <c r="P125" s="174">
        <v>0</v>
      </c>
      <c r="Q125" s="174">
        <f>ROUND(E125*P125,2)</f>
        <v>0</v>
      </c>
      <c r="R125" s="174"/>
      <c r="S125" s="174" t="s">
        <v>114</v>
      </c>
      <c r="T125" s="175" t="s">
        <v>125</v>
      </c>
      <c r="U125" s="156">
        <v>0</v>
      </c>
      <c r="V125" s="156">
        <f>ROUND(E125*U125,2)</f>
        <v>0</v>
      </c>
      <c r="W125" s="156"/>
      <c r="X125" s="156" t="s">
        <v>116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117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54"/>
      <c r="B126" s="155"/>
      <c r="C126" s="248" t="s">
        <v>311</v>
      </c>
      <c r="D126" s="249"/>
      <c r="E126" s="249"/>
      <c r="F126" s="249"/>
      <c r="G126" s="249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119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76" t="str">
        <f>C126</f>
        <v>- dodání dlažebního materiálu v požadované kvalitě, dodání materiálu pro předepsané  lože v tloušťce předepsané dokumentací a pro předepsanou výplň spar</v>
      </c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2" t="s">
        <v>296</v>
      </c>
      <c r="D127" s="253"/>
      <c r="E127" s="253"/>
      <c r="F127" s="253"/>
      <c r="G127" s="253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2" t="s">
        <v>312</v>
      </c>
      <c r="D128" s="253"/>
      <c r="E128" s="253"/>
      <c r="F128" s="253"/>
      <c r="G128" s="253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119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76" t="str">
        <f>C128</f>
        <v>- uložení dlažby dle předepsaného technologického předpisu včetně předepsané podkladní vrstvy a předepsané výplně spar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2" t="s">
        <v>283</v>
      </c>
      <c r="D129" s="253"/>
      <c r="E129" s="253"/>
      <c r="F129" s="253"/>
      <c r="G129" s="253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54"/>
      <c r="B130" s="155"/>
      <c r="C130" s="252" t="s">
        <v>313</v>
      </c>
      <c r="D130" s="253"/>
      <c r="E130" s="253"/>
      <c r="F130" s="253"/>
      <c r="G130" s="253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119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76" t="str">
        <f>C130</f>
        <v>- úpravu napojení, ukončení podél obrubníků, dilatačních zařízení, odvodňovacích proužků, odvodňovačů, vpustí, šachet a pod., nestanoví-li zadávací dokumentace jinak</v>
      </c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2" t="s">
        <v>284</v>
      </c>
      <c r="D131" s="253"/>
      <c r="E131" s="253"/>
      <c r="F131" s="253"/>
      <c r="G131" s="253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2" t="s">
        <v>300</v>
      </c>
      <c r="D132" s="253"/>
      <c r="E132" s="253"/>
      <c r="F132" s="253"/>
      <c r="G132" s="253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76" t="str">
        <f>C132</f>
        <v>- nezahrnuje těsnění podél obrubníků, dilatačních zařízení, odvodňovacích proužků, odvodňovačů, vpustí, šachet a pod.</v>
      </c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0" t="s">
        <v>442</v>
      </c>
      <c r="D133" s="160"/>
      <c r="E133" s="161">
        <v>5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0"/>
      <c r="D134" s="251"/>
      <c r="E134" s="251"/>
      <c r="F134" s="251"/>
      <c r="G134" s="251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9">
        <v>15</v>
      </c>
      <c r="B135" s="170" t="s">
        <v>305</v>
      </c>
      <c r="C135" s="179" t="s">
        <v>306</v>
      </c>
      <c r="D135" s="171" t="s">
        <v>183</v>
      </c>
      <c r="E135" s="172">
        <v>190.57499999999999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4"/>
      <c r="S135" s="174" t="s">
        <v>114</v>
      </c>
      <c r="T135" s="175" t="s">
        <v>307</v>
      </c>
      <c r="U135" s="156">
        <v>0</v>
      </c>
      <c r="V135" s="156">
        <f>ROUND(E135*U135,2)</f>
        <v>0</v>
      </c>
      <c r="W135" s="156"/>
      <c r="X135" s="156" t="s">
        <v>116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117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8" t="s">
        <v>289</v>
      </c>
      <c r="D136" s="249"/>
      <c r="E136" s="249"/>
      <c r="F136" s="249"/>
      <c r="G136" s="249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119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2" t="s">
        <v>290</v>
      </c>
      <c r="D137" s="253"/>
      <c r="E137" s="253"/>
      <c r="F137" s="253"/>
      <c r="G137" s="253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2" t="s">
        <v>283</v>
      </c>
      <c r="D138" s="253"/>
      <c r="E138" s="253"/>
      <c r="F138" s="253"/>
      <c r="G138" s="253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119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2" t="s">
        <v>291</v>
      </c>
      <c r="D139" s="253"/>
      <c r="E139" s="253"/>
      <c r="F139" s="253"/>
      <c r="G139" s="253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119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0" t="s">
        <v>443</v>
      </c>
      <c r="D140" s="160"/>
      <c r="E140" s="161">
        <v>190.57499999999999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0"/>
      <c r="D141" s="251"/>
      <c r="E141" s="251"/>
      <c r="F141" s="251"/>
      <c r="G141" s="251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3" t="s">
        <v>109</v>
      </c>
      <c r="B142" s="164" t="s">
        <v>77</v>
      </c>
      <c r="C142" s="178" t="s">
        <v>78</v>
      </c>
      <c r="D142" s="165"/>
      <c r="E142" s="166"/>
      <c r="F142" s="167"/>
      <c r="G142" s="167">
        <f>SUMIF(AG143:AG148,"&lt;&gt;NOR",G143:G148)</f>
        <v>0</v>
      </c>
      <c r="H142" s="167"/>
      <c r="I142" s="167">
        <f>SUM(I143:I148)</f>
        <v>0</v>
      </c>
      <c r="J142" s="167"/>
      <c r="K142" s="167">
        <f>SUM(K143:K148)</f>
        <v>0</v>
      </c>
      <c r="L142" s="167"/>
      <c r="M142" s="167">
        <f>SUM(M143:M148)</f>
        <v>0</v>
      </c>
      <c r="N142" s="167"/>
      <c r="O142" s="167">
        <f>SUM(O143:O148)</f>
        <v>0</v>
      </c>
      <c r="P142" s="167"/>
      <c r="Q142" s="167">
        <f>SUM(Q143:Q148)</f>
        <v>0</v>
      </c>
      <c r="R142" s="167"/>
      <c r="S142" s="167"/>
      <c r="T142" s="168"/>
      <c r="U142" s="162"/>
      <c r="V142" s="162">
        <f>SUM(V143:V148)</f>
        <v>0</v>
      </c>
      <c r="W142" s="162"/>
      <c r="X142" s="162"/>
      <c r="AG142" t="s">
        <v>110</v>
      </c>
    </row>
    <row r="143" spans="1:60" outlineLevel="1" x14ac:dyDescent="0.2">
      <c r="A143" s="169">
        <v>16</v>
      </c>
      <c r="B143" s="170" t="s">
        <v>338</v>
      </c>
      <c r="C143" s="179" t="s">
        <v>339</v>
      </c>
      <c r="D143" s="171" t="s">
        <v>340</v>
      </c>
      <c r="E143" s="172">
        <v>119.7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4"/>
      <c r="S143" s="174" t="s">
        <v>114</v>
      </c>
      <c r="T143" s="175" t="s">
        <v>230</v>
      </c>
      <c r="U143" s="156">
        <v>0</v>
      </c>
      <c r="V143" s="156">
        <f>ROUND(E143*U143,2)</f>
        <v>0</v>
      </c>
      <c r="W143" s="156"/>
      <c r="X143" s="156" t="s">
        <v>116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117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8" t="s">
        <v>231</v>
      </c>
      <c r="D144" s="249"/>
      <c r="E144" s="249"/>
      <c r="F144" s="249"/>
      <c r="G144" s="249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119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2" t="s">
        <v>341</v>
      </c>
      <c r="D145" s="253"/>
      <c r="E145" s="253"/>
      <c r="F145" s="253"/>
      <c r="G145" s="253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119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52" t="s">
        <v>342</v>
      </c>
      <c r="D146" s="253"/>
      <c r="E146" s="253"/>
      <c r="F146" s="253"/>
      <c r="G146" s="253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119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0" t="s">
        <v>444</v>
      </c>
      <c r="D147" s="160"/>
      <c r="E147" s="161">
        <v>119.7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121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0"/>
      <c r="D148" s="251"/>
      <c r="E148" s="251"/>
      <c r="F148" s="251"/>
      <c r="G148" s="251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3" t="s">
        <v>109</v>
      </c>
      <c r="B149" s="164" t="s">
        <v>79</v>
      </c>
      <c r="C149" s="178" t="s">
        <v>80</v>
      </c>
      <c r="D149" s="165"/>
      <c r="E149" s="166"/>
      <c r="F149" s="167"/>
      <c r="G149" s="167">
        <f>SUMIF(AG150:AG184,"&lt;&gt;NOR",G150:G184)</f>
        <v>0</v>
      </c>
      <c r="H149" s="167"/>
      <c r="I149" s="167">
        <f>SUM(I150:I184)</f>
        <v>0</v>
      </c>
      <c r="J149" s="167"/>
      <c r="K149" s="167">
        <f>SUM(K150:K184)</f>
        <v>0</v>
      </c>
      <c r="L149" s="167"/>
      <c r="M149" s="167">
        <f>SUM(M150:M184)</f>
        <v>0</v>
      </c>
      <c r="N149" s="167"/>
      <c r="O149" s="167">
        <f>SUM(O150:O184)</f>
        <v>0</v>
      </c>
      <c r="P149" s="167"/>
      <c r="Q149" s="167">
        <f>SUM(Q150:Q184)</f>
        <v>0</v>
      </c>
      <c r="R149" s="167"/>
      <c r="S149" s="167"/>
      <c r="T149" s="168"/>
      <c r="U149" s="162"/>
      <c r="V149" s="162">
        <f>SUM(V150:V184)</f>
        <v>0</v>
      </c>
      <c r="W149" s="162"/>
      <c r="X149" s="162"/>
      <c r="AG149" t="s">
        <v>110</v>
      </c>
    </row>
    <row r="150" spans="1:60" outlineLevel="1" x14ac:dyDescent="0.2">
      <c r="A150" s="169">
        <v>17</v>
      </c>
      <c r="B150" s="170" t="s">
        <v>445</v>
      </c>
      <c r="C150" s="179" t="s">
        <v>446</v>
      </c>
      <c r="D150" s="171" t="s">
        <v>325</v>
      </c>
      <c r="E150" s="172">
        <v>3</v>
      </c>
      <c r="F150" s="173"/>
      <c r="G150" s="174">
        <f>ROUND(E150*F150,2)</f>
        <v>0</v>
      </c>
      <c r="H150" s="173"/>
      <c r="I150" s="174">
        <f>ROUND(E150*H150,2)</f>
        <v>0</v>
      </c>
      <c r="J150" s="173"/>
      <c r="K150" s="174">
        <f>ROUND(E150*J150,2)</f>
        <v>0</v>
      </c>
      <c r="L150" s="174">
        <v>21</v>
      </c>
      <c r="M150" s="174">
        <f>G150*(1+L150/100)</f>
        <v>0</v>
      </c>
      <c r="N150" s="174">
        <v>0</v>
      </c>
      <c r="O150" s="174">
        <f>ROUND(E150*N150,2)</f>
        <v>0</v>
      </c>
      <c r="P150" s="174">
        <v>0</v>
      </c>
      <c r="Q150" s="174">
        <f>ROUND(E150*P150,2)</f>
        <v>0</v>
      </c>
      <c r="R150" s="174"/>
      <c r="S150" s="174" t="s">
        <v>114</v>
      </c>
      <c r="T150" s="175" t="s">
        <v>115</v>
      </c>
      <c r="U150" s="156">
        <v>0</v>
      </c>
      <c r="V150" s="156">
        <f>ROUND(E150*U150,2)</f>
        <v>0</v>
      </c>
      <c r="W150" s="156"/>
      <c r="X150" s="156" t="s">
        <v>116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117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8" t="s">
        <v>231</v>
      </c>
      <c r="D151" s="249"/>
      <c r="E151" s="249"/>
      <c r="F151" s="249"/>
      <c r="G151" s="249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119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2" t="s">
        <v>447</v>
      </c>
      <c r="D152" s="253"/>
      <c r="E152" s="253"/>
      <c r="F152" s="253"/>
      <c r="G152" s="253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119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2" t="s">
        <v>448</v>
      </c>
      <c r="D153" s="253"/>
      <c r="E153" s="253"/>
      <c r="F153" s="253"/>
      <c r="G153" s="253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2" t="s">
        <v>449</v>
      </c>
      <c r="D154" s="253"/>
      <c r="E154" s="253"/>
      <c r="F154" s="253"/>
      <c r="G154" s="253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119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52" t="s">
        <v>450</v>
      </c>
      <c r="D155" s="253"/>
      <c r="E155" s="253"/>
      <c r="F155" s="253"/>
      <c r="G155" s="253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119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52" t="s">
        <v>451</v>
      </c>
      <c r="D156" s="253"/>
      <c r="E156" s="253"/>
      <c r="F156" s="253"/>
      <c r="G156" s="253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119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0"/>
      <c r="D157" s="251"/>
      <c r="E157" s="251"/>
      <c r="F157" s="251"/>
      <c r="G157" s="251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9">
        <v>18</v>
      </c>
      <c r="B158" s="170" t="s">
        <v>452</v>
      </c>
      <c r="C158" s="179" t="s">
        <v>453</v>
      </c>
      <c r="D158" s="171" t="s">
        <v>325</v>
      </c>
      <c r="E158" s="172">
        <v>2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4"/>
      <c r="S158" s="174" t="s">
        <v>114</v>
      </c>
      <c r="T158" s="175" t="s">
        <v>115</v>
      </c>
      <c r="U158" s="156">
        <v>0</v>
      </c>
      <c r="V158" s="156">
        <f>ROUND(E158*U158,2)</f>
        <v>0</v>
      </c>
      <c r="W158" s="156"/>
      <c r="X158" s="156" t="s">
        <v>116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117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8" t="s">
        <v>231</v>
      </c>
      <c r="D159" s="249"/>
      <c r="E159" s="249"/>
      <c r="F159" s="249"/>
      <c r="G159" s="249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119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52" t="s">
        <v>447</v>
      </c>
      <c r="D160" s="253"/>
      <c r="E160" s="253"/>
      <c r="F160" s="253"/>
      <c r="G160" s="253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119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2" t="s">
        <v>448</v>
      </c>
      <c r="D161" s="253"/>
      <c r="E161" s="253"/>
      <c r="F161" s="253"/>
      <c r="G161" s="253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52" t="s">
        <v>449</v>
      </c>
      <c r="D162" s="253"/>
      <c r="E162" s="253"/>
      <c r="F162" s="253"/>
      <c r="G162" s="253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2" t="s">
        <v>450</v>
      </c>
      <c r="D163" s="253"/>
      <c r="E163" s="253"/>
      <c r="F163" s="253"/>
      <c r="G163" s="253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119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2" t="s">
        <v>451</v>
      </c>
      <c r="D164" s="253"/>
      <c r="E164" s="253"/>
      <c r="F164" s="253"/>
      <c r="G164" s="253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119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0" t="s">
        <v>454</v>
      </c>
      <c r="D165" s="160"/>
      <c r="E165" s="161">
        <v>2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0"/>
      <c r="D166" s="251"/>
      <c r="E166" s="251"/>
      <c r="F166" s="251"/>
      <c r="G166" s="251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69">
        <v>19</v>
      </c>
      <c r="B167" s="170" t="s">
        <v>455</v>
      </c>
      <c r="C167" s="179" t="s">
        <v>456</v>
      </c>
      <c r="D167" s="171" t="s">
        <v>457</v>
      </c>
      <c r="E167" s="172">
        <v>2</v>
      </c>
      <c r="F167" s="173"/>
      <c r="G167" s="174">
        <f>ROUND(E167*F167,2)</f>
        <v>0</v>
      </c>
      <c r="H167" s="173"/>
      <c r="I167" s="174">
        <f>ROUND(E167*H167,2)</f>
        <v>0</v>
      </c>
      <c r="J167" s="173"/>
      <c r="K167" s="174">
        <f>ROUND(E167*J167,2)</f>
        <v>0</v>
      </c>
      <c r="L167" s="174">
        <v>21</v>
      </c>
      <c r="M167" s="174">
        <f>G167*(1+L167/100)</f>
        <v>0</v>
      </c>
      <c r="N167" s="174">
        <v>0</v>
      </c>
      <c r="O167" s="174">
        <f>ROUND(E167*N167,2)</f>
        <v>0</v>
      </c>
      <c r="P167" s="174">
        <v>0</v>
      </c>
      <c r="Q167" s="174">
        <f>ROUND(E167*P167,2)</f>
        <v>0</v>
      </c>
      <c r="R167" s="174"/>
      <c r="S167" s="174" t="s">
        <v>221</v>
      </c>
      <c r="T167" s="175" t="s">
        <v>115</v>
      </c>
      <c r="U167" s="156">
        <v>0</v>
      </c>
      <c r="V167" s="156">
        <f>ROUND(E167*U167,2)</f>
        <v>0</v>
      </c>
      <c r="W167" s="156"/>
      <c r="X167" s="156" t="s">
        <v>116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117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8" t="s">
        <v>126</v>
      </c>
      <c r="D168" s="249"/>
      <c r="E168" s="249"/>
      <c r="F168" s="249"/>
      <c r="G168" s="249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2" t="s">
        <v>458</v>
      </c>
      <c r="D169" s="253"/>
      <c r="E169" s="253"/>
      <c r="F169" s="253"/>
      <c r="G169" s="253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119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76" t="str">
        <f>C169</f>
        <v>- dodání a osazení informačních tabulí v předepsaném provedení a množství s obsahem předepsaným zadavatelem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52" t="s">
        <v>327</v>
      </c>
      <c r="D170" s="253"/>
      <c r="E170" s="253"/>
      <c r="F170" s="253"/>
      <c r="G170" s="253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2" t="s">
        <v>459</v>
      </c>
      <c r="D171" s="253"/>
      <c r="E171" s="253"/>
      <c r="F171" s="253"/>
      <c r="G171" s="253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119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52" t="s">
        <v>460</v>
      </c>
      <c r="D172" s="253"/>
      <c r="E172" s="253"/>
      <c r="F172" s="253"/>
      <c r="G172" s="253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119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2" t="s">
        <v>461</v>
      </c>
      <c r="D173" s="253"/>
      <c r="E173" s="253"/>
      <c r="F173" s="253"/>
      <c r="G173" s="253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2" t="s">
        <v>462</v>
      </c>
      <c r="D174" s="253"/>
      <c r="E174" s="253"/>
      <c r="F174" s="253"/>
      <c r="G174" s="253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119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2" t="s">
        <v>463</v>
      </c>
      <c r="D175" s="253"/>
      <c r="E175" s="253"/>
      <c r="F175" s="253"/>
      <c r="G175" s="253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119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50"/>
      <c r="D176" s="251"/>
      <c r="E176" s="251"/>
      <c r="F176" s="251"/>
      <c r="G176" s="251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9">
        <v>20</v>
      </c>
      <c r="B177" s="170" t="s">
        <v>464</v>
      </c>
      <c r="C177" s="179" t="s">
        <v>465</v>
      </c>
      <c r="D177" s="171" t="s">
        <v>325</v>
      </c>
      <c r="E177" s="172">
        <v>4</v>
      </c>
      <c r="F177" s="173"/>
      <c r="G177" s="174">
        <f>ROUND(E177*F177,2)</f>
        <v>0</v>
      </c>
      <c r="H177" s="173"/>
      <c r="I177" s="174">
        <f>ROUND(E177*H177,2)</f>
        <v>0</v>
      </c>
      <c r="J177" s="173"/>
      <c r="K177" s="174">
        <f>ROUND(E177*J177,2)</f>
        <v>0</v>
      </c>
      <c r="L177" s="174">
        <v>21</v>
      </c>
      <c r="M177" s="174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4"/>
      <c r="S177" s="174" t="s">
        <v>221</v>
      </c>
      <c r="T177" s="175" t="s">
        <v>115</v>
      </c>
      <c r="U177" s="156">
        <v>0</v>
      </c>
      <c r="V177" s="156">
        <f>ROUND(E177*U177,2)</f>
        <v>0</v>
      </c>
      <c r="W177" s="156"/>
      <c r="X177" s="156" t="s">
        <v>116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117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8" t="s">
        <v>231</v>
      </c>
      <c r="D178" s="249"/>
      <c r="E178" s="249"/>
      <c r="F178" s="249"/>
      <c r="G178" s="249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119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2" t="s">
        <v>447</v>
      </c>
      <c r="D179" s="253"/>
      <c r="E179" s="253"/>
      <c r="F179" s="253"/>
      <c r="G179" s="253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119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52" t="s">
        <v>448</v>
      </c>
      <c r="D180" s="253"/>
      <c r="E180" s="253"/>
      <c r="F180" s="253"/>
      <c r="G180" s="253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2" t="s">
        <v>449</v>
      </c>
      <c r="D181" s="253"/>
      <c r="E181" s="253"/>
      <c r="F181" s="253"/>
      <c r="G181" s="253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52" t="s">
        <v>450</v>
      </c>
      <c r="D182" s="253"/>
      <c r="E182" s="253"/>
      <c r="F182" s="253"/>
      <c r="G182" s="253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119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2" t="s">
        <v>451</v>
      </c>
      <c r="D183" s="253"/>
      <c r="E183" s="253"/>
      <c r="F183" s="253"/>
      <c r="G183" s="253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119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50"/>
      <c r="D184" s="251"/>
      <c r="E184" s="251"/>
      <c r="F184" s="251"/>
      <c r="G184" s="251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3"/>
      <c r="B185" s="4"/>
      <c r="C185" s="181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v>15</v>
      </c>
      <c r="AF185">
        <v>21</v>
      </c>
      <c r="AG185" t="s">
        <v>96</v>
      </c>
    </row>
    <row r="186" spans="1:60" x14ac:dyDescent="0.2">
      <c r="A186" s="150"/>
      <c r="B186" s="151" t="s">
        <v>29</v>
      </c>
      <c r="C186" s="182"/>
      <c r="D186" s="152"/>
      <c r="E186" s="153"/>
      <c r="F186" s="153"/>
      <c r="G186" s="177">
        <f>G8+G51+G78+G83+G142+G149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f>SUMIF(L7:L184,AE185,G7:G184)</f>
        <v>0</v>
      </c>
      <c r="AF186">
        <f>SUMIF(L7:L184,AF185,G7:G184)</f>
        <v>0</v>
      </c>
      <c r="AG186" t="s">
        <v>351</v>
      </c>
    </row>
    <row r="187" spans="1:60" x14ac:dyDescent="0.2">
      <c r="C187" s="183"/>
      <c r="D187" s="10"/>
      <c r="AG187" t="s">
        <v>354</v>
      </c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QJGg1D6UBdMi5RYEdmOy2UhvZ7nGaJ/2oqAxbZWCpU3dce0MC4Xv1yJBdnfeoAtI5oG7WVS8dUBr9SqofLYrA==" saltValue="CW2rznfFUGO/A6gAvL2O0A==" spinCount="100000" sheet="1"/>
  <mergeCells count="139">
    <mergeCell ref="C184:G184"/>
    <mergeCell ref="C178:G178"/>
    <mergeCell ref="C179:G179"/>
    <mergeCell ref="C180:G180"/>
    <mergeCell ref="C181:G181"/>
    <mergeCell ref="C182:G182"/>
    <mergeCell ref="C183:G183"/>
    <mergeCell ref="C171:G171"/>
    <mergeCell ref="C172:G172"/>
    <mergeCell ref="C173:G173"/>
    <mergeCell ref="C174:G174"/>
    <mergeCell ref="C175:G175"/>
    <mergeCell ref="C176:G176"/>
    <mergeCell ref="C163:G163"/>
    <mergeCell ref="C164:G164"/>
    <mergeCell ref="C166:G166"/>
    <mergeCell ref="C168:G168"/>
    <mergeCell ref="C169:G169"/>
    <mergeCell ref="C170:G170"/>
    <mergeCell ref="C156:G156"/>
    <mergeCell ref="C157:G157"/>
    <mergeCell ref="C159:G159"/>
    <mergeCell ref="C160:G160"/>
    <mergeCell ref="C161:G161"/>
    <mergeCell ref="C162:G162"/>
    <mergeCell ref="C148:G148"/>
    <mergeCell ref="C151:G151"/>
    <mergeCell ref="C152:G152"/>
    <mergeCell ref="C153:G153"/>
    <mergeCell ref="C154:G154"/>
    <mergeCell ref="C155:G155"/>
    <mergeCell ref="C138:G138"/>
    <mergeCell ref="C139:G139"/>
    <mergeCell ref="C141:G141"/>
    <mergeCell ref="C144:G144"/>
    <mergeCell ref="C145:G145"/>
    <mergeCell ref="C146:G146"/>
    <mergeCell ref="C130:G130"/>
    <mergeCell ref="C131:G131"/>
    <mergeCell ref="C132:G132"/>
    <mergeCell ref="C134:G134"/>
    <mergeCell ref="C136:G136"/>
    <mergeCell ref="C137:G137"/>
    <mergeCell ref="C122:G122"/>
    <mergeCell ref="C124:G124"/>
    <mergeCell ref="C126:G126"/>
    <mergeCell ref="C127:G127"/>
    <mergeCell ref="C128:G128"/>
    <mergeCell ref="C129:G129"/>
    <mergeCell ref="C116:G116"/>
    <mergeCell ref="C117:G117"/>
    <mergeCell ref="C118:G118"/>
    <mergeCell ref="C119:G119"/>
    <mergeCell ref="C120:G120"/>
    <mergeCell ref="C121:G121"/>
    <mergeCell ref="C108:G108"/>
    <mergeCell ref="C109:G109"/>
    <mergeCell ref="C110:G110"/>
    <mergeCell ref="C111:G111"/>
    <mergeCell ref="C112:G112"/>
    <mergeCell ref="C114:G114"/>
    <mergeCell ref="C100:G100"/>
    <mergeCell ref="C101:G101"/>
    <mergeCell ref="C102:G102"/>
    <mergeCell ref="C104:G104"/>
    <mergeCell ref="C106:G106"/>
    <mergeCell ref="C107:G107"/>
    <mergeCell ref="C92:G92"/>
    <mergeCell ref="C93:G93"/>
    <mergeCell ref="C94:G94"/>
    <mergeCell ref="C95:G95"/>
    <mergeCell ref="C97:G97"/>
    <mergeCell ref="C99:G99"/>
    <mergeCell ref="C82:G82"/>
    <mergeCell ref="C85:G85"/>
    <mergeCell ref="C86:G86"/>
    <mergeCell ref="C87:G87"/>
    <mergeCell ref="C88:G88"/>
    <mergeCell ref="C90:G90"/>
    <mergeCell ref="C73:G73"/>
    <mergeCell ref="C74:G74"/>
    <mergeCell ref="C75:G75"/>
    <mergeCell ref="C77:G77"/>
    <mergeCell ref="C80:G80"/>
    <mergeCell ref="C81:G81"/>
    <mergeCell ref="C67:G67"/>
    <mergeCell ref="C68:G68"/>
    <mergeCell ref="C69:G69"/>
    <mergeCell ref="C70:G70"/>
    <mergeCell ref="C71:G71"/>
    <mergeCell ref="C72:G72"/>
    <mergeCell ref="C61:G61"/>
    <mergeCell ref="C62:G62"/>
    <mergeCell ref="C63:G63"/>
    <mergeCell ref="C64:G64"/>
    <mergeCell ref="C65:G65"/>
    <mergeCell ref="C66:G66"/>
    <mergeCell ref="C53:G53"/>
    <mergeCell ref="C54:G54"/>
    <mergeCell ref="C55:G55"/>
    <mergeCell ref="C57:G57"/>
    <mergeCell ref="C59:G59"/>
    <mergeCell ref="C60:G60"/>
    <mergeCell ref="C42:G42"/>
    <mergeCell ref="C44:G44"/>
    <mergeCell ref="C46:G46"/>
    <mergeCell ref="C47:G47"/>
    <mergeCell ref="C48:G48"/>
    <mergeCell ref="C50:G50"/>
    <mergeCell ref="C36:G36"/>
    <mergeCell ref="C37:G37"/>
    <mergeCell ref="C38:G38"/>
    <mergeCell ref="C39:G39"/>
    <mergeCell ref="C40:G40"/>
    <mergeCell ref="C41:G41"/>
    <mergeCell ref="C30:G30"/>
    <mergeCell ref="C31:G31"/>
    <mergeCell ref="C32:G32"/>
    <mergeCell ref="C33:G33"/>
    <mergeCell ref="C34:G34"/>
    <mergeCell ref="C35:G35"/>
    <mergeCell ref="C27:G27"/>
    <mergeCell ref="C28:G28"/>
    <mergeCell ref="C29:G29"/>
    <mergeCell ref="C14:G14"/>
    <mergeCell ref="C16:G16"/>
    <mergeCell ref="C18:G18"/>
    <mergeCell ref="C19:G19"/>
    <mergeCell ref="C21:G21"/>
    <mergeCell ref="C23:G23"/>
    <mergeCell ref="A1:G1"/>
    <mergeCell ref="C2:G2"/>
    <mergeCell ref="C3:G3"/>
    <mergeCell ref="C4:G4"/>
    <mergeCell ref="C10:G10"/>
    <mergeCell ref="C12:G12"/>
    <mergeCell ref="C24:G24"/>
    <mergeCell ref="C25:G25"/>
    <mergeCell ref="C26:G26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9" activePane="bottomLeft" state="frozen"/>
      <selection pane="bottomLeft" activeCell="C17" sqref="C17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83</v>
      </c>
      <c r="B1" s="241"/>
      <c r="C1" s="241"/>
      <c r="D1" s="241"/>
      <c r="E1" s="241"/>
      <c r="F1" s="241"/>
      <c r="G1" s="241"/>
      <c r="AG1" t="s">
        <v>84</v>
      </c>
    </row>
    <row r="2" spans="1:60" ht="25.15" customHeight="1" x14ac:dyDescent="0.2">
      <c r="A2" s="139" t="s">
        <v>7</v>
      </c>
      <c r="B2" s="49" t="s">
        <v>43</v>
      </c>
      <c r="C2" s="242" t="s">
        <v>44</v>
      </c>
      <c r="D2" s="243"/>
      <c r="E2" s="243"/>
      <c r="F2" s="243"/>
      <c r="G2" s="244"/>
      <c r="AG2" t="s">
        <v>85</v>
      </c>
    </row>
    <row r="3" spans="1:60" ht="25.15" customHeight="1" x14ac:dyDescent="0.2">
      <c r="A3" s="139" t="s">
        <v>8</v>
      </c>
      <c r="B3" s="49" t="s">
        <v>47</v>
      </c>
      <c r="C3" s="242" t="s">
        <v>48</v>
      </c>
      <c r="D3" s="243"/>
      <c r="E3" s="243"/>
      <c r="F3" s="243"/>
      <c r="G3" s="244"/>
      <c r="AC3" s="121" t="s">
        <v>85</v>
      </c>
      <c r="AG3" t="s">
        <v>86</v>
      </c>
    </row>
    <row r="4" spans="1:60" ht="25.15" customHeight="1" x14ac:dyDescent="0.2">
      <c r="A4" s="140" t="s">
        <v>9</v>
      </c>
      <c r="B4" s="141" t="s">
        <v>57</v>
      </c>
      <c r="C4" s="245" t="s">
        <v>58</v>
      </c>
      <c r="D4" s="246"/>
      <c r="E4" s="246"/>
      <c r="F4" s="246"/>
      <c r="G4" s="247"/>
      <c r="AG4" t="s">
        <v>87</v>
      </c>
    </row>
    <row r="5" spans="1:60" x14ac:dyDescent="0.2">
      <c r="D5" s="10"/>
    </row>
    <row r="6" spans="1:60" ht="38.25" x14ac:dyDescent="0.2">
      <c r="A6" s="143" t="s">
        <v>88</v>
      </c>
      <c r="B6" s="145" t="s">
        <v>89</v>
      </c>
      <c r="C6" s="145" t="s">
        <v>90</v>
      </c>
      <c r="D6" s="144" t="s">
        <v>91</v>
      </c>
      <c r="E6" s="143" t="s">
        <v>92</v>
      </c>
      <c r="F6" s="142" t="s">
        <v>93</v>
      </c>
      <c r="G6" s="143" t="s">
        <v>29</v>
      </c>
      <c r="H6" s="146" t="s">
        <v>30</v>
      </c>
      <c r="I6" s="146" t="s">
        <v>94</v>
      </c>
      <c r="J6" s="146" t="s">
        <v>31</v>
      </c>
      <c r="K6" s="146" t="s">
        <v>95</v>
      </c>
      <c r="L6" s="146" t="s">
        <v>96</v>
      </c>
      <c r="M6" s="146" t="s">
        <v>97</v>
      </c>
      <c r="N6" s="146" t="s">
        <v>98</v>
      </c>
      <c r="O6" s="146" t="s">
        <v>99</v>
      </c>
      <c r="P6" s="146" t="s">
        <v>100</v>
      </c>
      <c r="Q6" s="146" t="s">
        <v>101</v>
      </c>
      <c r="R6" s="146" t="s">
        <v>102</v>
      </c>
      <c r="S6" s="146" t="s">
        <v>103</v>
      </c>
      <c r="T6" s="146" t="s">
        <v>104</v>
      </c>
      <c r="U6" s="146" t="s">
        <v>105</v>
      </c>
      <c r="V6" s="146" t="s">
        <v>106</v>
      </c>
      <c r="W6" s="146" t="s">
        <v>107</v>
      </c>
      <c r="X6" s="146" t="s">
        <v>108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109</v>
      </c>
      <c r="B8" s="164" t="s">
        <v>63</v>
      </c>
      <c r="C8" s="178" t="s">
        <v>64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7"/>
      <c r="O8" s="167">
        <f>SUM(O9:O16)</f>
        <v>0</v>
      </c>
      <c r="P8" s="167"/>
      <c r="Q8" s="167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X8" s="162"/>
      <c r="AG8" t="s">
        <v>110</v>
      </c>
    </row>
    <row r="9" spans="1:60" ht="33.75" outlineLevel="1" x14ac:dyDescent="0.2">
      <c r="A9" s="169">
        <v>1</v>
      </c>
      <c r="B9" s="170" t="s">
        <v>466</v>
      </c>
      <c r="C9" s="179" t="s">
        <v>467</v>
      </c>
      <c r="D9" s="171" t="s">
        <v>468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221</v>
      </c>
      <c r="T9" s="175" t="s">
        <v>115</v>
      </c>
      <c r="U9" s="156">
        <v>0</v>
      </c>
      <c r="V9" s="156">
        <f>ROUND(E9*U9,2)</f>
        <v>0</v>
      </c>
      <c r="W9" s="156"/>
      <c r="X9" s="156" t="s">
        <v>469</v>
      </c>
      <c r="Y9" s="147"/>
      <c r="Z9" s="147"/>
      <c r="AA9" s="147"/>
      <c r="AB9" s="147"/>
      <c r="AC9" s="147"/>
      <c r="AD9" s="147"/>
      <c r="AE9" s="147"/>
      <c r="AF9" s="147"/>
      <c r="AG9" s="147" t="s">
        <v>470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4"/>
      <c r="D10" s="255"/>
      <c r="E10" s="255"/>
      <c r="F10" s="255"/>
      <c r="G10" s="25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471</v>
      </c>
      <c r="C11" s="179" t="s">
        <v>472</v>
      </c>
      <c r="D11" s="171" t="s">
        <v>468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221</v>
      </c>
      <c r="T11" s="175" t="s">
        <v>115</v>
      </c>
      <c r="U11" s="156">
        <v>0</v>
      </c>
      <c r="V11" s="156">
        <f>ROUND(E11*U11,2)</f>
        <v>0</v>
      </c>
      <c r="W11" s="156"/>
      <c r="X11" s="156" t="s">
        <v>469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4"/>
      <c r="D12" s="255"/>
      <c r="E12" s="255"/>
      <c r="F12" s="255"/>
      <c r="G12" s="2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473</v>
      </c>
      <c r="C13" s="179" t="s">
        <v>474</v>
      </c>
      <c r="D13" s="171" t="s">
        <v>468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221</v>
      </c>
      <c r="T13" s="175" t="s">
        <v>115</v>
      </c>
      <c r="U13" s="156">
        <v>0</v>
      </c>
      <c r="V13" s="156">
        <f>ROUND(E13*U13,2)</f>
        <v>0</v>
      </c>
      <c r="W13" s="156"/>
      <c r="X13" s="156" t="s">
        <v>469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4"/>
      <c r="D14" s="255"/>
      <c r="E14" s="255"/>
      <c r="F14" s="255"/>
      <c r="G14" s="25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9">
        <v>4</v>
      </c>
      <c r="B15" s="170" t="s">
        <v>475</v>
      </c>
      <c r="C15" s="179" t="s">
        <v>535</v>
      </c>
      <c r="D15" s="171" t="s">
        <v>468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221</v>
      </c>
      <c r="T15" s="175" t="s">
        <v>115</v>
      </c>
      <c r="U15" s="156">
        <v>0</v>
      </c>
      <c r="V15" s="156">
        <f>ROUND(E15*U15,2)</f>
        <v>0</v>
      </c>
      <c r="W15" s="156"/>
      <c r="X15" s="156" t="s">
        <v>469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470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4"/>
      <c r="D16" s="255"/>
      <c r="E16" s="255"/>
      <c r="F16" s="255"/>
      <c r="G16" s="2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109</v>
      </c>
      <c r="B17" s="164" t="s">
        <v>65</v>
      </c>
      <c r="C17" s="178" t="s">
        <v>66</v>
      </c>
      <c r="D17" s="165"/>
      <c r="E17" s="166"/>
      <c r="F17" s="167"/>
      <c r="G17" s="167">
        <f>SUMIF(AG18:AG24,"&lt;&gt;NOR",G18:G24)</f>
        <v>0</v>
      </c>
      <c r="H17" s="167"/>
      <c r="I17" s="167">
        <f>SUM(I18:I24)</f>
        <v>0</v>
      </c>
      <c r="J17" s="167"/>
      <c r="K17" s="167">
        <f>SUM(K18:K24)</f>
        <v>0</v>
      </c>
      <c r="L17" s="167"/>
      <c r="M17" s="167">
        <f>SUM(M18:M24)</f>
        <v>0</v>
      </c>
      <c r="N17" s="167"/>
      <c r="O17" s="167">
        <f>SUM(O18:O24)</f>
        <v>0</v>
      </c>
      <c r="P17" s="167"/>
      <c r="Q17" s="167">
        <f>SUM(Q18:Q24)</f>
        <v>0</v>
      </c>
      <c r="R17" s="167"/>
      <c r="S17" s="167"/>
      <c r="T17" s="168"/>
      <c r="U17" s="162"/>
      <c r="V17" s="162">
        <f>SUM(V18:V24)</f>
        <v>0</v>
      </c>
      <c r="W17" s="162"/>
      <c r="X17" s="162"/>
      <c r="AG17" t="s">
        <v>110</v>
      </c>
    </row>
    <row r="18" spans="1:60" outlineLevel="1" x14ac:dyDescent="0.2">
      <c r="A18" s="169">
        <v>5</v>
      </c>
      <c r="B18" s="170" t="s">
        <v>476</v>
      </c>
      <c r="C18" s="179" t="s">
        <v>477</v>
      </c>
      <c r="D18" s="171" t="s">
        <v>183</v>
      </c>
      <c r="E18" s="172">
        <v>108000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4"/>
      <c r="S18" s="174" t="s">
        <v>114</v>
      </c>
      <c r="T18" s="175" t="s">
        <v>125</v>
      </c>
      <c r="U18" s="156">
        <v>0</v>
      </c>
      <c r="V18" s="156">
        <f>ROUND(E18*U18,2)</f>
        <v>0</v>
      </c>
      <c r="W18" s="156"/>
      <c r="X18" s="156" t="s">
        <v>116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117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8" t="s">
        <v>534</v>
      </c>
      <c r="D19" s="249"/>
      <c r="E19" s="249"/>
      <c r="F19" s="249"/>
      <c r="G19" s="249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 t="s">
        <v>478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2" t="s">
        <v>479</v>
      </c>
      <c r="D21" s="253"/>
      <c r="E21" s="253"/>
      <c r="F21" s="253"/>
      <c r="G21" s="253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0" t="s">
        <v>480</v>
      </c>
      <c r="D22" s="160"/>
      <c r="E22" s="161">
        <v>54000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0" t="s">
        <v>481</v>
      </c>
      <c r="D23" s="160"/>
      <c r="E23" s="161">
        <v>54000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0"/>
      <c r="D24" s="251"/>
      <c r="E24" s="251"/>
      <c r="F24" s="251"/>
      <c r="G24" s="25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109</v>
      </c>
      <c r="B25" s="164" t="s">
        <v>81</v>
      </c>
      <c r="C25" s="178" t="s">
        <v>28</v>
      </c>
      <c r="D25" s="165"/>
      <c r="E25" s="166"/>
      <c r="F25" s="167"/>
      <c r="G25" s="167">
        <f>SUMIF(AG26:AG77,"&lt;&gt;NOR",G26:G77)</f>
        <v>0</v>
      </c>
      <c r="H25" s="167"/>
      <c r="I25" s="167">
        <f>SUM(I26:I77)</f>
        <v>0</v>
      </c>
      <c r="J25" s="167"/>
      <c r="K25" s="167">
        <f>SUM(K26:K77)</f>
        <v>0</v>
      </c>
      <c r="L25" s="167"/>
      <c r="M25" s="167">
        <f>SUM(M26:M77)</f>
        <v>0</v>
      </c>
      <c r="N25" s="167"/>
      <c r="O25" s="167">
        <f>SUM(O26:O77)</f>
        <v>0</v>
      </c>
      <c r="P25" s="167"/>
      <c r="Q25" s="167">
        <f>SUM(Q26:Q77)</f>
        <v>0</v>
      </c>
      <c r="R25" s="167"/>
      <c r="S25" s="167"/>
      <c r="T25" s="168"/>
      <c r="U25" s="162"/>
      <c r="V25" s="162">
        <f>SUM(V26:V77)</f>
        <v>0</v>
      </c>
      <c r="W25" s="162"/>
      <c r="X25" s="162"/>
      <c r="AG25" t="s">
        <v>110</v>
      </c>
    </row>
    <row r="26" spans="1:60" outlineLevel="1" x14ac:dyDescent="0.2">
      <c r="A26" s="169">
        <v>6</v>
      </c>
      <c r="B26" s="170" t="s">
        <v>482</v>
      </c>
      <c r="C26" s="179" t="s">
        <v>483</v>
      </c>
      <c r="D26" s="171" t="s">
        <v>484</v>
      </c>
      <c r="E26" s="172">
        <v>1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/>
      <c r="S26" s="174" t="s">
        <v>114</v>
      </c>
      <c r="T26" s="175" t="s">
        <v>115</v>
      </c>
      <c r="U26" s="156">
        <v>0</v>
      </c>
      <c r="V26" s="156">
        <f>ROUND(E26*U26,2)</f>
        <v>0</v>
      </c>
      <c r="W26" s="156"/>
      <c r="X26" s="156" t="s">
        <v>116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117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8" t="s">
        <v>485</v>
      </c>
      <c r="D27" s="249"/>
      <c r="E27" s="249"/>
      <c r="F27" s="249"/>
      <c r="G27" s="249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6" t="str">
        <f>C27</f>
        <v>zahrnuje veškeré náklady spojené s objednatelem požadovanými zkouškami. Zkoušky v předepsaném počtu dle platných ČSN, EN, TP a TKP na jednotlivé pracovní úkony.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0"/>
      <c r="D28" s="251"/>
      <c r="E28" s="251"/>
      <c r="F28" s="251"/>
      <c r="G28" s="25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7</v>
      </c>
      <c r="B29" s="170" t="s">
        <v>486</v>
      </c>
      <c r="C29" s="179" t="s">
        <v>487</v>
      </c>
      <c r="D29" s="171" t="s">
        <v>484</v>
      </c>
      <c r="E29" s="172">
        <v>1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114</v>
      </c>
      <c r="T29" s="175" t="s">
        <v>115</v>
      </c>
      <c r="U29" s="156">
        <v>0</v>
      </c>
      <c r="V29" s="156">
        <f>ROUND(E29*U29,2)</f>
        <v>0</v>
      </c>
      <c r="W29" s="156"/>
      <c r="X29" s="156" t="s">
        <v>116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48" t="s">
        <v>485</v>
      </c>
      <c r="D30" s="249"/>
      <c r="E30" s="249"/>
      <c r="F30" s="249"/>
      <c r="G30" s="249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119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6" t="str">
        <f>C30</f>
        <v>zahrnuje veškeré náklady spojené s objednatelem požadovanými zkouškami. Zkoušky v předepsaném počtu dle platných ČSN, EN, TP a TKP na jednotlivé pracovní úkony.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0"/>
      <c r="D31" s="251"/>
      <c r="E31" s="251"/>
      <c r="F31" s="251"/>
      <c r="G31" s="251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8</v>
      </c>
      <c r="B32" s="170" t="s">
        <v>488</v>
      </c>
      <c r="C32" s="179" t="s">
        <v>489</v>
      </c>
      <c r="D32" s="171" t="s">
        <v>484</v>
      </c>
      <c r="E32" s="172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114</v>
      </c>
      <c r="T32" s="175" t="s">
        <v>115</v>
      </c>
      <c r="U32" s="156">
        <v>0</v>
      </c>
      <c r="V32" s="156">
        <f>ROUND(E32*U32,2)</f>
        <v>0</v>
      </c>
      <c r="W32" s="156"/>
      <c r="X32" s="156" t="s">
        <v>116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117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78.75" outlineLevel="1" x14ac:dyDescent="0.2">
      <c r="A33" s="154"/>
      <c r="B33" s="155"/>
      <c r="C33" s="248" t="s">
        <v>490</v>
      </c>
      <c r="D33" s="249"/>
      <c r="E33" s="249"/>
      <c r="F33" s="249"/>
      <c r="G33" s="24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6" t="str">
        <f>C33</f>
        <v>zahrnuje veškeré náklady spojené s objednatelem požadovanými zařízeními. Vyřízení zvláštního užívání. Veškeré přechodné svislé i vodorovné dopravní značení, dopravní zařízení, výstražné vozíky,montáž, demontáž, pronájem, pravidelnou kontrolu, údržbu, servis, přemisťování, přeznačování a manipulaci s nimi a zajištění inženýrské činnosti pro projednání DIO. Definitivní řešení provizorního dopravního opatření si zajistí zhotovitel stavby včetně detailního projednání a patřičných rozhodnutí s ohledem na skutečnou dopravní situaci a skutečné omezení dopravy v daných časových horizontech,včetně zajištění provizorních pěších tras. Náklady spojené se zajištěním uzavírek a stanovení místní úpravy na PK vč. související inženýrské činnoti dle PD a požadavků objednatele během výstavby. Zajištění uvedení využitého pozemku pro příjezd na stavbu do původního stavu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0"/>
      <c r="D34" s="251"/>
      <c r="E34" s="251"/>
      <c r="F34" s="251"/>
      <c r="G34" s="251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9</v>
      </c>
      <c r="B35" s="170" t="s">
        <v>491</v>
      </c>
      <c r="C35" s="179" t="s">
        <v>492</v>
      </c>
      <c r="D35" s="171" t="s">
        <v>484</v>
      </c>
      <c r="E35" s="172">
        <v>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114</v>
      </c>
      <c r="T35" s="175" t="s">
        <v>115</v>
      </c>
      <c r="U35" s="156">
        <v>0</v>
      </c>
      <c r="V35" s="156">
        <f>ROUND(E35*U35,2)</f>
        <v>0</v>
      </c>
      <c r="W35" s="156"/>
      <c r="X35" s="156" t="s">
        <v>116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248" t="s">
        <v>493</v>
      </c>
      <c r="D36" s="249"/>
      <c r="E36" s="249"/>
      <c r="F36" s="249"/>
      <c r="G36" s="24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6" t="str">
        <f>C36</f>
        <v>zahrnuje veškeré náklady spojené s objednatelem požadovanými zařízeními. Ochrana stávajících sítí technické infrastruktury na staveništi a zajištění stability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 t="s">
        <v>494</v>
      </c>
      <c r="D37" s="253"/>
      <c r="E37" s="253"/>
      <c r="F37" s="253"/>
      <c r="G37" s="253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0"/>
      <c r="D38" s="251"/>
      <c r="E38" s="251"/>
      <c r="F38" s="251"/>
      <c r="G38" s="251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10</v>
      </c>
      <c r="B39" s="170" t="s">
        <v>495</v>
      </c>
      <c r="C39" s="179" t="s">
        <v>496</v>
      </c>
      <c r="D39" s="171" t="s">
        <v>484</v>
      </c>
      <c r="E39" s="172">
        <v>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/>
      <c r="S39" s="174" t="s">
        <v>114</v>
      </c>
      <c r="T39" s="175" t="s">
        <v>115</v>
      </c>
      <c r="U39" s="156">
        <v>0</v>
      </c>
      <c r="V39" s="156">
        <f>ROUND(E39*U39,2)</f>
        <v>0</v>
      </c>
      <c r="W39" s="156"/>
      <c r="X39" s="156" t="s">
        <v>116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117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248" t="s">
        <v>497</v>
      </c>
      <c r="D40" s="249"/>
      <c r="E40" s="249"/>
      <c r="F40" s="249"/>
      <c r="G40" s="24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6" t="str">
        <f>C40</f>
        <v>zahrnuje veškeré náklady spojené s objednatelem požadovanými pracemi. Vytyčení inženýrských sítí.. Vytyčení sítí po realizaci. Vytyčení stožárů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0"/>
      <c r="D41" s="251"/>
      <c r="E41" s="251"/>
      <c r="F41" s="251"/>
      <c r="G41" s="251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11</v>
      </c>
      <c r="B42" s="170" t="s">
        <v>498</v>
      </c>
      <c r="C42" s="179" t="s">
        <v>499</v>
      </c>
      <c r="D42" s="171" t="s">
        <v>484</v>
      </c>
      <c r="E42" s="172">
        <v>1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/>
      <c r="S42" s="174" t="s">
        <v>114</v>
      </c>
      <c r="T42" s="175" t="s">
        <v>115</v>
      </c>
      <c r="U42" s="156">
        <v>0</v>
      </c>
      <c r="V42" s="156">
        <f>ROUND(E42*U42,2)</f>
        <v>0</v>
      </c>
      <c r="W42" s="156"/>
      <c r="X42" s="156" t="s">
        <v>116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48" t="s">
        <v>500</v>
      </c>
      <c r="D43" s="249"/>
      <c r="E43" s="249"/>
      <c r="F43" s="249"/>
      <c r="G43" s="249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6" t="str">
        <f>C43</f>
        <v>zahrnuje veškeré náklady spojené s objednatelem požadovanými pracemi. Dokumentace skutečného provedení stavby s obsahem dle platné legislativy.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0"/>
      <c r="D44" s="251"/>
      <c r="E44" s="251"/>
      <c r="F44" s="251"/>
      <c r="G44" s="251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12</v>
      </c>
      <c r="B45" s="170" t="s">
        <v>501</v>
      </c>
      <c r="C45" s="179" t="s">
        <v>502</v>
      </c>
      <c r="D45" s="171" t="s">
        <v>484</v>
      </c>
      <c r="E45" s="172">
        <v>1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 t="s">
        <v>114</v>
      </c>
      <c r="T45" s="175" t="s">
        <v>115</v>
      </c>
      <c r="U45" s="156">
        <v>0</v>
      </c>
      <c r="V45" s="156">
        <f>ROUND(E45*U45,2)</f>
        <v>0</v>
      </c>
      <c r="W45" s="156"/>
      <c r="X45" s="156" t="s">
        <v>116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48" t="s">
        <v>500</v>
      </c>
      <c r="D46" s="249"/>
      <c r="E46" s="249"/>
      <c r="F46" s="249"/>
      <c r="G46" s="24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6" t="str">
        <f>C46</f>
        <v>zahrnuje veškeré náklady spojené s objednatelem požadovanými pracemi. Dokumentace skutečného provedení stavby s obsahem dle platné legislativy.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0"/>
      <c r="D47" s="251"/>
      <c r="E47" s="251"/>
      <c r="F47" s="251"/>
      <c r="G47" s="251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9">
        <v>13</v>
      </c>
      <c r="B48" s="170" t="s">
        <v>503</v>
      </c>
      <c r="C48" s="179" t="s">
        <v>504</v>
      </c>
      <c r="D48" s="171" t="s">
        <v>484</v>
      </c>
      <c r="E48" s="172">
        <v>1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0</v>
      </c>
      <c r="O48" s="174">
        <f>ROUND(E48*N48,2)</f>
        <v>0</v>
      </c>
      <c r="P48" s="174">
        <v>0</v>
      </c>
      <c r="Q48" s="174">
        <f>ROUND(E48*P48,2)</f>
        <v>0</v>
      </c>
      <c r="R48" s="174"/>
      <c r="S48" s="174" t="s">
        <v>114</v>
      </c>
      <c r="T48" s="175" t="s">
        <v>115</v>
      </c>
      <c r="U48" s="156">
        <v>0</v>
      </c>
      <c r="V48" s="156">
        <f>ROUND(E48*U48,2)</f>
        <v>0</v>
      </c>
      <c r="W48" s="156"/>
      <c r="X48" s="156" t="s">
        <v>116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8" t="s">
        <v>126</v>
      </c>
      <c r="D49" s="249"/>
      <c r="E49" s="249"/>
      <c r="F49" s="249"/>
      <c r="G49" s="249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505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2" t="s">
        <v>506</v>
      </c>
      <c r="D51" s="253"/>
      <c r="E51" s="253"/>
      <c r="F51" s="253"/>
      <c r="G51" s="253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6" t="str">
        <f>C51</f>
        <v>- zadavatelem specifikované výstupy (fotografie v papírovém a digitálním formátu) v požadovaném počtu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2" t="s">
        <v>507</v>
      </c>
      <c r="D52" s="253"/>
      <c r="E52" s="253"/>
      <c r="F52" s="253"/>
      <c r="G52" s="253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 t="s">
        <v>508</v>
      </c>
      <c r="D53" s="253"/>
      <c r="E53" s="253"/>
      <c r="F53" s="253"/>
      <c r="G53" s="25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0"/>
      <c r="D54" s="251"/>
      <c r="E54" s="251"/>
      <c r="F54" s="251"/>
      <c r="G54" s="251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14</v>
      </c>
      <c r="B55" s="170" t="s">
        <v>509</v>
      </c>
      <c r="C55" s="179" t="s">
        <v>510</v>
      </c>
      <c r="D55" s="171" t="s">
        <v>484</v>
      </c>
      <c r="E55" s="172">
        <v>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/>
      <c r="S55" s="174" t="s">
        <v>114</v>
      </c>
      <c r="T55" s="175" t="s">
        <v>115</v>
      </c>
      <c r="U55" s="156">
        <v>0</v>
      </c>
      <c r="V55" s="156">
        <f>ROUND(E55*U55,2)</f>
        <v>0</v>
      </c>
      <c r="W55" s="156"/>
      <c r="X55" s="156" t="s">
        <v>116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117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8" t="s">
        <v>126</v>
      </c>
      <c r="D56" s="249"/>
      <c r="E56" s="249"/>
      <c r="F56" s="249"/>
      <c r="G56" s="249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 t="s">
        <v>511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2" t="s">
        <v>512</v>
      </c>
      <c r="D58" s="253"/>
      <c r="E58" s="253"/>
      <c r="F58" s="253"/>
      <c r="G58" s="253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2" t="s">
        <v>513</v>
      </c>
      <c r="D59" s="253"/>
      <c r="E59" s="253"/>
      <c r="F59" s="253"/>
      <c r="G59" s="253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2" t="s">
        <v>514</v>
      </c>
      <c r="D60" s="253"/>
      <c r="E60" s="253"/>
      <c r="F60" s="253"/>
      <c r="G60" s="253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2" t="s">
        <v>515</v>
      </c>
      <c r="D61" s="253"/>
      <c r="E61" s="253"/>
      <c r="F61" s="253"/>
      <c r="G61" s="253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0"/>
      <c r="D62" s="251"/>
      <c r="E62" s="251"/>
      <c r="F62" s="251"/>
      <c r="G62" s="251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15</v>
      </c>
      <c r="B63" s="170" t="s">
        <v>516</v>
      </c>
      <c r="C63" s="179" t="s">
        <v>517</v>
      </c>
      <c r="D63" s="171" t="s">
        <v>484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4"/>
      <c r="S63" s="174" t="s">
        <v>114</v>
      </c>
      <c r="T63" s="175" t="s">
        <v>115</v>
      </c>
      <c r="U63" s="156">
        <v>0</v>
      </c>
      <c r="V63" s="156">
        <f>ROUND(E63*U63,2)</f>
        <v>0</v>
      </c>
      <c r="W63" s="156"/>
      <c r="X63" s="156" t="s">
        <v>116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117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8" t="s">
        <v>518</v>
      </c>
      <c r="D64" s="249"/>
      <c r="E64" s="249"/>
      <c r="F64" s="249"/>
      <c r="G64" s="249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6" t="str">
        <f>C64</f>
        <v>zahrnuje objednatelem povolené náklady na pořízení (event. pronájem), provozování, udržování a likvidaci zhotovitelova zařízení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0"/>
      <c r="D65" s="251"/>
      <c r="E65" s="251"/>
      <c r="F65" s="251"/>
      <c r="G65" s="251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9">
        <v>16</v>
      </c>
      <c r="B66" s="170" t="s">
        <v>519</v>
      </c>
      <c r="C66" s="179" t="s">
        <v>520</v>
      </c>
      <c r="D66" s="171" t="s">
        <v>484</v>
      </c>
      <c r="E66" s="172">
        <v>1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4"/>
      <c r="S66" s="174" t="s">
        <v>114</v>
      </c>
      <c r="T66" s="175" t="s">
        <v>115</v>
      </c>
      <c r="U66" s="156">
        <v>0</v>
      </c>
      <c r="V66" s="156">
        <f>ROUND(E66*U66,2)</f>
        <v>0</v>
      </c>
      <c r="W66" s="156"/>
      <c r="X66" s="156" t="s">
        <v>116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248" t="s">
        <v>521</v>
      </c>
      <c r="D67" s="249"/>
      <c r="E67" s="249"/>
      <c r="F67" s="249"/>
      <c r="G67" s="249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119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76" t="str">
        <f>C67</f>
        <v>zahrnuje objednatelem povolené náklady na požadovaná zařízení zhotovitele. Veškeré ohraničení staveniště zábranami proti vstupu a vjezdu třetích osob včetně označení upozorňující na omezení vstupu nebo vjezdu.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0"/>
      <c r="D68" s="251"/>
      <c r="E68" s="251"/>
      <c r="F68" s="251"/>
      <c r="G68" s="251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122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9">
        <v>17</v>
      </c>
      <c r="B69" s="170" t="s">
        <v>522</v>
      </c>
      <c r="C69" s="179" t="s">
        <v>523</v>
      </c>
      <c r="D69" s="171" t="s">
        <v>524</v>
      </c>
      <c r="E69" s="172">
        <v>3.59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4"/>
      <c r="S69" s="174" t="s">
        <v>114</v>
      </c>
      <c r="T69" s="175" t="s">
        <v>115</v>
      </c>
      <c r="U69" s="156">
        <v>0</v>
      </c>
      <c r="V69" s="156">
        <f>ROUND(E69*U69,2)</f>
        <v>0</v>
      </c>
      <c r="W69" s="156"/>
      <c r="X69" s="156" t="s">
        <v>116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54"/>
      <c r="B70" s="155"/>
      <c r="C70" s="248" t="s">
        <v>525</v>
      </c>
      <c r="D70" s="249"/>
      <c r="E70" s="249"/>
      <c r="F70" s="249"/>
      <c r="G70" s="249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6" t="str">
        <f>C70</f>
        <v>zahrnuje veškeré náklady spojené s objednatelem požadovanými pracemi. Prostorové vytyčení stavby, včetně průběžného doměřování. Zaměření hranic okolních pozemků.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0"/>
      <c r="D71" s="251"/>
      <c r="E71" s="251"/>
      <c r="F71" s="251"/>
      <c r="G71" s="251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9">
        <v>18</v>
      </c>
      <c r="B72" s="170" t="s">
        <v>526</v>
      </c>
      <c r="C72" s="179" t="s">
        <v>527</v>
      </c>
      <c r="D72" s="171" t="s">
        <v>528</v>
      </c>
      <c r="E72" s="172">
        <v>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4"/>
      <c r="S72" s="174" t="s">
        <v>114</v>
      </c>
      <c r="T72" s="175" t="s">
        <v>115</v>
      </c>
      <c r="U72" s="156">
        <v>0</v>
      </c>
      <c r="V72" s="156">
        <f>ROUND(E72*U72,2)</f>
        <v>0</v>
      </c>
      <c r="W72" s="156"/>
      <c r="X72" s="156" t="s">
        <v>58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529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54"/>
      <c r="B73" s="155"/>
      <c r="C73" s="248" t="s">
        <v>530</v>
      </c>
      <c r="D73" s="249"/>
      <c r="E73" s="249"/>
      <c r="F73" s="249"/>
      <c r="G73" s="24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76" t="str">
        <f>C73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0"/>
      <c r="D74" s="251"/>
      <c r="E74" s="251"/>
      <c r="F74" s="251"/>
      <c r="G74" s="251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122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9">
        <v>19</v>
      </c>
      <c r="B75" s="170" t="s">
        <v>531</v>
      </c>
      <c r="C75" s="179" t="s">
        <v>532</v>
      </c>
      <c r="D75" s="171" t="s">
        <v>528</v>
      </c>
      <c r="E75" s="172">
        <v>1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114</v>
      </c>
      <c r="T75" s="175" t="s">
        <v>115</v>
      </c>
      <c r="U75" s="156">
        <v>0</v>
      </c>
      <c r="V75" s="156">
        <f>ROUND(E75*U75,2)</f>
        <v>0</v>
      </c>
      <c r="W75" s="156"/>
      <c r="X75" s="156" t="s">
        <v>58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529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8" t="s">
        <v>533</v>
      </c>
      <c r="D76" s="249"/>
      <c r="E76" s="249"/>
      <c r="F76" s="249"/>
      <c r="G76" s="249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6" t="str">
        <f>C76</f>
        <v>Náklady na individuální zkoušky dodaných a smontovaných technologických zařízení včetně komplexního vyzkoušení.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0"/>
      <c r="D77" s="251"/>
      <c r="E77" s="251"/>
      <c r="F77" s="251"/>
      <c r="G77" s="251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3"/>
      <c r="B78" s="4"/>
      <c r="C78" s="18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96</v>
      </c>
    </row>
    <row r="79" spans="1:60" x14ac:dyDescent="0.2">
      <c r="A79" s="150"/>
      <c r="B79" s="151" t="s">
        <v>29</v>
      </c>
      <c r="C79" s="182"/>
      <c r="D79" s="152"/>
      <c r="E79" s="153"/>
      <c r="F79" s="153"/>
      <c r="G79" s="177">
        <f>G8+G17+G25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351</v>
      </c>
    </row>
    <row r="80" spans="1:60" x14ac:dyDescent="0.2">
      <c r="C80" s="183"/>
      <c r="D80" s="10"/>
      <c r="AG80" t="s">
        <v>354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7tFfyqSCkWwzPVOZn8pFKqknqJuI8lIOfbYFbcjErkN4gwPLcbimUgLRQtB5tjScFSzy5eelevks6mWn5JIpQ==" saltValue="2+Z8hbCykTeUYbH99vA6wA==" spinCount="100000" sheet="1"/>
  <mergeCells count="50">
    <mergeCell ref="C76:G76"/>
    <mergeCell ref="C77:G77"/>
    <mergeCell ref="C67:G67"/>
    <mergeCell ref="C68:G68"/>
    <mergeCell ref="C70:G70"/>
    <mergeCell ref="C71:G71"/>
    <mergeCell ref="C73:G73"/>
    <mergeCell ref="C74:G74"/>
    <mergeCell ref="C65:G65"/>
    <mergeCell ref="C52:G52"/>
    <mergeCell ref="C53:G53"/>
    <mergeCell ref="C54:G54"/>
    <mergeCell ref="C56:G56"/>
    <mergeCell ref="C57:G57"/>
    <mergeCell ref="C58:G58"/>
    <mergeCell ref="C59:G59"/>
    <mergeCell ref="C60:G60"/>
    <mergeCell ref="C61:G61"/>
    <mergeCell ref="C62:G62"/>
    <mergeCell ref="C64:G64"/>
    <mergeCell ref="C51:G51"/>
    <mergeCell ref="C36:G36"/>
    <mergeCell ref="C37:G37"/>
    <mergeCell ref="C38:G38"/>
    <mergeCell ref="C40:G40"/>
    <mergeCell ref="C41:G41"/>
    <mergeCell ref="C43:G43"/>
    <mergeCell ref="C44:G44"/>
    <mergeCell ref="C46:G46"/>
    <mergeCell ref="C47:G47"/>
    <mergeCell ref="C49:G49"/>
    <mergeCell ref="C50:G50"/>
    <mergeCell ref="C34:G34"/>
    <mergeCell ref="C14:G14"/>
    <mergeCell ref="C16:G16"/>
    <mergeCell ref="C19:G19"/>
    <mergeCell ref="C20:G20"/>
    <mergeCell ref="C21:G21"/>
    <mergeCell ref="C24:G24"/>
    <mergeCell ref="C27:G27"/>
    <mergeCell ref="C28:G28"/>
    <mergeCell ref="C30:G30"/>
    <mergeCell ref="C31:G31"/>
    <mergeCell ref="C33:G3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101 01 Pol</vt:lpstr>
      <vt:lpstr>SO 101 02 Pol</vt:lpstr>
      <vt:lpstr>SO 101 03 Pol</vt:lpstr>
      <vt:lpstr>SO 101 04 Pol</vt:lpstr>
      <vt:lpstr>SO 101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01 Pol'!Názvy_tisku</vt:lpstr>
      <vt:lpstr>'SO 101 02 Pol'!Názvy_tisku</vt:lpstr>
      <vt:lpstr>'SO 101 03 Pol'!Názvy_tisku</vt:lpstr>
      <vt:lpstr>'SO 101 04 Pol'!Názvy_tisku</vt:lpstr>
      <vt:lpstr>'SO 101 05 Pol'!Názvy_tisku</vt:lpstr>
      <vt:lpstr>oadresa</vt:lpstr>
      <vt:lpstr>Stavba!Objednatel</vt:lpstr>
      <vt:lpstr>Stavba!Objekt</vt:lpstr>
      <vt:lpstr>'SO 101 01 Pol'!Oblast_tisku</vt:lpstr>
      <vt:lpstr>'SO 101 02 Pol'!Oblast_tisku</vt:lpstr>
      <vt:lpstr>'SO 101 03 Pol'!Oblast_tisku</vt:lpstr>
      <vt:lpstr>'SO 101 04 Pol'!Oblast_tisku</vt:lpstr>
      <vt:lpstr>'SO 101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Nevoralová Jana, Ing.</cp:lastModifiedBy>
  <cp:lastPrinted>2019-03-19T12:27:02Z</cp:lastPrinted>
  <dcterms:created xsi:type="dcterms:W3CDTF">2009-04-08T07:15:50Z</dcterms:created>
  <dcterms:modified xsi:type="dcterms:W3CDTF">2020-02-24T08:33:24Z</dcterms:modified>
</cp:coreProperties>
</file>