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MŠ TŘEBÍČ ul.Duko..." sheetId="2" r:id="rId2"/>
  </sheets>
  <definedNames>
    <definedName name="_xlnm.Print_Area" localSheetId="0">'Rekapitulace stavby'!$D$4:$AO$36,'Rekapitulace stavby'!$C$42:$AQ$56</definedName>
    <definedName name="_xlnm._FilterDatabase" localSheetId="1" hidden="1">'SO-01 - MŠ TŘEBÍČ ul.Duko...'!$C$74:$K$233</definedName>
    <definedName name="_xlnm.Print_Area" localSheetId="1">'SO-01 - MŠ TŘEBÍČ ul.Duko...'!$C$4:$J$37,'SO-01 - MŠ TŘEBÍČ ul.Duko...'!$C$43:$J$58,'SO-01 - MŠ TŘEBÍČ ul.Duko...'!$C$64:$K$233</definedName>
    <definedName name="_xlnm.Print_Titles" localSheetId="0">'Rekapitulace stavby'!$52:$52</definedName>
    <definedName name="_xlnm.Print_Titles" localSheetId="1">'SO-01 - MŠ TŘEBÍČ ul.Duko...'!$74:$74</definedName>
  </definedNames>
  <calcPr fullCalcOnLoad="1"/>
</workbook>
</file>

<file path=xl/sharedStrings.xml><?xml version="1.0" encoding="utf-8"?>
<sst xmlns="http://schemas.openxmlformats.org/spreadsheetml/2006/main" count="1691" uniqueCount="477">
  <si>
    <t>Export Komplet</t>
  </si>
  <si>
    <t/>
  </si>
  <si>
    <t>2.0</t>
  </si>
  <si>
    <t>ZAMOK</t>
  </si>
  <si>
    <t>False</t>
  </si>
  <si>
    <t>{44465a9d-db86-43a5-a944-96a26a143ea9}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</si>
  <si>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</si>
  <si>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</si>
  <si>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</si>
  <si>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</si>
  <si>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</si>
  <si>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</si>
  <si>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</si>
  <si>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</si>
  <si>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SO-01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</si>
  <si>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</si>
  <si>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</si>
  <si>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TŘEBÍČ ul.Dukovanská 973 - VZT kuchyně</t>
  </si>
  <si>
    <t>KSO:</t>
  </si>
  <si>
    <t>CC-CZ:</t>
  </si>
  <si>
    <t>Místo:</t>
  </si>
  <si>
    <t xml:space="preserve"> </t>
  </si>
  <si>
    <t>Datum:</t>
  </si>
  <si>
    <t>12. 9. 2019</t>
  </si>
  <si>
    <t>Zadavatel:</t>
  </si>
  <si>
    <t>IČ:</t>
  </si>
  <si>
    <t>Město Třebíč, Karlovo nám.104/55 Třebíč 674 01</t>
  </si>
  <si>
    <t>DIČ:</t>
  </si>
  <si>
    <t>Uchazeč:</t>
  </si>
  <si>
    <t>Vyplň údaj</t>
  </si>
  <si>
    <t>Projektant:</t>
  </si>
  <si>
    <t>Petra Vítková Pravdová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</si>
  <si>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</si>
  <si>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</si>
  <si>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</si>
  <si>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</si>
  <si>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</si>
  <si>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</si>
  <si>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</si>
  <si>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</si>
  <si>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</si>
  <si>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</si>
  <si>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</si>
  <si>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</si>
  <si>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</si>
  <si>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</si>
  <si>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</si>
  <si>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</si>
  <si>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</si>
  <si>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</si>
  <si>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</si>
  <si>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</si>
  <si>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</si>
  <si>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</si>
  <si>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</si>
  <si>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</si>
  <si>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</si>
  <si>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</si>
  <si>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</si>
  <si>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</si>
  <si>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</si>
  <si>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</si>
  <si>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</si>
  <si>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</si>
  <si>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</si>
  <si>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</si>
  <si>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</si>
  <si>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</si>
  <si>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</si>
  <si>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</si>
  <si>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</si>
  <si>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</si>
  <si>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</si>
  <si>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</si>
  <si>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</si>
  <si>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</si>
  <si>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</si>
  <si>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</si>
  <si>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</si>
  <si>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</si>
  <si>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</si>
  <si>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</si>
  <si>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</si>
  <si>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PSV</t>
  </si>
  <si>
    <t xml:space="preserve">    Z-1 - Zař.č.1 - větrání kuchyně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</si>
  <si>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</si>
  <si>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</si>
  <si>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</si>
  <si>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</si>
  <si>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</si>
  <si>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</si>
  <si>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</si>
  <si>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</si>
  <si>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</si>
  <si>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</si>
  <si>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</si>
  <si>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</si>
  <si>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</si>
  <si>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</si>
  <si>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ROZPOCET</t>
  </si>
  <si>
    <t>Z-1</t>
  </si>
  <si>
    <t>Zař.č.1 - větrání kuchyně</t>
  </si>
  <si>
    <t>K</t>
  </si>
  <si>
    <t>751611116</t>
  </si>
  <si>
    <t>Montáž vzduchotechnické jednotky s rekuperací tepla s výměnou vzduchu do 5000 m3/h</t>
  </si>
  <si>
    <t>kus</t>
  </si>
  <si>
    <t>CS ÚRS 2017 02</t>
  </si>
  <si>
    <t>16</t>
  </si>
  <si>
    <t>1830620973</t>
  </si>
  <si>
    <t>PP</t>
  </si>
  <si>
    <t>Montáž vzduchotechnické jednotky s rekuperací tepla s výměnou vzduchu do 5 000 m3/h</t>
  </si>
  <si>
    <t>PSC</t>
  </si>
  <si>
    <t xml:space="preserve">Poznámka k souboru cen:
1. V cenách nejsou započteny náklady na připojení na rozvody a na regulaci. 2. Vzduchotechnické jednotky s výměnou vzduchu nad uvedený rozsah se oceňují individuálně. </t>
  </si>
  <si>
    <t>1.1</t>
  </si>
  <si>
    <t xml:space="preserve">Kompaktní větrací jednotka s rekuperací </t>
  </si>
  <si>
    <t>-29256805</t>
  </si>
  <si>
    <t>Kompaktní větrací jednotka s rekuperací ve složení : přívodní ventilátor Vp=3400m3/h (EC motor), Vo=3300m3/h (EC motor), deskový rekuperátor včetně bypassu o účinnosti 70%,  kazety filtrů přívod-M5, odtah M5, interní bypass, vestavěný vodní ohřívač, přímý výparník, uzavírací klapky vč.servophonů, pružné manžety. Jednotka bude na stavbu dodána v rozloženém stavu. Podrobněji viz.specifikace zařízení D.1.4c.03</t>
  </si>
  <si>
    <t>3</t>
  </si>
  <si>
    <t>751611131</t>
  </si>
  <si>
    <t>Příplatek za montáž vzduchotechnické jednotky s rekuperací tepla dodávané po částech</t>
  </si>
  <si>
    <t>CS ÚRS 2019 01</t>
  </si>
  <si>
    <t>1161886285</t>
  </si>
  <si>
    <t>Montáž vzduchotechnické jednotky s rekuperací tepla Příplatek k cenám za montáž jednotky po částech</t>
  </si>
  <si>
    <t>4</t>
  </si>
  <si>
    <t>M</t>
  </si>
  <si>
    <t>1.2</t>
  </si>
  <si>
    <t>Kompletní systém MaR pro zař.č.1</t>
  </si>
  <si>
    <t>32</t>
  </si>
  <si>
    <t>-312060749</t>
  </si>
  <si>
    <t>Kompletní systém MaR pro zař.č.1 - vestavěný rozvaděč MaR, kompletní dodávka čidel, snímačů, servopohonů, kompletního prokabelování systému, zprovoznění, zaškolení obsluhy. Podrobná specifikace viz.D.1.4c.03</t>
  </si>
  <si>
    <t>5</t>
  </si>
  <si>
    <t>1.2a</t>
  </si>
  <si>
    <t>Vzdálený digitální nástěnný ovladač pro jednotku 1.1. dodávka vč.montáže</t>
  </si>
  <si>
    <t>-1692500736</t>
  </si>
  <si>
    <t>Vzdálený digitální nástěnný ovladač pro jednotku 1.1. dodávka vč.montáže.</t>
  </si>
  <si>
    <t>6</t>
  </si>
  <si>
    <t>1.2b</t>
  </si>
  <si>
    <t>Tlačítko zvýšeného výkonu a signalizace stavu vzt do prostoru kuchyně, dodávky vč.montáže</t>
  </si>
  <si>
    <t>1806967008</t>
  </si>
  <si>
    <t>7</t>
  </si>
  <si>
    <t>1.2c</t>
  </si>
  <si>
    <t xml:space="preserve">Detektor kouře </t>
  </si>
  <si>
    <t>21902904</t>
  </si>
  <si>
    <t>Detektor kouře do nasávacího vzt potrubí vč.kabeláže a montáže</t>
  </si>
  <si>
    <t>8</t>
  </si>
  <si>
    <t>1.2d</t>
  </si>
  <si>
    <t>Kompletní dodávka kabeláží vč.jističů, žlabů, vč.montáže, zapojení, zprovoznění</t>
  </si>
  <si>
    <t>-1020226521</t>
  </si>
  <si>
    <t>Kompletní dodávky kabeláží, jističů, zapojení, zprovoznění  dodávka vč.montáže a revize elektro (CYKY-J 5x2,5 40m, CYKY-J 3x1,5 40m, CYKY-J 5x4 25m, JYSTY 2x2x0,8 40m, CYKY-O 3x1,5 60m, FTP-CAT 5e 40m, CY6 100m, jistič 16A/3/C 1ks, jistič 6A/1/C 1ks, jistič 20A/3/C 1ks, žlab pro rozvody elektro 60m) dle schématu kabeláží v příloze technické zprávy</t>
  </si>
  <si>
    <t>9</t>
  </si>
  <si>
    <t>1.3</t>
  </si>
  <si>
    <t>venkovní kondenzační  jednotka pro přímý výparník zař.č.1.1.</t>
  </si>
  <si>
    <t>ks</t>
  </si>
  <si>
    <t>64</t>
  </si>
  <si>
    <t>-64932949</t>
  </si>
  <si>
    <t>venkovní kondenzační  jednotka pro přímý výparník zař.č.1.1, 400V, Qchl=13,9kW, akust.tlak 1m max 52dB(A),chladivo R410A, invertor, dodávka včetně konzole a montáže</t>
  </si>
  <si>
    <t>10</t>
  </si>
  <si>
    <t>1.3a</t>
  </si>
  <si>
    <t>Komunikační modul</t>
  </si>
  <si>
    <t>1405712075</t>
  </si>
  <si>
    <t>Komunikační modul chladící jednotky pro řízení 0-10V, včetně expanzního ventilu a příslušenství chladícího okruhu, dodávka vč.montáže</t>
  </si>
  <si>
    <t>11</t>
  </si>
  <si>
    <t>1.3b</t>
  </si>
  <si>
    <t>propojovací Cu potrubí vč.izolace, komunikačního kabelu 16/10, krycí lišty</t>
  </si>
  <si>
    <t>m</t>
  </si>
  <si>
    <t>1404270560</t>
  </si>
  <si>
    <t>12</t>
  </si>
  <si>
    <t>1.3c</t>
  </si>
  <si>
    <t>tlaková zkouška</t>
  </si>
  <si>
    <t>soub</t>
  </si>
  <si>
    <t>-1800975263</t>
  </si>
  <si>
    <t xml:space="preserve">tlaková zkouška </t>
  </si>
  <si>
    <t>13</t>
  </si>
  <si>
    <t>1.3d</t>
  </si>
  <si>
    <t>napuštění systému chladivem</t>
  </si>
  <si>
    <t>1640579230</t>
  </si>
  <si>
    <t>14</t>
  </si>
  <si>
    <t>751398052</t>
  </si>
  <si>
    <t>Mtž protidešťové žaluzie potrubí do 0,300 m2</t>
  </si>
  <si>
    <t>1084073631</t>
  </si>
  <si>
    <t>Montáž ostatních zařízení  protidešťové žaluzie nebo žaluziové klapky na čtyřhranné potrubí, průřezu přes 0,150 do 0,300 m2</t>
  </si>
  <si>
    <t>1.4</t>
  </si>
  <si>
    <t>Protihluková žaluzie</t>
  </si>
  <si>
    <t>-738356306</t>
  </si>
  <si>
    <t>Protihluková žaluzie elox hliník 900x3150 vč.síta, dodávka vč.montáže</t>
  </si>
  <si>
    <t>1.5</t>
  </si>
  <si>
    <t>Nerezová prostorová digestoř dělená 3300x2300 vč.tukových filtrů a osvětlení, 2x hrdlo, dodávka vč.montáže</t>
  </si>
  <si>
    <t>1786966782</t>
  </si>
  <si>
    <t>Nerezová prostorová digestoř dělená 3300x2300 vč.tukových filtrů a osvětlení, 2x hrdlo, dodávka vč.montáže, včetně zhotovení průchodky přes digestoř pro vedení k el.stoličce</t>
  </si>
  <si>
    <t>17</t>
  </si>
  <si>
    <t>1.6</t>
  </si>
  <si>
    <t>Nerezová digestoř nástěnná 1000x1000 vč.tukových filtrů a osvětlení, 1x hrdlo, dodávka vč.montáže</t>
  </si>
  <si>
    <t>1992112750</t>
  </si>
  <si>
    <t>18</t>
  </si>
  <si>
    <t>751311302</t>
  </si>
  <si>
    <t>Mtž vyústi textilní kruhové D do 400 mm</t>
  </si>
  <si>
    <t>CS ÚRS 2017 01</t>
  </si>
  <si>
    <t>527757927</t>
  </si>
  <si>
    <t>Montáž vyústí textilní kruhové, průměru přes 200 do 400 mm</t>
  </si>
  <si>
    <t>19</t>
  </si>
  <si>
    <t>1.7</t>
  </si>
  <si>
    <t xml:space="preserve">Textilní kruhová výustka </t>
  </si>
  <si>
    <t>833131700</t>
  </si>
  <si>
    <t>Textilní kruhová výustka kruhová DN 400-200 dl.8000mm vč.závěsného systému a obručí, které zajistí držení tvaru i když potrubím nebude proudit vzduch, barva bílá, perforace 12-6h  ve směru proudění vzduchu</t>
  </si>
  <si>
    <t>20</t>
  </si>
  <si>
    <t>751344114</t>
  </si>
  <si>
    <t>Mtž tlumiče hluku pro kruhové potrubí D do 400 mm</t>
  </si>
  <si>
    <t>-933887401</t>
  </si>
  <si>
    <t>Montáž tlumičů hluku pro kruhové potrubí, průměru přes 300 do 400 mm</t>
  </si>
  <si>
    <t>1.8</t>
  </si>
  <si>
    <t>Tlumič hluku do kruhového potrubí DN 400 dl.900mm pozink</t>
  </si>
  <si>
    <t>-1337327669</t>
  </si>
  <si>
    <t>Tlumič hluku do kruhového potrubí DN 400 dl.900mm pozink, provedení s těsněním</t>
  </si>
  <si>
    <t>22</t>
  </si>
  <si>
    <t>751344115</t>
  </si>
  <si>
    <t>Mtž tlumiče hluku pro kruhové potrubí D do 500 mm</t>
  </si>
  <si>
    <t>719755249</t>
  </si>
  <si>
    <t>Montáž tlumičů  hluku pro kruhové potrubí, průměru přes 400 do 500 mm</t>
  </si>
  <si>
    <t>23</t>
  </si>
  <si>
    <t>1.9</t>
  </si>
  <si>
    <t>Tlumič hluku do kruhového potrubí DN 450 dl.900mm pozink</t>
  </si>
  <si>
    <t>1621857916</t>
  </si>
  <si>
    <t>Tlumič hluku do kruhového potrubí DN 450 dl.900mm pozink, provedení s těsněním</t>
  </si>
  <si>
    <t>24</t>
  </si>
  <si>
    <t>751322012</t>
  </si>
  <si>
    <t>Mtž talířového ventilu D do 200 mm</t>
  </si>
  <si>
    <t>CS ÚRS 2016 02</t>
  </si>
  <si>
    <t>-2064317917</t>
  </si>
  <si>
    <t>Montáž talířových ventilů, anemostatů, dýz talířového ventilu, průměru přes 100 do 200 mm</t>
  </si>
  <si>
    <t>25</t>
  </si>
  <si>
    <t>1.10</t>
  </si>
  <si>
    <t>Odvodní talířový ventil DN 160</t>
  </si>
  <si>
    <t>592805258</t>
  </si>
  <si>
    <t>26</t>
  </si>
  <si>
    <t>751311112</t>
  </si>
  <si>
    <t>Mtž vyústi čtyřhranné na kruhové potrubí do 0,080 m2</t>
  </si>
  <si>
    <t>580656882</t>
  </si>
  <si>
    <t>Montáž vyústí čtyřhranné do kruhového potrubí, průřezu přes 0,040 do 0,080 m2</t>
  </si>
  <si>
    <t>27</t>
  </si>
  <si>
    <t>1.11</t>
  </si>
  <si>
    <t>Jednořadá výustka na kruhové potrubí 225x75 s regulací R1, RAL 9016</t>
  </si>
  <si>
    <t>-1664692059</t>
  </si>
  <si>
    <t>28</t>
  </si>
  <si>
    <t>751514876</t>
  </si>
  <si>
    <t>Mtž regulační a měřící clony do plech potrubí kruhové bez příruby D do 200 mm</t>
  </si>
  <si>
    <t>349370164</t>
  </si>
  <si>
    <t>Montáž regulační nebo měřící clony do plechového potrubí kruhové bez příruby, průměru přes 100 do 200 mm</t>
  </si>
  <si>
    <t>29</t>
  </si>
  <si>
    <t>429813000</t>
  </si>
  <si>
    <t>Regulační klapka ruční DN 200 pozink.plech</t>
  </si>
  <si>
    <t>-849797396</t>
  </si>
  <si>
    <t>zař.č.1.12  Regulační klapka ruční DN 200 pozink.plech, provedení s těsněním</t>
  </si>
  <si>
    <t>30</t>
  </si>
  <si>
    <t>429813000-1</t>
  </si>
  <si>
    <t>Regulační klapka ruční DN 160 pozink.plech</t>
  </si>
  <si>
    <t>-899005209</t>
  </si>
  <si>
    <t>zař.č.1.13  Regulační klapka ruční DN 160 pozink.plech, provedení s těsněním</t>
  </si>
  <si>
    <t>31</t>
  </si>
  <si>
    <t>1.14</t>
  </si>
  <si>
    <t>Dvouřadá výustka na kruhové potrubí 325x75 s regulací R1</t>
  </si>
  <si>
    <t>-890814099</t>
  </si>
  <si>
    <t>1.15</t>
  </si>
  <si>
    <t>Přívodní talířový ventil DN 200</t>
  </si>
  <si>
    <t>-631167190</t>
  </si>
  <si>
    <t>33</t>
  </si>
  <si>
    <t>751510042</t>
  </si>
  <si>
    <t>Vzduchotechnické potrubí pozink kruhové spirálně vinuté D do 200 mm</t>
  </si>
  <si>
    <t>1763168734</t>
  </si>
  <si>
    <t>Vzduchotechnické potrubí z pozinkovaného plechu kruhové, trouba spirálně vinutá bez příruby, průměru přes 100 do 200 mm, provedení těsné, dodávka vč.montáže</t>
  </si>
  <si>
    <t xml:space="preserve">Poznámka k souboru cen:
1. V cenách jsou započteny i náklady na dodání a montáž trub včetně tvarovek. 2. V cenách -0010 až -0023 jsou započteny i náklady na: a) dodání a osazení přírubových lišt, b) tmelení akrylátovým tmelem. 3. V cenách -0041 až -0053 nejsou započteny náklady na příruby, spoje jsou prováděné pomocí spojek. </t>
  </si>
  <si>
    <t>34</t>
  </si>
  <si>
    <t>751510045</t>
  </si>
  <si>
    <t>Vzduchotechnické potrubí pozink kruhové spirálně vinuté D do 500 mm</t>
  </si>
  <si>
    <t>-236532252</t>
  </si>
  <si>
    <t>Vzduchotechnické potrubí z pozinkovaného plechu kruhové, trouba spirálně vinutá bez příruby, průměru přes 400 do 500 mm, provedení těsné, dodávka vč.montáže</t>
  </si>
  <si>
    <t>35</t>
  </si>
  <si>
    <t>751510014</t>
  </si>
  <si>
    <t>Vzduchotechnické potrubí pozink čtyřhranné průřezu do 0,28 m2</t>
  </si>
  <si>
    <t>-1694484065</t>
  </si>
  <si>
    <t>Vzduchotechnické potrubí z pozinkovaného plechu čtyřhranné s přírubou, průřezu přes 0,13 do 0,28 m2, provedení těsné, dodávka vč.montáže</t>
  </si>
  <si>
    <t>36</t>
  </si>
  <si>
    <t>713150</t>
  </si>
  <si>
    <t>Čtyřhranné potrubí</t>
  </si>
  <si>
    <t>m2</t>
  </si>
  <si>
    <t>-1574112279</t>
  </si>
  <si>
    <t>Čtyřhranné a kruhové potrubí pozink.krčky, odskoky, úprava potrubí, doměry. Dodávka vč.montáže</t>
  </si>
  <si>
    <t>37</t>
  </si>
  <si>
    <t>R713000002</t>
  </si>
  <si>
    <t>Tepelná izolace</t>
  </si>
  <si>
    <t>643667320</t>
  </si>
  <si>
    <t xml:space="preserve">Tepelná kaučuková izolace tl.20mm s hliníkovou fólií, samolepící, dodávka vč.montáže </t>
  </si>
  <si>
    <t>38</t>
  </si>
  <si>
    <t>R713000003</t>
  </si>
  <si>
    <t>673160552</t>
  </si>
  <si>
    <t xml:space="preserve">Tepelná kaučuková izolace tl.25mm s hliníkovou fólií, samolepící, dodávka vč.montáže </t>
  </si>
  <si>
    <t>39</t>
  </si>
  <si>
    <t>R751000004</t>
  </si>
  <si>
    <t>Spojovací, těsnící, závěsný materiál</t>
  </si>
  <si>
    <t>kg</t>
  </si>
  <si>
    <t>-2070602618</t>
  </si>
  <si>
    <t>40</t>
  </si>
  <si>
    <t>R751000005</t>
  </si>
  <si>
    <t>Zprovoznění zařízení, zaregulování, funkční zkoušky, zaškolení obsluhy</t>
  </si>
  <si>
    <t>hod</t>
  </si>
  <si>
    <t>-463743018</t>
  </si>
  <si>
    <t>Zprovoznění zařízení vzt, zaregulování, funkční zkoušky, zaškolení obsluhy</t>
  </si>
  <si>
    <t>41</t>
  </si>
  <si>
    <t>R751000006</t>
  </si>
  <si>
    <t>Zapojení kabeláží, nastavení a autorizované zprovoznění MaR</t>
  </si>
  <si>
    <t>654880309</t>
  </si>
  <si>
    <t xml:space="preserve">Zapojení kabeláží, nastavení a autorizované zprovoznění systému, včetně revize </t>
  </si>
  <si>
    <t>42</t>
  </si>
  <si>
    <t>R751000007</t>
  </si>
  <si>
    <t>Mimostaveništní doprava, přesun hmot</t>
  </si>
  <si>
    <t>1541093258</t>
  </si>
  <si>
    <t>43</t>
  </si>
  <si>
    <t>R751000011</t>
  </si>
  <si>
    <t>Demontáže</t>
  </si>
  <si>
    <t>764233679</t>
  </si>
  <si>
    <t>Demontáže stávající vzduchotechniky v prostoru kuchyně včetně ekologické likvidace</t>
  </si>
  <si>
    <t>45</t>
  </si>
  <si>
    <t>R713000016</t>
  </si>
  <si>
    <t>Nátěr</t>
  </si>
  <si>
    <t>623904273</t>
  </si>
  <si>
    <t>Nátěr pozink.potrubí v prostoru kuchyně RAL9016 bílá, potravinářský atest, dodávka vč.montáže</t>
  </si>
  <si>
    <t>44</t>
  </si>
  <si>
    <t>ZTI-1</t>
  </si>
  <si>
    <t>Odvod kondenzátu od vzt jednotky zař.č.1.1</t>
  </si>
  <si>
    <t>1961983957</t>
  </si>
  <si>
    <t>Odvod kondenzátu od vzt jednotky zař.č.1.1., potrubí svedeno do stávající vpustě v technické místnosti, včetně dodávky a montáže chráničky potrubí</t>
  </si>
  <si>
    <t>46</t>
  </si>
  <si>
    <t>UT-1</t>
  </si>
  <si>
    <t>Demontáž trasy potrubí topné vody prostoru kuchyně do dn28 vč.izolace</t>
  </si>
  <si>
    <t>-1704546859</t>
  </si>
  <si>
    <t>Demontáž trasy potrubí topné vody prostoru kuchyně do dn28 vč.izolace (z důvodu kolize s vzt potrubím viz.výkres D.1.4c.06)</t>
  </si>
  <si>
    <t>47</t>
  </si>
  <si>
    <t>UT-2</t>
  </si>
  <si>
    <t>Dodávka a montáž rozvodů topné vody, potrubí do dn28, vč.izolace, tlakové zkoušky</t>
  </si>
  <si>
    <t>-1337454493</t>
  </si>
  <si>
    <t>Dodávka a montáž rozvodů topné vody, potrubí do dn28, vč.izolace, tlakové zkoušky (nová trasa po demontáži poz.č. UT-1)</t>
  </si>
  <si>
    <t>48</t>
  </si>
  <si>
    <t>UT-3</t>
  </si>
  <si>
    <t>Rozšíření stávajícího rozdělovače ÚT pro napojení výměníku vzt</t>
  </si>
  <si>
    <t>-902177194</t>
  </si>
  <si>
    <t>Rozšíření stávajícího rozdělovače ÚT pro napojení výměníku vzt, včetně dodávky a montáže potrubí 6m, napojení výměníku vzt, tlakové zkoušky, zprovoznění, izolace potrubí</t>
  </si>
  <si>
    <t>49</t>
  </si>
  <si>
    <t>PL-1</t>
  </si>
  <si>
    <t>Dodávka a montáž bezpečnostního uzávěru plynu BAP vč.revize</t>
  </si>
  <si>
    <t>1906665171</t>
  </si>
  <si>
    <t>50</t>
  </si>
  <si>
    <t>ST-1</t>
  </si>
  <si>
    <t>Jádrové vrtání</t>
  </si>
  <si>
    <t>-1400309411</t>
  </si>
  <si>
    <t>Jádrové vrtání, zdivo smíšené, do DN 200</t>
  </si>
  <si>
    <t>51</t>
  </si>
  <si>
    <t>ST-2</t>
  </si>
  <si>
    <t>-1984422941</t>
  </si>
  <si>
    <t>Jádrové vrtání, zdivo smíšené, do DN 500</t>
  </si>
  <si>
    <t>52</t>
  </si>
  <si>
    <t>ST-3</t>
  </si>
  <si>
    <t>Zapravení prostupů po jádrovém vrtání</t>
  </si>
  <si>
    <t>-742038424</t>
  </si>
  <si>
    <t>53</t>
  </si>
  <si>
    <t>ST-4</t>
  </si>
  <si>
    <t>Zazdívka otvorů</t>
  </si>
  <si>
    <t>547932995</t>
  </si>
  <si>
    <t>Zazdívka otvorů vč.zapravení - větrací otvory mezi m.č.1.02-1.34, větrací otvor m.č.1.06, otvor ve stropě po demontáži potrubí</t>
  </si>
  <si>
    <t>54</t>
  </si>
  <si>
    <t>ST-5</t>
  </si>
  <si>
    <t>Přesuny suti a vybouraných hmot</t>
  </si>
  <si>
    <t>615672162</t>
  </si>
  <si>
    <t>Přesun suti a vybouraných hmot vč.naložení a složení suti, vnitrostaveništní doprava suti, vodorovného přemístění, poplatku za skládku</t>
  </si>
  <si>
    <t>55</t>
  </si>
  <si>
    <t>ST-6</t>
  </si>
  <si>
    <t>Sádrokartonová konstrukce k digestoři zař.č.1.5</t>
  </si>
  <si>
    <t>-1264545741</t>
  </si>
  <si>
    <t>Sádrokartonová konstrukce k digestoři zař.č.1.5, obklad bočních stran nad digestoří sádrokartonem 8m2, včetně tmelení, přebroušení, výmalby</t>
  </si>
  <si>
    <t>56</t>
  </si>
  <si>
    <t>ST-7</t>
  </si>
  <si>
    <t>Sádrokartonová konstrukce k digestoři zař.č.1.6</t>
  </si>
  <si>
    <t>oub</t>
  </si>
  <si>
    <t>-1462826865</t>
  </si>
  <si>
    <t>Sádrokartonová konstrukce k digestoři zař.č.1.6, obklad bočních stran nad digestoří sádrokartonem 3m2, včetně tmelení, přebroušení, dodávky a montáže revizních dvířek 300x300, výmalby</t>
  </si>
  <si>
    <t>57</t>
  </si>
  <si>
    <t>ST-8</t>
  </si>
  <si>
    <t>Plastová výplň do stávajícího okna</t>
  </si>
  <si>
    <t>1238036283</t>
  </si>
  <si>
    <t>Plastová výplň do stávajícího okna po osazení žaluzie zař.č.1.4, dodávka vč.montáže</t>
  </si>
  <si>
    <t>58</t>
  </si>
  <si>
    <t>ST-9</t>
  </si>
  <si>
    <t xml:space="preserve">Zakrytí podlah, spotřebičů před zahájením prací </t>
  </si>
  <si>
    <t>-1993718690</t>
  </si>
  <si>
    <t>59</t>
  </si>
  <si>
    <t>ST-10</t>
  </si>
  <si>
    <t>Výmalba</t>
  </si>
  <si>
    <t>1924556707</t>
  </si>
  <si>
    <t>Kompletní výmalba m.č.1.01, 1.02, 1.03  stěn i stropu, částečná výmalba m.č.1.34, malba bílá s potravinářským atestem v případě m.č.1.01, 1.02, 1.03 dvojnásobná + 1x penetrace</t>
  </si>
  <si>
    <t>60</t>
  </si>
  <si>
    <t>ST-11</t>
  </si>
  <si>
    <t>Úklid</t>
  </si>
  <si>
    <t>1721763397</t>
  </si>
  <si>
    <t>61</t>
  </si>
  <si>
    <t>OST</t>
  </si>
  <si>
    <t>Pomocné práce nezahrnuté v rozpočtu</t>
  </si>
  <si>
    <t>-393158453</t>
  </si>
  <si>
    <t>Pomocné práce nezahrnuté v rozpočtu - stavební přípomoce, přisekání otvorů atd.</t>
  </si>
  <si>
    <t>62</t>
  </si>
  <si>
    <t>EL-1</t>
  </si>
  <si>
    <t>Jistič 16A/C/3</t>
  </si>
  <si>
    <t>-607024677</t>
  </si>
  <si>
    <t>Jistič 16A/C/3 dodávka vč.montáže</t>
  </si>
  <si>
    <t>63</t>
  </si>
  <si>
    <t>EL-2</t>
  </si>
  <si>
    <t>Jistič 20A/C/3</t>
  </si>
  <si>
    <t>836010409</t>
  </si>
  <si>
    <t>Jistič 20A/C/3 dodávka vč.montáže</t>
  </si>
  <si>
    <t>EL-3</t>
  </si>
  <si>
    <t>Jistič 6A/C/1</t>
  </si>
  <si>
    <t>2027085780</t>
  </si>
  <si>
    <t>Jistič 6A/C/1 dodávka vč.montáže</t>
  </si>
  <si>
    <t>65</t>
  </si>
  <si>
    <t>EL-4</t>
  </si>
  <si>
    <t>Relé 24 UDC/23DV/8A</t>
  </si>
  <si>
    <t>1161968333</t>
  </si>
  <si>
    <t>Relé 24 UDC/23DV/8A dodávka vč.montáže</t>
  </si>
  <si>
    <t>66</t>
  </si>
  <si>
    <t>EL-5</t>
  </si>
  <si>
    <t>Kabel CYKY 5x4</t>
  </si>
  <si>
    <t>-763600091</t>
  </si>
  <si>
    <t>Kabel CYKY 5x4 dodávka vč.montáže</t>
  </si>
  <si>
    <t>67</t>
  </si>
  <si>
    <t>EL-6</t>
  </si>
  <si>
    <t>Kabel CYKY 5x2,5</t>
  </si>
  <si>
    <t>1045159775</t>
  </si>
  <si>
    <t>Kabel CYKY 5x2,5 dodávka vč.montáže</t>
  </si>
  <si>
    <t>68</t>
  </si>
  <si>
    <t>EL-7</t>
  </si>
  <si>
    <t xml:space="preserve">Kabel CYKY 3x1,5 </t>
  </si>
  <si>
    <t>1997574261</t>
  </si>
  <si>
    <t>Kabel CYKY 3x1,5 dodávka vč.montáže</t>
  </si>
  <si>
    <t>69</t>
  </si>
  <si>
    <t>EL-8</t>
  </si>
  <si>
    <t xml:space="preserve">Kabel CY6 </t>
  </si>
  <si>
    <t>-137239073</t>
  </si>
  <si>
    <t>Kabel CY6 dodávka vč.montáže</t>
  </si>
  <si>
    <t>70</t>
  </si>
  <si>
    <t>EL-9</t>
  </si>
  <si>
    <t>Kabel JYSTY 2x2x0,8</t>
  </si>
  <si>
    <t>1544366877</t>
  </si>
  <si>
    <t>Kabel JYSTY 2x2x0,8 dodávka vč.montáže</t>
  </si>
  <si>
    <t>71</t>
  </si>
  <si>
    <t>EL-10</t>
  </si>
  <si>
    <t>Lišta pro rozvody elektro 40x40</t>
  </si>
  <si>
    <t>1486310199</t>
  </si>
  <si>
    <t>Lišta pro rozvody elektro 40x40 dodávka vč.montáže</t>
  </si>
  <si>
    <t>72</t>
  </si>
  <si>
    <t>EL-11</t>
  </si>
  <si>
    <t>Drobný elektro-instalační materiál</t>
  </si>
  <si>
    <t>-1899768411</t>
  </si>
  <si>
    <t>Drobný elektro-instalační materiál, dodávka vč.montáže</t>
  </si>
  <si>
    <t>73</t>
  </si>
  <si>
    <t>EL-12</t>
  </si>
  <si>
    <t xml:space="preserve">Propojení kabeláží, zprovoznění </t>
  </si>
  <si>
    <t>-122525537</t>
  </si>
  <si>
    <t>74</t>
  </si>
  <si>
    <t>EL-13</t>
  </si>
  <si>
    <t>Demontáž stávajícího osvětlení včetně přemístění</t>
  </si>
  <si>
    <t>-1726286730</t>
  </si>
  <si>
    <t>Demontáž stávajícího osvětlení včetně přemístění, zpětného zapojení</t>
  </si>
  <si>
    <t>75</t>
  </si>
  <si>
    <t>EL-14</t>
  </si>
  <si>
    <t>Revize elektro</t>
  </si>
  <si>
    <t>-761357259</t>
  </si>
  <si>
    <t>76</t>
  </si>
  <si>
    <t>OST-2</t>
  </si>
  <si>
    <t>Dokumentace skutečného provedení stavby, doklady k předání, štítky</t>
  </si>
  <si>
    <t>-1434056061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</si>
</sst>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8" xfId="0" applyFont="1" applyFill="1" applyBorder="1" applyAlignment="1" applyProtection="1">
      <alignment horizontal="left"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5" fillId="0" borderId="12" xfId="0" applyNumberFormat="1" applyFont="1" applyBorder="1" applyAlignment="1" applyProtection="1">
      <alignment/>
      <protection/>
    </xf>
    <xf numFmtId="166" fontId="25" fillId="0" borderId="13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 wrapText="1"/>
      <protection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spans="2:71" ht="36.95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spans="2:71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spans="2:71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spans="2:71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spans="2:71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6</v>
      </c>
    </row>
    <row r="11" spans="2:71" ht="18.45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6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spans="2:71" ht="12" customHeight="1">
      <c r="B13" s="16"/>
      <c r="C13" s="17"/>
      <c r="D13" s="27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29</v>
      </c>
      <c r="AO13" s="17"/>
      <c r="AP13" s="17"/>
      <c r="AQ13" s="17"/>
      <c r="AR13" s="15"/>
      <c r="BE13" s="26"/>
      <c r="BS13" s="12" t="s">
        <v>6</v>
      </c>
    </row>
    <row r="14" spans="2:71" ht="12">
      <c r="B14" s="16"/>
      <c r="C14" s="17"/>
      <c r="D14" s="17"/>
      <c r="E14" s="29" t="s">
        <v>29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27</v>
      </c>
      <c r="AL14" s="17"/>
      <c r="AM14" s="17"/>
      <c r="AN14" s="29" t="s">
        <v>29</v>
      </c>
      <c r="AO14" s="17"/>
      <c r="AP14" s="17"/>
      <c r="AQ14" s="17"/>
      <c r="AR14" s="15"/>
      <c r="BE14" s="26"/>
      <c r="BS14" s="12" t="s">
        <v>6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spans="2:71" ht="12" customHeight="1">
      <c r="B16" s="16"/>
      <c r="C16" s="17"/>
      <c r="D16" s="27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spans="2:71" ht="18.45" customHeight="1">
      <c r="B17" s="16"/>
      <c r="C17" s="17"/>
      <c r="D17" s="17"/>
      <c r="E17" s="22" t="s">
        <v>31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32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spans="2:71" ht="12" customHeight="1">
      <c r="B19" s="16"/>
      <c r="C19" s="17"/>
      <c r="D19" s="27" t="s">
        <v>33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spans="2:71" ht="18.45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32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spans="2:57" ht="12" customHeight="1">
      <c r="B22" s="16"/>
      <c r="C22" s="17"/>
      <c r="D22" s="27" t="s">
        <v>34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spans="2:57" ht="16.5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spans="2:57" ht="6.95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pans="2:57" s="1" customFormat="1" ht="25.9" customHeight="1"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8"/>
      <c r="BE28" s="26"/>
    </row>
    <row r="29" spans="2:57" s="2" customFormat="1" ht="14.4" customHeight="1">
      <c r="B29" s="40"/>
      <c r="C29" s="41"/>
      <c r="D29" s="27" t="s">
        <v>39</v>
      </c>
      <c r="E29" s="41"/>
      <c r="F29" s="27" t="s">
        <v>40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ROUND(AV54,2)</f>
        <v>0</v>
      </c>
      <c r="AL29" s="41"/>
      <c r="AM29" s="41"/>
      <c r="AN29" s="41"/>
      <c r="AO29" s="41"/>
      <c r="AP29" s="41"/>
      <c r="AQ29" s="41"/>
      <c r="AR29" s="44"/>
      <c r="BE29" s="26"/>
    </row>
    <row r="30" spans="2:57" s="2" customFormat="1" ht="14.4" customHeight="1">
      <c r="B30" s="40"/>
      <c r="C30" s="41"/>
      <c r="D30" s="41"/>
      <c r="E30" s="41"/>
      <c r="F30" s="27" t="s">
        <v>41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ROUND(AW54,2)</f>
        <v>0</v>
      </c>
      <c r="AL30" s="41"/>
      <c r="AM30" s="41"/>
      <c r="AN30" s="41"/>
      <c r="AO30" s="41"/>
      <c r="AP30" s="41"/>
      <c r="AQ30" s="41"/>
      <c r="AR30" s="44"/>
      <c r="BE30" s="26"/>
    </row>
    <row r="31" spans="2:57" s="2" customFormat="1" ht="14.4" customHeight="1" hidden="1">
      <c r="B31" s="40"/>
      <c r="C31" s="41"/>
      <c r="D31" s="41"/>
      <c r="E31" s="41"/>
      <c r="F31" s="27" t="s">
        <v>42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spans="2:57" s="2" customFormat="1" ht="14.4" customHeight="1" hidden="1">
      <c r="B32" s="40"/>
      <c r="C32" s="41"/>
      <c r="D32" s="41"/>
      <c r="E32" s="41"/>
      <c r="F32" s="27" t="s">
        <v>43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spans="2:57" s="2" customFormat="1" ht="14.4" customHeight="1" hidden="1">
      <c r="B33" s="40"/>
      <c r="C33" s="41"/>
      <c r="D33" s="41"/>
      <c r="E33" s="41"/>
      <c r="F33" s="27" t="s">
        <v>44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pans="2:44" s="1" customFormat="1" ht="25.9" customHeight="1">
      <c r="B35" s="33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49" t="s">
        <v>47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pans="2:44" s="1" customFormat="1" ht="6.9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pans="2:44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pans="2:44" s="1" customFormat="1" ht="24.95" customHeight="1">
      <c r="B42" s="33"/>
      <c r="C42" s="18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pans="2: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SO-01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pans="2:44" s="3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MŠ TŘEBÍČ ul.Dukovanská 973 - VZT kuchyně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pans="2:44" s="1" customFormat="1" ht="12" customHeight="1">
      <c r="B47" s="33"/>
      <c r="C47" s="27" t="s">
        <v>20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22</v>
      </c>
      <c r="AJ47" s="34"/>
      <c r="AK47" s="34"/>
      <c r="AL47" s="34"/>
      <c r="AM47" s="62" t="str">
        <f>IF(AN8="","",AN8)</f>
        <v>12. 9. 2019</v>
      </c>
      <c r="AN47" s="62"/>
      <c r="AO47" s="34"/>
      <c r="AP47" s="34"/>
      <c r="AQ47" s="34"/>
      <c r="AR47" s="38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pans="2:56" s="1" customFormat="1" ht="13.65" customHeight="1"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Město Třebíč, Karlovo nám.104/55 Třebíč 674 01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63" t="str">
        <f>IF(E17="","",E17)</f>
        <v>Petra Vítková Pravdová</v>
      </c>
      <c r="AN49" s="34"/>
      <c r="AO49" s="34"/>
      <c r="AP49" s="34"/>
      <c r="AQ49" s="34"/>
      <c r="AR49" s="38"/>
      <c r="AS49" s="64" t="s">
        <v>49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pans="2:56" s="1" customFormat="1" ht="13.65" customHeight="1"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33</v>
      </c>
      <c r="AJ50" s="34"/>
      <c r="AK50" s="34"/>
      <c r="AL50" s="34"/>
      <c r="AM50" s="63" t="str">
        <f>IF(E20="","",E20)</f>
        <v xml:space="preserve"> 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pans="2:56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pans="2:56" s="1" customFormat="1" ht="29.25" customHeight="1">
      <c r="B52" s="33"/>
      <c r="C52" s="76" t="s">
        <v>50</v>
      </c>
      <c r="D52" s="77"/>
      <c r="E52" s="77"/>
      <c r="F52" s="77"/>
      <c r="G52" s="77"/>
      <c r="H52" s="78"/>
      <c r="I52" s="79" t="s">
        <v>51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52</v>
      </c>
      <c r="AH52" s="77"/>
      <c r="AI52" s="77"/>
      <c r="AJ52" s="77"/>
      <c r="AK52" s="77"/>
      <c r="AL52" s="77"/>
      <c r="AM52" s="77"/>
      <c r="AN52" s="79" t="s">
        <v>53</v>
      </c>
      <c r="AO52" s="77"/>
      <c r="AP52" s="81"/>
      <c r="AQ52" s="82" t="s">
        <v>54</v>
      </c>
      <c r="AR52" s="38"/>
      <c r="AS52" s="83" t="s">
        <v>55</v>
      </c>
      <c r="AT52" s="84" t="s">
        <v>56</v>
      </c>
      <c r="AU52" s="84" t="s">
        <v>57</v>
      </c>
      <c r="AV52" s="84" t="s">
        <v>58</v>
      </c>
      <c r="AW52" s="84" t="s">
        <v>59</v>
      </c>
      <c r="AX52" s="84" t="s">
        <v>60</v>
      </c>
      <c r="AY52" s="84" t="s">
        <v>61</v>
      </c>
      <c r="AZ52" s="84" t="s">
        <v>62</v>
      </c>
      <c r="BA52" s="84" t="s">
        <v>63</v>
      </c>
      <c r="BB52" s="84" t="s">
        <v>64</v>
      </c>
      <c r="BC52" s="84" t="s">
        <v>65</v>
      </c>
      <c r="BD52" s="85" t="s">
        <v>66</v>
      </c>
    </row>
    <row r="53" spans="2:56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pans="2:90" s="4" customFormat="1" ht="32.4" customHeight="1">
      <c r="B54" s="89"/>
      <c r="C54" s="90" t="s">
        <v>67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ROUND(AG55,2)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ROUND(AS55,2)</f>
        <v>0</v>
      </c>
      <c r="AT54" s="97">
        <f>ROUND(SUM(AV54:AW54),2)</f>
        <v>0</v>
      </c>
      <c r="AU54" s="98">
        <f>ROUND(AU55,5)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ROUND(AZ55,2)</f>
        <v>0</v>
      </c>
      <c r="BA54" s="97">
        <f>ROUND(BA55,2)</f>
        <v>0</v>
      </c>
      <c r="BB54" s="97">
        <f>ROUND(BB55,2)</f>
        <v>0</v>
      </c>
      <c r="BC54" s="97">
        <f>ROUND(BC55,2)</f>
        <v>0</v>
      </c>
      <c r="BD54" s="99">
        <f>ROUND(BD55,2)</f>
        <v>0</v>
      </c>
      <c r="BS54" s="100" t="s">
        <v>68</v>
      </c>
      <c r="BT54" s="100" t="s">
        <v>69</v>
      </c>
      <c r="BV54" s="100" t="s">
        <v>70</v>
      </c>
      <c r="BW54" s="100" t="s">
        <v>5</v>
      </c>
      <c r="BX54" s="100" t="s">
        <v>71</v>
      </c>
      <c r="CL54" s="100" t="s">
        <v>1</v>
      </c>
    </row>
    <row r="55" spans="1:90" s="5" customFormat="1" ht="27" customHeight="1">
      <c r="A55" s="101" t="s">
        <v>72</v>
      </c>
      <c r="B55" s="102"/>
      <c r="C55" s="103"/>
      <c r="D55" s="104" t="s">
        <v>14</v>
      </c>
      <c r="E55" s="104"/>
      <c r="F55" s="104"/>
      <c r="G55" s="104"/>
      <c r="H55" s="104"/>
      <c r="I55" s="105"/>
      <c r="J55" s="104" t="s">
        <v>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6">
        <f>'SO-01 - MŠ TŘEBÍČ ul.Duko...'!J28</f>
        <v>0</v>
      </c>
      <c r="AH55" s="105"/>
      <c r="AI55" s="105"/>
      <c r="AJ55" s="105"/>
      <c r="AK55" s="105"/>
      <c r="AL55" s="105"/>
      <c r="AM55" s="105"/>
      <c r="AN55" s="106">
        <f>SUM(AG55,AT55)</f>
        <v>0</v>
      </c>
      <c r="AO55" s="105"/>
      <c r="AP55" s="105"/>
      <c r="AQ55" s="107" t="s">
        <v>73</v>
      </c>
      <c r="AR55" s="108"/>
      <c r="AS55" s="109">
        <v>0</v>
      </c>
      <c r="AT55" s="110">
        <f>ROUND(SUM(AV55:AW55),2)</f>
        <v>0</v>
      </c>
      <c r="AU55" s="111">
        <f>'SO-01 - MŠ TŘEBÍČ ul.Duko...'!P75</f>
        <v>0</v>
      </c>
      <c r="AV55" s="110">
        <f>'SO-01 - MŠ TŘEBÍČ ul.Duko...'!J31</f>
        <v>0</v>
      </c>
      <c r="AW55" s="110">
        <f>'SO-01 - MŠ TŘEBÍČ ul.Duko...'!J32</f>
        <v>0</v>
      </c>
      <c r="AX55" s="110">
        <f>'SO-01 - MŠ TŘEBÍČ ul.Duko...'!J33</f>
        <v>0</v>
      </c>
      <c r="AY55" s="110">
        <f>'SO-01 - MŠ TŘEBÍČ ul.Duko...'!J34</f>
        <v>0</v>
      </c>
      <c r="AZ55" s="110">
        <f>'SO-01 - MŠ TŘEBÍČ ul.Duko...'!F31</f>
        <v>0</v>
      </c>
      <c r="BA55" s="110">
        <f>'SO-01 - MŠ TŘEBÍČ ul.Duko...'!F32</f>
        <v>0</v>
      </c>
      <c r="BB55" s="110">
        <f>'SO-01 - MŠ TŘEBÍČ ul.Duko...'!F33</f>
        <v>0</v>
      </c>
      <c r="BC55" s="110">
        <f>'SO-01 - MŠ TŘEBÍČ ul.Duko...'!F34</f>
        <v>0</v>
      </c>
      <c r="BD55" s="112">
        <f>'SO-01 - MŠ TŘEBÍČ ul.Duko...'!F35</f>
        <v>0</v>
      </c>
      <c r="BT55" s="113" t="s">
        <v>74</v>
      </c>
      <c r="BU55" s="113" t="s">
        <v>75</v>
      </c>
      <c r="BV55" s="113" t="s">
        <v>70</v>
      </c>
      <c r="BW55" s="113" t="s">
        <v>5</v>
      </c>
      <c r="BX55" s="113" t="s">
        <v>71</v>
      </c>
      <c r="CL55" s="113" t="s">
        <v>1</v>
      </c>
    </row>
    <row r="56" spans="2:44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8"/>
    </row>
    <row r="57" spans="2:44" s="1" customFormat="1" ht="6.95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38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SO-01 - MŠ TŘEBÍČ ul.Duk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5</v>
      </c>
    </row>
    <row r="3" spans="2:46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5"/>
      <c r="AT3" s="12" t="s">
        <v>76</v>
      </c>
    </row>
    <row r="4" spans="2:46" ht="24.95" customHeight="1">
      <c r="B4" s="15"/>
      <c r="D4" s="118" t="s">
        <v>77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s="1" customFormat="1" ht="12" customHeight="1">
      <c r="B6" s="38"/>
      <c r="D6" s="119" t="s">
        <v>16</v>
      </c>
      <c r="I6" s="120"/>
      <c r="L6" s="38"/>
    </row>
    <row r="7" spans="2:12" s="1" customFormat="1" ht="36.95" customHeight="1">
      <c r="B7" s="38"/>
      <c r="E7" s="121" t="s">
        <v>17</v>
      </c>
      <c r="F7" s="1"/>
      <c r="G7" s="1"/>
      <c r="H7" s="1"/>
      <c r="I7" s="120"/>
      <c r="L7" s="38"/>
    </row>
    <row r="8" spans="2:12" s="1" customFormat="1" ht="12">
      <c r="B8" s="38"/>
      <c r="I8" s="120"/>
      <c r="L8" s="38"/>
    </row>
    <row r="9" spans="2:12" s="1" customFormat="1" ht="12" customHeight="1">
      <c r="B9" s="38"/>
      <c r="D9" s="119" t="s">
        <v>18</v>
      </c>
      <c r="F9" s="12" t="s">
        <v>1</v>
      </c>
      <c r="I9" s="122" t="s">
        <v>19</v>
      </c>
      <c r="J9" s="12" t="s">
        <v>1</v>
      </c>
      <c r="L9" s="38"/>
    </row>
    <row r="10" spans="2:12" s="1" customFormat="1" ht="12" customHeight="1">
      <c r="B10" s="38"/>
      <c r="D10" s="119" t="s">
        <v>20</v>
      </c>
      <c r="F10" s="12" t="s">
        <v>21</v>
      </c>
      <c r="I10" s="122" t="s">
        <v>22</v>
      </c>
      <c r="J10" s="123" t="str">
        <f>'Rekapitulace stavby'!AN8</f>
        <v>12. 9. 2019</v>
      </c>
      <c r="L10" s="38"/>
    </row>
    <row r="11" spans="2:12" s="1" customFormat="1" ht="10.8" customHeight="1">
      <c r="B11" s="38"/>
      <c r="I11" s="120"/>
      <c r="L11" s="38"/>
    </row>
    <row r="12" spans="2:12" s="1" customFormat="1" ht="12" customHeight="1">
      <c r="B12" s="38"/>
      <c r="D12" s="119" t="s">
        <v>24</v>
      </c>
      <c r="I12" s="122" t="s">
        <v>25</v>
      </c>
      <c r="J12" s="12" t="s">
        <v>1</v>
      </c>
      <c r="L12" s="38"/>
    </row>
    <row r="13" spans="2:12" s="1" customFormat="1" ht="18" customHeight="1">
      <c r="B13" s="38"/>
      <c r="E13" s="12" t="s">
        <v>26</v>
      </c>
      <c r="I13" s="122" t="s">
        <v>27</v>
      </c>
      <c r="J13" s="12" t="s">
        <v>1</v>
      </c>
      <c r="L13" s="38"/>
    </row>
    <row r="14" spans="2:12" s="1" customFormat="1" ht="6.95" customHeight="1">
      <c r="B14" s="38"/>
      <c r="I14" s="120"/>
      <c r="L14" s="38"/>
    </row>
    <row r="15" spans="2:12" s="1" customFormat="1" ht="12" customHeight="1">
      <c r="B15" s="38"/>
      <c r="D15" s="119" t="s">
        <v>28</v>
      </c>
      <c r="I15" s="122" t="s">
        <v>25</v>
      </c>
      <c r="J15" s="28" t="str">
        <f>'Rekapitulace stavby'!AN13</f>
        <v>Vyplň údaj</v>
      </c>
      <c r="L15" s="38"/>
    </row>
    <row r="16" spans="2:12" s="1" customFormat="1" ht="18" customHeight="1">
      <c r="B16" s="38"/>
      <c r="E16" s="28" t="str">
        <f>'Rekapitulace stavby'!E14</f>
        <v>Vyplň údaj</v>
      </c>
      <c r="F16" s="12"/>
      <c r="G16" s="12"/>
      <c r="H16" s="12"/>
      <c r="I16" s="122" t="s">
        <v>27</v>
      </c>
      <c r="J16" s="28" t="str">
        <f>'Rekapitulace stavby'!AN14</f>
        <v>Vyplň údaj</v>
      </c>
      <c r="L16" s="38"/>
    </row>
    <row r="17" spans="2:12" s="1" customFormat="1" ht="6.95" customHeight="1">
      <c r="B17" s="38"/>
      <c r="I17" s="120"/>
      <c r="L17" s="38"/>
    </row>
    <row r="18" spans="2:12" s="1" customFormat="1" ht="12" customHeight="1">
      <c r="B18" s="38"/>
      <c r="D18" s="119" t="s">
        <v>30</v>
      </c>
      <c r="I18" s="122" t="s">
        <v>25</v>
      </c>
      <c r="J18" s="12" t="s">
        <v>1</v>
      </c>
      <c r="L18" s="38"/>
    </row>
    <row r="19" spans="2:12" s="1" customFormat="1" ht="18" customHeight="1">
      <c r="B19" s="38"/>
      <c r="E19" s="12" t="s">
        <v>31</v>
      </c>
      <c r="I19" s="122" t="s">
        <v>27</v>
      </c>
      <c r="J19" s="12" t="s">
        <v>1</v>
      </c>
      <c r="L19" s="38"/>
    </row>
    <row r="20" spans="2:12" s="1" customFormat="1" ht="6.95" customHeight="1">
      <c r="B20" s="38"/>
      <c r="I20" s="120"/>
      <c r="L20" s="38"/>
    </row>
    <row r="21" spans="2:12" s="1" customFormat="1" ht="12" customHeight="1">
      <c r="B21" s="38"/>
      <c r="D21" s="119" t="s">
        <v>33</v>
      </c>
      <c r="I21" s="122" t="s">
        <v>25</v>
      </c>
      <c r="J21" s="12" t="str">
        <f>IF('Rekapitulace stavby'!AN19="","",'Rekapitulace stavby'!AN19)</f>
        <v/>
      </c>
      <c r="L21" s="38"/>
    </row>
    <row r="22" spans="2:12" s="1" customFormat="1" ht="18" customHeight="1">
      <c r="B22" s="38"/>
      <c r="E22" s="12" t="str">
        <f>IF('Rekapitulace stavby'!E20="","",'Rekapitulace stavby'!E20)</f>
        <v xml:space="preserve"> </v>
      </c>
      <c r="I22" s="122" t="s">
        <v>27</v>
      </c>
      <c r="J22" s="12" t="str">
        <f>IF('Rekapitulace stavby'!AN20="","",'Rekapitulace stavby'!AN20)</f>
        <v/>
      </c>
      <c r="L22" s="38"/>
    </row>
    <row r="23" spans="2:12" s="1" customFormat="1" ht="6.95" customHeight="1">
      <c r="B23" s="38"/>
      <c r="I23" s="120"/>
      <c r="L23" s="38"/>
    </row>
    <row r="24" spans="2:12" s="1" customFormat="1" ht="12" customHeight="1">
      <c r="B24" s="38"/>
      <c r="D24" s="119" t="s">
        <v>34</v>
      </c>
      <c r="I24" s="120"/>
      <c r="L24" s="38"/>
    </row>
    <row r="25" spans="2:12" s="6" customFormat="1" ht="16.5" customHeight="1">
      <c r="B25" s="124"/>
      <c r="E25" s="125" t="s">
        <v>1</v>
      </c>
      <c r="F25" s="125"/>
      <c r="G25" s="125"/>
      <c r="H25" s="125"/>
      <c r="I25" s="126"/>
      <c r="L25" s="124"/>
    </row>
    <row r="26" spans="2:12" s="1" customFormat="1" ht="6.95" customHeight="1">
      <c r="B26" s="38"/>
      <c r="I26" s="120"/>
      <c r="L26" s="38"/>
    </row>
    <row r="27" spans="2:12" s="1" customFormat="1" ht="6.95" customHeight="1">
      <c r="B27" s="38"/>
      <c r="D27" s="66"/>
      <c r="E27" s="66"/>
      <c r="F27" s="66"/>
      <c r="G27" s="66"/>
      <c r="H27" s="66"/>
      <c r="I27" s="127"/>
      <c r="J27" s="66"/>
      <c r="K27" s="66"/>
      <c r="L27" s="38"/>
    </row>
    <row r="28" spans="2:12" s="1" customFormat="1" ht="25.4" customHeight="1">
      <c r="B28" s="38"/>
      <c r="D28" s="128" t="s">
        <v>35</v>
      </c>
      <c r="I28" s="120"/>
      <c r="J28" s="129">
        <f>ROUND(J75,2)</f>
        <v>0</v>
      </c>
      <c r="L28" s="38"/>
    </row>
    <row r="29" spans="2:12" s="1" customFormat="1" ht="6.95" customHeight="1">
      <c r="B29" s="38"/>
      <c r="D29" s="66"/>
      <c r="E29" s="66"/>
      <c r="F29" s="66"/>
      <c r="G29" s="66"/>
      <c r="H29" s="66"/>
      <c r="I29" s="127"/>
      <c r="J29" s="66"/>
      <c r="K29" s="66"/>
      <c r="L29" s="38"/>
    </row>
    <row r="30" spans="2:12" s="1" customFormat="1" ht="14.4" customHeight="1">
      <c r="B30" s="38"/>
      <c r="F30" s="130" t="s">
        <v>37</v>
      </c>
      <c r="I30" s="131" t="s">
        <v>36</v>
      </c>
      <c r="J30" s="130" t="s">
        <v>38</v>
      </c>
      <c r="L30" s="38"/>
    </row>
    <row r="31" spans="2:12" s="1" customFormat="1" ht="14.4" customHeight="1">
      <c r="B31" s="38"/>
      <c r="D31" s="119" t="s">
        <v>39</v>
      </c>
      <c r="E31" s="119" t="s">
        <v>40</v>
      </c>
      <c r="F31" s="132">
        <f>ROUND((SUM(BE75:BE233)),2)</f>
        <v>0</v>
      </c>
      <c r="I31" s="133">
        <v>0.21</v>
      </c>
      <c r="J31" s="132">
        <f>ROUND(((SUM(BE75:BE233))*I31),2)</f>
        <v>0</v>
      </c>
      <c r="L31" s="38"/>
    </row>
    <row r="32" spans="2:12" s="1" customFormat="1" ht="14.4" customHeight="1">
      <c r="B32" s="38"/>
      <c r="E32" s="119" t="s">
        <v>41</v>
      </c>
      <c r="F32" s="132">
        <f>ROUND((SUM(BF75:BF233)),2)</f>
        <v>0</v>
      </c>
      <c r="I32" s="133">
        <v>0.15</v>
      </c>
      <c r="J32" s="132">
        <f>ROUND(((SUM(BF75:BF233))*I32),2)</f>
        <v>0</v>
      </c>
      <c r="L32" s="38"/>
    </row>
    <row r="33" spans="2:12" s="1" customFormat="1" ht="14.4" customHeight="1" hidden="1">
      <c r="B33" s="38"/>
      <c r="E33" s="119" t="s">
        <v>42</v>
      </c>
      <c r="F33" s="132">
        <f>ROUND((SUM(BG75:BG233)),2)</f>
        <v>0</v>
      </c>
      <c r="I33" s="133">
        <v>0.21</v>
      </c>
      <c r="J33" s="132">
        <f>0</f>
        <v>0</v>
      </c>
      <c r="L33" s="38"/>
    </row>
    <row r="34" spans="2:12" s="1" customFormat="1" ht="14.4" customHeight="1" hidden="1">
      <c r="B34" s="38"/>
      <c r="E34" s="119" t="s">
        <v>43</v>
      </c>
      <c r="F34" s="132">
        <f>ROUND((SUM(BH75:BH233)),2)</f>
        <v>0</v>
      </c>
      <c r="I34" s="133">
        <v>0.15</v>
      </c>
      <c r="J34" s="132">
        <f>0</f>
        <v>0</v>
      </c>
      <c r="L34" s="38"/>
    </row>
    <row r="35" spans="2:12" s="1" customFormat="1" ht="14.4" customHeight="1" hidden="1">
      <c r="B35" s="38"/>
      <c r="E35" s="119" t="s">
        <v>44</v>
      </c>
      <c r="F35" s="132">
        <f>ROUND((SUM(BI75:BI233)),2)</f>
        <v>0</v>
      </c>
      <c r="I35" s="133">
        <v>0</v>
      </c>
      <c r="J35" s="132">
        <f>0</f>
        <v>0</v>
      </c>
      <c r="L35" s="38"/>
    </row>
    <row r="36" spans="2:12" s="1" customFormat="1" ht="6.95" customHeight="1">
      <c r="B36" s="38"/>
      <c r="I36" s="120"/>
      <c r="L36" s="38"/>
    </row>
    <row r="37" spans="2:12" s="1" customFormat="1" ht="25.4" customHeight="1">
      <c r="B37" s="38"/>
      <c r="C37" s="134"/>
      <c r="D37" s="135" t="s">
        <v>45</v>
      </c>
      <c r="E37" s="136"/>
      <c r="F37" s="136"/>
      <c r="G37" s="137" t="s">
        <v>46</v>
      </c>
      <c r="H37" s="138" t="s">
        <v>47</v>
      </c>
      <c r="I37" s="139"/>
      <c r="J37" s="140">
        <f>SUM(J28:J35)</f>
        <v>0</v>
      </c>
      <c r="K37" s="141"/>
      <c r="L37" s="38"/>
    </row>
    <row r="38" spans="2:12" s="1" customFormat="1" ht="14.4" customHeight="1">
      <c r="B38" s="142"/>
      <c r="C38" s="143"/>
      <c r="D38" s="143"/>
      <c r="E38" s="143"/>
      <c r="F38" s="143"/>
      <c r="G38" s="143"/>
      <c r="H38" s="143"/>
      <c r="I38" s="144"/>
      <c r="J38" s="143"/>
      <c r="K38" s="143"/>
      <c r="L38" s="38"/>
    </row>
    <row r="42" spans="2:12" s="1" customFormat="1" ht="6.95" customHeight="1">
      <c r="B42" s="145"/>
      <c r="C42" s="146"/>
      <c r="D42" s="146"/>
      <c r="E42" s="146"/>
      <c r="F42" s="146"/>
      <c r="G42" s="146"/>
      <c r="H42" s="146"/>
      <c r="I42" s="147"/>
      <c r="J42" s="146"/>
      <c r="K42" s="146"/>
      <c r="L42" s="38"/>
    </row>
    <row r="43" spans="2:12" s="1" customFormat="1" ht="24.95" customHeight="1">
      <c r="B43" s="33"/>
      <c r="C43" s="18" t="s">
        <v>78</v>
      </c>
      <c r="D43" s="34"/>
      <c r="E43" s="34"/>
      <c r="F43" s="34"/>
      <c r="G43" s="34"/>
      <c r="H43" s="34"/>
      <c r="I43" s="120"/>
      <c r="J43" s="34"/>
      <c r="K43" s="34"/>
      <c r="L43" s="38"/>
    </row>
    <row r="44" spans="2:12" s="1" customFormat="1" ht="6.95" customHeight="1">
      <c r="B44" s="33"/>
      <c r="C44" s="34"/>
      <c r="D44" s="34"/>
      <c r="E44" s="34"/>
      <c r="F44" s="34"/>
      <c r="G44" s="34"/>
      <c r="H44" s="34"/>
      <c r="I44" s="120"/>
      <c r="J44" s="34"/>
      <c r="K44" s="34"/>
      <c r="L44" s="38"/>
    </row>
    <row r="45" spans="2:12" s="1" customFormat="1" ht="12" customHeight="1">
      <c r="B45" s="33"/>
      <c r="C45" s="27" t="s">
        <v>16</v>
      </c>
      <c r="D45" s="34"/>
      <c r="E45" s="34"/>
      <c r="F45" s="34"/>
      <c r="G45" s="34"/>
      <c r="H45" s="34"/>
      <c r="I45" s="120"/>
      <c r="J45" s="34"/>
      <c r="K45" s="34"/>
      <c r="L45" s="38"/>
    </row>
    <row r="46" spans="2:12" s="1" customFormat="1" ht="16.5" customHeight="1">
      <c r="B46" s="33"/>
      <c r="C46" s="34"/>
      <c r="D46" s="34"/>
      <c r="E46" s="59" t="str">
        <f>E7</f>
        <v>MŠ TŘEBÍČ ul.Dukovanská 973 - VZT kuchyně</v>
      </c>
      <c r="F46" s="34"/>
      <c r="G46" s="34"/>
      <c r="H46" s="34"/>
      <c r="I46" s="120"/>
      <c r="J46" s="34"/>
      <c r="K46" s="34"/>
      <c r="L46" s="38"/>
    </row>
    <row r="47" spans="2:12" s="1" customFormat="1" ht="6.95" customHeight="1">
      <c r="B47" s="33"/>
      <c r="C47" s="34"/>
      <c r="D47" s="34"/>
      <c r="E47" s="34"/>
      <c r="F47" s="34"/>
      <c r="G47" s="34"/>
      <c r="H47" s="34"/>
      <c r="I47" s="120"/>
      <c r="J47" s="34"/>
      <c r="K47" s="34"/>
      <c r="L47" s="38"/>
    </row>
    <row r="48" spans="2:12" s="1" customFormat="1" ht="12" customHeight="1">
      <c r="B48" s="33"/>
      <c r="C48" s="27" t="s">
        <v>20</v>
      </c>
      <c r="D48" s="34"/>
      <c r="E48" s="34"/>
      <c r="F48" s="22" t="str">
        <f>F10</f>
        <v xml:space="preserve"> </v>
      </c>
      <c r="G48" s="34"/>
      <c r="H48" s="34"/>
      <c r="I48" s="122" t="s">
        <v>22</v>
      </c>
      <c r="J48" s="62" t="str">
        <f>IF(J10="","",J10)</f>
        <v>12. 9. 2019</v>
      </c>
      <c r="K48" s="34"/>
      <c r="L48" s="38"/>
    </row>
    <row r="49" spans="2:12" s="1" customFormat="1" ht="6.95" customHeight="1">
      <c r="B49" s="33"/>
      <c r="C49" s="34"/>
      <c r="D49" s="34"/>
      <c r="E49" s="34"/>
      <c r="F49" s="34"/>
      <c r="G49" s="34"/>
      <c r="H49" s="34"/>
      <c r="I49" s="120"/>
      <c r="J49" s="34"/>
      <c r="K49" s="34"/>
      <c r="L49" s="38"/>
    </row>
    <row r="50" spans="2:12" s="1" customFormat="1" ht="13.65" customHeight="1">
      <c r="B50" s="33"/>
      <c r="C50" s="27" t="s">
        <v>24</v>
      </c>
      <c r="D50" s="34"/>
      <c r="E50" s="34"/>
      <c r="F50" s="22" t="str">
        <f>E13</f>
        <v>Město Třebíč, Karlovo nám.104/55 Třebíč 674 01</v>
      </c>
      <c r="G50" s="34"/>
      <c r="H50" s="34"/>
      <c r="I50" s="122" t="s">
        <v>30</v>
      </c>
      <c r="J50" s="31" t="str">
        <f>E19</f>
        <v>Petra Vítková Pravdová</v>
      </c>
      <c r="K50" s="34"/>
      <c r="L50" s="38"/>
    </row>
    <row r="51" spans="2:12" s="1" customFormat="1" ht="13.65" customHeight="1">
      <c r="B51" s="33"/>
      <c r="C51" s="27" t="s">
        <v>28</v>
      </c>
      <c r="D51" s="34"/>
      <c r="E51" s="34"/>
      <c r="F51" s="22" t="str">
        <f>IF(E16="","",E16)</f>
        <v>Vyplň údaj</v>
      </c>
      <c r="G51" s="34"/>
      <c r="H51" s="34"/>
      <c r="I51" s="122" t="s">
        <v>33</v>
      </c>
      <c r="J51" s="31" t="str">
        <f>E22</f>
        <v xml:space="preserve"> </v>
      </c>
      <c r="K51" s="34"/>
      <c r="L51" s="38"/>
    </row>
    <row r="52" spans="2:12" s="1" customFormat="1" ht="10.3" customHeight="1">
      <c r="B52" s="33"/>
      <c r="C52" s="34"/>
      <c r="D52" s="34"/>
      <c r="E52" s="34"/>
      <c r="F52" s="34"/>
      <c r="G52" s="34"/>
      <c r="H52" s="34"/>
      <c r="I52" s="120"/>
      <c r="J52" s="34"/>
      <c r="K52" s="34"/>
      <c r="L52" s="38"/>
    </row>
    <row r="53" spans="2:12" s="1" customFormat="1" ht="29.25" customHeight="1">
      <c r="B53" s="33"/>
      <c r="C53" s="148" t="s">
        <v>79</v>
      </c>
      <c r="D53" s="149"/>
      <c r="E53" s="149"/>
      <c r="F53" s="149"/>
      <c r="G53" s="149"/>
      <c r="H53" s="149"/>
      <c r="I53" s="150"/>
      <c r="J53" s="151" t="s">
        <v>80</v>
      </c>
      <c r="K53" s="149"/>
      <c r="L53" s="38"/>
    </row>
    <row r="54" spans="2:12" s="1" customFormat="1" ht="10.3" customHeight="1">
      <c r="B54" s="33"/>
      <c r="C54" s="34"/>
      <c r="D54" s="34"/>
      <c r="E54" s="34"/>
      <c r="F54" s="34"/>
      <c r="G54" s="34"/>
      <c r="H54" s="34"/>
      <c r="I54" s="120"/>
      <c r="J54" s="34"/>
      <c r="K54" s="34"/>
      <c r="L54" s="38"/>
    </row>
    <row r="55" spans="2:47" s="1" customFormat="1" ht="22.8" customHeight="1">
      <c r="B55" s="33"/>
      <c r="C55" s="152" t="s">
        <v>81</v>
      </c>
      <c r="D55" s="34"/>
      <c r="E55" s="34"/>
      <c r="F55" s="34"/>
      <c r="G55" s="34"/>
      <c r="H55" s="34"/>
      <c r="I55" s="120"/>
      <c r="J55" s="93">
        <f>J75</f>
        <v>0</v>
      </c>
      <c r="K55" s="34"/>
      <c r="L55" s="38"/>
      <c r="AU55" s="12" t="s">
        <v>82</v>
      </c>
    </row>
    <row r="56" spans="2:12" s="7" customFormat="1" ht="24.95" customHeight="1">
      <c r="B56" s="153"/>
      <c r="C56" s="154"/>
      <c r="D56" s="155" t="s">
        <v>83</v>
      </c>
      <c r="E56" s="156"/>
      <c r="F56" s="156"/>
      <c r="G56" s="156"/>
      <c r="H56" s="156"/>
      <c r="I56" s="157"/>
      <c r="J56" s="158">
        <f>J76</f>
        <v>0</v>
      </c>
      <c r="K56" s="154"/>
      <c r="L56" s="159"/>
    </row>
    <row r="57" spans="2:12" s="8" customFormat="1" ht="19.9" customHeight="1">
      <c r="B57" s="160"/>
      <c r="C57" s="161"/>
      <c r="D57" s="162" t="s">
        <v>84</v>
      </c>
      <c r="E57" s="163"/>
      <c r="F57" s="163"/>
      <c r="G57" s="163"/>
      <c r="H57" s="163"/>
      <c r="I57" s="164"/>
      <c r="J57" s="165">
        <f>J77</f>
        <v>0</v>
      </c>
      <c r="K57" s="161"/>
      <c r="L57" s="166"/>
    </row>
    <row r="58" spans="2:12" s="1" customFormat="1" ht="21.8" customHeight="1">
      <c r="B58" s="33"/>
      <c r="C58" s="34"/>
      <c r="D58" s="34"/>
      <c r="E58" s="34"/>
      <c r="F58" s="34"/>
      <c r="G58" s="34"/>
      <c r="H58" s="34"/>
      <c r="I58" s="120"/>
      <c r="J58" s="34"/>
      <c r="K58" s="34"/>
      <c r="L58" s="38"/>
    </row>
    <row r="59" spans="2:12" s="1" customFormat="1" ht="6.95" customHeight="1">
      <c r="B59" s="52"/>
      <c r="C59" s="53"/>
      <c r="D59" s="53"/>
      <c r="E59" s="53"/>
      <c r="F59" s="53"/>
      <c r="G59" s="53"/>
      <c r="H59" s="53"/>
      <c r="I59" s="144"/>
      <c r="J59" s="53"/>
      <c r="K59" s="53"/>
      <c r="L59" s="38"/>
    </row>
    <row r="63" spans="2:12" s="1" customFormat="1" ht="6.95" customHeight="1">
      <c r="B63" s="54"/>
      <c r="C63" s="55"/>
      <c r="D63" s="55"/>
      <c r="E63" s="55"/>
      <c r="F63" s="55"/>
      <c r="G63" s="55"/>
      <c r="H63" s="55"/>
      <c r="I63" s="147"/>
      <c r="J63" s="55"/>
      <c r="K63" s="55"/>
      <c r="L63" s="38"/>
    </row>
    <row r="64" spans="2:12" s="1" customFormat="1" ht="24.95" customHeight="1">
      <c r="B64" s="33"/>
      <c r="C64" s="18" t="s">
        <v>85</v>
      </c>
      <c r="D64" s="34"/>
      <c r="E64" s="34"/>
      <c r="F64" s="34"/>
      <c r="G64" s="34"/>
      <c r="H64" s="34"/>
      <c r="I64" s="120"/>
      <c r="J64" s="34"/>
      <c r="K64" s="34"/>
      <c r="L64" s="38"/>
    </row>
    <row r="65" spans="2:12" s="1" customFormat="1" ht="6.95" customHeight="1">
      <c r="B65" s="33"/>
      <c r="C65" s="34"/>
      <c r="D65" s="34"/>
      <c r="E65" s="34"/>
      <c r="F65" s="34"/>
      <c r="G65" s="34"/>
      <c r="H65" s="34"/>
      <c r="I65" s="120"/>
      <c r="J65" s="34"/>
      <c r="K65" s="34"/>
      <c r="L65" s="38"/>
    </row>
    <row r="66" spans="2:12" s="1" customFormat="1" ht="12" customHeight="1">
      <c r="B66" s="33"/>
      <c r="C66" s="27" t="s">
        <v>16</v>
      </c>
      <c r="D66" s="34"/>
      <c r="E66" s="34"/>
      <c r="F66" s="34"/>
      <c r="G66" s="34"/>
      <c r="H66" s="34"/>
      <c r="I66" s="120"/>
      <c r="J66" s="34"/>
      <c r="K66" s="34"/>
      <c r="L66" s="38"/>
    </row>
    <row r="67" spans="2:12" s="1" customFormat="1" ht="16.5" customHeight="1">
      <c r="B67" s="33"/>
      <c r="C67" s="34"/>
      <c r="D67" s="34"/>
      <c r="E67" s="59" t="str">
        <f>E7</f>
        <v>MŠ TŘEBÍČ ul.Dukovanská 973 - VZT kuchyně</v>
      </c>
      <c r="F67" s="34"/>
      <c r="G67" s="34"/>
      <c r="H67" s="34"/>
      <c r="I67" s="120"/>
      <c r="J67" s="34"/>
      <c r="K67" s="34"/>
      <c r="L67" s="38"/>
    </row>
    <row r="68" spans="2:12" s="1" customFormat="1" ht="6.95" customHeight="1">
      <c r="B68" s="33"/>
      <c r="C68" s="34"/>
      <c r="D68" s="34"/>
      <c r="E68" s="34"/>
      <c r="F68" s="34"/>
      <c r="G68" s="34"/>
      <c r="H68" s="34"/>
      <c r="I68" s="120"/>
      <c r="J68" s="34"/>
      <c r="K68" s="34"/>
      <c r="L68" s="38"/>
    </row>
    <row r="69" spans="2:12" s="1" customFormat="1" ht="12" customHeight="1">
      <c r="B69" s="33"/>
      <c r="C69" s="27" t="s">
        <v>20</v>
      </c>
      <c r="D69" s="34"/>
      <c r="E69" s="34"/>
      <c r="F69" s="22" t="str">
        <f>F10</f>
        <v xml:space="preserve"> </v>
      </c>
      <c r="G69" s="34"/>
      <c r="H69" s="34"/>
      <c r="I69" s="122" t="s">
        <v>22</v>
      </c>
      <c r="J69" s="62" t="str">
        <f>IF(J10="","",J10)</f>
        <v>12. 9. 2019</v>
      </c>
      <c r="K69" s="34"/>
      <c r="L69" s="38"/>
    </row>
    <row r="70" spans="2:12" s="1" customFormat="1" ht="6.95" customHeight="1">
      <c r="B70" s="33"/>
      <c r="C70" s="34"/>
      <c r="D70" s="34"/>
      <c r="E70" s="34"/>
      <c r="F70" s="34"/>
      <c r="G70" s="34"/>
      <c r="H70" s="34"/>
      <c r="I70" s="120"/>
      <c r="J70" s="34"/>
      <c r="K70" s="34"/>
      <c r="L70" s="38"/>
    </row>
    <row r="71" spans="2:12" s="1" customFormat="1" ht="13.65" customHeight="1">
      <c r="B71" s="33"/>
      <c r="C71" s="27" t="s">
        <v>24</v>
      </c>
      <c r="D71" s="34"/>
      <c r="E71" s="34"/>
      <c r="F71" s="22" t="str">
        <f>E13</f>
        <v>Město Třebíč, Karlovo nám.104/55 Třebíč 674 01</v>
      </c>
      <c r="G71" s="34"/>
      <c r="H71" s="34"/>
      <c r="I71" s="122" t="s">
        <v>30</v>
      </c>
      <c r="J71" s="31" t="str">
        <f>E19</f>
        <v>Petra Vítková Pravdová</v>
      </c>
      <c r="K71" s="34"/>
      <c r="L71" s="38"/>
    </row>
    <row r="72" spans="2:12" s="1" customFormat="1" ht="13.65" customHeight="1">
      <c r="B72" s="33"/>
      <c r="C72" s="27" t="s">
        <v>28</v>
      </c>
      <c r="D72" s="34"/>
      <c r="E72" s="34"/>
      <c r="F72" s="22" t="str">
        <f>IF(E16="","",E16)</f>
        <v>Vyplň údaj</v>
      </c>
      <c r="G72" s="34"/>
      <c r="H72" s="34"/>
      <c r="I72" s="122" t="s">
        <v>33</v>
      </c>
      <c r="J72" s="31" t="str">
        <f>E22</f>
        <v xml:space="preserve"> </v>
      </c>
      <c r="K72" s="34"/>
      <c r="L72" s="38"/>
    </row>
    <row r="73" spans="2:12" s="1" customFormat="1" ht="10.3" customHeight="1">
      <c r="B73" s="33"/>
      <c r="C73" s="34"/>
      <c r="D73" s="34"/>
      <c r="E73" s="34"/>
      <c r="F73" s="34"/>
      <c r="G73" s="34"/>
      <c r="H73" s="34"/>
      <c r="I73" s="120"/>
      <c r="J73" s="34"/>
      <c r="K73" s="34"/>
      <c r="L73" s="38"/>
    </row>
    <row r="74" spans="2:20" s="9" customFormat="1" ht="29.25" customHeight="1">
      <c r="B74" s="167"/>
      <c r="C74" s="168" t="s">
        <v>86</v>
      </c>
      <c r="D74" s="169" t="s">
        <v>54</v>
      </c>
      <c r="E74" s="169" t="s">
        <v>50</v>
      </c>
      <c r="F74" s="169" t="s">
        <v>51</v>
      </c>
      <c r="G74" s="169" t="s">
        <v>87</v>
      </c>
      <c r="H74" s="169" t="s">
        <v>88</v>
      </c>
      <c r="I74" s="170" t="s">
        <v>89</v>
      </c>
      <c r="J74" s="169" t="s">
        <v>80</v>
      </c>
      <c r="K74" s="171" t="s">
        <v>90</v>
      </c>
      <c r="L74" s="172"/>
      <c r="M74" s="83" t="s">
        <v>1</v>
      </c>
      <c r="N74" s="84" t="s">
        <v>39</v>
      </c>
      <c r="O74" s="84" t="s">
        <v>91</v>
      </c>
      <c r="P74" s="84" t="s">
        <v>92</v>
      </c>
      <c r="Q74" s="84" t="s">
        <v>93</v>
      </c>
      <c r="R74" s="84" t="s">
        <v>94</v>
      </c>
      <c r="S74" s="84" t="s">
        <v>95</v>
      </c>
      <c r="T74" s="85" t="s">
        <v>96</v>
      </c>
    </row>
    <row r="75" spans="2:63" s="1" customFormat="1" ht="22.8" customHeight="1">
      <c r="B75" s="33"/>
      <c r="C75" s="90" t="s">
        <v>97</v>
      </c>
      <c r="D75" s="34"/>
      <c r="E75" s="34"/>
      <c r="F75" s="34"/>
      <c r="G75" s="34"/>
      <c r="H75" s="34"/>
      <c r="I75" s="120"/>
      <c r="J75" s="173">
        <f>BK75</f>
        <v>0</v>
      </c>
      <c r="K75" s="34"/>
      <c r="L75" s="38"/>
      <c r="M75" s="86"/>
      <c r="N75" s="87"/>
      <c r="O75" s="87"/>
      <c r="P75" s="174">
        <f>P76</f>
        <v>0</v>
      </c>
      <c r="Q75" s="87"/>
      <c r="R75" s="174">
        <f>R76</f>
        <v>0.77216</v>
      </c>
      <c r="S75" s="87"/>
      <c r="T75" s="175">
        <f>T76</f>
        <v>0</v>
      </c>
      <c r="AT75" s="12" t="s">
        <v>68</v>
      </c>
      <c r="AU75" s="12" t="s">
        <v>82</v>
      </c>
      <c r="BK75" s="176">
        <f>BK76</f>
        <v>0</v>
      </c>
    </row>
    <row r="76" spans="2:63" s="10" customFormat="1" ht="25.9" customHeight="1">
      <c r="B76" s="177"/>
      <c r="C76" s="178"/>
      <c r="D76" s="179" t="s">
        <v>68</v>
      </c>
      <c r="E76" s="180" t="s">
        <v>98</v>
      </c>
      <c r="F76" s="180" t="s">
        <v>98</v>
      </c>
      <c r="G76" s="178"/>
      <c r="H76" s="178"/>
      <c r="I76" s="181"/>
      <c r="J76" s="182">
        <f>BK76</f>
        <v>0</v>
      </c>
      <c r="K76" s="178"/>
      <c r="L76" s="183"/>
      <c r="M76" s="184"/>
      <c r="N76" s="185"/>
      <c r="O76" s="185"/>
      <c r="P76" s="186">
        <f>P77</f>
        <v>0</v>
      </c>
      <c r="Q76" s="185"/>
      <c r="R76" s="186">
        <f>R77</f>
        <v>0.77216</v>
      </c>
      <c r="S76" s="185"/>
      <c r="T76" s="187">
        <f>T77</f>
        <v>0</v>
      </c>
      <c r="AR76" s="188" t="s">
        <v>76</v>
      </c>
      <c r="AT76" s="189" t="s">
        <v>68</v>
      </c>
      <c r="AU76" s="189" t="s">
        <v>69</v>
      </c>
      <c r="AY76" s="188" t="s">
        <v>99</v>
      </c>
      <c r="BK76" s="190">
        <f>BK77</f>
        <v>0</v>
      </c>
    </row>
    <row r="77" spans="2:63" s="10" customFormat="1" ht="22.8" customHeight="1">
      <c r="B77" s="177"/>
      <c r="C77" s="178"/>
      <c r="D77" s="179" t="s">
        <v>68</v>
      </c>
      <c r="E77" s="191" t="s">
        <v>100</v>
      </c>
      <c r="F77" s="191" t="s">
        <v>101</v>
      </c>
      <c r="G77" s="178"/>
      <c r="H77" s="178"/>
      <c r="I77" s="181"/>
      <c r="J77" s="192">
        <f>BK77</f>
        <v>0</v>
      </c>
      <c r="K77" s="178"/>
      <c r="L77" s="183"/>
      <c r="M77" s="184"/>
      <c r="N77" s="185"/>
      <c r="O77" s="185"/>
      <c r="P77" s="186">
        <f>SUM(P78:P233)</f>
        <v>0</v>
      </c>
      <c r="Q77" s="185"/>
      <c r="R77" s="186">
        <f>SUM(R78:R233)</f>
        <v>0.77216</v>
      </c>
      <c r="S77" s="185"/>
      <c r="T77" s="187">
        <f>SUM(T78:T233)</f>
        <v>0</v>
      </c>
      <c r="AR77" s="188" t="s">
        <v>76</v>
      </c>
      <c r="AT77" s="189" t="s">
        <v>68</v>
      </c>
      <c r="AU77" s="189" t="s">
        <v>74</v>
      </c>
      <c r="AY77" s="188" t="s">
        <v>99</v>
      </c>
      <c r="BK77" s="190">
        <f>SUM(BK78:BK233)</f>
        <v>0</v>
      </c>
    </row>
    <row r="78" spans="2:65" s="1" customFormat="1" ht="16.5" customHeight="1">
      <c r="B78" s="33"/>
      <c r="C78" s="193" t="s">
        <v>74</v>
      </c>
      <c r="D78" s="193" t="s">
        <v>102</v>
      </c>
      <c r="E78" s="194" t="s">
        <v>103</v>
      </c>
      <c r="F78" s="195" t="s">
        <v>104</v>
      </c>
      <c r="G78" s="196" t="s">
        <v>105</v>
      </c>
      <c r="H78" s="197">
        <v>1</v>
      </c>
      <c r="I78" s="198"/>
      <c r="J78" s="199">
        <f>ROUND(I78*H78,2)</f>
        <v>0</v>
      </c>
      <c r="K78" s="195" t="s">
        <v>106</v>
      </c>
      <c r="L78" s="38"/>
      <c r="M78" s="200" t="s">
        <v>1</v>
      </c>
      <c r="N78" s="201" t="s">
        <v>40</v>
      </c>
      <c r="O78" s="74"/>
      <c r="P78" s="202">
        <f>O78*H78</f>
        <v>0</v>
      </c>
      <c r="Q78" s="202">
        <v>0</v>
      </c>
      <c r="R78" s="202">
        <f>Q78*H78</f>
        <v>0</v>
      </c>
      <c r="S78" s="202">
        <v>0</v>
      </c>
      <c r="T78" s="203">
        <f>S78*H78</f>
        <v>0</v>
      </c>
      <c r="AR78" s="12" t="s">
        <v>107</v>
      </c>
      <c r="AT78" s="12" t="s">
        <v>102</v>
      </c>
      <c r="AU78" s="12" t="s">
        <v>76</v>
      </c>
      <c r="AY78" s="12" t="s">
        <v>99</v>
      </c>
      <c r="BE78" s="204">
        <f>IF(N78="základní",J78,0)</f>
        <v>0</v>
      </c>
      <c r="BF78" s="204">
        <f>IF(N78="snížená",J78,0)</f>
        <v>0</v>
      </c>
      <c r="BG78" s="204">
        <f>IF(N78="zákl. přenesená",J78,0)</f>
        <v>0</v>
      </c>
      <c r="BH78" s="204">
        <f>IF(N78="sníž. přenesená",J78,0)</f>
        <v>0</v>
      </c>
      <c r="BI78" s="204">
        <f>IF(N78="nulová",J78,0)</f>
        <v>0</v>
      </c>
      <c r="BJ78" s="12" t="s">
        <v>74</v>
      </c>
      <c r="BK78" s="204">
        <f>ROUND(I78*H78,2)</f>
        <v>0</v>
      </c>
      <c r="BL78" s="12" t="s">
        <v>107</v>
      </c>
      <c r="BM78" s="12" t="s">
        <v>108</v>
      </c>
    </row>
    <row r="79" spans="2:47" s="1" customFormat="1" ht="12">
      <c r="B79" s="33"/>
      <c r="C79" s="34"/>
      <c r="D79" s="205" t="s">
        <v>109</v>
      </c>
      <c r="E79" s="34"/>
      <c r="F79" s="206" t="s">
        <v>110</v>
      </c>
      <c r="G79" s="34"/>
      <c r="H79" s="34"/>
      <c r="I79" s="120"/>
      <c r="J79" s="34"/>
      <c r="K79" s="34"/>
      <c r="L79" s="38"/>
      <c r="M79" s="207"/>
      <c r="N79" s="74"/>
      <c r="O79" s="74"/>
      <c r="P79" s="74"/>
      <c r="Q79" s="74"/>
      <c r="R79" s="74"/>
      <c r="S79" s="74"/>
      <c r="T79" s="75"/>
      <c r="AT79" s="12" t="s">
        <v>109</v>
      </c>
      <c r="AU79" s="12" t="s">
        <v>76</v>
      </c>
    </row>
    <row r="80" spans="2:47" s="1" customFormat="1" ht="12">
      <c r="B80" s="33"/>
      <c r="C80" s="34"/>
      <c r="D80" s="205" t="s">
        <v>111</v>
      </c>
      <c r="E80" s="34"/>
      <c r="F80" s="208" t="s">
        <v>112</v>
      </c>
      <c r="G80" s="34"/>
      <c r="H80" s="34"/>
      <c r="I80" s="120"/>
      <c r="J80" s="34"/>
      <c r="K80" s="34"/>
      <c r="L80" s="38"/>
      <c r="M80" s="207"/>
      <c r="N80" s="74"/>
      <c r="O80" s="74"/>
      <c r="P80" s="74"/>
      <c r="Q80" s="74"/>
      <c r="R80" s="74"/>
      <c r="S80" s="74"/>
      <c r="T80" s="75"/>
      <c r="AT80" s="12" t="s">
        <v>111</v>
      </c>
      <c r="AU80" s="12" t="s">
        <v>76</v>
      </c>
    </row>
    <row r="81" spans="2:65" s="1" customFormat="1" ht="16.5" customHeight="1">
      <c r="B81" s="33"/>
      <c r="C81" s="193" t="s">
        <v>76</v>
      </c>
      <c r="D81" s="193" t="s">
        <v>102</v>
      </c>
      <c r="E81" s="194" t="s">
        <v>113</v>
      </c>
      <c r="F81" s="195" t="s">
        <v>114</v>
      </c>
      <c r="G81" s="196" t="s">
        <v>105</v>
      </c>
      <c r="H81" s="197">
        <v>1</v>
      </c>
      <c r="I81" s="198"/>
      <c r="J81" s="199">
        <f>ROUND(I81*H81,2)</f>
        <v>0</v>
      </c>
      <c r="K81" s="195" t="s">
        <v>1</v>
      </c>
      <c r="L81" s="38"/>
      <c r="M81" s="200" t="s">
        <v>1</v>
      </c>
      <c r="N81" s="201" t="s">
        <v>40</v>
      </c>
      <c r="O81" s="74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12" t="s">
        <v>107</v>
      </c>
      <c r="AT81" s="12" t="s">
        <v>102</v>
      </c>
      <c r="AU81" s="12" t="s">
        <v>76</v>
      </c>
      <c r="AY81" s="12" t="s">
        <v>99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12" t="s">
        <v>74</v>
      </c>
      <c r="BK81" s="204">
        <f>ROUND(I81*H81,2)</f>
        <v>0</v>
      </c>
      <c r="BL81" s="12" t="s">
        <v>107</v>
      </c>
      <c r="BM81" s="12" t="s">
        <v>115</v>
      </c>
    </row>
    <row r="82" spans="2:47" s="1" customFormat="1" ht="12">
      <c r="B82" s="33"/>
      <c r="C82" s="34"/>
      <c r="D82" s="205" t="s">
        <v>109</v>
      </c>
      <c r="E82" s="34"/>
      <c r="F82" s="206" t="s">
        <v>116</v>
      </c>
      <c r="G82" s="34"/>
      <c r="H82" s="34"/>
      <c r="I82" s="120"/>
      <c r="J82" s="34"/>
      <c r="K82" s="34"/>
      <c r="L82" s="38"/>
      <c r="M82" s="207"/>
      <c r="N82" s="74"/>
      <c r="O82" s="74"/>
      <c r="P82" s="74"/>
      <c r="Q82" s="74"/>
      <c r="R82" s="74"/>
      <c r="S82" s="74"/>
      <c r="T82" s="75"/>
      <c r="AT82" s="12" t="s">
        <v>109</v>
      </c>
      <c r="AU82" s="12" t="s">
        <v>76</v>
      </c>
    </row>
    <row r="83" spans="2:65" s="1" customFormat="1" ht="16.5" customHeight="1">
      <c r="B83" s="33"/>
      <c r="C83" s="193" t="s">
        <v>117</v>
      </c>
      <c r="D83" s="193" t="s">
        <v>102</v>
      </c>
      <c r="E83" s="194" t="s">
        <v>118</v>
      </c>
      <c r="F83" s="195" t="s">
        <v>119</v>
      </c>
      <c r="G83" s="196" t="s">
        <v>105</v>
      </c>
      <c r="H83" s="197">
        <v>1</v>
      </c>
      <c r="I83" s="198"/>
      <c r="J83" s="199">
        <f>ROUND(I83*H83,2)</f>
        <v>0</v>
      </c>
      <c r="K83" s="195" t="s">
        <v>120</v>
      </c>
      <c r="L83" s="38"/>
      <c r="M83" s="200" t="s">
        <v>1</v>
      </c>
      <c r="N83" s="201" t="s">
        <v>40</v>
      </c>
      <c r="O83" s="74"/>
      <c r="P83" s="202">
        <f>O83*H83</f>
        <v>0</v>
      </c>
      <c r="Q83" s="202">
        <v>0</v>
      </c>
      <c r="R83" s="202">
        <f>Q83*H83</f>
        <v>0</v>
      </c>
      <c r="S83" s="202">
        <v>0</v>
      </c>
      <c r="T83" s="203">
        <f>S83*H83</f>
        <v>0</v>
      </c>
      <c r="AR83" s="12" t="s">
        <v>107</v>
      </c>
      <c r="AT83" s="12" t="s">
        <v>102</v>
      </c>
      <c r="AU83" s="12" t="s">
        <v>76</v>
      </c>
      <c r="AY83" s="12" t="s">
        <v>99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12" t="s">
        <v>74</v>
      </c>
      <c r="BK83" s="204">
        <f>ROUND(I83*H83,2)</f>
        <v>0</v>
      </c>
      <c r="BL83" s="12" t="s">
        <v>107</v>
      </c>
      <c r="BM83" s="12" t="s">
        <v>121</v>
      </c>
    </row>
    <row r="84" spans="2:47" s="1" customFormat="1" ht="12">
      <c r="B84" s="33"/>
      <c r="C84" s="34"/>
      <c r="D84" s="205" t="s">
        <v>109</v>
      </c>
      <c r="E84" s="34"/>
      <c r="F84" s="206" t="s">
        <v>122</v>
      </c>
      <c r="G84" s="34"/>
      <c r="H84" s="34"/>
      <c r="I84" s="120"/>
      <c r="J84" s="34"/>
      <c r="K84" s="34"/>
      <c r="L84" s="38"/>
      <c r="M84" s="207"/>
      <c r="N84" s="74"/>
      <c r="O84" s="74"/>
      <c r="P84" s="74"/>
      <c r="Q84" s="74"/>
      <c r="R84" s="74"/>
      <c r="S84" s="74"/>
      <c r="T84" s="75"/>
      <c r="AT84" s="12" t="s">
        <v>109</v>
      </c>
      <c r="AU84" s="12" t="s">
        <v>76</v>
      </c>
    </row>
    <row r="85" spans="2:47" s="1" customFormat="1" ht="12">
      <c r="B85" s="33"/>
      <c r="C85" s="34"/>
      <c r="D85" s="205" t="s">
        <v>111</v>
      </c>
      <c r="E85" s="34"/>
      <c r="F85" s="208" t="s">
        <v>112</v>
      </c>
      <c r="G85" s="34"/>
      <c r="H85" s="34"/>
      <c r="I85" s="120"/>
      <c r="J85" s="34"/>
      <c r="K85" s="34"/>
      <c r="L85" s="38"/>
      <c r="M85" s="207"/>
      <c r="N85" s="74"/>
      <c r="O85" s="74"/>
      <c r="P85" s="74"/>
      <c r="Q85" s="74"/>
      <c r="R85" s="74"/>
      <c r="S85" s="74"/>
      <c r="T85" s="75"/>
      <c r="AT85" s="12" t="s">
        <v>111</v>
      </c>
      <c r="AU85" s="12" t="s">
        <v>76</v>
      </c>
    </row>
    <row r="86" spans="2:65" s="1" customFormat="1" ht="16.5" customHeight="1">
      <c r="B86" s="33"/>
      <c r="C86" s="209" t="s">
        <v>123</v>
      </c>
      <c r="D86" s="209" t="s">
        <v>124</v>
      </c>
      <c r="E86" s="210" t="s">
        <v>125</v>
      </c>
      <c r="F86" s="211" t="s">
        <v>126</v>
      </c>
      <c r="G86" s="212" t="s">
        <v>105</v>
      </c>
      <c r="H86" s="213">
        <v>1</v>
      </c>
      <c r="I86" s="214"/>
      <c r="J86" s="215">
        <f>ROUND(I86*H86,2)</f>
        <v>0</v>
      </c>
      <c r="K86" s="211" t="s">
        <v>1</v>
      </c>
      <c r="L86" s="216"/>
      <c r="M86" s="217" t="s">
        <v>1</v>
      </c>
      <c r="N86" s="218" t="s">
        <v>40</v>
      </c>
      <c r="O86" s="74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AR86" s="12" t="s">
        <v>127</v>
      </c>
      <c r="AT86" s="12" t="s">
        <v>124</v>
      </c>
      <c r="AU86" s="12" t="s">
        <v>76</v>
      </c>
      <c r="AY86" s="12" t="s">
        <v>99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12" t="s">
        <v>74</v>
      </c>
      <c r="BK86" s="204">
        <f>ROUND(I86*H86,2)</f>
        <v>0</v>
      </c>
      <c r="BL86" s="12" t="s">
        <v>107</v>
      </c>
      <c r="BM86" s="12" t="s">
        <v>128</v>
      </c>
    </row>
    <row r="87" spans="2:47" s="1" customFormat="1" ht="12">
      <c r="B87" s="33"/>
      <c r="C87" s="34"/>
      <c r="D87" s="205" t="s">
        <v>109</v>
      </c>
      <c r="E87" s="34"/>
      <c r="F87" s="206" t="s">
        <v>129</v>
      </c>
      <c r="G87" s="34"/>
      <c r="H87" s="34"/>
      <c r="I87" s="120"/>
      <c r="J87" s="34"/>
      <c r="K87" s="34"/>
      <c r="L87" s="38"/>
      <c r="M87" s="207"/>
      <c r="N87" s="74"/>
      <c r="O87" s="74"/>
      <c r="P87" s="74"/>
      <c r="Q87" s="74"/>
      <c r="R87" s="74"/>
      <c r="S87" s="74"/>
      <c r="T87" s="75"/>
      <c r="AT87" s="12" t="s">
        <v>109</v>
      </c>
      <c r="AU87" s="12" t="s">
        <v>76</v>
      </c>
    </row>
    <row r="88" spans="2:65" s="1" customFormat="1" ht="16.5" customHeight="1">
      <c r="B88" s="33"/>
      <c r="C88" s="209" t="s">
        <v>130</v>
      </c>
      <c r="D88" s="209" t="s">
        <v>124</v>
      </c>
      <c r="E88" s="210" t="s">
        <v>131</v>
      </c>
      <c r="F88" s="211" t="s">
        <v>132</v>
      </c>
      <c r="G88" s="212" t="s">
        <v>105</v>
      </c>
      <c r="H88" s="213">
        <v>1</v>
      </c>
      <c r="I88" s="214"/>
      <c r="J88" s="215">
        <f>ROUND(I88*H88,2)</f>
        <v>0</v>
      </c>
      <c r="K88" s="211" t="s">
        <v>1</v>
      </c>
      <c r="L88" s="216"/>
      <c r="M88" s="217" t="s">
        <v>1</v>
      </c>
      <c r="N88" s="218" t="s">
        <v>40</v>
      </c>
      <c r="O88" s="74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12" t="s">
        <v>127</v>
      </c>
      <c r="AT88" s="12" t="s">
        <v>124</v>
      </c>
      <c r="AU88" s="12" t="s">
        <v>76</v>
      </c>
      <c r="AY88" s="12" t="s">
        <v>99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12" t="s">
        <v>74</v>
      </c>
      <c r="BK88" s="204">
        <f>ROUND(I88*H88,2)</f>
        <v>0</v>
      </c>
      <c r="BL88" s="12" t="s">
        <v>107</v>
      </c>
      <c r="BM88" s="12" t="s">
        <v>133</v>
      </c>
    </row>
    <row r="89" spans="2:47" s="1" customFormat="1" ht="12">
      <c r="B89" s="33"/>
      <c r="C89" s="34"/>
      <c r="D89" s="205" t="s">
        <v>109</v>
      </c>
      <c r="E89" s="34"/>
      <c r="F89" s="206" t="s">
        <v>134</v>
      </c>
      <c r="G89" s="34"/>
      <c r="H89" s="34"/>
      <c r="I89" s="120"/>
      <c r="J89" s="34"/>
      <c r="K89" s="34"/>
      <c r="L89" s="38"/>
      <c r="M89" s="207"/>
      <c r="N89" s="74"/>
      <c r="O89" s="74"/>
      <c r="P89" s="74"/>
      <c r="Q89" s="74"/>
      <c r="R89" s="74"/>
      <c r="S89" s="74"/>
      <c r="T89" s="75"/>
      <c r="AT89" s="12" t="s">
        <v>109</v>
      </c>
      <c r="AU89" s="12" t="s">
        <v>76</v>
      </c>
    </row>
    <row r="90" spans="2:65" s="1" customFormat="1" ht="16.5" customHeight="1">
      <c r="B90" s="33"/>
      <c r="C90" s="209" t="s">
        <v>135</v>
      </c>
      <c r="D90" s="209" t="s">
        <v>124</v>
      </c>
      <c r="E90" s="210" t="s">
        <v>136</v>
      </c>
      <c r="F90" s="211" t="s">
        <v>137</v>
      </c>
      <c r="G90" s="212" t="s">
        <v>105</v>
      </c>
      <c r="H90" s="213">
        <v>1</v>
      </c>
      <c r="I90" s="214"/>
      <c r="J90" s="215">
        <f>ROUND(I90*H90,2)</f>
        <v>0</v>
      </c>
      <c r="K90" s="211" t="s">
        <v>1</v>
      </c>
      <c r="L90" s="216"/>
      <c r="M90" s="217" t="s">
        <v>1</v>
      </c>
      <c r="N90" s="218" t="s">
        <v>40</v>
      </c>
      <c r="O90" s="74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12" t="s">
        <v>127</v>
      </c>
      <c r="AT90" s="12" t="s">
        <v>124</v>
      </c>
      <c r="AU90" s="12" t="s">
        <v>76</v>
      </c>
      <c r="AY90" s="12" t="s">
        <v>99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12" t="s">
        <v>74</v>
      </c>
      <c r="BK90" s="204">
        <f>ROUND(I90*H90,2)</f>
        <v>0</v>
      </c>
      <c r="BL90" s="12" t="s">
        <v>107</v>
      </c>
      <c r="BM90" s="12" t="s">
        <v>138</v>
      </c>
    </row>
    <row r="91" spans="2:47" s="1" customFormat="1" ht="12">
      <c r="B91" s="33"/>
      <c r="C91" s="34"/>
      <c r="D91" s="205" t="s">
        <v>109</v>
      </c>
      <c r="E91" s="34"/>
      <c r="F91" s="206" t="s">
        <v>137</v>
      </c>
      <c r="G91" s="34"/>
      <c r="H91" s="34"/>
      <c r="I91" s="120"/>
      <c r="J91" s="34"/>
      <c r="K91" s="34"/>
      <c r="L91" s="38"/>
      <c r="M91" s="207"/>
      <c r="N91" s="74"/>
      <c r="O91" s="74"/>
      <c r="P91" s="74"/>
      <c r="Q91" s="74"/>
      <c r="R91" s="74"/>
      <c r="S91" s="74"/>
      <c r="T91" s="75"/>
      <c r="AT91" s="12" t="s">
        <v>109</v>
      </c>
      <c r="AU91" s="12" t="s">
        <v>76</v>
      </c>
    </row>
    <row r="92" spans="2:65" s="1" customFormat="1" ht="16.5" customHeight="1">
      <c r="B92" s="33"/>
      <c r="C92" s="209" t="s">
        <v>139</v>
      </c>
      <c r="D92" s="209" t="s">
        <v>124</v>
      </c>
      <c r="E92" s="210" t="s">
        <v>140</v>
      </c>
      <c r="F92" s="211" t="s">
        <v>141</v>
      </c>
      <c r="G92" s="212" t="s">
        <v>105</v>
      </c>
      <c r="H92" s="213">
        <v>1</v>
      </c>
      <c r="I92" s="214"/>
      <c r="J92" s="215">
        <f>ROUND(I92*H92,2)</f>
        <v>0</v>
      </c>
      <c r="K92" s="211" t="s">
        <v>1</v>
      </c>
      <c r="L92" s="216"/>
      <c r="M92" s="217" t="s">
        <v>1</v>
      </c>
      <c r="N92" s="218" t="s">
        <v>40</v>
      </c>
      <c r="O92" s="74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12" t="s">
        <v>127</v>
      </c>
      <c r="AT92" s="12" t="s">
        <v>124</v>
      </c>
      <c r="AU92" s="12" t="s">
        <v>76</v>
      </c>
      <c r="AY92" s="12" t="s">
        <v>99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12" t="s">
        <v>74</v>
      </c>
      <c r="BK92" s="204">
        <f>ROUND(I92*H92,2)</f>
        <v>0</v>
      </c>
      <c r="BL92" s="12" t="s">
        <v>107</v>
      </c>
      <c r="BM92" s="12" t="s">
        <v>142</v>
      </c>
    </row>
    <row r="93" spans="2:47" s="1" customFormat="1" ht="12">
      <c r="B93" s="33"/>
      <c r="C93" s="34"/>
      <c r="D93" s="205" t="s">
        <v>109</v>
      </c>
      <c r="E93" s="34"/>
      <c r="F93" s="206" t="s">
        <v>143</v>
      </c>
      <c r="G93" s="34"/>
      <c r="H93" s="34"/>
      <c r="I93" s="120"/>
      <c r="J93" s="34"/>
      <c r="K93" s="34"/>
      <c r="L93" s="38"/>
      <c r="M93" s="207"/>
      <c r="N93" s="74"/>
      <c r="O93" s="74"/>
      <c r="P93" s="74"/>
      <c r="Q93" s="74"/>
      <c r="R93" s="74"/>
      <c r="S93" s="74"/>
      <c r="T93" s="75"/>
      <c r="AT93" s="12" t="s">
        <v>109</v>
      </c>
      <c r="AU93" s="12" t="s">
        <v>76</v>
      </c>
    </row>
    <row r="94" spans="2:65" s="1" customFormat="1" ht="16.5" customHeight="1">
      <c r="B94" s="33"/>
      <c r="C94" s="209" t="s">
        <v>144</v>
      </c>
      <c r="D94" s="209" t="s">
        <v>124</v>
      </c>
      <c r="E94" s="210" t="s">
        <v>145</v>
      </c>
      <c r="F94" s="211" t="s">
        <v>146</v>
      </c>
      <c r="G94" s="212" t="s">
        <v>105</v>
      </c>
      <c r="H94" s="213">
        <v>1</v>
      </c>
      <c r="I94" s="214"/>
      <c r="J94" s="215">
        <f>ROUND(I94*H94,2)</f>
        <v>0</v>
      </c>
      <c r="K94" s="211" t="s">
        <v>1</v>
      </c>
      <c r="L94" s="216"/>
      <c r="M94" s="217" t="s">
        <v>1</v>
      </c>
      <c r="N94" s="218" t="s">
        <v>40</v>
      </c>
      <c r="O94" s="74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12" t="s">
        <v>127</v>
      </c>
      <c r="AT94" s="12" t="s">
        <v>124</v>
      </c>
      <c r="AU94" s="12" t="s">
        <v>76</v>
      </c>
      <c r="AY94" s="12" t="s">
        <v>99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12" t="s">
        <v>74</v>
      </c>
      <c r="BK94" s="204">
        <f>ROUND(I94*H94,2)</f>
        <v>0</v>
      </c>
      <c r="BL94" s="12" t="s">
        <v>107</v>
      </c>
      <c r="BM94" s="12" t="s">
        <v>147</v>
      </c>
    </row>
    <row r="95" spans="2:47" s="1" customFormat="1" ht="12">
      <c r="B95" s="33"/>
      <c r="C95" s="34"/>
      <c r="D95" s="205" t="s">
        <v>109</v>
      </c>
      <c r="E95" s="34"/>
      <c r="F95" s="206" t="s">
        <v>148</v>
      </c>
      <c r="G95" s="34"/>
      <c r="H95" s="34"/>
      <c r="I95" s="120"/>
      <c r="J95" s="34"/>
      <c r="K95" s="34"/>
      <c r="L95" s="38"/>
      <c r="M95" s="207"/>
      <c r="N95" s="74"/>
      <c r="O95" s="74"/>
      <c r="P95" s="74"/>
      <c r="Q95" s="74"/>
      <c r="R95" s="74"/>
      <c r="S95" s="74"/>
      <c r="T95" s="75"/>
      <c r="AT95" s="12" t="s">
        <v>109</v>
      </c>
      <c r="AU95" s="12" t="s">
        <v>76</v>
      </c>
    </row>
    <row r="96" spans="2:65" s="1" customFormat="1" ht="16.5" customHeight="1">
      <c r="B96" s="33"/>
      <c r="C96" s="193" t="s">
        <v>149</v>
      </c>
      <c r="D96" s="193" t="s">
        <v>102</v>
      </c>
      <c r="E96" s="194" t="s">
        <v>150</v>
      </c>
      <c r="F96" s="195" t="s">
        <v>151</v>
      </c>
      <c r="G96" s="196" t="s">
        <v>152</v>
      </c>
      <c r="H96" s="197">
        <v>1</v>
      </c>
      <c r="I96" s="198"/>
      <c r="J96" s="199">
        <f>ROUND(I96*H96,2)</f>
        <v>0</v>
      </c>
      <c r="K96" s="195" t="s">
        <v>1</v>
      </c>
      <c r="L96" s="38"/>
      <c r="M96" s="200" t="s">
        <v>1</v>
      </c>
      <c r="N96" s="201" t="s">
        <v>40</v>
      </c>
      <c r="O96" s="74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12" t="s">
        <v>153</v>
      </c>
      <c r="AT96" s="12" t="s">
        <v>102</v>
      </c>
      <c r="AU96" s="12" t="s">
        <v>76</v>
      </c>
      <c r="AY96" s="12" t="s">
        <v>99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12" t="s">
        <v>74</v>
      </c>
      <c r="BK96" s="204">
        <f>ROUND(I96*H96,2)</f>
        <v>0</v>
      </c>
      <c r="BL96" s="12" t="s">
        <v>153</v>
      </c>
      <c r="BM96" s="12" t="s">
        <v>154</v>
      </c>
    </row>
    <row r="97" spans="2:47" s="1" customFormat="1" ht="12">
      <c r="B97" s="33"/>
      <c r="C97" s="34"/>
      <c r="D97" s="205" t="s">
        <v>109</v>
      </c>
      <c r="E97" s="34"/>
      <c r="F97" s="206" t="s">
        <v>155</v>
      </c>
      <c r="G97" s="34"/>
      <c r="H97" s="34"/>
      <c r="I97" s="120"/>
      <c r="J97" s="34"/>
      <c r="K97" s="34"/>
      <c r="L97" s="38"/>
      <c r="M97" s="207"/>
      <c r="N97" s="74"/>
      <c r="O97" s="74"/>
      <c r="P97" s="74"/>
      <c r="Q97" s="74"/>
      <c r="R97" s="74"/>
      <c r="S97" s="74"/>
      <c r="T97" s="75"/>
      <c r="AT97" s="12" t="s">
        <v>109</v>
      </c>
      <c r="AU97" s="12" t="s">
        <v>76</v>
      </c>
    </row>
    <row r="98" spans="2:65" s="1" customFormat="1" ht="16.5" customHeight="1">
      <c r="B98" s="33"/>
      <c r="C98" s="193" t="s">
        <v>156</v>
      </c>
      <c r="D98" s="193" t="s">
        <v>102</v>
      </c>
      <c r="E98" s="194" t="s">
        <v>157</v>
      </c>
      <c r="F98" s="195" t="s">
        <v>158</v>
      </c>
      <c r="G98" s="196" t="s">
        <v>152</v>
      </c>
      <c r="H98" s="197">
        <v>1</v>
      </c>
      <c r="I98" s="198"/>
      <c r="J98" s="199">
        <f>ROUND(I98*H98,2)</f>
        <v>0</v>
      </c>
      <c r="K98" s="195" t="s">
        <v>1</v>
      </c>
      <c r="L98" s="38"/>
      <c r="M98" s="200" t="s">
        <v>1</v>
      </c>
      <c r="N98" s="201" t="s">
        <v>40</v>
      </c>
      <c r="O98" s="74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12" t="s">
        <v>153</v>
      </c>
      <c r="AT98" s="12" t="s">
        <v>102</v>
      </c>
      <c r="AU98" s="12" t="s">
        <v>76</v>
      </c>
      <c r="AY98" s="12" t="s">
        <v>99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12" t="s">
        <v>74</v>
      </c>
      <c r="BK98" s="204">
        <f>ROUND(I98*H98,2)</f>
        <v>0</v>
      </c>
      <c r="BL98" s="12" t="s">
        <v>153</v>
      </c>
      <c r="BM98" s="12" t="s">
        <v>159</v>
      </c>
    </row>
    <row r="99" spans="2:47" s="1" customFormat="1" ht="12">
      <c r="B99" s="33"/>
      <c r="C99" s="34"/>
      <c r="D99" s="205" t="s">
        <v>109</v>
      </c>
      <c r="E99" s="34"/>
      <c r="F99" s="206" t="s">
        <v>160</v>
      </c>
      <c r="G99" s="34"/>
      <c r="H99" s="34"/>
      <c r="I99" s="120"/>
      <c r="J99" s="34"/>
      <c r="K99" s="34"/>
      <c r="L99" s="38"/>
      <c r="M99" s="207"/>
      <c r="N99" s="74"/>
      <c r="O99" s="74"/>
      <c r="P99" s="74"/>
      <c r="Q99" s="74"/>
      <c r="R99" s="74"/>
      <c r="S99" s="74"/>
      <c r="T99" s="75"/>
      <c r="AT99" s="12" t="s">
        <v>109</v>
      </c>
      <c r="AU99" s="12" t="s">
        <v>76</v>
      </c>
    </row>
    <row r="100" spans="2:65" s="1" customFormat="1" ht="16.5" customHeight="1">
      <c r="B100" s="33"/>
      <c r="C100" s="193" t="s">
        <v>161</v>
      </c>
      <c r="D100" s="193" t="s">
        <v>102</v>
      </c>
      <c r="E100" s="194" t="s">
        <v>162</v>
      </c>
      <c r="F100" s="195" t="s">
        <v>163</v>
      </c>
      <c r="G100" s="196" t="s">
        <v>164</v>
      </c>
      <c r="H100" s="197">
        <v>10</v>
      </c>
      <c r="I100" s="198"/>
      <c r="J100" s="199">
        <f>ROUND(I100*H100,2)</f>
        <v>0</v>
      </c>
      <c r="K100" s="195" t="s">
        <v>1</v>
      </c>
      <c r="L100" s="38"/>
      <c r="M100" s="200" t="s">
        <v>1</v>
      </c>
      <c r="N100" s="201" t="s">
        <v>40</v>
      </c>
      <c r="O100" s="74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12" t="s">
        <v>153</v>
      </c>
      <c r="AT100" s="12" t="s">
        <v>102</v>
      </c>
      <c r="AU100" s="12" t="s">
        <v>76</v>
      </c>
      <c r="AY100" s="12" t="s">
        <v>99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12" t="s">
        <v>74</v>
      </c>
      <c r="BK100" s="204">
        <f>ROUND(I100*H100,2)</f>
        <v>0</v>
      </c>
      <c r="BL100" s="12" t="s">
        <v>153</v>
      </c>
      <c r="BM100" s="12" t="s">
        <v>165</v>
      </c>
    </row>
    <row r="101" spans="2:47" s="1" customFormat="1" ht="12">
      <c r="B101" s="33"/>
      <c r="C101" s="34"/>
      <c r="D101" s="205" t="s">
        <v>109</v>
      </c>
      <c r="E101" s="34"/>
      <c r="F101" s="206" t="s">
        <v>163</v>
      </c>
      <c r="G101" s="34"/>
      <c r="H101" s="34"/>
      <c r="I101" s="120"/>
      <c r="J101" s="34"/>
      <c r="K101" s="34"/>
      <c r="L101" s="38"/>
      <c r="M101" s="207"/>
      <c r="N101" s="74"/>
      <c r="O101" s="74"/>
      <c r="P101" s="74"/>
      <c r="Q101" s="74"/>
      <c r="R101" s="74"/>
      <c r="S101" s="74"/>
      <c r="T101" s="75"/>
      <c r="AT101" s="12" t="s">
        <v>109</v>
      </c>
      <c r="AU101" s="12" t="s">
        <v>76</v>
      </c>
    </row>
    <row r="102" spans="2:65" s="1" customFormat="1" ht="16.5" customHeight="1">
      <c r="B102" s="33"/>
      <c r="C102" s="193" t="s">
        <v>166</v>
      </c>
      <c r="D102" s="193" t="s">
        <v>102</v>
      </c>
      <c r="E102" s="194" t="s">
        <v>167</v>
      </c>
      <c r="F102" s="195" t="s">
        <v>168</v>
      </c>
      <c r="G102" s="196" t="s">
        <v>169</v>
      </c>
      <c r="H102" s="197">
        <v>1</v>
      </c>
      <c r="I102" s="198"/>
      <c r="J102" s="199">
        <f>ROUND(I102*H102,2)</f>
        <v>0</v>
      </c>
      <c r="K102" s="195" t="s">
        <v>1</v>
      </c>
      <c r="L102" s="38"/>
      <c r="M102" s="200" t="s">
        <v>1</v>
      </c>
      <c r="N102" s="201" t="s">
        <v>40</v>
      </c>
      <c r="O102" s="74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12" t="s">
        <v>153</v>
      </c>
      <c r="AT102" s="12" t="s">
        <v>102</v>
      </c>
      <c r="AU102" s="12" t="s">
        <v>76</v>
      </c>
      <c r="AY102" s="12" t="s">
        <v>99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12" t="s">
        <v>74</v>
      </c>
      <c r="BK102" s="204">
        <f>ROUND(I102*H102,2)</f>
        <v>0</v>
      </c>
      <c r="BL102" s="12" t="s">
        <v>153</v>
      </c>
      <c r="BM102" s="12" t="s">
        <v>170</v>
      </c>
    </row>
    <row r="103" spans="2:47" s="1" customFormat="1" ht="12">
      <c r="B103" s="33"/>
      <c r="C103" s="34"/>
      <c r="D103" s="205" t="s">
        <v>109</v>
      </c>
      <c r="E103" s="34"/>
      <c r="F103" s="206" t="s">
        <v>171</v>
      </c>
      <c r="G103" s="34"/>
      <c r="H103" s="34"/>
      <c r="I103" s="120"/>
      <c r="J103" s="34"/>
      <c r="K103" s="34"/>
      <c r="L103" s="38"/>
      <c r="M103" s="207"/>
      <c r="N103" s="74"/>
      <c r="O103" s="74"/>
      <c r="P103" s="74"/>
      <c r="Q103" s="74"/>
      <c r="R103" s="74"/>
      <c r="S103" s="74"/>
      <c r="T103" s="75"/>
      <c r="AT103" s="12" t="s">
        <v>109</v>
      </c>
      <c r="AU103" s="12" t="s">
        <v>76</v>
      </c>
    </row>
    <row r="104" spans="2:65" s="1" customFormat="1" ht="16.5" customHeight="1">
      <c r="B104" s="33"/>
      <c r="C104" s="193" t="s">
        <v>172</v>
      </c>
      <c r="D104" s="193" t="s">
        <v>102</v>
      </c>
      <c r="E104" s="194" t="s">
        <v>173</v>
      </c>
      <c r="F104" s="195" t="s">
        <v>174</v>
      </c>
      <c r="G104" s="196" t="s">
        <v>169</v>
      </c>
      <c r="H104" s="197">
        <v>1</v>
      </c>
      <c r="I104" s="198"/>
      <c r="J104" s="199">
        <f>ROUND(I104*H104,2)</f>
        <v>0</v>
      </c>
      <c r="K104" s="195" t="s">
        <v>1</v>
      </c>
      <c r="L104" s="38"/>
      <c r="M104" s="200" t="s">
        <v>1</v>
      </c>
      <c r="N104" s="201" t="s">
        <v>40</v>
      </c>
      <c r="O104" s="74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12" t="s">
        <v>153</v>
      </c>
      <c r="AT104" s="12" t="s">
        <v>102</v>
      </c>
      <c r="AU104" s="12" t="s">
        <v>76</v>
      </c>
      <c r="AY104" s="12" t="s">
        <v>99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12" t="s">
        <v>74</v>
      </c>
      <c r="BK104" s="204">
        <f>ROUND(I104*H104,2)</f>
        <v>0</v>
      </c>
      <c r="BL104" s="12" t="s">
        <v>153</v>
      </c>
      <c r="BM104" s="12" t="s">
        <v>175</v>
      </c>
    </row>
    <row r="105" spans="2:47" s="1" customFormat="1" ht="12">
      <c r="B105" s="33"/>
      <c r="C105" s="34"/>
      <c r="D105" s="205" t="s">
        <v>109</v>
      </c>
      <c r="E105" s="34"/>
      <c r="F105" s="206" t="s">
        <v>174</v>
      </c>
      <c r="G105" s="34"/>
      <c r="H105" s="34"/>
      <c r="I105" s="120"/>
      <c r="J105" s="34"/>
      <c r="K105" s="34"/>
      <c r="L105" s="38"/>
      <c r="M105" s="207"/>
      <c r="N105" s="74"/>
      <c r="O105" s="74"/>
      <c r="P105" s="74"/>
      <c r="Q105" s="74"/>
      <c r="R105" s="74"/>
      <c r="S105" s="74"/>
      <c r="T105" s="75"/>
      <c r="AT105" s="12" t="s">
        <v>109</v>
      </c>
      <c r="AU105" s="12" t="s">
        <v>76</v>
      </c>
    </row>
    <row r="106" spans="2:65" s="1" customFormat="1" ht="16.5" customHeight="1">
      <c r="B106" s="33"/>
      <c r="C106" s="193" t="s">
        <v>176</v>
      </c>
      <c r="D106" s="193" t="s">
        <v>102</v>
      </c>
      <c r="E106" s="194" t="s">
        <v>177</v>
      </c>
      <c r="F106" s="195" t="s">
        <v>178</v>
      </c>
      <c r="G106" s="196" t="s">
        <v>105</v>
      </c>
      <c r="H106" s="197">
        <v>1</v>
      </c>
      <c r="I106" s="198"/>
      <c r="J106" s="199">
        <f>ROUND(I106*H106,2)</f>
        <v>0</v>
      </c>
      <c r="K106" s="195" t="s">
        <v>120</v>
      </c>
      <c r="L106" s="38"/>
      <c r="M106" s="200" t="s">
        <v>1</v>
      </c>
      <c r="N106" s="201" t="s">
        <v>40</v>
      </c>
      <c r="O106" s="74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12" t="s">
        <v>153</v>
      </c>
      <c r="AT106" s="12" t="s">
        <v>102</v>
      </c>
      <c r="AU106" s="12" t="s">
        <v>76</v>
      </c>
      <c r="AY106" s="12" t="s">
        <v>99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12" t="s">
        <v>74</v>
      </c>
      <c r="BK106" s="204">
        <f>ROUND(I106*H106,2)</f>
        <v>0</v>
      </c>
      <c r="BL106" s="12" t="s">
        <v>153</v>
      </c>
      <c r="BM106" s="12" t="s">
        <v>179</v>
      </c>
    </row>
    <row r="107" spans="2:47" s="1" customFormat="1" ht="12">
      <c r="B107" s="33"/>
      <c r="C107" s="34"/>
      <c r="D107" s="205" t="s">
        <v>109</v>
      </c>
      <c r="E107" s="34"/>
      <c r="F107" s="206" t="s">
        <v>180</v>
      </c>
      <c r="G107" s="34"/>
      <c r="H107" s="34"/>
      <c r="I107" s="120"/>
      <c r="J107" s="34"/>
      <c r="K107" s="34"/>
      <c r="L107" s="38"/>
      <c r="M107" s="207"/>
      <c r="N107" s="74"/>
      <c r="O107" s="74"/>
      <c r="P107" s="74"/>
      <c r="Q107" s="74"/>
      <c r="R107" s="74"/>
      <c r="S107" s="74"/>
      <c r="T107" s="75"/>
      <c r="AT107" s="12" t="s">
        <v>109</v>
      </c>
      <c r="AU107" s="12" t="s">
        <v>76</v>
      </c>
    </row>
    <row r="108" spans="2:65" s="1" customFormat="1" ht="16.5" customHeight="1">
      <c r="B108" s="33"/>
      <c r="C108" s="193" t="s">
        <v>8</v>
      </c>
      <c r="D108" s="193" t="s">
        <v>102</v>
      </c>
      <c r="E108" s="194" t="s">
        <v>181</v>
      </c>
      <c r="F108" s="195" t="s">
        <v>182</v>
      </c>
      <c r="G108" s="196" t="s">
        <v>105</v>
      </c>
      <c r="H108" s="197">
        <v>1</v>
      </c>
      <c r="I108" s="198"/>
      <c r="J108" s="199">
        <f>ROUND(I108*H108,2)</f>
        <v>0</v>
      </c>
      <c r="K108" s="195" t="s">
        <v>1</v>
      </c>
      <c r="L108" s="38"/>
      <c r="M108" s="200" t="s">
        <v>1</v>
      </c>
      <c r="N108" s="201" t="s">
        <v>40</v>
      </c>
      <c r="O108" s="74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12" t="s">
        <v>107</v>
      </c>
      <c r="AT108" s="12" t="s">
        <v>102</v>
      </c>
      <c r="AU108" s="12" t="s">
        <v>76</v>
      </c>
      <c r="AY108" s="12" t="s">
        <v>99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12" t="s">
        <v>74</v>
      </c>
      <c r="BK108" s="204">
        <f>ROUND(I108*H108,2)</f>
        <v>0</v>
      </c>
      <c r="BL108" s="12" t="s">
        <v>107</v>
      </c>
      <c r="BM108" s="12" t="s">
        <v>183</v>
      </c>
    </row>
    <row r="109" spans="2:47" s="1" customFormat="1" ht="12">
      <c r="B109" s="33"/>
      <c r="C109" s="34"/>
      <c r="D109" s="205" t="s">
        <v>109</v>
      </c>
      <c r="E109" s="34"/>
      <c r="F109" s="206" t="s">
        <v>184</v>
      </c>
      <c r="G109" s="34"/>
      <c r="H109" s="34"/>
      <c r="I109" s="120"/>
      <c r="J109" s="34"/>
      <c r="K109" s="34"/>
      <c r="L109" s="38"/>
      <c r="M109" s="207"/>
      <c r="N109" s="74"/>
      <c r="O109" s="74"/>
      <c r="P109" s="74"/>
      <c r="Q109" s="74"/>
      <c r="R109" s="74"/>
      <c r="S109" s="74"/>
      <c r="T109" s="75"/>
      <c r="AT109" s="12" t="s">
        <v>109</v>
      </c>
      <c r="AU109" s="12" t="s">
        <v>76</v>
      </c>
    </row>
    <row r="110" spans="2:65" s="1" customFormat="1" ht="16.5" customHeight="1">
      <c r="B110" s="33"/>
      <c r="C110" s="209" t="s">
        <v>107</v>
      </c>
      <c r="D110" s="209" t="s">
        <v>124</v>
      </c>
      <c r="E110" s="210" t="s">
        <v>185</v>
      </c>
      <c r="F110" s="211" t="s">
        <v>186</v>
      </c>
      <c r="G110" s="212" t="s">
        <v>105</v>
      </c>
      <c r="H110" s="213">
        <v>1</v>
      </c>
      <c r="I110" s="214"/>
      <c r="J110" s="215">
        <f>ROUND(I110*H110,2)</f>
        <v>0</v>
      </c>
      <c r="K110" s="211" t="s">
        <v>1</v>
      </c>
      <c r="L110" s="216"/>
      <c r="M110" s="217" t="s">
        <v>1</v>
      </c>
      <c r="N110" s="218" t="s">
        <v>40</v>
      </c>
      <c r="O110" s="74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12" t="s">
        <v>127</v>
      </c>
      <c r="AT110" s="12" t="s">
        <v>124</v>
      </c>
      <c r="AU110" s="12" t="s">
        <v>76</v>
      </c>
      <c r="AY110" s="12" t="s">
        <v>99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12" t="s">
        <v>74</v>
      </c>
      <c r="BK110" s="204">
        <f>ROUND(I110*H110,2)</f>
        <v>0</v>
      </c>
      <c r="BL110" s="12" t="s">
        <v>107</v>
      </c>
      <c r="BM110" s="12" t="s">
        <v>187</v>
      </c>
    </row>
    <row r="111" spans="2:47" s="1" customFormat="1" ht="12">
      <c r="B111" s="33"/>
      <c r="C111" s="34"/>
      <c r="D111" s="205" t="s">
        <v>109</v>
      </c>
      <c r="E111" s="34"/>
      <c r="F111" s="206" t="s">
        <v>188</v>
      </c>
      <c r="G111" s="34"/>
      <c r="H111" s="34"/>
      <c r="I111" s="120"/>
      <c r="J111" s="34"/>
      <c r="K111" s="34"/>
      <c r="L111" s="38"/>
      <c r="M111" s="207"/>
      <c r="N111" s="74"/>
      <c r="O111" s="74"/>
      <c r="P111" s="74"/>
      <c r="Q111" s="74"/>
      <c r="R111" s="74"/>
      <c r="S111" s="74"/>
      <c r="T111" s="75"/>
      <c r="AT111" s="12" t="s">
        <v>109</v>
      </c>
      <c r="AU111" s="12" t="s">
        <v>76</v>
      </c>
    </row>
    <row r="112" spans="2:65" s="1" customFormat="1" ht="16.5" customHeight="1">
      <c r="B112" s="33"/>
      <c r="C112" s="209" t="s">
        <v>189</v>
      </c>
      <c r="D112" s="209" t="s">
        <v>124</v>
      </c>
      <c r="E112" s="210" t="s">
        <v>190</v>
      </c>
      <c r="F112" s="211" t="s">
        <v>191</v>
      </c>
      <c r="G112" s="212" t="s">
        <v>105</v>
      </c>
      <c r="H112" s="213">
        <v>1</v>
      </c>
      <c r="I112" s="214"/>
      <c r="J112" s="215">
        <f>ROUND(I112*H112,2)</f>
        <v>0</v>
      </c>
      <c r="K112" s="211" t="s">
        <v>1</v>
      </c>
      <c r="L112" s="216"/>
      <c r="M112" s="217" t="s">
        <v>1</v>
      </c>
      <c r="N112" s="218" t="s">
        <v>40</v>
      </c>
      <c r="O112" s="74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12" t="s">
        <v>127</v>
      </c>
      <c r="AT112" s="12" t="s">
        <v>124</v>
      </c>
      <c r="AU112" s="12" t="s">
        <v>76</v>
      </c>
      <c r="AY112" s="12" t="s">
        <v>99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12" t="s">
        <v>74</v>
      </c>
      <c r="BK112" s="204">
        <f>ROUND(I112*H112,2)</f>
        <v>0</v>
      </c>
      <c r="BL112" s="12" t="s">
        <v>107</v>
      </c>
      <c r="BM112" s="12" t="s">
        <v>192</v>
      </c>
    </row>
    <row r="113" spans="2:47" s="1" customFormat="1" ht="12">
      <c r="B113" s="33"/>
      <c r="C113" s="34"/>
      <c r="D113" s="205" t="s">
        <v>109</v>
      </c>
      <c r="E113" s="34"/>
      <c r="F113" s="206" t="s">
        <v>191</v>
      </c>
      <c r="G113" s="34"/>
      <c r="H113" s="34"/>
      <c r="I113" s="120"/>
      <c r="J113" s="34"/>
      <c r="K113" s="34"/>
      <c r="L113" s="38"/>
      <c r="M113" s="207"/>
      <c r="N113" s="74"/>
      <c r="O113" s="74"/>
      <c r="P113" s="74"/>
      <c r="Q113" s="74"/>
      <c r="R113" s="74"/>
      <c r="S113" s="74"/>
      <c r="T113" s="75"/>
      <c r="AT113" s="12" t="s">
        <v>109</v>
      </c>
      <c r="AU113" s="12" t="s">
        <v>76</v>
      </c>
    </row>
    <row r="114" spans="2:65" s="1" customFormat="1" ht="16.5" customHeight="1">
      <c r="B114" s="33"/>
      <c r="C114" s="193" t="s">
        <v>193</v>
      </c>
      <c r="D114" s="193" t="s">
        <v>102</v>
      </c>
      <c r="E114" s="194" t="s">
        <v>194</v>
      </c>
      <c r="F114" s="195" t="s">
        <v>195</v>
      </c>
      <c r="G114" s="196" t="s">
        <v>164</v>
      </c>
      <c r="H114" s="197">
        <v>8</v>
      </c>
      <c r="I114" s="198"/>
      <c r="J114" s="199">
        <f>ROUND(I114*H114,2)</f>
        <v>0</v>
      </c>
      <c r="K114" s="195" t="s">
        <v>196</v>
      </c>
      <c r="L114" s="38"/>
      <c r="M114" s="200" t="s">
        <v>1</v>
      </c>
      <c r="N114" s="201" t="s">
        <v>40</v>
      </c>
      <c r="O114" s="74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12" t="s">
        <v>107</v>
      </c>
      <c r="AT114" s="12" t="s">
        <v>102</v>
      </c>
      <c r="AU114" s="12" t="s">
        <v>76</v>
      </c>
      <c r="AY114" s="12" t="s">
        <v>99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12" t="s">
        <v>74</v>
      </c>
      <c r="BK114" s="204">
        <f>ROUND(I114*H114,2)</f>
        <v>0</v>
      </c>
      <c r="BL114" s="12" t="s">
        <v>107</v>
      </c>
      <c r="BM114" s="12" t="s">
        <v>197</v>
      </c>
    </row>
    <row r="115" spans="2:47" s="1" customFormat="1" ht="12">
      <c r="B115" s="33"/>
      <c r="C115" s="34"/>
      <c r="D115" s="205" t="s">
        <v>109</v>
      </c>
      <c r="E115" s="34"/>
      <c r="F115" s="206" t="s">
        <v>198</v>
      </c>
      <c r="G115" s="34"/>
      <c r="H115" s="34"/>
      <c r="I115" s="120"/>
      <c r="J115" s="34"/>
      <c r="K115" s="34"/>
      <c r="L115" s="38"/>
      <c r="M115" s="207"/>
      <c r="N115" s="74"/>
      <c r="O115" s="74"/>
      <c r="P115" s="74"/>
      <c r="Q115" s="74"/>
      <c r="R115" s="74"/>
      <c r="S115" s="74"/>
      <c r="T115" s="75"/>
      <c r="AT115" s="12" t="s">
        <v>109</v>
      </c>
      <c r="AU115" s="12" t="s">
        <v>76</v>
      </c>
    </row>
    <row r="116" spans="2:65" s="1" customFormat="1" ht="16.5" customHeight="1">
      <c r="B116" s="33"/>
      <c r="C116" s="209" t="s">
        <v>199</v>
      </c>
      <c r="D116" s="209" t="s">
        <v>124</v>
      </c>
      <c r="E116" s="210" t="s">
        <v>200</v>
      </c>
      <c r="F116" s="211" t="s">
        <v>201</v>
      </c>
      <c r="G116" s="212" t="s">
        <v>164</v>
      </c>
      <c r="H116" s="213">
        <v>8</v>
      </c>
      <c r="I116" s="214"/>
      <c r="J116" s="215">
        <f>ROUND(I116*H116,2)</f>
        <v>0</v>
      </c>
      <c r="K116" s="211" t="s">
        <v>1</v>
      </c>
      <c r="L116" s="216"/>
      <c r="M116" s="217" t="s">
        <v>1</v>
      </c>
      <c r="N116" s="218" t="s">
        <v>40</v>
      </c>
      <c r="O116" s="74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12" t="s">
        <v>127</v>
      </c>
      <c r="AT116" s="12" t="s">
        <v>124</v>
      </c>
      <c r="AU116" s="12" t="s">
        <v>76</v>
      </c>
      <c r="AY116" s="12" t="s">
        <v>99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12" t="s">
        <v>74</v>
      </c>
      <c r="BK116" s="204">
        <f>ROUND(I116*H116,2)</f>
        <v>0</v>
      </c>
      <c r="BL116" s="12" t="s">
        <v>107</v>
      </c>
      <c r="BM116" s="12" t="s">
        <v>202</v>
      </c>
    </row>
    <row r="117" spans="2:47" s="1" customFormat="1" ht="12">
      <c r="B117" s="33"/>
      <c r="C117" s="34"/>
      <c r="D117" s="205" t="s">
        <v>109</v>
      </c>
      <c r="E117" s="34"/>
      <c r="F117" s="206" t="s">
        <v>203</v>
      </c>
      <c r="G117" s="34"/>
      <c r="H117" s="34"/>
      <c r="I117" s="120"/>
      <c r="J117" s="34"/>
      <c r="K117" s="34"/>
      <c r="L117" s="38"/>
      <c r="M117" s="207"/>
      <c r="N117" s="74"/>
      <c r="O117" s="74"/>
      <c r="P117" s="74"/>
      <c r="Q117" s="74"/>
      <c r="R117" s="74"/>
      <c r="S117" s="74"/>
      <c r="T117" s="75"/>
      <c r="AT117" s="12" t="s">
        <v>109</v>
      </c>
      <c r="AU117" s="12" t="s">
        <v>76</v>
      </c>
    </row>
    <row r="118" spans="2:65" s="1" customFormat="1" ht="16.5" customHeight="1">
      <c r="B118" s="33"/>
      <c r="C118" s="193" t="s">
        <v>204</v>
      </c>
      <c r="D118" s="193" t="s">
        <v>102</v>
      </c>
      <c r="E118" s="194" t="s">
        <v>205</v>
      </c>
      <c r="F118" s="195" t="s">
        <v>206</v>
      </c>
      <c r="G118" s="196" t="s">
        <v>105</v>
      </c>
      <c r="H118" s="197">
        <v>3</v>
      </c>
      <c r="I118" s="198"/>
      <c r="J118" s="199">
        <f>ROUND(I118*H118,2)</f>
        <v>0</v>
      </c>
      <c r="K118" s="195" t="s">
        <v>106</v>
      </c>
      <c r="L118" s="38"/>
      <c r="M118" s="200" t="s">
        <v>1</v>
      </c>
      <c r="N118" s="201" t="s">
        <v>40</v>
      </c>
      <c r="O118" s="74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12" t="s">
        <v>107</v>
      </c>
      <c r="AT118" s="12" t="s">
        <v>102</v>
      </c>
      <c r="AU118" s="12" t="s">
        <v>76</v>
      </c>
      <c r="AY118" s="12" t="s">
        <v>99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12" t="s">
        <v>74</v>
      </c>
      <c r="BK118" s="204">
        <f>ROUND(I118*H118,2)</f>
        <v>0</v>
      </c>
      <c r="BL118" s="12" t="s">
        <v>107</v>
      </c>
      <c r="BM118" s="12" t="s">
        <v>207</v>
      </c>
    </row>
    <row r="119" spans="2:47" s="1" customFormat="1" ht="12">
      <c r="B119" s="33"/>
      <c r="C119" s="34"/>
      <c r="D119" s="205" t="s">
        <v>109</v>
      </c>
      <c r="E119" s="34"/>
      <c r="F119" s="206" t="s">
        <v>208</v>
      </c>
      <c r="G119" s="34"/>
      <c r="H119" s="34"/>
      <c r="I119" s="120"/>
      <c r="J119" s="34"/>
      <c r="K119" s="34"/>
      <c r="L119" s="38"/>
      <c r="M119" s="207"/>
      <c r="N119" s="74"/>
      <c r="O119" s="74"/>
      <c r="P119" s="74"/>
      <c r="Q119" s="74"/>
      <c r="R119" s="74"/>
      <c r="S119" s="74"/>
      <c r="T119" s="75"/>
      <c r="AT119" s="12" t="s">
        <v>109</v>
      </c>
      <c r="AU119" s="12" t="s">
        <v>76</v>
      </c>
    </row>
    <row r="120" spans="2:65" s="1" customFormat="1" ht="16.5" customHeight="1">
      <c r="B120" s="33"/>
      <c r="C120" s="209" t="s">
        <v>7</v>
      </c>
      <c r="D120" s="209" t="s">
        <v>124</v>
      </c>
      <c r="E120" s="210" t="s">
        <v>209</v>
      </c>
      <c r="F120" s="211" t="s">
        <v>210</v>
      </c>
      <c r="G120" s="212" t="s">
        <v>105</v>
      </c>
      <c r="H120" s="213">
        <v>3</v>
      </c>
      <c r="I120" s="214"/>
      <c r="J120" s="215">
        <f>ROUND(I120*H120,2)</f>
        <v>0</v>
      </c>
      <c r="K120" s="211" t="s">
        <v>1</v>
      </c>
      <c r="L120" s="216"/>
      <c r="M120" s="217" t="s">
        <v>1</v>
      </c>
      <c r="N120" s="218" t="s">
        <v>40</v>
      </c>
      <c r="O120" s="74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12" t="s">
        <v>127</v>
      </c>
      <c r="AT120" s="12" t="s">
        <v>124</v>
      </c>
      <c r="AU120" s="12" t="s">
        <v>76</v>
      </c>
      <c r="AY120" s="12" t="s">
        <v>99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2" t="s">
        <v>74</v>
      </c>
      <c r="BK120" s="204">
        <f>ROUND(I120*H120,2)</f>
        <v>0</v>
      </c>
      <c r="BL120" s="12" t="s">
        <v>107</v>
      </c>
      <c r="BM120" s="12" t="s">
        <v>211</v>
      </c>
    </row>
    <row r="121" spans="2:47" s="1" customFormat="1" ht="12">
      <c r="B121" s="33"/>
      <c r="C121" s="34"/>
      <c r="D121" s="205" t="s">
        <v>109</v>
      </c>
      <c r="E121" s="34"/>
      <c r="F121" s="206" t="s">
        <v>212</v>
      </c>
      <c r="G121" s="34"/>
      <c r="H121" s="34"/>
      <c r="I121" s="120"/>
      <c r="J121" s="34"/>
      <c r="K121" s="34"/>
      <c r="L121" s="38"/>
      <c r="M121" s="207"/>
      <c r="N121" s="74"/>
      <c r="O121" s="74"/>
      <c r="P121" s="74"/>
      <c r="Q121" s="74"/>
      <c r="R121" s="74"/>
      <c r="S121" s="74"/>
      <c r="T121" s="75"/>
      <c r="AT121" s="12" t="s">
        <v>109</v>
      </c>
      <c r="AU121" s="12" t="s">
        <v>76</v>
      </c>
    </row>
    <row r="122" spans="2:65" s="1" customFormat="1" ht="16.5" customHeight="1">
      <c r="B122" s="33"/>
      <c r="C122" s="193" t="s">
        <v>213</v>
      </c>
      <c r="D122" s="193" t="s">
        <v>102</v>
      </c>
      <c r="E122" s="194" t="s">
        <v>214</v>
      </c>
      <c r="F122" s="195" t="s">
        <v>215</v>
      </c>
      <c r="G122" s="196" t="s">
        <v>105</v>
      </c>
      <c r="H122" s="197">
        <v>2</v>
      </c>
      <c r="I122" s="198"/>
      <c r="J122" s="199">
        <f>ROUND(I122*H122,2)</f>
        <v>0</v>
      </c>
      <c r="K122" s="195" t="s">
        <v>120</v>
      </c>
      <c r="L122" s="38"/>
      <c r="M122" s="200" t="s">
        <v>1</v>
      </c>
      <c r="N122" s="201" t="s">
        <v>40</v>
      </c>
      <c r="O122" s="74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12" t="s">
        <v>107</v>
      </c>
      <c r="AT122" s="12" t="s">
        <v>102</v>
      </c>
      <c r="AU122" s="12" t="s">
        <v>76</v>
      </c>
      <c r="AY122" s="12" t="s">
        <v>99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2" t="s">
        <v>74</v>
      </c>
      <c r="BK122" s="204">
        <f>ROUND(I122*H122,2)</f>
        <v>0</v>
      </c>
      <c r="BL122" s="12" t="s">
        <v>107</v>
      </c>
      <c r="BM122" s="12" t="s">
        <v>216</v>
      </c>
    </row>
    <row r="123" spans="2:47" s="1" customFormat="1" ht="12">
      <c r="B123" s="33"/>
      <c r="C123" s="34"/>
      <c r="D123" s="205" t="s">
        <v>109</v>
      </c>
      <c r="E123" s="34"/>
      <c r="F123" s="206" t="s">
        <v>217</v>
      </c>
      <c r="G123" s="34"/>
      <c r="H123" s="34"/>
      <c r="I123" s="120"/>
      <c r="J123" s="34"/>
      <c r="K123" s="34"/>
      <c r="L123" s="38"/>
      <c r="M123" s="207"/>
      <c r="N123" s="74"/>
      <c r="O123" s="74"/>
      <c r="P123" s="74"/>
      <c r="Q123" s="74"/>
      <c r="R123" s="74"/>
      <c r="S123" s="74"/>
      <c r="T123" s="75"/>
      <c r="AT123" s="12" t="s">
        <v>109</v>
      </c>
      <c r="AU123" s="12" t="s">
        <v>76</v>
      </c>
    </row>
    <row r="124" spans="2:65" s="1" customFormat="1" ht="16.5" customHeight="1">
      <c r="B124" s="33"/>
      <c r="C124" s="209" t="s">
        <v>218</v>
      </c>
      <c r="D124" s="209" t="s">
        <v>124</v>
      </c>
      <c r="E124" s="210" t="s">
        <v>219</v>
      </c>
      <c r="F124" s="211" t="s">
        <v>220</v>
      </c>
      <c r="G124" s="212" t="s">
        <v>105</v>
      </c>
      <c r="H124" s="213">
        <v>2</v>
      </c>
      <c r="I124" s="214"/>
      <c r="J124" s="215">
        <f>ROUND(I124*H124,2)</f>
        <v>0</v>
      </c>
      <c r="K124" s="211" t="s">
        <v>1</v>
      </c>
      <c r="L124" s="216"/>
      <c r="M124" s="217" t="s">
        <v>1</v>
      </c>
      <c r="N124" s="218" t="s">
        <v>40</v>
      </c>
      <c r="O124" s="74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12" t="s">
        <v>127</v>
      </c>
      <c r="AT124" s="12" t="s">
        <v>124</v>
      </c>
      <c r="AU124" s="12" t="s">
        <v>76</v>
      </c>
      <c r="AY124" s="12" t="s">
        <v>99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2" t="s">
        <v>74</v>
      </c>
      <c r="BK124" s="204">
        <f>ROUND(I124*H124,2)</f>
        <v>0</v>
      </c>
      <c r="BL124" s="12" t="s">
        <v>107</v>
      </c>
      <c r="BM124" s="12" t="s">
        <v>221</v>
      </c>
    </row>
    <row r="125" spans="2:47" s="1" customFormat="1" ht="12">
      <c r="B125" s="33"/>
      <c r="C125" s="34"/>
      <c r="D125" s="205" t="s">
        <v>109</v>
      </c>
      <c r="E125" s="34"/>
      <c r="F125" s="206" t="s">
        <v>222</v>
      </c>
      <c r="G125" s="34"/>
      <c r="H125" s="34"/>
      <c r="I125" s="120"/>
      <c r="J125" s="34"/>
      <c r="K125" s="34"/>
      <c r="L125" s="38"/>
      <c r="M125" s="207"/>
      <c r="N125" s="74"/>
      <c r="O125" s="74"/>
      <c r="P125" s="74"/>
      <c r="Q125" s="74"/>
      <c r="R125" s="74"/>
      <c r="S125" s="74"/>
      <c r="T125" s="75"/>
      <c r="AT125" s="12" t="s">
        <v>109</v>
      </c>
      <c r="AU125" s="12" t="s">
        <v>76</v>
      </c>
    </row>
    <row r="126" spans="2:65" s="1" customFormat="1" ht="16.5" customHeight="1">
      <c r="B126" s="33"/>
      <c r="C126" s="193" t="s">
        <v>223</v>
      </c>
      <c r="D126" s="193" t="s">
        <v>102</v>
      </c>
      <c r="E126" s="194" t="s">
        <v>224</v>
      </c>
      <c r="F126" s="195" t="s">
        <v>225</v>
      </c>
      <c r="G126" s="196" t="s">
        <v>105</v>
      </c>
      <c r="H126" s="197">
        <v>2</v>
      </c>
      <c r="I126" s="198"/>
      <c r="J126" s="199">
        <f>ROUND(I126*H126,2)</f>
        <v>0</v>
      </c>
      <c r="K126" s="195" t="s">
        <v>226</v>
      </c>
      <c r="L126" s="38"/>
      <c r="M126" s="200" t="s">
        <v>1</v>
      </c>
      <c r="N126" s="201" t="s">
        <v>40</v>
      </c>
      <c r="O126" s="74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12" t="s">
        <v>107</v>
      </c>
      <c r="AT126" s="12" t="s">
        <v>102</v>
      </c>
      <c r="AU126" s="12" t="s">
        <v>76</v>
      </c>
      <c r="AY126" s="12" t="s">
        <v>99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2" t="s">
        <v>74</v>
      </c>
      <c r="BK126" s="204">
        <f>ROUND(I126*H126,2)</f>
        <v>0</v>
      </c>
      <c r="BL126" s="12" t="s">
        <v>107</v>
      </c>
      <c r="BM126" s="12" t="s">
        <v>227</v>
      </c>
    </row>
    <row r="127" spans="2:47" s="1" customFormat="1" ht="12">
      <c r="B127" s="33"/>
      <c r="C127" s="34"/>
      <c r="D127" s="205" t="s">
        <v>109</v>
      </c>
      <c r="E127" s="34"/>
      <c r="F127" s="206" t="s">
        <v>228</v>
      </c>
      <c r="G127" s="34"/>
      <c r="H127" s="34"/>
      <c r="I127" s="120"/>
      <c r="J127" s="34"/>
      <c r="K127" s="34"/>
      <c r="L127" s="38"/>
      <c r="M127" s="207"/>
      <c r="N127" s="74"/>
      <c r="O127" s="74"/>
      <c r="P127" s="74"/>
      <c r="Q127" s="74"/>
      <c r="R127" s="74"/>
      <c r="S127" s="74"/>
      <c r="T127" s="75"/>
      <c r="AT127" s="12" t="s">
        <v>109</v>
      </c>
      <c r="AU127" s="12" t="s">
        <v>76</v>
      </c>
    </row>
    <row r="128" spans="2:65" s="1" customFormat="1" ht="16.5" customHeight="1">
      <c r="B128" s="33"/>
      <c r="C128" s="209" t="s">
        <v>229</v>
      </c>
      <c r="D128" s="209" t="s">
        <v>124</v>
      </c>
      <c r="E128" s="210" t="s">
        <v>230</v>
      </c>
      <c r="F128" s="211" t="s">
        <v>231</v>
      </c>
      <c r="G128" s="212" t="s">
        <v>105</v>
      </c>
      <c r="H128" s="213">
        <v>1</v>
      </c>
      <c r="I128" s="214"/>
      <c r="J128" s="215">
        <f>ROUND(I128*H128,2)</f>
        <v>0</v>
      </c>
      <c r="K128" s="211" t="s">
        <v>1</v>
      </c>
      <c r="L128" s="216"/>
      <c r="M128" s="217" t="s">
        <v>1</v>
      </c>
      <c r="N128" s="218" t="s">
        <v>40</v>
      </c>
      <c r="O128" s="74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12" t="s">
        <v>127</v>
      </c>
      <c r="AT128" s="12" t="s">
        <v>124</v>
      </c>
      <c r="AU128" s="12" t="s">
        <v>76</v>
      </c>
      <c r="AY128" s="12" t="s">
        <v>99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2" t="s">
        <v>74</v>
      </c>
      <c r="BK128" s="204">
        <f>ROUND(I128*H128,2)</f>
        <v>0</v>
      </c>
      <c r="BL128" s="12" t="s">
        <v>107</v>
      </c>
      <c r="BM128" s="12" t="s">
        <v>232</v>
      </c>
    </row>
    <row r="129" spans="2:47" s="1" customFormat="1" ht="12">
      <c r="B129" s="33"/>
      <c r="C129" s="34"/>
      <c r="D129" s="205" t="s">
        <v>109</v>
      </c>
      <c r="E129" s="34"/>
      <c r="F129" s="206" t="s">
        <v>231</v>
      </c>
      <c r="G129" s="34"/>
      <c r="H129" s="34"/>
      <c r="I129" s="120"/>
      <c r="J129" s="34"/>
      <c r="K129" s="34"/>
      <c r="L129" s="38"/>
      <c r="M129" s="207"/>
      <c r="N129" s="74"/>
      <c r="O129" s="74"/>
      <c r="P129" s="74"/>
      <c r="Q129" s="74"/>
      <c r="R129" s="74"/>
      <c r="S129" s="74"/>
      <c r="T129" s="75"/>
      <c r="AT129" s="12" t="s">
        <v>109</v>
      </c>
      <c r="AU129" s="12" t="s">
        <v>76</v>
      </c>
    </row>
    <row r="130" spans="2:65" s="1" customFormat="1" ht="16.5" customHeight="1">
      <c r="B130" s="33"/>
      <c r="C130" s="193" t="s">
        <v>233</v>
      </c>
      <c r="D130" s="193" t="s">
        <v>102</v>
      </c>
      <c r="E130" s="194" t="s">
        <v>234</v>
      </c>
      <c r="F130" s="195" t="s">
        <v>235</v>
      </c>
      <c r="G130" s="196" t="s">
        <v>105</v>
      </c>
      <c r="H130" s="197">
        <v>2</v>
      </c>
      <c r="I130" s="198"/>
      <c r="J130" s="199">
        <f>ROUND(I130*H130,2)</f>
        <v>0</v>
      </c>
      <c r="K130" s="195" t="s">
        <v>226</v>
      </c>
      <c r="L130" s="38"/>
      <c r="M130" s="200" t="s">
        <v>1</v>
      </c>
      <c r="N130" s="201" t="s">
        <v>40</v>
      </c>
      <c r="O130" s="74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AR130" s="12" t="s">
        <v>107</v>
      </c>
      <c r="AT130" s="12" t="s">
        <v>102</v>
      </c>
      <c r="AU130" s="12" t="s">
        <v>76</v>
      </c>
      <c r="AY130" s="12" t="s">
        <v>99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2" t="s">
        <v>74</v>
      </c>
      <c r="BK130" s="204">
        <f>ROUND(I130*H130,2)</f>
        <v>0</v>
      </c>
      <c r="BL130" s="12" t="s">
        <v>107</v>
      </c>
      <c r="BM130" s="12" t="s">
        <v>236</v>
      </c>
    </row>
    <row r="131" spans="2:47" s="1" customFormat="1" ht="12">
      <c r="B131" s="33"/>
      <c r="C131" s="34"/>
      <c r="D131" s="205" t="s">
        <v>109</v>
      </c>
      <c r="E131" s="34"/>
      <c r="F131" s="206" t="s">
        <v>237</v>
      </c>
      <c r="G131" s="34"/>
      <c r="H131" s="34"/>
      <c r="I131" s="120"/>
      <c r="J131" s="34"/>
      <c r="K131" s="34"/>
      <c r="L131" s="38"/>
      <c r="M131" s="207"/>
      <c r="N131" s="74"/>
      <c r="O131" s="74"/>
      <c r="P131" s="74"/>
      <c r="Q131" s="74"/>
      <c r="R131" s="74"/>
      <c r="S131" s="74"/>
      <c r="T131" s="75"/>
      <c r="AT131" s="12" t="s">
        <v>109</v>
      </c>
      <c r="AU131" s="12" t="s">
        <v>76</v>
      </c>
    </row>
    <row r="132" spans="2:65" s="1" customFormat="1" ht="16.5" customHeight="1">
      <c r="B132" s="33"/>
      <c r="C132" s="209" t="s">
        <v>238</v>
      </c>
      <c r="D132" s="209" t="s">
        <v>124</v>
      </c>
      <c r="E132" s="210" t="s">
        <v>239</v>
      </c>
      <c r="F132" s="211" t="s">
        <v>240</v>
      </c>
      <c r="G132" s="212" t="s">
        <v>105</v>
      </c>
      <c r="H132" s="213">
        <v>1</v>
      </c>
      <c r="I132" s="214"/>
      <c r="J132" s="215">
        <f>ROUND(I132*H132,2)</f>
        <v>0</v>
      </c>
      <c r="K132" s="211" t="s">
        <v>1</v>
      </c>
      <c r="L132" s="216"/>
      <c r="M132" s="217" t="s">
        <v>1</v>
      </c>
      <c r="N132" s="218" t="s">
        <v>40</v>
      </c>
      <c r="O132" s="74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12" t="s">
        <v>127</v>
      </c>
      <c r="AT132" s="12" t="s">
        <v>124</v>
      </c>
      <c r="AU132" s="12" t="s">
        <v>76</v>
      </c>
      <c r="AY132" s="12" t="s">
        <v>99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2" t="s">
        <v>74</v>
      </c>
      <c r="BK132" s="204">
        <f>ROUND(I132*H132,2)</f>
        <v>0</v>
      </c>
      <c r="BL132" s="12" t="s">
        <v>107</v>
      </c>
      <c r="BM132" s="12" t="s">
        <v>241</v>
      </c>
    </row>
    <row r="133" spans="2:47" s="1" customFormat="1" ht="12">
      <c r="B133" s="33"/>
      <c r="C133" s="34"/>
      <c r="D133" s="205" t="s">
        <v>109</v>
      </c>
      <c r="E133" s="34"/>
      <c r="F133" s="206" t="s">
        <v>240</v>
      </c>
      <c r="G133" s="34"/>
      <c r="H133" s="34"/>
      <c r="I133" s="120"/>
      <c r="J133" s="34"/>
      <c r="K133" s="34"/>
      <c r="L133" s="38"/>
      <c r="M133" s="207"/>
      <c r="N133" s="74"/>
      <c r="O133" s="74"/>
      <c r="P133" s="74"/>
      <c r="Q133" s="74"/>
      <c r="R133" s="74"/>
      <c r="S133" s="74"/>
      <c r="T133" s="75"/>
      <c r="AT133" s="12" t="s">
        <v>109</v>
      </c>
      <c r="AU133" s="12" t="s">
        <v>76</v>
      </c>
    </row>
    <row r="134" spans="2:65" s="1" customFormat="1" ht="16.5" customHeight="1">
      <c r="B134" s="33"/>
      <c r="C134" s="193" t="s">
        <v>242</v>
      </c>
      <c r="D134" s="193" t="s">
        <v>102</v>
      </c>
      <c r="E134" s="194" t="s">
        <v>243</v>
      </c>
      <c r="F134" s="195" t="s">
        <v>244</v>
      </c>
      <c r="G134" s="196" t="s">
        <v>105</v>
      </c>
      <c r="H134" s="197">
        <v>2</v>
      </c>
      <c r="I134" s="198"/>
      <c r="J134" s="199">
        <f>ROUND(I134*H134,2)</f>
        <v>0</v>
      </c>
      <c r="K134" s="195" t="s">
        <v>106</v>
      </c>
      <c r="L134" s="38"/>
      <c r="M134" s="200" t="s">
        <v>1</v>
      </c>
      <c r="N134" s="201" t="s">
        <v>40</v>
      </c>
      <c r="O134" s="74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12" t="s">
        <v>107</v>
      </c>
      <c r="AT134" s="12" t="s">
        <v>102</v>
      </c>
      <c r="AU134" s="12" t="s">
        <v>76</v>
      </c>
      <c r="AY134" s="12" t="s">
        <v>99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2" t="s">
        <v>74</v>
      </c>
      <c r="BK134" s="204">
        <f>ROUND(I134*H134,2)</f>
        <v>0</v>
      </c>
      <c r="BL134" s="12" t="s">
        <v>107</v>
      </c>
      <c r="BM134" s="12" t="s">
        <v>245</v>
      </c>
    </row>
    <row r="135" spans="2:47" s="1" customFormat="1" ht="12">
      <c r="B135" s="33"/>
      <c r="C135" s="34"/>
      <c r="D135" s="205" t="s">
        <v>109</v>
      </c>
      <c r="E135" s="34"/>
      <c r="F135" s="206" t="s">
        <v>246</v>
      </c>
      <c r="G135" s="34"/>
      <c r="H135" s="34"/>
      <c r="I135" s="120"/>
      <c r="J135" s="34"/>
      <c r="K135" s="34"/>
      <c r="L135" s="38"/>
      <c r="M135" s="207"/>
      <c r="N135" s="74"/>
      <c r="O135" s="74"/>
      <c r="P135" s="74"/>
      <c r="Q135" s="74"/>
      <c r="R135" s="74"/>
      <c r="S135" s="74"/>
      <c r="T135" s="75"/>
      <c r="AT135" s="12" t="s">
        <v>109</v>
      </c>
      <c r="AU135" s="12" t="s">
        <v>76</v>
      </c>
    </row>
    <row r="136" spans="2:65" s="1" customFormat="1" ht="16.5" customHeight="1">
      <c r="B136" s="33"/>
      <c r="C136" s="209" t="s">
        <v>247</v>
      </c>
      <c r="D136" s="209" t="s">
        <v>124</v>
      </c>
      <c r="E136" s="210" t="s">
        <v>248</v>
      </c>
      <c r="F136" s="211" t="s">
        <v>249</v>
      </c>
      <c r="G136" s="212" t="s">
        <v>105</v>
      </c>
      <c r="H136" s="213">
        <v>1</v>
      </c>
      <c r="I136" s="214"/>
      <c r="J136" s="215">
        <f>ROUND(I136*H136,2)</f>
        <v>0</v>
      </c>
      <c r="K136" s="211" t="s">
        <v>106</v>
      </c>
      <c r="L136" s="216"/>
      <c r="M136" s="217" t="s">
        <v>1</v>
      </c>
      <c r="N136" s="218" t="s">
        <v>40</v>
      </c>
      <c r="O136" s="74"/>
      <c r="P136" s="202">
        <f>O136*H136</f>
        <v>0</v>
      </c>
      <c r="Q136" s="202">
        <v>0.0018</v>
      </c>
      <c r="R136" s="202">
        <f>Q136*H136</f>
        <v>0.0018</v>
      </c>
      <c r="S136" s="202">
        <v>0</v>
      </c>
      <c r="T136" s="203">
        <f>S136*H136</f>
        <v>0</v>
      </c>
      <c r="AR136" s="12" t="s">
        <v>127</v>
      </c>
      <c r="AT136" s="12" t="s">
        <v>124</v>
      </c>
      <c r="AU136" s="12" t="s">
        <v>76</v>
      </c>
      <c r="AY136" s="12" t="s">
        <v>99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2" t="s">
        <v>74</v>
      </c>
      <c r="BK136" s="204">
        <f>ROUND(I136*H136,2)</f>
        <v>0</v>
      </c>
      <c r="BL136" s="12" t="s">
        <v>107</v>
      </c>
      <c r="BM136" s="12" t="s">
        <v>250</v>
      </c>
    </row>
    <row r="137" spans="2:47" s="1" customFormat="1" ht="12">
      <c r="B137" s="33"/>
      <c r="C137" s="34"/>
      <c r="D137" s="205" t="s">
        <v>109</v>
      </c>
      <c r="E137" s="34"/>
      <c r="F137" s="206" t="s">
        <v>251</v>
      </c>
      <c r="G137" s="34"/>
      <c r="H137" s="34"/>
      <c r="I137" s="120"/>
      <c r="J137" s="34"/>
      <c r="K137" s="34"/>
      <c r="L137" s="38"/>
      <c r="M137" s="207"/>
      <c r="N137" s="74"/>
      <c r="O137" s="74"/>
      <c r="P137" s="74"/>
      <c r="Q137" s="74"/>
      <c r="R137" s="74"/>
      <c r="S137" s="74"/>
      <c r="T137" s="75"/>
      <c r="AT137" s="12" t="s">
        <v>109</v>
      </c>
      <c r="AU137" s="12" t="s">
        <v>76</v>
      </c>
    </row>
    <row r="138" spans="2:65" s="1" customFormat="1" ht="16.5" customHeight="1">
      <c r="B138" s="33"/>
      <c r="C138" s="209" t="s">
        <v>252</v>
      </c>
      <c r="D138" s="209" t="s">
        <v>124</v>
      </c>
      <c r="E138" s="210" t="s">
        <v>253</v>
      </c>
      <c r="F138" s="211" t="s">
        <v>254</v>
      </c>
      <c r="G138" s="212" t="s">
        <v>105</v>
      </c>
      <c r="H138" s="213">
        <v>1</v>
      </c>
      <c r="I138" s="214"/>
      <c r="J138" s="215">
        <f>ROUND(I138*H138,2)</f>
        <v>0</v>
      </c>
      <c r="K138" s="211" t="s">
        <v>106</v>
      </c>
      <c r="L138" s="216"/>
      <c r="M138" s="217" t="s">
        <v>1</v>
      </c>
      <c r="N138" s="218" t="s">
        <v>40</v>
      </c>
      <c r="O138" s="74"/>
      <c r="P138" s="202">
        <f>O138*H138</f>
        <v>0</v>
      </c>
      <c r="Q138" s="202">
        <v>0.0018</v>
      </c>
      <c r="R138" s="202">
        <f>Q138*H138</f>
        <v>0.0018</v>
      </c>
      <c r="S138" s="202">
        <v>0</v>
      </c>
      <c r="T138" s="203">
        <f>S138*H138</f>
        <v>0</v>
      </c>
      <c r="AR138" s="12" t="s">
        <v>127</v>
      </c>
      <c r="AT138" s="12" t="s">
        <v>124</v>
      </c>
      <c r="AU138" s="12" t="s">
        <v>76</v>
      </c>
      <c r="AY138" s="12" t="s">
        <v>99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2" t="s">
        <v>74</v>
      </c>
      <c r="BK138" s="204">
        <f>ROUND(I138*H138,2)</f>
        <v>0</v>
      </c>
      <c r="BL138" s="12" t="s">
        <v>107</v>
      </c>
      <c r="BM138" s="12" t="s">
        <v>255</v>
      </c>
    </row>
    <row r="139" spans="2:47" s="1" customFormat="1" ht="12">
      <c r="B139" s="33"/>
      <c r="C139" s="34"/>
      <c r="D139" s="205" t="s">
        <v>109</v>
      </c>
      <c r="E139" s="34"/>
      <c r="F139" s="206" t="s">
        <v>256</v>
      </c>
      <c r="G139" s="34"/>
      <c r="H139" s="34"/>
      <c r="I139" s="120"/>
      <c r="J139" s="34"/>
      <c r="K139" s="34"/>
      <c r="L139" s="38"/>
      <c r="M139" s="207"/>
      <c r="N139" s="74"/>
      <c r="O139" s="74"/>
      <c r="P139" s="74"/>
      <c r="Q139" s="74"/>
      <c r="R139" s="74"/>
      <c r="S139" s="74"/>
      <c r="T139" s="75"/>
      <c r="AT139" s="12" t="s">
        <v>109</v>
      </c>
      <c r="AU139" s="12" t="s">
        <v>76</v>
      </c>
    </row>
    <row r="140" spans="2:65" s="1" customFormat="1" ht="16.5" customHeight="1">
      <c r="B140" s="33"/>
      <c r="C140" s="209" t="s">
        <v>257</v>
      </c>
      <c r="D140" s="209" t="s">
        <v>124</v>
      </c>
      <c r="E140" s="210" t="s">
        <v>258</v>
      </c>
      <c r="F140" s="211" t="s">
        <v>259</v>
      </c>
      <c r="G140" s="212" t="s">
        <v>105</v>
      </c>
      <c r="H140" s="213">
        <v>1</v>
      </c>
      <c r="I140" s="214"/>
      <c r="J140" s="215">
        <f>ROUND(I140*H140,2)</f>
        <v>0</v>
      </c>
      <c r="K140" s="211" t="s">
        <v>1</v>
      </c>
      <c r="L140" s="216"/>
      <c r="M140" s="217" t="s">
        <v>1</v>
      </c>
      <c r="N140" s="218" t="s">
        <v>40</v>
      </c>
      <c r="O140" s="74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12" t="s">
        <v>127</v>
      </c>
      <c r="AT140" s="12" t="s">
        <v>124</v>
      </c>
      <c r="AU140" s="12" t="s">
        <v>76</v>
      </c>
      <c r="AY140" s="12" t="s">
        <v>99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2" t="s">
        <v>74</v>
      </c>
      <c r="BK140" s="204">
        <f>ROUND(I140*H140,2)</f>
        <v>0</v>
      </c>
      <c r="BL140" s="12" t="s">
        <v>107</v>
      </c>
      <c r="BM140" s="12" t="s">
        <v>260</v>
      </c>
    </row>
    <row r="141" spans="2:47" s="1" customFormat="1" ht="12">
      <c r="B141" s="33"/>
      <c r="C141" s="34"/>
      <c r="D141" s="205" t="s">
        <v>109</v>
      </c>
      <c r="E141" s="34"/>
      <c r="F141" s="206" t="s">
        <v>259</v>
      </c>
      <c r="G141" s="34"/>
      <c r="H141" s="34"/>
      <c r="I141" s="120"/>
      <c r="J141" s="34"/>
      <c r="K141" s="34"/>
      <c r="L141" s="38"/>
      <c r="M141" s="207"/>
      <c r="N141" s="74"/>
      <c r="O141" s="74"/>
      <c r="P141" s="74"/>
      <c r="Q141" s="74"/>
      <c r="R141" s="74"/>
      <c r="S141" s="74"/>
      <c r="T141" s="75"/>
      <c r="AT141" s="12" t="s">
        <v>109</v>
      </c>
      <c r="AU141" s="12" t="s">
        <v>76</v>
      </c>
    </row>
    <row r="142" spans="2:65" s="1" customFormat="1" ht="16.5" customHeight="1">
      <c r="B142" s="33"/>
      <c r="C142" s="209" t="s">
        <v>127</v>
      </c>
      <c r="D142" s="209" t="s">
        <v>124</v>
      </c>
      <c r="E142" s="210" t="s">
        <v>261</v>
      </c>
      <c r="F142" s="211" t="s">
        <v>262</v>
      </c>
      <c r="G142" s="212" t="s">
        <v>105</v>
      </c>
      <c r="H142" s="213">
        <v>1</v>
      </c>
      <c r="I142" s="214"/>
      <c r="J142" s="215">
        <f>ROUND(I142*H142,2)</f>
        <v>0</v>
      </c>
      <c r="K142" s="211" t="s">
        <v>1</v>
      </c>
      <c r="L142" s="216"/>
      <c r="M142" s="217" t="s">
        <v>1</v>
      </c>
      <c r="N142" s="218" t="s">
        <v>40</v>
      </c>
      <c r="O142" s="74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12" t="s">
        <v>127</v>
      </c>
      <c r="AT142" s="12" t="s">
        <v>124</v>
      </c>
      <c r="AU142" s="12" t="s">
        <v>76</v>
      </c>
      <c r="AY142" s="12" t="s">
        <v>99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2" t="s">
        <v>74</v>
      </c>
      <c r="BK142" s="204">
        <f>ROUND(I142*H142,2)</f>
        <v>0</v>
      </c>
      <c r="BL142" s="12" t="s">
        <v>107</v>
      </c>
      <c r="BM142" s="12" t="s">
        <v>263</v>
      </c>
    </row>
    <row r="143" spans="2:47" s="1" customFormat="1" ht="12">
      <c r="B143" s="33"/>
      <c r="C143" s="34"/>
      <c r="D143" s="205" t="s">
        <v>109</v>
      </c>
      <c r="E143" s="34"/>
      <c r="F143" s="206" t="s">
        <v>262</v>
      </c>
      <c r="G143" s="34"/>
      <c r="H143" s="34"/>
      <c r="I143" s="120"/>
      <c r="J143" s="34"/>
      <c r="K143" s="34"/>
      <c r="L143" s="38"/>
      <c r="M143" s="207"/>
      <c r="N143" s="74"/>
      <c r="O143" s="74"/>
      <c r="P143" s="74"/>
      <c r="Q143" s="74"/>
      <c r="R143" s="74"/>
      <c r="S143" s="74"/>
      <c r="T143" s="75"/>
      <c r="AT143" s="12" t="s">
        <v>109</v>
      </c>
      <c r="AU143" s="12" t="s">
        <v>76</v>
      </c>
    </row>
    <row r="144" spans="2:65" s="1" customFormat="1" ht="16.5" customHeight="1">
      <c r="B144" s="33"/>
      <c r="C144" s="193" t="s">
        <v>264</v>
      </c>
      <c r="D144" s="193" t="s">
        <v>102</v>
      </c>
      <c r="E144" s="194" t="s">
        <v>265</v>
      </c>
      <c r="F144" s="195" t="s">
        <v>266</v>
      </c>
      <c r="G144" s="196" t="s">
        <v>164</v>
      </c>
      <c r="H144" s="197">
        <v>6</v>
      </c>
      <c r="I144" s="198"/>
      <c r="J144" s="199">
        <f>ROUND(I144*H144,2)</f>
        <v>0</v>
      </c>
      <c r="K144" s="195" t="s">
        <v>226</v>
      </c>
      <c r="L144" s="38"/>
      <c r="M144" s="200" t="s">
        <v>1</v>
      </c>
      <c r="N144" s="201" t="s">
        <v>40</v>
      </c>
      <c r="O144" s="74"/>
      <c r="P144" s="202">
        <f>O144*H144</f>
        <v>0</v>
      </c>
      <c r="Q144" s="202">
        <v>0.00312</v>
      </c>
      <c r="R144" s="202">
        <f>Q144*H144</f>
        <v>0.01872</v>
      </c>
      <c r="S144" s="202">
        <v>0</v>
      </c>
      <c r="T144" s="203">
        <f>S144*H144</f>
        <v>0</v>
      </c>
      <c r="AR144" s="12" t="s">
        <v>107</v>
      </c>
      <c r="AT144" s="12" t="s">
        <v>102</v>
      </c>
      <c r="AU144" s="12" t="s">
        <v>76</v>
      </c>
      <c r="AY144" s="12" t="s">
        <v>99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2" t="s">
        <v>74</v>
      </c>
      <c r="BK144" s="204">
        <f>ROUND(I144*H144,2)</f>
        <v>0</v>
      </c>
      <c r="BL144" s="12" t="s">
        <v>107</v>
      </c>
      <c r="BM144" s="12" t="s">
        <v>267</v>
      </c>
    </row>
    <row r="145" spans="2:47" s="1" customFormat="1" ht="12">
      <c r="B145" s="33"/>
      <c r="C145" s="34"/>
      <c r="D145" s="205" t="s">
        <v>109</v>
      </c>
      <c r="E145" s="34"/>
      <c r="F145" s="206" t="s">
        <v>268</v>
      </c>
      <c r="G145" s="34"/>
      <c r="H145" s="34"/>
      <c r="I145" s="120"/>
      <c r="J145" s="34"/>
      <c r="K145" s="34"/>
      <c r="L145" s="38"/>
      <c r="M145" s="207"/>
      <c r="N145" s="74"/>
      <c r="O145" s="74"/>
      <c r="P145" s="74"/>
      <c r="Q145" s="74"/>
      <c r="R145" s="74"/>
      <c r="S145" s="74"/>
      <c r="T145" s="75"/>
      <c r="AT145" s="12" t="s">
        <v>109</v>
      </c>
      <c r="AU145" s="12" t="s">
        <v>76</v>
      </c>
    </row>
    <row r="146" spans="2:47" s="1" customFormat="1" ht="12">
      <c r="B146" s="33"/>
      <c r="C146" s="34"/>
      <c r="D146" s="205" t="s">
        <v>111</v>
      </c>
      <c r="E146" s="34"/>
      <c r="F146" s="208" t="s">
        <v>269</v>
      </c>
      <c r="G146" s="34"/>
      <c r="H146" s="34"/>
      <c r="I146" s="120"/>
      <c r="J146" s="34"/>
      <c r="K146" s="34"/>
      <c r="L146" s="38"/>
      <c r="M146" s="207"/>
      <c r="N146" s="74"/>
      <c r="O146" s="74"/>
      <c r="P146" s="74"/>
      <c r="Q146" s="74"/>
      <c r="R146" s="74"/>
      <c r="S146" s="74"/>
      <c r="T146" s="75"/>
      <c r="AT146" s="12" t="s">
        <v>111</v>
      </c>
      <c r="AU146" s="12" t="s">
        <v>76</v>
      </c>
    </row>
    <row r="147" spans="2:65" s="1" customFormat="1" ht="16.5" customHeight="1">
      <c r="B147" s="33"/>
      <c r="C147" s="193" t="s">
        <v>270</v>
      </c>
      <c r="D147" s="193" t="s">
        <v>102</v>
      </c>
      <c r="E147" s="194" t="s">
        <v>271</v>
      </c>
      <c r="F147" s="195" t="s">
        <v>272</v>
      </c>
      <c r="G147" s="196" t="s">
        <v>164</v>
      </c>
      <c r="H147" s="197">
        <v>40</v>
      </c>
      <c r="I147" s="198"/>
      <c r="J147" s="199">
        <f>ROUND(I147*H147,2)</f>
        <v>0</v>
      </c>
      <c r="K147" s="195" t="s">
        <v>226</v>
      </c>
      <c r="L147" s="38"/>
      <c r="M147" s="200" t="s">
        <v>1</v>
      </c>
      <c r="N147" s="201" t="s">
        <v>40</v>
      </c>
      <c r="O147" s="74"/>
      <c r="P147" s="202">
        <f>O147*H147</f>
        <v>0</v>
      </c>
      <c r="Q147" s="202">
        <v>0.01503</v>
      </c>
      <c r="R147" s="202">
        <f>Q147*H147</f>
        <v>0.6012</v>
      </c>
      <c r="S147" s="202">
        <v>0</v>
      </c>
      <c r="T147" s="203">
        <f>S147*H147</f>
        <v>0</v>
      </c>
      <c r="AR147" s="12" t="s">
        <v>107</v>
      </c>
      <c r="AT147" s="12" t="s">
        <v>102</v>
      </c>
      <c r="AU147" s="12" t="s">
        <v>76</v>
      </c>
      <c r="AY147" s="12" t="s">
        <v>99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2" t="s">
        <v>74</v>
      </c>
      <c r="BK147" s="204">
        <f>ROUND(I147*H147,2)</f>
        <v>0</v>
      </c>
      <c r="BL147" s="12" t="s">
        <v>107</v>
      </c>
      <c r="BM147" s="12" t="s">
        <v>273</v>
      </c>
    </row>
    <row r="148" spans="2:47" s="1" customFormat="1" ht="12">
      <c r="B148" s="33"/>
      <c r="C148" s="34"/>
      <c r="D148" s="205" t="s">
        <v>109</v>
      </c>
      <c r="E148" s="34"/>
      <c r="F148" s="206" t="s">
        <v>274</v>
      </c>
      <c r="G148" s="34"/>
      <c r="H148" s="34"/>
      <c r="I148" s="120"/>
      <c r="J148" s="34"/>
      <c r="K148" s="34"/>
      <c r="L148" s="38"/>
      <c r="M148" s="207"/>
      <c r="N148" s="74"/>
      <c r="O148" s="74"/>
      <c r="P148" s="74"/>
      <c r="Q148" s="74"/>
      <c r="R148" s="74"/>
      <c r="S148" s="74"/>
      <c r="T148" s="75"/>
      <c r="AT148" s="12" t="s">
        <v>109</v>
      </c>
      <c r="AU148" s="12" t="s">
        <v>76</v>
      </c>
    </row>
    <row r="149" spans="2:47" s="1" customFormat="1" ht="12">
      <c r="B149" s="33"/>
      <c r="C149" s="34"/>
      <c r="D149" s="205" t="s">
        <v>111</v>
      </c>
      <c r="E149" s="34"/>
      <c r="F149" s="208" t="s">
        <v>269</v>
      </c>
      <c r="G149" s="34"/>
      <c r="H149" s="34"/>
      <c r="I149" s="120"/>
      <c r="J149" s="34"/>
      <c r="K149" s="34"/>
      <c r="L149" s="38"/>
      <c r="M149" s="207"/>
      <c r="N149" s="74"/>
      <c r="O149" s="74"/>
      <c r="P149" s="74"/>
      <c r="Q149" s="74"/>
      <c r="R149" s="74"/>
      <c r="S149" s="74"/>
      <c r="T149" s="75"/>
      <c r="AT149" s="12" t="s">
        <v>111</v>
      </c>
      <c r="AU149" s="12" t="s">
        <v>76</v>
      </c>
    </row>
    <row r="150" spans="2:65" s="1" customFormat="1" ht="16.5" customHeight="1">
      <c r="B150" s="33"/>
      <c r="C150" s="193" t="s">
        <v>275</v>
      </c>
      <c r="D150" s="193" t="s">
        <v>102</v>
      </c>
      <c r="E150" s="194" t="s">
        <v>276</v>
      </c>
      <c r="F150" s="195" t="s">
        <v>277</v>
      </c>
      <c r="G150" s="196" t="s">
        <v>164</v>
      </c>
      <c r="H150" s="197">
        <v>8</v>
      </c>
      <c r="I150" s="198"/>
      <c r="J150" s="199">
        <f>ROUND(I150*H150,2)</f>
        <v>0</v>
      </c>
      <c r="K150" s="195" t="s">
        <v>196</v>
      </c>
      <c r="L150" s="38"/>
      <c r="M150" s="200" t="s">
        <v>1</v>
      </c>
      <c r="N150" s="201" t="s">
        <v>40</v>
      </c>
      <c r="O150" s="74"/>
      <c r="P150" s="202">
        <f>O150*H150</f>
        <v>0</v>
      </c>
      <c r="Q150" s="202">
        <v>0.01858</v>
      </c>
      <c r="R150" s="202">
        <f>Q150*H150</f>
        <v>0.14864</v>
      </c>
      <c r="S150" s="202">
        <v>0</v>
      </c>
      <c r="T150" s="203">
        <f>S150*H150</f>
        <v>0</v>
      </c>
      <c r="AR150" s="12" t="s">
        <v>107</v>
      </c>
      <c r="AT150" s="12" t="s">
        <v>102</v>
      </c>
      <c r="AU150" s="12" t="s">
        <v>76</v>
      </c>
      <c r="AY150" s="12" t="s">
        <v>99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2" t="s">
        <v>74</v>
      </c>
      <c r="BK150" s="204">
        <f>ROUND(I150*H150,2)</f>
        <v>0</v>
      </c>
      <c r="BL150" s="12" t="s">
        <v>107</v>
      </c>
      <c r="BM150" s="12" t="s">
        <v>278</v>
      </c>
    </row>
    <row r="151" spans="2:47" s="1" customFormat="1" ht="12">
      <c r="B151" s="33"/>
      <c r="C151" s="34"/>
      <c r="D151" s="205" t="s">
        <v>109</v>
      </c>
      <c r="E151" s="34"/>
      <c r="F151" s="206" t="s">
        <v>279</v>
      </c>
      <c r="G151" s="34"/>
      <c r="H151" s="34"/>
      <c r="I151" s="120"/>
      <c r="J151" s="34"/>
      <c r="K151" s="34"/>
      <c r="L151" s="38"/>
      <c r="M151" s="207"/>
      <c r="N151" s="74"/>
      <c r="O151" s="74"/>
      <c r="P151" s="74"/>
      <c r="Q151" s="74"/>
      <c r="R151" s="74"/>
      <c r="S151" s="74"/>
      <c r="T151" s="75"/>
      <c r="AT151" s="12" t="s">
        <v>109</v>
      </c>
      <c r="AU151" s="12" t="s">
        <v>76</v>
      </c>
    </row>
    <row r="152" spans="2:47" s="1" customFormat="1" ht="12">
      <c r="B152" s="33"/>
      <c r="C152" s="34"/>
      <c r="D152" s="205" t="s">
        <v>111</v>
      </c>
      <c r="E152" s="34"/>
      <c r="F152" s="208" t="s">
        <v>269</v>
      </c>
      <c r="G152" s="34"/>
      <c r="H152" s="34"/>
      <c r="I152" s="120"/>
      <c r="J152" s="34"/>
      <c r="K152" s="34"/>
      <c r="L152" s="38"/>
      <c r="M152" s="207"/>
      <c r="N152" s="74"/>
      <c r="O152" s="74"/>
      <c r="P152" s="74"/>
      <c r="Q152" s="74"/>
      <c r="R152" s="74"/>
      <c r="S152" s="74"/>
      <c r="T152" s="75"/>
      <c r="AT152" s="12" t="s">
        <v>111</v>
      </c>
      <c r="AU152" s="12" t="s">
        <v>76</v>
      </c>
    </row>
    <row r="153" spans="2:65" s="1" customFormat="1" ht="16.5" customHeight="1">
      <c r="B153" s="33"/>
      <c r="C153" s="193" t="s">
        <v>280</v>
      </c>
      <c r="D153" s="193" t="s">
        <v>102</v>
      </c>
      <c r="E153" s="194" t="s">
        <v>281</v>
      </c>
      <c r="F153" s="195" t="s">
        <v>282</v>
      </c>
      <c r="G153" s="196" t="s">
        <v>283</v>
      </c>
      <c r="H153" s="197">
        <v>10</v>
      </c>
      <c r="I153" s="198"/>
      <c r="J153" s="199">
        <f>ROUND(I153*H153,2)</f>
        <v>0</v>
      </c>
      <c r="K153" s="195" t="s">
        <v>1</v>
      </c>
      <c r="L153" s="38"/>
      <c r="M153" s="200" t="s">
        <v>1</v>
      </c>
      <c r="N153" s="201" t="s">
        <v>40</v>
      </c>
      <c r="O153" s="74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12" t="s">
        <v>107</v>
      </c>
      <c r="AT153" s="12" t="s">
        <v>102</v>
      </c>
      <c r="AU153" s="12" t="s">
        <v>76</v>
      </c>
      <c r="AY153" s="12" t="s">
        <v>99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2" t="s">
        <v>74</v>
      </c>
      <c r="BK153" s="204">
        <f>ROUND(I153*H153,2)</f>
        <v>0</v>
      </c>
      <c r="BL153" s="12" t="s">
        <v>107</v>
      </c>
      <c r="BM153" s="12" t="s">
        <v>284</v>
      </c>
    </row>
    <row r="154" spans="2:47" s="1" customFormat="1" ht="12">
      <c r="B154" s="33"/>
      <c r="C154" s="34"/>
      <c r="D154" s="205" t="s">
        <v>109</v>
      </c>
      <c r="E154" s="34"/>
      <c r="F154" s="206" t="s">
        <v>285</v>
      </c>
      <c r="G154" s="34"/>
      <c r="H154" s="34"/>
      <c r="I154" s="120"/>
      <c r="J154" s="34"/>
      <c r="K154" s="34"/>
      <c r="L154" s="38"/>
      <c r="M154" s="207"/>
      <c r="N154" s="74"/>
      <c r="O154" s="74"/>
      <c r="P154" s="74"/>
      <c r="Q154" s="74"/>
      <c r="R154" s="74"/>
      <c r="S154" s="74"/>
      <c r="T154" s="75"/>
      <c r="AT154" s="12" t="s">
        <v>109</v>
      </c>
      <c r="AU154" s="12" t="s">
        <v>76</v>
      </c>
    </row>
    <row r="155" spans="2:65" s="1" customFormat="1" ht="16.5" customHeight="1">
      <c r="B155" s="33"/>
      <c r="C155" s="209" t="s">
        <v>286</v>
      </c>
      <c r="D155" s="209" t="s">
        <v>124</v>
      </c>
      <c r="E155" s="210" t="s">
        <v>287</v>
      </c>
      <c r="F155" s="211" t="s">
        <v>288</v>
      </c>
      <c r="G155" s="212" t="s">
        <v>283</v>
      </c>
      <c r="H155" s="213">
        <v>70</v>
      </c>
      <c r="I155" s="214"/>
      <c r="J155" s="215">
        <f>ROUND(I155*H155,2)</f>
        <v>0</v>
      </c>
      <c r="K155" s="211" t="s">
        <v>1</v>
      </c>
      <c r="L155" s="216"/>
      <c r="M155" s="217" t="s">
        <v>1</v>
      </c>
      <c r="N155" s="218" t="s">
        <v>40</v>
      </c>
      <c r="O155" s="74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12" t="s">
        <v>127</v>
      </c>
      <c r="AT155" s="12" t="s">
        <v>124</v>
      </c>
      <c r="AU155" s="12" t="s">
        <v>76</v>
      </c>
      <c r="AY155" s="12" t="s">
        <v>99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2" t="s">
        <v>74</v>
      </c>
      <c r="BK155" s="204">
        <f>ROUND(I155*H155,2)</f>
        <v>0</v>
      </c>
      <c r="BL155" s="12" t="s">
        <v>107</v>
      </c>
      <c r="BM155" s="12" t="s">
        <v>289</v>
      </c>
    </row>
    <row r="156" spans="2:47" s="1" customFormat="1" ht="12">
      <c r="B156" s="33"/>
      <c r="C156" s="34"/>
      <c r="D156" s="205" t="s">
        <v>109</v>
      </c>
      <c r="E156" s="34"/>
      <c r="F156" s="206" t="s">
        <v>290</v>
      </c>
      <c r="G156" s="34"/>
      <c r="H156" s="34"/>
      <c r="I156" s="120"/>
      <c r="J156" s="34"/>
      <c r="K156" s="34"/>
      <c r="L156" s="38"/>
      <c r="M156" s="207"/>
      <c r="N156" s="74"/>
      <c r="O156" s="74"/>
      <c r="P156" s="74"/>
      <c r="Q156" s="74"/>
      <c r="R156" s="74"/>
      <c r="S156" s="74"/>
      <c r="T156" s="75"/>
      <c r="AT156" s="12" t="s">
        <v>109</v>
      </c>
      <c r="AU156" s="12" t="s">
        <v>76</v>
      </c>
    </row>
    <row r="157" spans="2:65" s="1" customFormat="1" ht="16.5" customHeight="1">
      <c r="B157" s="33"/>
      <c r="C157" s="209" t="s">
        <v>291</v>
      </c>
      <c r="D157" s="209" t="s">
        <v>124</v>
      </c>
      <c r="E157" s="210" t="s">
        <v>292</v>
      </c>
      <c r="F157" s="211" t="s">
        <v>288</v>
      </c>
      <c r="G157" s="212" t="s">
        <v>283</v>
      </c>
      <c r="H157" s="213">
        <v>20</v>
      </c>
      <c r="I157" s="214"/>
      <c r="J157" s="215">
        <f>ROUND(I157*H157,2)</f>
        <v>0</v>
      </c>
      <c r="K157" s="211" t="s">
        <v>1</v>
      </c>
      <c r="L157" s="216"/>
      <c r="M157" s="217" t="s">
        <v>1</v>
      </c>
      <c r="N157" s="218" t="s">
        <v>40</v>
      </c>
      <c r="O157" s="74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12" t="s">
        <v>127</v>
      </c>
      <c r="AT157" s="12" t="s">
        <v>124</v>
      </c>
      <c r="AU157" s="12" t="s">
        <v>76</v>
      </c>
      <c r="AY157" s="12" t="s">
        <v>99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2" t="s">
        <v>74</v>
      </c>
      <c r="BK157" s="204">
        <f>ROUND(I157*H157,2)</f>
        <v>0</v>
      </c>
      <c r="BL157" s="12" t="s">
        <v>107</v>
      </c>
      <c r="BM157" s="12" t="s">
        <v>293</v>
      </c>
    </row>
    <row r="158" spans="2:47" s="1" customFormat="1" ht="12">
      <c r="B158" s="33"/>
      <c r="C158" s="34"/>
      <c r="D158" s="205" t="s">
        <v>109</v>
      </c>
      <c r="E158" s="34"/>
      <c r="F158" s="206" t="s">
        <v>294</v>
      </c>
      <c r="G158" s="34"/>
      <c r="H158" s="34"/>
      <c r="I158" s="120"/>
      <c r="J158" s="34"/>
      <c r="K158" s="34"/>
      <c r="L158" s="38"/>
      <c r="M158" s="207"/>
      <c r="N158" s="74"/>
      <c r="O158" s="74"/>
      <c r="P158" s="74"/>
      <c r="Q158" s="74"/>
      <c r="R158" s="74"/>
      <c r="S158" s="74"/>
      <c r="T158" s="75"/>
      <c r="AT158" s="12" t="s">
        <v>109</v>
      </c>
      <c r="AU158" s="12" t="s">
        <v>76</v>
      </c>
    </row>
    <row r="159" spans="2:65" s="1" customFormat="1" ht="16.5" customHeight="1">
      <c r="B159" s="33"/>
      <c r="C159" s="193" t="s">
        <v>295</v>
      </c>
      <c r="D159" s="193" t="s">
        <v>102</v>
      </c>
      <c r="E159" s="194" t="s">
        <v>296</v>
      </c>
      <c r="F159" s="195" t="s">
        <v>297</v>
      </c>
      <c r="G159" s="196" t="s">
        <v>298</v>
      </c>
      <c r="H159" s="197">
        <v>120</v>
      </c>
      <c r="I159" s="198"/>
      <c r="J159" s="199">
        <f>ROUND(I159*H159,2)</f>
        <v>0</v>
      </c>
      <c r="K159" s="195" t="s">
        <v>1</v>
      </c>
      <c r="L159" s="38"/>
      <c r="M159" s="200" t="s">
        <v>1</v>
      </c>
      <c r="N159" s="201" t="s">
        <v>40</v>
      </c>
      <c r="O159" s="74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12" t="s">
        <v>107</v>
      </c>
      <c r="AT159" s="12" t="s">
        <v>102</v>
      </c>
      <c r="AU159" s="12" t="s">
        <v>76</v>
      </c>
      <c r="AY159" s="12" t="s">
        <v>99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2" t="s">
        <v>74</v>
      </c>
      <c r="BK159" s="204">
        <f>ROUND(I159*H159,2)</f>
        <v>0</v>
      </c>
      <c r="BL159" s="12" t="s">
        <v>107</v>
      </c>
      <c r="BM159" s="12" t="s">
        <v>299</v>
      </c>
    </row>
    <row r="160" spans="2:47" s="1" customFormat="1" ht="12">
      <c r="B160" s="33"/>
      <c r="C160" s="34"/>
      <c r="D160" s="205" t="s">
        <v>109</v>
      </c>
      <c r="E160" s="34"/>
      <c r="F160" s="206" t="s">
        <v>297</v>
      </c>
      <c r="G160" s="34"/>
      <c r="H160" s="34"/>
      <c r="I160" s="120"/>
      <c r="J160" s="34"/>
      <c r="K160" s="34"/>
      <c r="L160" s="38"/>
      <c r="M160" s="207"/>
      <c r="N160" s="74"/>
      <c r="O160" s="74"/>
      <c r="P160" s="74"/>
      <c r="Q160" s="74"/>
      <c r="R160" s="74"/>
      <c r="S160" s="74"/>
      <c r="T160" s="75"/>
      <c r="AT160" s="12" t="s">
        <v>109</v>
      </c>
      <c r="AU160" s="12" t="s">
        <v>76</v>
      </c>
    </row>
    <row r="161" spans="2:65" s="1" customFormat="1" ht="16.5" customHeight="1">
      <c r="B161" s="33"/>
      <c r="C161" s="193" t="s">
        <v>300</v>
      </c>
      <c r="D161" s="193" t="s">
        <v>102</v>
      </c>
      <c r="E161" s="194" t="s">
        <v>301</v>
      </c>
      <c r="F161" s="195" t="s">
        <v>302</v>
      </c>
      <c r="G161" s="196" t="s">
        <v>303</v>
      </c>
      <c r="H161" s="197">
        <v>15</v>
      </c>
      <c r="I161" s="198"/>
      <c r="J161" s="199">
        <f>ROUND(I161*H161,2)</f>
        <v>0</v>
      </c>
      <c r="K161" s="195" t="s">
        <v>1</v>
      </c>
      <c r="L161" s="38"/>
      <c r="M161" s="200" t="s">
        <v>1</v>
      </c>
      <c r="N161" s="201" t="s">
        <v>40</v>
      </c>
      <c r="O161" s="74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12" t="s">
        <v>107</v>
      </c>
      <c r="AT161" s="12" t="s">
        <v>102</v>
      </c>
      <c r="AU161" s="12" t="s">
        <v>76</v>
      </c>
      <c r="AY161" s="12" t="s">
        <v>99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2" t="s">
        <v>74</v>
      </c>
      <c r="BK161" s="204">
        <f>ROUND(I161*H161,2)</f>
        <v>0</v>
      </c>
      <c r="BL161" s="12" t="s">
        <v>107</v>
      </c>
      <c r="BM161" s="12" t="s">
        <v>304</v>
      </c>
    </row>
    <row r="162" spans="2:47" s="1" customFormat="1" ht="12">
      <c r="B162" s="33"/>
      <c r="C162" s="34"/>
      <c r="D162" s="205" t="s">
        <v>109</v>
      </c>
      <c r="E162" s="34"/>
      <c r="F162" s="206" t="s">
        <v>305</v>
      </c>
      <c r="G162" s="34"/>
      <c r="H162" s="34"/>
      <c r="I162" s="120"/>
      <c r="J162" s="34"/>
      <c r="K162" s="34"/>
      <c r="L162" s="38"/>
      <c r="M162" s="207"/>
      <c r="N162" s="74"/>
      <c r="O162" s="74"/>
      <c r="P162" s="74"/>
      <c r="Q162" s="74"/>
      <c r="R162" s="74"/>
      <c r="S162" s="74"/>
      <c r="T162" s="75"/>
      <c r="AT162" s="12" t="s">
        <v>109</v>
      </c>
      <c r="AU162" s="12" t="s">
        <v>76</v>
      </c>
    </row>
    <row r="163" spans="2:65" s="1" customFormat="1" ht="16.5" customHeight="1">
      <c r="B163" s="33"/>
      <c r="C163" s="193" t="s">
        <v>306</v>
      </c>
      <c r="D163" s="193" t="s">
        <v>102</v>
      </c>
      <c r="E163" s="194" t="s">
        <v>307</v>
      </c>
      <c r="F163" s="195" t="s">
        <v>308</v>
      </c>
      <c r="G163" s="196" t="s">
        <v>303</v>
      </c>
      <c r="H163" s="197">
        <v>15</v>
      </c>
      <c r="I163" s="198"/>
      <c r="J163" s="199">
        <f>ROUND(I163*H163,2)</f>
        <v>0</v>
      </c>
      <c r="K163" s="195" t="s">
        <v>1</v>
      </c>
      <c r="L163" s="38"/>
      <c r="M163" s="200" t="s">
        <v>1</v>
      </c>
      <c r="N163" s="201" t="s">
        <v>40</v>
      </c>
      <c r="O163" s="74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12" t="s">
        <v>107</v>
      </c>
      <c r="AT163" s="12" t="s">
        <v>102</v>
      </c>
      <c r="AU163" s="12" t="s">
        <v>76</v>
      </c>
      <c r="AY163" s="12" t="s">
        <v>99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2" t="s">
        <v>74</v>
      </c>
      <c r="BK163" s="204">
        <f>ROUND(I163*H163,2)</f>
        <v>0</v>
      </c>
      <c r="BL163" s="12" t="s">
        <v>107</v>
      </c>
      <c r="BM163" s="12" t="s">
        <v>309</v>
      </c>
    </row>
    <row r="164" spans="2:47" s="1" customFormat="1" ht="12">
      <c r="B164" s="33"/>
      <c r="C164" s="34"/>
      <c r="D164" s="205" t="s">
        <v>109</v>
      </c>
      <c r="E164" s="34"/>
      <c r="F164" s="206" t="s">
        <v>310</v>
      </c>
      <c r="G164" s="34"/>
      <c r="H164" s="34"/>
      <c r="I164" s="120"/>
      <c r="J164" s="34"/>
      <c r="K164" s="34"/>
      <c r="L164" s="38"/>
      <c r="M164" s="207"/>
      <c r="N164" s="74"/>
      <c r="O164" s="74"/>
      <c r="P164" s="74"/>
      <c r="Q164" s="74"/>
      <c r="R164" s="74"/>
      <c r="S164" s="74"/>
      <c r="T164" s="75"/>
      <c r="AT164" s="12" t="s">
        <v>109</v>
      </c>
      <c r="AU164" s="12" t="s">
        <v>76</v>
      </c>
    </row>
    <row r="165" spans="2:65" s="1" customFormat="1" ht="16.5" customHeight="1">
      <c r="B165" s="33"/>
      <c r="C165" s="193" t="s">
        <v>311</v>
      </c>
      <c r="D165" s="193" t="s">
        <v>102</v>
      </c>
      <c r="E165" s="194" t="s">
        <v>312</v>
      </c>
      <c r="F165" s="195" t="s">
        <v>313</v>
      </c>
      <c r="G165" s="196" t="s">
        <v>169</v>
      </c>
      <c r="H165" s="197">
        <v>1</v>
      </c>
      <c r="I165" s="198"/>
      <c r="J165" s="199">
        <f>ROUND(I165*H165,2)</f>
        <v>0</v>
      </c>
      <c r="K165" s="195" t="s">
        <v>1</v>
      </c>
      <c r="L165" s="38"/>
      <c r="M165" s="200" t="s">
        <v>1</v>
      </c>
      <c r="N165" s="201" t="s">
        <v>40</v>
      </c>
      <c r="O165" s="74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12" t="s">
        <v>107</v>
      </c>
      <c r="AT165" s="12" t="s">
        <v>102</v>
      </c>
      <c r="AU165" s="12" t="s">
        <v>76</v>
      </c>
      <c r="AY165" s="12" t="s">
        <v>99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2" t="s">
        <v>74</v>
      </c>
      <c r="BK165" s="204">
        <f>ROUND(I165*H165,2)</f>
        <v>0</v>
      </c>
      <c r="BL165" s="12" t="s">
        <v>107</v>
      </c>
      <c r="BM165" s="12" t="s">
        <v>314</v>
      </c>
    </row>
    <row r="166" spans="2:47" s="1" customFormat="1" ht="12">
      <c r="B166" s="33"/>
      <c r="C166" s="34"/>
      <c r="D166" s="205" t="s">
        <v>109</v>
      </c>
      <c r="E166" s="34"/>
      <c r="F166" s="206" t="s">
        <v>313</v>
      </c>
      <c r="G166" s="34"/>
      <c r="H166" s="34"/>
      <c r="I166" s="120"/>
      <c r="J166" s="34"/>
      <c r="K166" s="34"/>
      <c r="L166" s="38"/>
      <c r="M166" s="207"/>
      <c r="N166" s="74"/>
      <c r="O166" s="74"/>
      <c r="P166" s="74"/>
      <c r="Q166" s="74"/>
      <c r="R166" s="74"/>
      <c r="S166" s="74"/>
      <c r="T166" s="75"/>
      <c r="AT166" s="12" t="s">
        <v>109</v>
      </c>
      <c r="AU166" s="12" t="s">
        <v>76</v>
      </c>
    </row>
    <row r="167" spans="2:65" s="1" customFormat="1" ht="16.5" customHeight="1">
      <c r="B167" s="33"/>
      <c r="C167" s="193" t="s">
        <v>315</v>
      </c>
      <c r="D167" s="193" t="s">
        <v>102</v>
      </c>
      <c r="E167" s="194" t="s">
        <v>316</v>
      </c>
      <c r="F167" s="195" t="s">
        <v>317</v>
      </c>
      <c r="G167" s="196" t="s">
        <v>303</v>
      </c>
      <c r="H167" s="197">
        <v>10</v>
      </c>
      <c r="I167" s="198"/>
      <c r="J167" s="199">
        <f>ROUND(I167*H167,2)</f>
        <v>0</v>
      </c>
      <c r="K167" s="195" t="s">
        <v>1</v>
      </c>
      <c r="L167" s="38"/>
      <c r="M167" s="200" t="s">
        <v>1</v>
      </c>
      <c r="N167" s="201" t="s">
        <v>40</v>
      </c>
      <c r="O167" s="74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12" t="s">
        <v>107</v>
      </c>
      <c r="AT167" s="12" t="s">
        <v>102</v>
      </c>
      <c r="AU167" s="12" t="s">
        <v>76</v>
      </c>
      <c r="AY167" s="12" t="s">
        <v>99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2" t="s">
        <v>74</v>
      </c>
      <c r="BK167" s="204">
        <f>ROUND(I167*H167,2)</f>
        <v>0</v>
      </c>
      <c r="BL167" s="12" t="s">
        <v>107</v>
      </c>
      <c r="BM167" s="12" t="s">
        <v>318</v>
      </c>
    </row>
    <row r="168" spans="2:47" s="1" customFormat="1" ht="12">
      <c r="B168" s="33"/>
      <c r="C168" s="34"/>
      <c r="D168" s="205" t="s">
        <v>109</v>
      </c>
      <c r="E168" s="34"/>
      <c r="F168" s="206" t="s">
        <v>319</v>
      </c>
      <c r="G168" s="34"/>
      <c r="H168" s="34"/>
      <c r="I168" s="120"/>
      <c r="J168" s="34"/>
      <c r="K168" s="34"/>
      <c r="L168" s="38"/>
      <c r="M168" s="207"/>
      <c r="N168" s="74"/>
      <c r="O168" s="74"/>
      <c r="P168" s="74"/>
      <c r="Q168" s="74"/>
      <c r="R168" s="74"/>
      <c r="S168" s="74"/>
      <c r="T168" s="75"/>
      <c r="AT168" s="12" t="s">
        <v>109</v>
      </c>
      <c r="AU168" s="12" t="s">
        <v>76</v>
      </c>
    </row>
    <row r="169" spans="2:65" s="1" customFormat="1" ht="16.5" customHeight="1">
      <c r="B169" s="33"/>
      <c r="C169" s="209" t="s">
        <v>320</v>
      </c>
      <c r="D169" s="209" t="s">
        <v>124</v>
      </c>
      <c r="E169" s="210" t="s">
        <v>321</v>
      </c>
      <c r="F169" s="211" t="s">
        <v>322</v>
      </c>
      <c r="G169" s="212" t="s">
        <v>283</v>
      </c>
      <c r="H169" s="213">
        <v>40</v>
      </c>
      <c r="I169" s="214"/>
      <c r="J169" s="215">
        <f>ROUND(I169*H169,2)</f>
        <v>0</v>
      </c>
      <c r="K169" s="211" t="s">
        <v>1</v>
      </c>
      <c r="L169" s="216"/>
      <c r="M169" s="217" t="s">
        <v>1</v>
      </c>
      <c r="N169" s="218" t="s">
        <v>40</v>
      </c>
      <c r="O169" s="74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12" t="s">
        <v>127</v>
      </c>
      <c r="AT169" s="12" t="s">
        <v>124</v>
      </c>
      <c r="AU169" s="12" t="s">
        <v>76</v>
      </c>
      <c r="AY169" s="12" t="s">
        <v>99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2" t="s">
        <v>74</v>
      </c>
      <c r="BK169" s="204">
        <f>ROUND(I169*H169,2)</f>
        <v>0</v>
      </c>
      <c r="BL169" s="12" t="s">
        <v>107</v>
      </c>
      <c r="BM169" s="12" t="s">
        <v>323</v>
      </c>
    </row>
    <row r="170" spans="2:47" s="1" customFormat="1" ht="12">
      <c r="B170" s="33"/>
      <c r="C170" s="34"/>
      <c r="D170" s="205" t="s">
        <v>109</v>
      </c>
      <c r="E170" s="34"/>
      <c r="F170" s="206" t="s">
        <v>324</v>
      </c>
      <c r="G170" s="34"/>
      <c r="H170" s="34"/>
      <c r="I170" s="120"/>
      <c r="J170" s="34"/>
      <c r="K170" s="34"/>
      <c r="L170" s="38"/>
      <c r="M170" s="207"/>
      <c r="N170" s="74"/>
      <c r="O170" s="74"/>
      <c r="P170" s="74"/>
      <c r="Q170" s="74"/>
      <c r="R170" s="74"/>
      <c r="S170" s="74"/>
      <c r="T170" s="75"/>
      <c r="AT170" s="12" t="s">
        <v>109</v>
      </c>
      <c r="AU170" s="12" t="s">
        <v>76</v>
      </c>
    </row>
    <row r="171" spans="2:65" s="1" customFormat="1" ht="16.5" customHeight="1">
      <c r="B171" s="33"/>
      <c r="C171" s="193" t="s">
        <v>325</v>
      </c>
      <c r="D171" s="193" t="s">
        <v>102</v>
      </c>
      <c r="E171" s="194" t="s">
        <v>326</v>
      </c>
      <c r="F171" s="195" t="s">
        <v>327</v>
      </c>
      <c r="G171" s="196" t="s">
        <v>169</v>
      </c>
      <c r="H171" s="197">
        <v>1</v>
      </c>
      <c r="I171" s="198"/>
      <c r="J171" s="199">
        <f>ROUND(I171*H171,2)</f>
        <v>0</v>
      </c>
      <c r="K171" s="195" t="s">
        <v>1</v>
      </c>
      <c r="L171" s="38"/>
      <c r="M171" s="200" t="s">
        <v>1</v>
      </c>
      <c r="N171" s="201" t="s">
        <v>40</v>
      </c>
      <c r="O171" s="74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12" t="s">
        <v>107</v>
      </c>
      <c r="AT171" s="12" t="s">
        <v>102</v>
      </c>
      <c r="AU171" s="12" t="s">
        <v>76</v>
      </c>
      <c r="AY171" s="12" t="s">
        <v>99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2" t="s">
        <v>74</v>
      </c>
      <c r="BK171" s="204">
        <f>ROUND(I171*H171,2)</f>
        <v>0</v>
      </c>
      <c r="BL171" s="12" t="s">
        <v>107</v>
      </c>
      <c r="BM171" s="12" t="s">
        <v>328</v>
      </c>
    </row>
    <row r="172" spans="2:47" s="1" customFormat="1" ht="12">
      <c r="B172" s="33"/>
      <c r="C172" s="34"/>
      <c r="D172" s="205" t="s">
        <v>109</v>
      </c>
      <c r="E172" s="34"/>
      <c r="F172" s="206" t="s">
        <v>329</v>
      </c>
      <c r="G172" s="34"/>
      <c r="H172" s="34"/>
      <c r="I172" s="120"/>
      <c r="J172" s="34"/>
      <c r="K172" s="34"/>
      <c r="L172" s="38"/>
      <c r="M172" s="207"/>
      <c r="N172" s="74"/>
      <c r="O172" s="74"/>
      <c r="P172" s="74"/>
      <c r="Q172" s="74"/>
      <c r="R172" s="74"/>
      <c r="S172" s="74"/>
      <c r="T172" s="75"/>
      <c r="AT172" s="12" t="s">
        <v>109</v>
      </c>
      <c r="AU172" s="12" t="s">
        <v>76</v>
      </c>
    </row>
    <row r="173" spans="2:65" s="1" customFormat="1" ht="16.5" customHeight="1">
      <c r="B173" s="33"/>
      <c r="C173" s="193" t="s">
        <v>330</v>
      </c>
      <c r="D173" s="193" t="s">
        <v>102</v>
      </c>
      <c r="E173" s="194" t="s">
        <v>331</v>
      </c>
      <c r="F173" s="195" t="s">
        <v>332</v>
      </c>
      <c r="G173" s="196" t="s">
        <v>164</v>
      </c>
      <c r="H173" s="197">
        <v>14</v>
      </c>
      <c r="I173" s="198"/>
      <c r="J173" s="199">
        <f>ROUND(I173*H173,2)</f>
        <v>0</v>
      </c>
      <c r="K173" s="195" t="s">
        <v>1</v>
      </c>
      <c r="L173" s="38"/>
      <c r="M173" s="200" t="s">
        <v>1</v>
      </c>
      <c r="N173" s="201" t="s">
        <v>40</v>
      </c>
      <c r="O173" s="74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12" t="s">
        <v>107</v>
      </c>
      <c r="AT173" s="12" t="s">
        <v>102</v>
      </c>
      <c r="AU173" s="12" t="s">
        <v>76</v>
      </c>
      <c r="AY173" s="12" t="s">
        <v>99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2" t="s">
        <v>74</v>
      </c>
      <c r="BK173" s="204">
        <f>ROUND(I173*H173,2)</f>
        <v>0</v>
      </c>
      <c r="BL173" s="12" t="s">
        <v>107</v>
      </c>
      <c r="BM173" s="12" t="s">
        <v>333</v>
      </c>
    </row>
    <row r="174" spans="2:47" s="1" customFormat="1" ht="12">
      <c r="B174" s="33"/>
      <c r="C174" s="34"/>
      <c r="D174" s="205" t="s">
        <v>109</v>
      </c>
      <c r="E174" s="34"/>
      <c r="F174" s="206" t="s">
        <v>334</v>
      </c>
      <c r="G174" s="34"/>
      <c r="H174" s="34"/>
      <c r="I174" s="120"/>
      <c r="J174" s="34"/>
      <c r="K174" s="34"/>
      <c r="L174" s="38"/>
      <c r="M174" s="207"/>
      <c r="N174" s="74"/>
      <c r="O174" s="74"/>
      <c r="P174" s="74"/>
      <c r="Q174" s="74"/>
      <c r="R174" s="74"/>
      <c r="S174" s="74"/>
      <c r="T174" s="75"/>
      <c r="AT174" s="12" t="s">
        <v>109</v>
      </c>
      <c r="AU174" s="12" t="s">
        <v>76</v>
      </c>
    </row>
    <row r="175" spans="2:65" s="1" customFormat="1" ht="16.5" customHeight="1">
      <c r="B175" s="33"/>
      <c r="C175" s="193" t="s">
        <v>335</v>
      </c>
      <c r="D175" s="193" t="s">
        <v>102</v>
      </c>
      <c r="E175" s="194" t="s">
        <v>336</v>
      </c>
      <c r="F175" s="195" t="s">
        <v>337</v>
      </c>
      <c r="G175" s="196" t="s">
        <v>164</v>
      </c>
      <c r="H175" s="197">
        <v>15</v>
      </c>
      <c r="I175" s="198"/>
      <c r="J175" s="199">
        <f>ROUND(I175*H175,2)</f>
        <v>0</v>
      </c>
      <c r="K175" s="195" t="s">
        <v>1</v>
      </c>
      <c r="L175" s="38"/>
      <c r="M175" s="200" t="s">
        <v>1</v>
      </c>
      <c r="N175" s="201" t="s">
        <v>40</v>
      </c>
      <c r="O175" s="74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AR175" s="12" t="s">
        <v>107</v>
      </c>
      <c r="AT175" s="12" t="s">
        <v>102</v>
      </c>
      <c r="AU175" s="12" t="s">
        <v>76</v>
      </c>
      <c r="AY175" s="12" t="s">
        <v>99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2" t="s">
        <v>74</v>
      </c>
      <c r="BK175" s="204">
        <f>ROUND(I175*H175,2)</f>
        <v>0</v>
      </c>
      <c r="BL175" s="12" t="s">
        <v>107</v>
      </c>
      <c r="BM175" s="12" t="s">
        <v>338</v>
      </c>
    </row>
    <row r="176" spans="2:47" s="1" customFormat="1" ht="12">
      <c r="B176" s="33"/>
      <c r="C176" s="34"/>
      <c r="D176" s="205" t="s">
        <v>109</v>
      </c>
      <c r="E176" s="34"/>
      <c r="F176" s="206" t="s">
        <v>339</v>
      </c>
      <c r="G176" s="34"/>
      <c r="H176" s="34"/>
      <c r="I176" s="120"/>
      <c r="J176" s="34"/>
      <c r="K176" s="34"/>
      <c r="L176" s="38"/>
      <c r="M176" s="207"/>
      <c r="N176" s="74"/>
      <c r="O176" s="74"/>
      <c r="P176" s="74"/>
      <c r="Q176" s="74"/>
      <c r="R176" s="74"/>
      <c r="S176" s="74"/>
      <c r="T176" s="75"/>
      <c r="AT176" s="12" t="s">
        <v>109</v>
      </c>
      <c r="AU176" s="12" t="s">
        <v>76</v>
      </c>
    </row>
    <row r="177" spans="2:65" s="1" customFormat="1" ht="16.5" customHeight="1">
      <c r="B177" s="33"/>
      <c r="C177" s="193" t="s">
        <v>340</v>
      </c>
      <c r="D177" s="193" t="s">
        <v>102</v>
      </c>
      <c r="E177" s="194" t="s">
        <v>341</v>
      </c>
      <c r="F177" s="195" t="s">
        <v>342</v>
      </c>
      <c r="G177" s="196" t="s">
        <v>169</v>
      </c>
      <c r="H177" s="197">
        <v>1</v>
      </c>
      <c r="I177" s="198"/>
      <c r="J177" s="199">
        <f>ROUND(I177*H177,2)</f>
        <v>0</v>
      </c>
      <c r="K177" s="195" t="s">
        <v>1</v>
      </c>
      <c r="L177" s="38"/>
      <c r="M177" s="200" t="s">
        <v>1</v>
      </c>
      <c r="N177" s="201" t="s">
        <v>40</v>
      </c>
      <c r="O177" s="74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12" t="s">
        <v>107</v>
      </c>
      <c r="AT177" s="12" t="s">
        <v>102</v>
      </c>
      <c r="AU177" s="12" t="s">
        <v>76</v>
      </c>
      <c r="AY177" s="12" t="s">
        <v>99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2" t="s">
        <v>74</v>
      </c>
      <c r="BK177" s="204">
        <f>ROUND(I177*H177,2)</f>
        <v>0</v>
      </c>
      <c r="BL177" s="12" t="s">
        <v>107</v>
      </c>
      <c r="BM177" s="12" t="s">
        <v>343</v>
      </c>
    </row>
    <row r="178" spans="2:47" s="1" customFormat="1" ht="12">
      <c r="B178" s="33"/>
      <c r="C178" s="34"/>
      <c r="D178" s="205" t="s">
        <v>109</v>
      </c>
      <c r="E178" s="34"/>
      <c r="F178" s="206" t="s">
        <v>344</v>
      </c>
      <c r="G178" s="34"/>
      <c r="H178" s="34"/>
      <c r="I178" s="120"/>
      <c r="J178" s="34"/>
      <c r="K178" s="34"/>
      <c r="L178" s="38"/>
      <c r="M178" s="207"/>
      <c r="N178" s="74"/>
      <c r="O178" s="74"/>
      <c r="P178" s="74"/>
      <c r="Q178" s="74"/>
      <c r="R178" s="74"/>
      <c r="S178" s="74"/>
      <c r="T178" s="75"/>
      <c r="AT178" s="12" t="s">
        <v>109</v>
      </c>
      <c r="AU178" s="12" t="s">
        <v>76</v>
      </c>
    </row>
    <row r="179" spans="2:65" s="1" customFormat="1" ht="16.5" customHeight="1">
      <c r="B179" s="33"/>
      <c r="C179" s="193" t="s">
        <v>345</v>
      </c>
      <c r="D179" s="193" t="s">
        <v>102</v>
      </c>
      <c r="E179" s="194" t="s">
        <v>346</v>
      </c>
      <c r="F179" s="195" t="s">
        <v>347</v>
      </c>
      <c r="G179" s="196" t="s">
        <v>169</v>
      </c>
      <c r="H179" s="197">
        <v>1</v>
      </c>
      <c r="I179" s="198"/>
      <c r="J179" s="199">
        <f>ROUND(I179*H179,2)</f>
        <v>0</v>
      </c>
      <c r="K179" s="195" t="s">
        <v>1</v>
      </c>
      <c r="L179" s="38"/>
      <c r="M179" s="200" t="s">
        <v>1</v>
      </c>
      <c r="N179" s="201" t="s">
        <v>40</v>
      </c>
      <c r="O179" s="74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12" t="s">
        <v>107</v>
      </c>
      <c r="AT179" s="12" t="s">
        <v>102</v>
      </c>
      <c r="AU179" s="12" t="s">
        <v>76</v>
      </c>
      <c r="AY179" s="12" t="s">
        <v>99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2" t="s">
        <v>74</v>
      </c>
      <c r="BK179" s="204">
        <f>ROUND(I179*H179,2)</f>
        <v>0</v>
      </c>
      <c r="BL179" s="12" t="s">
        <v>107</v>
      </c>
      <c r="BM179" s="12" t="s">
        <v>348</v>
      </c>
    </row>
    <row r="180" spans="2:47" s="1" customFormat="1" ht="12">
      <c r="B180" s="33"/>
      <c r="C180" s="34"/>
      <c r="D180" s="205" t="s">
        <v>109</v>
      </c>
      <c r="E180" s="34"/>
      <c r="F180" s="206" t="s">
        <v>347</v>
      </c>
      <c r="G180" s="34"/>
      <c r="H180" s="34"/>
      <c r="I180" s="120"/>
      <c r="J180" s="34"/>
      <c r="K180" s="34"/>
      <c r="L180" s="38"/>
      <c r="M180" s="207"/>
      <c r="N180" s="74"/>
      <c r="O180" s="74"/>
      <c r="P180" s="74"/>
      <c r="Q180" s="74"/>
      <c r="R180" s="74"/>
      <c r="S180" s="74"/>
      <c r="T180" s="75"/>
      <c r="AT180" s="12" t="s">
        <v>109</v>
      </c>
      <c r="AU180" s="12" t="s">
        <v>76</v>
      </c>
    </row>
    <row r="181" spans="2:65" s="1" customFormat="1" ht="16.5" customHeight="1">
      <c r="B181" s="33"/>
      <c r="C181" s="193" t="s">
        <v>349</v>
      </c>
      <c r="D181" s="193" t="s">
        <v>102</v>
      </c>
      <c r="E181" s="194" t="s">
        <v>350</v>
      </c>
      <c r="F181" s="195" t="s">
        <v>351</v>
      </c>
      <c r="G181" s="196" t="s">
        <v>164</v>
      </c>
      <c r="H181" s="197">
        <v>0.7</v>
      </c>
      <c r="I181" s="198"/>
      <c r="J181" s="199">
        <f>ROUND(I181*H181,2)</f>
        <v>0</v>
      </c>
      <c r="K181" s="195" t="s">
        <v>1</v>
      </c>
      <c r="L181" s="38"/>
      <c r="M181" s="200" t="s">
        <v>1</v>
      </c>
      <c r="N181" s="201" t="s">
        <v>40</v>
      </c>
      <c r="O181" s="74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AR181" s="12" t="s">
        <v>107</v>
      </c>
      <c r="AT181" s="12" t="s">
        <v>102</v>
      </c>
      <c r="AU181" s="12" t="s">
        <v>76</v>
      </c>
      <c r="AY181" s="12" t="s">
        <v>99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2" t="s">
        <v>74</v>
      </c>
      <c r="BK181" s="204">
        <f>ROUND(I181*H181,2)</f>
        <v>0</v>
      </c>
      <c r="BL181" s="12" t="s">
        <v>107</v>
      </c>
      <c r="BM181" s="12" t="s">
        <v>352</v>
      </c>
    </row>
    <row r="182" spans="2:47" s="1" customFormat="1" ht="12">
      <c r="B182" s="33"/>
      <c r="C182" s="34"/>
      <c r="D182" s="205" t="s">
        <v>109</v>
      </c>
      <c r="E182" s="34"/>
      <c r="F182" s="206" t="s">
        <v>353</v>
      </c>
      <c r="G182" s="34"/>
      <c r="H182" s="34"/>
      <c r="I182" s="120"/>
      <c r="J182" s="34"/>
      <c r="K182" s="34"/>
      <c r="L182" s="38"/>
      <c r="M182" s="207"/>
      <c r="N182" s="74"/>
      <c r="O182" s="74"/>
      <c r="P182" s="74"/>
      <c r="Q182" s="74"/>
      <c r="R182" s="74"/>
      <c r="S182" s="74"/>
      <c r="T182" s="75"/>
      <c r="AT182" s="12" t="s">
        <v>109</v>
      </c>
      <c r="AU182" s="12" t="s">
        <v>76</v>
      </c>
    </row>
    <row r="183" spans="2:65" s="1" customFormat="1" ht="16.5" customHeight="1">
      <c r="B183" s="33"/>
      <c r="C183" s="193" t="s">
        <v>354</v>
      </c>
      <c r="D183" s="193" t="s">
        <v>102</v>
      </c>
      <c r="E183" s="194" t="s">
        <v>355</v>
      </c>
      <c r="F183" s="195" t="s">
        <v>351</v>
      </c>
      <c r="G183" s="196" t="s">
        <v>164</v>
      </c>
      <c r="H183" s="197">
        <v>1.5</v>
      </c>
      <c r="I183" s="198"/>
      <c r="J183" s="199">
        <f>ROUND(I183*H183,2)</f>
        <v>0</v>
      </c>
      <c r="K183" s="195" t="s">
        <v>1</v>
      </c>
      <c r="L183" s="38"/>
      <c r="M183" s="200" t="s">
        <v>1</v>
      </c>
      <c r="N183" s="201" t="s">
        <v>40</v>
      </c>
      <c r="O183" s="74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12" t="s">
        <v>107</v>
      </c>
      <c r="AT183" s="12" t="s">
        <v>102</v>
      </c>
      <c r="AU183" s="12" t="s">
        <v>76</v>
      </c>
      <c r="AY183" s="12" t="s">
        <v>99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2" t="s">
        <v>74</v>
      </c>
      <c r="BK183" s="204">
        <f>ROUND(I183*H183,2)</f>
        <v>0</v>
      </c>
      <c r="BL183" s="12" t="s">
        <v>107</v>
      </c>
      <c r="BM183" s="12" t="s">
        <v>356</v>
      </c>
    </row>
    <row r="184" spans="2:47" s="1" customFormat="1" ht="12">
      <c r="B184" s="33"/>
      <c r="C184" s="34"/>
      <c r="D184" s="205" t="s">
        <v>109</v>
      </c>
      <c r="E184" s="34"/>
      <c r="F184" s="206" t="s">
        <v>357</v>
      </c>
      <c r="G184" s="34"/>
      <c r="H184" s="34"/>
      <c r="I184" s="120"/>
      <c r="J184" s="34"/>
      <c r="K184" s="34"/>
      <c r="L184" s="38"/>
      <c r="M184" s="207"/>
      <c r="N184" s="74"/>
      <c r="O184" s="74"/>
      <c r="P184" s="74"/>
      <c r="Q184" s="74"/>
      <c r="R184" s="74"/>
      <c r="S184" s="74"/>
      <c r="T184" s="75"/>
      <c r="AT184" s="12" t="s">
        <v>109</v>
      </c>
      <c r="AU184" s="12" t="s">
        <v>76</v>
      </c>
    </row>
    <row r="185" spans="2:65" s="1" customFormat="1" ht="16.5" customHeight="1">
      <c r="B185" s="33"/>
      <c r="C185" s="193" t="s">
        <v>358</v>
      </c>
      <c r="D185" s="193" t="s">
        <v>102</v>
      </c>
      <c r="E185" s="194" t="s">
        <v>359</v>
      </c>
      <c r="F185" s="195" t="s">
        <v>360</v>
      </c>
      <c r="G185" s="196" t="s">
        <v>169</v>
      </c>
      <c r="H185" s="197">
        <v>1</v>
      </c>
      <c r="I185" s="198"/>
      <c r="J185" s="199">
        <f>ROUND(I185*H185,2)</f>
        <v>0</v>
      </c>
      <c r="K185" s="195" t="s">
        <v>1</v>
      </c>
      <c r="L185" s="38"/>
      <c r="M185" s="200" t="s">
        <v>1</v>
      </c>
      <c r="N185" s="201" t="s">
        <v>40</v>
      </c>
      <c r="O185" s="74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AR185" s="12" t="s">
        <v>107</v>
      </c>
      <c r="AT185" s="12" t="s">
        <v>102</v>
      </c>
      <c r="AU185" s="12" t="s">
        <v>76</v>
      </c>
      <c r="AY185" s="12" t="s">
        <v>99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2" t="s">
        <v>74</v>
      </c>
      <c r="BK185" s="204">
        <f>ROUND(I185*H185,2)</f>
        <v>0</v>
      </c>
      <c r="BL185" s="12" t="s">
        <v>107</v>
      </c>
      <c r="BM185" s="12" t="s">
        <v>361</v>
      </c>
    </row>
    <row r="186" spans="2:47" s="1" customFormat="1" ht="12">
      <c r="B186" s="33"/>
      <c r="C186" s="34"/>
      <c r="D186" s="205" t="s">
        <v>109</v>
      </c>
      <c r="E186" s="34"/>
      <c r="F186" s="206" t="s">
        <v>360</v>
      </c>
      <c r="G186" s="34"/>
      <c r="H186" s="34"/>
      <c r="I186" s="120"/>
      <c r="J186" s="34"/>
      <c r="K186" s="34"/>
      <c r="L186" s="38"/>
      <c r="M186" s="207"/>
      <c r="N186" s="74"/>
      <c r="O186" s="74"/>
      <c r="P186" s="74"/>
      <c r="Q186" s="74"/>
      <c r="R186" s="74"/>
      <c r="S186" s="74"/>
      <c r="T186" s="75"/>
      <c r="AT186" s="12" t="s">
        <v>109</v>
      </c>
      <c r="AU186" s="12" t="s">
        <v>76</v>
      </c>
    </row>
    <row r="187" spans="2:65" s="1" customFormat="1" ht="16.5" customHeight="1">
      <c r="B187" s="33"/>
      <c r="C187" s="193" t="s">
        <v>362</v>
      </c>
      <c r="D187" s="193" t="s">
        <v>102</v>
      </c>
      <c r="E187" s="194" t="s">
        <v>363</v>
      </c>
      <c r="F187" s="195" t="s">
        <v>364</v>
      </c>
      <c r="G187" s="196" t="s">
        <v>169</v>
      </c>
      <c r="H187" s="197">
        <v>1</v>
      </c>
      <c r="I187" s="198"/>
      <c r="J187" s="199">
        <f>ROUND(I187*H187,2)</f>
        <v>0</v>
      </c>
      <c r="K187" s="195" t="s">
        <v>1</v>
      </c>
      <c r="L187" s="38"/>
      <c r="M187" s="200" t="s">
        <v>1</v>
      </c>
      <c r="N187" s="201" t="s">
        <v>40</v>
      </c>
      <c r="O187" s="74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AR187" s="12" t="s">
        <v>107</v>
      </c>
      <c r="AT187" s="12" t="s">
        <v>102</v>
      </c>
      <c r="AU187" s="12" t="s">
        <v>76</v>
      </c>
      <c r="AY187" s="12" t="s">
        <v>99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2" t="s">
        <v>74</v>
      </c>
      <c r="BK187" s="204">
        <f>ROUND(I187*H187,2)</f>
        <v>0</v>
      </c>
      <c r="BL187" s="12" t="s">
        <v>107</v>
      </c>
      <c r="BM187" s="12" t="s">
        <v>365</v>
      </c>
    </row>
    <row r="188" spans="2:47" s="1" customFormat="1" ht="12">
      <c r="B188" s="33"/>
      <c r="C188" s="34"/>
      <c r="D188" s="205" t="s">
        <v>109</v>
      </c>
      <c r="E188" s="34"/>
      <c r="F188" s="206" t="s">
        <v>366</v>
      </c>
      <c r="G188" s="34"/>
      <c r="H188" s="34"/>
      <c r="I188" s="120"/>
      <c r="J188" s="34"/>
      <c r="K188" s="34"/>
      <c r="L188" s="38"/>
      <c r="M188" s="207"/>
      <c r="N188" s="74"/>
      <c r="O188" s="74"/>
      <c r="P188" s="74"/>
      <c r="Q188" s="74"/>
      <c r="R188" s="74"/>
      <c r="S188" s="74"/>
      <c r="T188" s="75"/>
      <c r="AT188" s="12" t="s">
        <v>109</v>
      </c>
      <c r="AU188" s="12" t="s">
        <v>76</v>
      </c>
    </row>
    <row r="189" spans="2:65" s="1" customFormat="1" ht="16.5" customHeight="1">
      <c r="B189" s="33"/>
      <c r="C189" s="193" t="s">
        <v>367</v>
      </c>
      <c r="D189" s="193" t="s">
        <v>102</v>
      </c>
      <c r="E189" s="194" t="s">
        <v>368</v>
      </c>
      <c r="F189" s="195" t="s">
        <v>369</v>
      </c>
      <c r="G189" s="196" t="s">
        <v>169</v>
      </c>
      <c r="H189" s="197">
        <v>1</v>
      </c>
      <c r="I189" s="198"/>
      <c r="J189" s="199">
        <f>ROUND(I189*H189,2)</f>
        <v>0</v>
      </c>
      <c r="K189" s="195" t="s">
        <v>1</v>
      </c>
      <c r="L189" s="38"/>
      <c r="M189" s="200" t="s">
        <v>1</v>
      </c>
      <c r="N189" s="201" t="s">
        <v>40</v>
      </c>
      <c r="O189" s="74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AR189" s="12" t="s">
        <v>107</v>
      </c>
      <c r="AT189" s="12" t="s">
        <v>102</v>
      </c>
      <c r="AU189" s="12" t="s">
        <v>76</v>
      </c>
      <c r="AY189" s="12" t="s">
        <v>99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2" t="s">
        <v>74</v>
      </c>
      <c r="BK189" s="204">
        <f>ROUND(I189*H189,2)</f>
        <v>0</v>
      </c>
      <c r="BL189" s="12" t="s">
        <v>107</v>
      </c>
      <c r="BM189" s="12" t="s">
        <v>370</v>
      </c>
    </row>
    <row r="190" spans="2:47" s="1" customFormat="1" ht="12">
      <c r="B190" s="33"/>
      <c r="C190" s="34"/>
      <c r="D190" s="205" t="s">
        <v>109</v>
      </c>
      <c r="E190" s="34"/>
      <c r="F190" s="206" t="s">
        <v>371</v>
      </c>
      <c r="G190" s="34"/>
      <c r="H190" s="34"/>
      <c r="I190" s="120"/>
      <c r="J190" s="34"/>
      <c r="K190" s="34"/>
      <c r="L190" s="38"/>
      <c r="M190" s="207"/>
      <c r="N190" s="74"/>
      <c r="O190" s="74"/>
      <c r="P190" s="74"/>
      <c r="Q190" s="74"/>
      <c r="R190" s="74"/>
      <c r="S190" s="74"/>
      <c r="T190" s="75"/>
      <c r="AT190" s="12" t="s">
        <v>109</v>
      </c>
      <c r="AU190" s="12" t="s">
        <v>76</v>
      </c>
    </row>
    <row r="191" spans="2:65" s="1" customFormat="1" ht="16.5" customHeight="1">
      <c r="B191" s="33"/>
      <c r="C191" s="193" t="s">
        <v>372</v>
      </c>
      <c r="D191" s="193" t="s">
        <v>102</v>
      </c>
      <c r="E191" s="194" t="s">
        <v>373</v>
      </c>
      <c r="F191" s="195" t="s">
        <v>374</v>
      </c>
      <c r="G191" s="196" t="s">
        <v>169</v>
      </c>
      <c r="H191" s="197">
        <v>1</v>
      </c>
      <c r="I191" s="198"/>
      <c r="J191" s="199">
        <f>ROUND(I191*H191,2)</f>
        <v>0</v>
      </c>
      <c r="K191" s="195" t="s">
        <v>1</v>
      </c>
      <c r="L191" s="38"/>
      <c r="M191" s="200" t="s">
        <v>1</v>
      </c>
      <c r="N191" s="201" t="s">
        <v>40</v>
      </c>
      <c r="O191" s="74"/>
      <c r="P191" s="202">
        <f>O191*H191</f>
        <v>0</v>
      </c>
      <c r="Q191" s="202">
        <v>0</v>
      </c>
      <c r="R191" s="202">
        <f>Q191*H191</f>
        <v>0</v>
      </c>
      <c r="S191" s="202">
        <v>0</v>
      </c>
      <c r="T191" s="203">
        <f>S191*H191</f>
        <v>0</v>
      </c>
      <c r="AR191" s="12" t="s">
        <v>107</v>
      </c>
      <c r="AT191" s="12" t="s">
        <v>102</v>
      </c>
      <c r="AU191" s="12" t="s">
        <v>76</v>
      </c>
      <c r="AY191" s="12" t="s">
        <v>99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2" t="s">
        <v>74</v>
      </c>
      <c r="BK191" s="204">
        <f>ROUND(I191*H191,2)</f>
        <v>0</v>
      </c>
      <c r="BL191" s="12" t="s">
        <v>107</v>
      </c>
      <c r="BM191" s="12" t="s">
        <v>375</v>
      </c>
    </row>
    <row r="192" spans="2:47" s="1" customFormat="1" ht="12">
      <c r="B192" s="33"/>
      <c r="C192" s="34"/>
      <c r="D192" s="205" t="s">
        <v>109</v>
      </c>
      <c r="E192" s="34"/>
      <c r="F192" s="206" t="s">
        <v>376</v>
      </c>
      <c r="G192" s="34"/>
      <c r="H192" s="34"/>
      <c r="I192" s="120"/>
      <c r="J192" s="34"/>
      <c r="K192" s="34"/>
      <c r="L192" s="38"/>
      <c r="M192" s="207"/>
      <c r="N192" s="74"/>
      <c r="O192" s="74"/>
      <c r="P192" s="74"/>
      <c r="Q192" s="74"/>
      <c r="R192" s="74"/>
      <c r="S192" s="74"/>
      <c r="T192" s="75"/>
      <c r="AT192" s="12" t="s">
        <v>109</v>
      </c>
      <c r="AU192" s="12" t="s">
        <v>76</v>
      </c>
    </row>
    <row r="193" spans="2:65" s="1" customFormat="1" ht="16.5" customHeight="1">
      <c r="B193" s="33"/>
      <c r="C193" s="193" t="s">
        <v>377</v>
      </c>
      <c r="D193" s="193" t="s">
        <v>102</v>
      </c>
      <c r="E193" s="194" t="s">
        <v>378</v>
      </c>
      <c r="F193" s="195" t="s">
        <v>379</v>
      </c>
      <c r="G193" s="196" t="s">
        <v>380</v>
      </c>
      <c r="H193" s="197">
        <v>1</v>
      </c>
      <c r="I193" s="198"/>
      <c r="J193" s="199">
        <f>ROUND(I193*H193,2)</f>
        <v>0</v>
      </c>
      <c r="K193" s="195" t="s">
        <v>1</v>
      </c>
      <c r="L193" s="38"/>
      <c r="M193" s="200" t="s">
        <v>1</v>
      </c>
      <c r="N193" s="201" t="s">
        <v>40</v>
      </c>
      <c r="O193" s="74"/>
      <c r="P193" s="202">
        <f>O193*H193</f>
        <v>0</v>
      </c>
      <c r="Q193" s="202">
        <v>0</v>
      </c>
      <c r="R193" s="202">
        <f>Q193*H193</f>
        <v>0</v>
      </c>
      <c r="S193" s="202">
        <v>0</v>
      </c>
      <c r="T193" s="203">
        <f>S193*H193</f>
        <v>0</v>
      </c>
      <c r="AR193" s="12" t="s">
        <v>107</v>
      </c>
      <c r="AT193" s="12" t="s">
        <v>102</v>
      </c>
      <c r="AU193" s="12" t="s">
        <v>76</v>
      </c>
      <c r="AY193" s="12" t="s">
        <v>99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2" t="s">
        <v>74</v>
      </c>
      <c r="BK193" s="204">
        <f>ROUND(I193*H193,2)</f>
        <v>0</v>
      </c>
      <c r="BL193" s="12" t="s">
        <v>107</v>
      </c>
      <c r="BM193" s="12" t="s">
        <v>381</v>
      </c>
    </row>
    <row r="194" spans="2:47" s="1" customFormat="1" ht="12">
      <c r="B194" s="33"/>
      <c r="C194" s="34"/>
      <c r="D194" s="205" t="s">
        <v>109</v>
      </c>
      <c r="E194" s="34"/>
      <c r="F194" s="206" t="s">
        <v>382</v>
      </c>
      <c r="G194" s="34"/>
      <c r="H194" s="34"/>
      <c r="I194" s="120"/>
      <c r="J194" s="34"/>
      <c r="K194" s="34"/>
      <c r="L194" s="38"/>
      <c r="M194" s="207"/>
      <c r="N194" s="74"/>
      <c r="O194" s="74"/>
      <c r="P194" s="74"/>
      <c r="Q194" s="74"/>
      <c r="R194" s="74"/>
      <c r="S194" s="74"/>
      <c r="T194" s="75"/>
      <c r="AT194" s="12" t="s">
        <v>109</v>
      </c>
      <c r="AU194" s="12" t="s">
        <v>76</v>
      </c>
    </row>
    <row r="195" spans="2:65" s="1" customFormat="1" ht="16.5" customHeight="1">
      <c r="B195" s="33"/>
      <c r="C195" s="193" t="s">
        <v>383</v>
      </c>
      <c r="D195" s="193" t="s">
        <v>102</v>
      </c>
      <c r="E195" s="194" t="s">
        <v>384</v>
      </c>
      <c r="F195" s="195" t="s">
        <v>385</v>
      </c>
      <c r="G195" s="196" t="s">
        <v>283</v>
      </c>
      <c r="H195" s="197">
        <v>1.5</v>
      </c>
      <c r="I195" s="198"/>
      <c r="J195" s="199">
        <f>ROUND(I195*H195,2)</f>
        <v>0</v>
      </c>
      <c r="K195" s="195" t="s">
        <v>1</v>
      </c>
      <c r="L195" s="38"/>
      <c r="M195" s="200" t="s">
        <v>1</v>
      </c>
      <c r="N195" s="201" t="s">
        <v>40</v>
      </c>
      <c r="O195" s="74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AR195" s="12" t="s">
        <v>107</v>
      </c>
      <c r="AT195" s="12" t="s">
        <v>102</v>
      </c>
      <c r="AU195" s="12" t="s">
        <v>76</v>
      </c>
      <c r="AY195" s="12" t="s">
        <v>99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2" t="s">
        <v>74</v>
      </c>
      <c r="BK195" s="204">
        <f>ROUND(I195*H195,2)</f>
        <v>0</v>
      </c>
      <c r="BL195" s="12" t="s">
        <v>107</v>
      </c>
      <c r="BM195" s="12" t="s">
        <v>386</v>
      </c>
    </row>
    <row r="196" spans="2:47" s="1" customFormat="1" ht="12">
      <c r="B196" s="33"/>
      <c r="C196" s="34"/>
      <c r="D196" s="205" t="s">
        <v>109</v>
      </c>
      <c r="E196" s="34"/>
      <c r="F196" s="206" t="s">
        <v>387</v>
      </c>
      <c r="G196" s="34"/>
      <c r="H196" s="34"/>
      <c r="I196" s="120"/>
      <c r="J196" s="34"/>
      <c r="K196" s="34"/>
      <c r="L196" s="38"/>
      <c r="M196" s="207"/>
      <c r="N196" s="74"/>
      <c r="O196" s="74"/>
      <c r="P196" s="74"/>
      <c r="Q196" s="74"/>
      <c r="R196" s="74"/>
      <c r="S196" s="74"/>
      <c r="T196" s="75"/>
      <c r="AT196" s="12" t="s">
        <v>109</v>
      </c>
      <c r="AU196" s="12" t="s">
        <v>76</v>
      </c>
    </row>
    <row r="197" spans="2:65" s="1" customFormat="1" ht="16.5" customHeight="1">
      <c r="B197" s="33"/>
      <c r="C197" s="193" t="s">
        <v>388</v>
      </c>
      <c r="D197" s="193" t="s">
        <v>102</v>
      </c>
      <c r="E197" s="194" t="s">
        <v>389</v>
      </c>
      <c r="F197" s="195" t="s">
        <v>390</v>
      </c>
      <c r="G197" s="196" t="s">
        <v>283</v>
      </c>
      <c r="H197" s="197">
        <v>90</v>
      </c>
      <c r="I197" s="198"/>
      <c r="J197" s="199">
        <f>ROUND(I197*H197,2)</f>
        <v>0</v>
      </c>
      <c r="K197" s="195" t="s">
        <v>1</v>
      </c>
      <c r="L197" s="38"/>
      <c r="M197" s="200" t="s">
        <v>1</v>
      </c>
      <c r="N197" s="201" t="s">
        <v>40</v>
      </c>
      <c r="O197" s="74"/>
      <c r="P197" s="202">
        <f>O197*H197</f>
        <v>0</v>
      </c>
      <c r="Q197" s="202">
        <v>0</v>
      </c>
      <c r="R197" s="202">
        <f>Q197*H197</f>
        <v>0</v>
      </c>
      <c r="S197" s="202">
        <v>0</v>
      </c>
      <c r="T197" s="203">
        <f>S197*H197</f>
        <v>0</v>
      </c>
      <c r="AR197" s="12" t="s">
        <v>107</v>
      </c>
      <c r="AT197" s="12" t="s">
        <v>102</v>
      </c>
      <c r="AU197" s="12" t="s">
        <v>76</v>
      </c>
      <c r="AY197" s="12" t="s">
        <v>99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2" t="s">
        <v>74</v>
      </c>
      <c r="BK197" s="204">
        <f>ROUND(I197*H197,2)</f>
        <v>0</v>
      </c>
      <c r="BL197" s="12" t="s">
        <v>107</v>
      </c>
      <c r="BM197" s="12" t="s">
        <v>391</v>
      </c>
    </row>
    <row r="198" spans="2:47" s="1" customFormat="1" ht="12">
      <c r="B198" s="33"/>
      <c r="C198" s="34"/>
      <c r="D198" s="205" t="s">
        <v>109</v>
      </c>
      <c r="E198" s="34"/>
      <c r="F198" s="206" t="s">
        <v>390</v>
      </c>
      <c r="G198" s="34"/>
      <c r="H198" s="34"/>
      <c r="I198" s="120"/>
      <c r="J198" s="34"/>
      <c r="K198" s="34"/>
      <c r="L198" s="38"/>
      <c r="M198" s="207"/>
      <c r="N198" s="74"/>
      <c r="O198" s="74"/>
      <c r="P198" s="74"/>
      <c r="Q198" s="74"/>
      <c r="R198" s="74"/>
      <c r="S198" s="74"/>
      <c r="T198" s="75"/>
      <c r="AT198" s="12" t="s">
        <v>109</v>
      </c>
      <c r="AU198" s="12" t="s">
        <v>76</v>
      </c>
    </row>
    <row r="199" spans="2:65" s="1" customFormat="1" ht="16.5" customHeight="1">
      <c r="B199" s="33"/>
      <c r="C199" s="193" t="s">
        <v>392</v>
      </c>
      <c r="D199" s="193" t="s">
        <v>102</v>
      </c>
      <c r="E199" s="194" t="s">
        <v>393</v>
      </c>
      <c r="F199" s="195" t="s">
        <v>394</v>
      </c>
      <c r="G199" s="196" t="s">
        <v>283</v>
      </c>
      <c r="H199" s="197">
        <v>450</v>
      </c>
      <c r="I199" s="198"/>
      <c r="J199" s="199">
        <f>ROUND(I199*H199,2)</f>
        <v>0</v>
      </c>
      <c r="K199" s="195" t="s">
        <v>1</v>
      </c>
      <c r="L199" s="38"/>
      <c r="M199" s="200" t="s">
        <v>1</v>
      </c>
      <c r="N199" s="201" t="s">
        <v>40</v>
      </c>
      <c r="O199" s="74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AR199" s="12" t="s">
        <v>107</v>
      </c>
      <c r="AT199" s="12" t="s">
        <v>102</v>
      </c>
      <c r="AU199" s="12" t="s">
        <v>76</v>
      </c>
      <c r="AY199" s="12" t="s">
        <v>99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2" t="s">
        <v>74</v>
      </c>
      <c r="BK199" s="204">
        <f>ROUND(I199*H199,2)</f>
        <v>0</v>
      </c>
      <c r="BL199" s="12" t="s">
        <v>107</v>
      </c>
      <c r="BM199" s="12" t="s">
        <v>395</v>
      </c>
    </row>
    <row r="200" spans="2:47" s="1" customFormat="1" ht="12">
      <c r="B200" s="33"/>
      <c r="C200" s="34"/>
      <c r="D200" s="205" t="s">
        <v>109</v>
      </c>
      <c r="E200" s="34"/>
      <c r="F200" s="206" t="s">
        <v>396</v>
      </c>
      <c r="G200" s="34"/>
      <c r="H200" s="34"/>
      <c r="I200" s="120"/>
      <c r="J200" s="34"/>
      <c r="K200" s="34"/>
      <c r="L200" s="38"/>
      <c r="M200" s="207"/>
      <c r="N200" s="74"/>
      <c r="O200" s="74"/>
      <c r="P200" s="74"/>
      <c r="Q200" s="74"/>
      <c r="R200" s="74"/>
      <c r="S200" s="74"/>
      <c r="T200" s="75"/>
      <c r="AT200" s="12" t="s">
        <v>109</v>
      </c>
      <c r="AU200" s="12" t="s">
        <v>76</v>
      </c>
    </row>
    <row r="201" spans="2:65" s="1" customFormat="1" ht="16.5" customHeight="1">
      <c r="B201" s="33"/>
      <c r="C201" s="193" t="s">
        <v>397</v>
      </c>
      <c r="D201" s="193" t="s">
        <v>102</v>
      </c>
      <c r="E201" s="194" t="s">
        <v>398</v>
      </c>
      <c r="F201" s="195" t="s">
        <v>399</v>
      </c>
      <c r="G201" s="196" t="s">
        <v>169</v>
      </c>
      <c r="H201" s="197">
        <v>1</v>
      </c>
      <c r="I201" s="198"/>
      <c r="J201" s="199">
        <f>ROUND(I201*H201,2)</f>
        <v>0</v>
      </c>
      <c r="K201" s="195" t="s">
        <v>1</v>
      </c>
      <c r="L201" s="38"/>
      <c r="M201" s="200" t="s">
        <v>1</v>
      </c>
      <c r="N201" s="201" t="s">
        <v>40</v>
      </c>
      <c r="O201" s="74"/>
      <c r="P201" s="202">
        <f>O201*H201</f>
        <v>0</v>
      </c>
      <c r="Q201" s="202">
        <v>0</v>
      </c>
      <c r="R201" s="202">
        <f>Q201*H201</f>
        <v>0</v>
      </c>
      <c r="S201" s="202">
        <v>0</v>
      </c>
      <c r="T201" s="203">
        <f>S201*H201</f>
        <v>0</v>
      </c>
      <c r="AR201" s="12" t="s">
        <v>107</v>
      </c>
      <c r="AT201" s="12" t="s">
        <v>102</v>
      </c>
      <c r="AU201" s="12" t="s">
        <v>76</v>
      </c>
      <c r="AY201" s="12" t="s">
        <v>99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2" t="s">
        <v>74</v>
      </c>
      <c r="BK201" s="204">
        <f>ROUND(I201*H201,2)</f>
        <v>0</v>
      </c>
      <c r="BL201" s="12" t="s">
        <v>107</v>
      </c>
      <c r="BM201" s="12" t="s">
        <v>400</v>
      </c>
    </row>
    <row r="202" spans="2:65" s="1" customFormat="1" ht="16.5" customHeight="1">
      <c r="B202" s="33"/>
      <c r="C202" s="193" t="s">
        <v>401</v>
      </c>
      <c r="D202" s="193" t="s">
        <v>102</v>
      </c>
      <c r="E202" s="194" t="s">
        <v>402</v>
      </c>
      <c r="F202" s="195" t="s">
        <v>403</v>
      </c>
      <c r="G202" s="196" t="s">
        <v>303</v>
      </c>
      <c r="H202" s="197">
        <v>15</v>
      </c>
      <c r="I202" s="198"/>
      <c r="J202" s="199">
        <f>ROUND(I202*H202,2)</f>
        <v>0</v>
      </c>
      <c r="K202" s="195" t="s">
        <v>1</v>
      </c>
      <c r="L202" s="38"/>
      <c r="M202" s="200" t="s">
        <v>1</v>
      </c>
      <c r="N202" s="201" t="s">
        <v>40</v>
      </c>
      <c r="O202" s="74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12" t="s">
        <v>107</v>
      </c>
      <c r="AT202" s="12" t="s">
        <v>102</v>
      </c>
      <c r="AU202" s="12" t="s">
        <v>76</v>
      </c>
      <c r="AY202" s="12" t="s">
        <v>99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2" t="s">
        <v>74</v>
      </c>
      <c r="BK202" s="204">
        <f>ROUND(I202*H202,2)</f>
        <v>0</v>
      </c>
      <c r="BL202" s="12" t="s">
        <v>107</v>
      </c>
      <c r="BM202" s="12" t="s">
        <v>404</v>
      </c>
    </row>
    <row r="203" spans="2:47" s="1" customFormat="1" ht="12">
      <c r="B203" s="33"/>
      <c r="C203" s="34"/>
      <c r="D203" s="205" t="s">
        <v>109</v>
      </c>
      <c r="E203" s="34"/>
      <c r="F203" s="206" t="s">
        <v>405</v>
      </c>
      <c r="G203" s="34"/>
      <c r="H203" s="34"/>
      <c r="I203" s="120"/>
      <c r="J203" s="34"/>
      <c r="K203" s="34"/>
      <c r="L203" s="38"/>
      <c r="M203" s="207"/>
      <c r="N203" s="74"/>
      <c r="O203" s="74"/>
      <c r="P203" s="74"/>
      <c r="Q203" s="74"/>
      <c r="R203" s="74"/>
      <c r="S203" s="74"/>
      <c r="T203" s="75"/>
      <c r="AT203" s="12" t="s">
        <v>109</v>
      </c>
      <c r="AU203" s="12" t="s">
        <v>76</v>
      </c>
    </row>
    <row r="204" spans="2:65" s="1" customFormat="1" ht="16.5" customHeight="1">
      <c r="B204" s="33"/>
      <c r="C204" s="193" t="s">
        <v>406</v>
      </c>
      <c r="D204" s="193" t="s">
        <v>102</v>
      </c>
      <c r="E204" s="194" t="s">
        <v>407</v>
      </c>
      <c r="F204" s="195" t="s">
        <v>408</v>
      </c>
      <c r="G204" s="196" t="s">
        <v>105</v>
      </c>
      <c r="H204" s="197">
        <v>1</v>
      </c>
      <c r="I204" s="198"/>
      <c r="J204" s="199">
        <f>ROUND(I204*H204,2)</f>
        <v>0</v>
      </c>
      <c r="K204" s="195" t="s">
        <v>1</v>
      </c>
      <c r="L204" s="38"/>
      <c r="M204" s="200" t="s">
        <v>1</v>
      </c>
      <c r="N204" s="201" t="s">
        <v>40</v>
      </c>
      <c r="O204" s="74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AR204" s="12" t="s">
        <v>107</v>
      </c>
      <c r="AT204" s="12" t="s">
        <v>102</v>
      </c>
      <c r="AU204" s="12" t="s">
        <v>76</v>
      </c>
      <c r="AY204" s="12" t="s">
        <v>99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2" t="s">
        <v>74</v>
      </c>
      <c r="BK204" s="204">
        <f>ROUND(I204*H204,2)</f>
        <v>0</v>
      </c>
      <c r="BL204" s="12" t="s">
        <v>107</v>
      </c>
      <c r="BM204" s="12" t="s">
        <v>409</v>
      </c>
    </row>
    <row r="205" spans="2:47" s="1" customFormat="1" ht="12">
      <c r="B205" s="33"/>
      <c r="C205" s="34"/>
      <c r="D205" s="205" t="s">
        <v>109</v>
      </c>
      <c r="E205" s="34"/>
      <c r="F205" s="206" t="s">
        <v>410</v>
      </c>
      <c r="G205" s="34"/>
      <c r="H205" s="34"/>
      <c r="I205" s="120"/>
      <c r="J205" s="34"/>
      <c r="K205" s="34"/>
      <c r="L205" s="38"/>
      <c r="M205" s="207"/>
      <c r="N205" s="74"/>
      <c r="O205" s="74"/>
      <c r="P205" s="74"/>
      <c r="Q205" s="74"/>
      <c r="R205" s="74"/>
      <c r="S205" s="74"/>
      <c r="T205" s="75"/>
      <c r="AT205" s="12" t="s">
        <v>109</v>
      </c>
      <c r="AU205" s="12" t="s">
        <v>76</v>
      </c>
    </row>
    <row r="206" spans="2:65" s="1" customFormat="1" ht="16.5" customHeight="1">
      <c r="B206" s="33"/>
      <c r="C206" s="193" t="s">
        <v>411</v>
      </c>
      <c r="D206" s="193" t="s">
        <v>102</v>
      </c>
      <c r="E206" s="194" t="s">
        <v>412</v>
      </c>
      <c r="F206" s="195" t="s">
        <v>413</v>
      </c>
      <c r="G206" s="196" t="s">
        <v>105</v>
      </c>
      <c r="H206" s="197">
        <v>1</v>
      </c>
      <c r="I206" s="198"/>
      <c r="J206" s="199">
        <f>ROUND(I206*H206,2)</f>
        <v>0</v>
      </c>
      <c r="K206" s="195" t="s">
        <v>1</v>
      </c>
      <c r="L206" s="38"/>
      <c r="M206" s="200" t="s">
        <v>1</v>
      </c>
      <c r="N206" s="201" t="s">
        <v>40</v>
      </c>
      <c r="O206" s="74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AR206" s="12" t="s">
        <v>107</v>
      </c>
      <c r="AT206" s="12" t="s">
        <v>102</v>
      </c>
      <c r="AU206" s="12" t="s">
        <v>76</v>
      </c>
      <c r="AY206" s="12" t="s">
        <v>99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2" t="s">
        <v>74</v>
      </c>
      <c r="BK206" s="204">
        <f>ROUND(I206*H206,2)</f>
        <v>0</v>
      </c>
      <c r="BL206" s="12" t="s">
        <v>107</v>
      </c>
      <c r="BM206" s="12" t="s">
        <v>414</v>
      </c>
    </row>
    <row r="207" spans="2:47" s="1" customFormat="1" ht="12">
      <c r="B207" s="33"/>
      <c r="C207" s="34"/>
      <c r="D207" s="205" t="s">
        <v>109</v>
      </c>
      <c r="E207" s="34"/>
      <c r="F207" s="206" t="s">
        <v>415</v>
      </c>
      <c r="G207" s="34"/>
      <c r="H207" s="34"/>
      <c r="I207" s="120"/>
      <c r="J207" s="34"/>
      <c r="K207" s="34"/>
      <c r="L207" s="38"/>
      <c r="M207" s="207"/>
      <c r="N207" s="74"/>
      <c r="O207" s="74"/>
      <c r="P207" s="74"/>
      <c r="Q207" s="74"/>
      <c r="R207" s="74"/>
      <c r="S207" s="74"/>
      <c r="T207" s="75"/>
      <c r="AT207" s="12" t="s">
        <v>109</v>
      </c>
      <c r="AU207" s="12" t="s">
        <v>76</v>
      </c>
    </row>
    <row r="208" spans="2:65" s="1" customFormat="1" ht="16.5" customHeight="1">
      <c r="B208" s="33"/>
      <c r="C208" s="193" t="s">
        <v>153</v>
      </c>
      <c r="D208" s="193" t="s">
        <v>102</v>
      </c>
      <c r="E208" s="194" t="s">
        <v>416</v>
      </c>
      <c r="F208" s="195" t="s">
        <v>417</v>
      </c>
      <c r="G208" s="196" t="s">
        <v>105</v>
      </c>
      <c r="H208" s="197">
        <v>1</v>
      </c>
      <c r="I208" s="198"/>
      <c r="J208" s="199">
        <f>ROUND(I208*H208,2)</f>
        <v>0</v>
      </c>
      <c r="K208" s="195" t="s">
        <v>1</v>
      </c>
      <c r="L208" s="38"/>
      <c r="M208" s="200" t="s">
        <v>1</v>
      </c>
      <c r="N208" s="201" t="s">
        <v>40</v>
      </c>
      <c r="O208" s="74"/>
      <c r="P208" s="202">
        <f>O208*H208</f>
        <v>0</v>
      </c>
      <c r="Q208" s="202">
        <v>0</v>
      </c>
      <c r="R208" s="202">
        <f>Q208*H208</f>
        <v>0</v>
      </c>
      <c r="S208" s="202">
        <v>0</v>
      </c>
      <c r="T208" s="203">
        <f>S208*H208</f>
        <v>0</v>
      </c>
      <c r="AR208" s="12" t="s">
        <v>107</v>
      </c>
      <c r="AT208" s="12" t="s">
        <v>102</v>
      </c>
      <c r="AU208" s="12" t="s">
        <v>76</v>
      </c>
      <c r="AY208" s="12" t="s">
        <v>99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2" t="s">
        <v>74</v>
      </c>
      <c r="BK208" s="204">
        <f>ROUND(I208*H208,2)</f>
        <v>0</v>
      </c>
      <c r="BL208" s="12" t="s">
        <v>107</v>
      </c>
      <c r="BM208" s="12" t="s">
        <v>418</v>
      </c>
    </row>
    <row r="209" spans="2:47" s="1" customFormat="1" ht="12">
      <c r="B209" s="33"/>
      <c r="C209" s="34"/>
      <c r="D209" s="205" t="s">
        <v>109</v>
      </c>
      <c r="E209" s="34"/>
      <c r="F209" s="206" t="s">
        <v>419</v>
      </c>
      <c r="G209" s="34"/>
      <c r="H209" s="34"/>
      <c r="I209" s="120"/>
      <c r="J209" s="34"/>
      <c r="K209" s="34"/>
      <c r="L209" s="38"/>
      <c r="M209" s="207"/>
      <c r="N209" s="74"/>
      <c r="O209" s="74"/>
      <c r="P209" s="74"/>
      <c r="Q209" s="74"/>
      <c r="R209" s="74"/>
      <c r="S209" s="74"/>
      <c r="T209" s="75"/>
      <c r="AT209" s="12" t="s">
        <v>109</v>
      </c>
      <c r="AU209" s="12" t="s">
        <v>76</v>
      </c>
    </row>
    <row r="210" spans="2:65" s="1" customFormat="1" ht="16.5" customHeight="1">
      <c r="B210" s="33"/>
      <c r="C210" s="193" t="s">
        <v>420</v>
      </c>
      <c r="D210" s="193" t="s">
        <v>102</v>
      </c>
      <c r="E210" s="194" t="s">
        <v>421</v>
      </c>
      <c r="F210" s="195" t="s">
        <v>422</v>
      </c>
      <c r="G210" s="196" t="s">
        <v>105</v>
      </c>
      <c r="H210" s="197">
        <v>1</v>
      </c>
      <c r="I210" s="198"/>
      <c r="J210" s="199">
        <f>ROUND(I210*H210,2)</f>
        <v>0</v>
      </c>
      <c r="K210" s="195" t="s">
        <v>1</v>
      </c>
      <c r="L210" s="38"/>
      <c r="M210" s="200" t="s">
        <v>1</v>
      </c>
      <c r="N210" s="201" t="s">
        <v>40</v>
      </c>
      <c r="O210" s="74"/>
      <c r="P210" s="202">
        <f>O210*H210</f>
        <v>0</v>
      </c>
      <c r="Q210" s="202">
        <v>0</v>
      </c>
      <c r="R210" s="202">
        <f>Q210*H210</f>
        <v>0</v>
      </c>
      <c r="S210" s="202">
        <v>0</v>
      </c>
      <c r="T210" s="203">
        <f>S210*H210</f>
        <v>0</v>
      </c>
      <c r="AR210" s="12" t="s">
        <v>107</v>
      </c>
      <c r="AT210" s="12" t="s">
        <v>102</v>
      </c>
      <c r="AU210" s="12" t="s">
        <v>76</v>
      </c>
      <c r="AY210" s="12" t="s">
        <v>99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2" t="s">
        <v>74</v>
      </c>
      <c r="BK210" s="204">
        <f>ROUND(I210*H210,2)</f>
        <v>0</v>
      </c>
      <c r="BL210" s="12" t="s">
        <v>107</v>
      </c>
      <c r="BM210" s="12" t="s">
        <v>423</v>
      </c>
    </row>
    <row r="211" spans="2:47" s="1" customFormat="1" ht="12">
      <c r="B211" s="33"/>
      <c r="C211" s="34"/>
      <c r="D211" s="205" t="s">
        <v>109</v>
      </c>
      <c r="E211" s="34"/>
      <c r="F211" s="206" t="s">
        <v>424</v>
      </c>
      <c r="G211" s="34"/>
      <c r="H211" s="34"/>
      <c r="I211" s="120"/>
      <c r="J211" s="34"/>
      <c r="K211" s="34"/>
      <c r="L211" s="38"/>
      <c r="M211" s="207"/>
      <c r="N211" s="74"/>
      <c r="O211" s="74"/>
      <c r="P211" s="74"/>
      <c r="Q211" s="74"/>
      <c r="R211" s="74"/>
      <c r="S211" s="74"/>
      <c r="T211" s="75"/>
      <c r="AT211" s="12" t="s">
        <v>109</v>
      </c>
      <c r="AU211" s="12" t="s">
        <v>76</v>
      </c>
    </row>
    <row r="212" spans="2:65" s="1" customFormat="1" ht="16.5" customHeight="1">
      <c r="B212" s="33"/>
      <c r="C212" s="193" t="s">
        <v>425</v>
      </c>
      <c r="D212" s="193" t="s">
        <v>102</v>
      </c>
      <c r="E212" s="194" t="s">
        <v>426</v>
      </c>
      <c r="F212" s="195" t="s">
        <v>427</v>
      </c>
      <c r="G212" s="196" t="s">
        <v>164</v>
      </c>
      <c r="H212" s="197">
        <v>25</v>
      </c>
      <c r="I212" s="198"/>
      <c r="J212" s="199">
        <f>ROUND(I212*H212,2)</f>
        <v>0</v>
      </c>
      <c r="K212" s="195" t="s">
        <v>1</v>
      </c>
      <c r="L212" s="38"/>
      <c r="M212" s="200" t="s">
        <v>1</v>
      </c>
      <c r="N212" s="201" t="s">
        <v>40</v>
      </c>
      <c r="O212" s="74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AR212" s="12" t="s">
        <v>107</v>
      </c>
      <c r="AT212" s="12" t="s">
        <v>102</v>
      </c>
      <c r="AU212" s="12" t="s">
        <v>76</v>
      </c>
      <c r="AY212" s="12" t="s">
        <v>99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2" t="s">
        <v>74</v>
      </c>
      <c r="BK212" s="204">
        <f>ROUND(I212*H212,2)</f>
        <v>0</v>
      </c>
      <c r="BL212" s="12" t="s">
        <v>107</v>
      </c>
      <c r="BM212" s="12" t="s">
        <v>428</v>
      </c>
    </row>
    <row r="213" spans="2:47" s="1" customFormat="1" ht="12">
      <c r="B213" s="33"/>
      <c r="C213" s="34"/>
      <c r="D213" s="205" t="s">
        <v>109</v>
      </c>
      <c r="E213" s="34"/>
      <c r="F213" s="206" t="s">
        <v>429</v>
      </c>
      <c r="G213" s="34"/>
      <c r="H213" s="34"/>
      <c r="I213" s="120"/>
      <c r="J213" s="34"/>
      <c r="K213" s="34"/>
      <c r="L213" s="38"/>
      <c r="M213" s="207"/>
      <c r="N213" s="74"/>
      <c r="O213" s="74"/>
      <c r="P213" s="74"/>
      <c r="Q213" s="74"/>
      <c r="R213" s="74"/>
      <c r="S213" s="74"/>
      <c r="T213" s="75"/>
      <c r="AT213" s="12" t="s">
        <v>109</v>
      </c>
      <c r="AU213" s="12" t="s">
        <v>76</v>
      </c>
    </row>
    <row r="214" spans="2:65" s="1" customFormat="1" ht="16.5" customHeight="1">
      <c r="B214" s="33"/>
      <c r="C214" s="193" t="s">
        <v>430</v>
      </c>
      <c r="D214" s="193" t="s">
        <v>102</v>
      </c>
      <c r="E214" s="194" t="s">
        <v>431</v>
      </c>
      <c r="F214" s="195" t="s">
        <v>432</v>
      </c>
      <c r="G214" s="196" t="s">
        <v>164</v>
      </c>
      <c r="H214" s="197">
        <v>25</v>
      </c>
      <c r="I214" s="198"/>
      <c r="J214" s="199">
        <f>ROUND(I214*H214,2)</f>
        <v>0</v>
      </c>
      <c r="K214" s="195" t="s">
        <v>1</v>
      </c>
      <c r="L214" s="38"/>
      <c r="M214" s="200" t="s">
        <v>1</v>
      </c>
      <c r="N214" s="201" t="s">
        <v>40</v>
      </c>
      <c r="O214" s="74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AR214" s="12" t="s">
        <v>107</v>
      </c>
      <c r="AT214" s="12" t="s">
        <v>102</v>
      </c>
      <c r="AU214" s="12" t="s">
        <v>76</v>
      </c>
      <c r="AY214" s="12" t="s">
        <v>99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2" t="s">
        <v>74</v>
      </c>
      <c r="BK214" s="204">
        <f>ROUND(I214*H214,2)</f>
        <v>0</v>
      </c>
      <c r="BL214" s="12" t="s">
        <v>107</v>
      </c>
      <c r="BM214" s="12" t="s">
        <v>433</v>
      </c>
    </row>
    <row r="215" spans="2:47" s="1" customFormat="1" ht="12">
      <c r="B215" s="33"/>
      <c r="C215" s="34"/>
      <c r="D215" s="205" t="s">
        <v>109</v>
      </c>
      <c r="E215" s="34"/>
      <c r="F215" s="206" t="s">
        <v>434</v>
      </c>
      <c r="G215" s="34"/>
      <c r="H215" s="34"/>
      <c r="I215" s="120"/>
      <c r="J215" s="34"/>
      <c r="K215" s="34"/>
      <c r="L215" s="38"/>
      <c r="M215" s="207"/>
      <c r="N215" s="74"/>
      <c r="O215" s="74"/>
      <c r="P215" s="74"/>
      <c r="Q215" s="74"/>
      <c r="R215" s="74"/>
      <c r="S215" s="74"/>
      <c r="T215" s="75"/>
      <c r="AT215" s="12" t="s">
        <v>109</v>
      </c>
      <c r="AU215" s="12" t="s">
        <v>76</v>
      </c>
    </row>
    <row r="216" spans="2:65" s="1" customFormat="1" ht="16.5" customHeight="1">
      <c r="B216" s="33"/>
      <c r="C216" s="193" t="s">
        <v>435</v>
      </c>
      <c r="D216" s="193" t="s">
        <v>102</v>
      </c>
      <c r="E216" s="194" t="s">
        <v>436</v>
      </c>
      <c r="F216" s="195" t="s">
        <v>437</v>
      </c>
      <c r="G216" s="196" t="s">
        <v>164</v>
      </c>
      <c r="H216" s="197">
        <v>50</v>
      </c>
      <c r="I216" s="198"/>
      <c r="J216" s="199">
        <f>ROUND(I216*H216,2)</f>
        <v>0</v>
      </c>
      <c r="K216" s="195" t="s">
        <v>1</v>
      </c>
      <c r="L216" s="38"/>
      <c r="M216" s="200" t="s">
        <v>1</v>
      </c>
      <c r="N216" s="201" t="s">
        <v>40</v>
      </c>
      <c r="O216" s="74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AR216" s="12" t="s">
        <v>107</v>
      </c>
      <c r="AT216" s="12" t="s">
        <v>102</v>
      </c>
      <c r="AU216" s="12" t="s">
        <v>76</v>
      </c>
      <c r="AY216" s="12" t="s">
        <v>99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2" t="s">
        <v>74</v>
      </c>
      <c r="BK216" s="204">
        <f>ROUND(I216*H216,2)</f>
        <v>0</v>
      </c>
      <c r="BL216" s="12" t="s">
        <v>107</v>
      </c>
      <c r="BM216" s="12" t="s">
        <v>438</v>
      </c>
    </row>
    <row r="217" spans="2:47" s="1" customFormat="1" ht="12">
      <c r="B217" s="33"/>
      <c r="C217" s="34"/>
      <c r="D217" s="205" t="s">
        <v>109</v>
      </c>
      <c r="E217" s="34"/>
      <c r="F217" s="206" t="s">
        <v>439</v>
      </c>
      <c r="G217" s="34"/>
      <c r="H217" s="34"/>
      <c r="I217" s="120"/>
      <c r="J217" s="34"/>
      <c r="K217" s="34"/>
      <c r="L217" s="38"/>
      <c r="M217" s="207"/>
      <c r="N217" s="74"/>
      <c r="O217" s="74"/>
      <c r="P217" s="74"/>
      <c r="Q217" s="74"/>
      <c r="R217" s="74"/>
      <c r="S217" s="74"/>
      <c r="T217" s="75"/>
      <c r="AT217" s="12" t="s">
        <v>109</v>
      </c>
      <c r="AU217" s="12" t="s">
        <v>76</v>
      </c>
    </row>
    <row r="218" spans="2:65" s="1" customFormat="1" ht="16.5" customHeight="1">
      <c r="B218" s="33"/>
      <c r="C218" s="193" t="s">
        <v>440</v>
      </c>
      <c r="D218" s="193" t="s">
        <v>102</v>
      </c>
      <c r="E218" s="194" t="s">
        <v>441</v>
      </c>
      <c r="F218" s="195" t="s">
        <v>442</v>
      </c>
      <c r="G218" s="196" t="s">
        <v>164</v>
      </c>
      <c r="H218" s="197">
        <v>40</v>
      </c>
      <c r="I218" s="198"/>
      <c r="J218" s="199">
        <f>ROUND(I218*H218,2)</f>
        <v>0</v>
      </c>
      <c r="K218" s="195" t="s">
        <v>1</v>
      </c>
      <c r="L218" s="38"/>
      <c r="M218" s="200" t="s">
        <v>1</v>
      </c>
      <c r="N218" s="201" t="s">
        <v>40</v>
      </c>
      <c r="O218" s="74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AR218" s="12" t="s">
        <v>107</v>
      </c>
      <c r="AT218" s="12" t="s">
        <v>102</v>
      </c>
      <c r="AU218" s="12" t="s">
        <v>76</v>
      </c>
      <c r="AY218" s="12" t="s">
        <v>99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2" t="s">
        <v>74</v>
      </c>
      <c r="BK218" s="204">
        <f>ROUND(I218*H218,2)</f>
        <v>0</v>
      </c>
      <c r="BL218" s="12" t="s">
        <v>107</v>
      </c>
      <c r="BM218" s="12" t="s">
        <v>443</v>
      </c>
    </row>
    <row r="219" spans="2:47" s="1" customFormat="1" ht="12">
      <c r="B219" s="33"/>
      <c r="C219" s="34"/>
      <c r="D219" s="205" t="s">
        <v>109</v>
      </c>
      <c r="E219" s="34"/>
      <c r="F219" s="206" t="s">
        <v>444</v>
      </c>
      <c r="G219" s="34"/>
      <c r="H219" s="34"/>
      <c r="I219" s="120"/>
      <c r="J219" s="34"/>
      <c r="K219" s="34"/>
      <c r="L219" s="38"/>
      <c r="M219" s="207"/>
      <c r="N219" s="74"/>
      <c r="O219" s="74"/>
      <c r="P219" s="74"/>
      <c r="Q219" s="74"/>
      <c r="R219" s="74"/>
      <c r="S219" s="74"/>
      <c r="T219" s="75"/>
      <c r="AT219" s="12" t="s">
        <v>109</v>
      </c>
      <c r="AU219" s="12" t="s">
        <v>76</v>
      </c>
    </row>
    <row r="220" spans="2:65" s="1" customFormat="1" ht="16.5" customHeight="1">
      <c r="B220" s="33"/>
      <c r="C220" s="193" t="s">
        <v>445</v>
      </c>
      <c r="D220" s="193" t="s">
        <v>102</v>
      </c>
      <c r="E220" s="194" t="s">
        <v>446</v>
      </c>
      <c r="F220" s="195" t="s">
        <v>447</v>
      </c>
      <c r="G220" s="196" t="s">
        <v>164</v>
      </c>
      <c r="H220" s="197">
        <v>20</v>
      </c>
      <c r="I220" s="198"/>
      <c r="J220" s="199">
        <f>ROUND(I220*H220,2)</f>
        <v>0</v>
      </c>
      <c r="K220" s="195" t="s">
        <v>1</v>
      </c>
      <c r="L220" s="38"/>
      <c r="M220" s="200" t="s">
        <v>1</v>
      </c>
      <c r="N220" s="201" t="s">
        <v>40</v>
      </c>
      <c r="O220" s="74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AR220" s="12" t="s">
        <v>107</v>
      </c>
      <c r="AT220" s="12" t="s">
        <v>102</v>
      </c>
      <c r="AU220" s="12" t="s">
        <v>76</v>
      </c>
      <c r="AY220" s="12" t="s">
        <v>99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2" t="s">
        <v>74</v>
      </c>
      <c r="BK220" s="204">
        <f>ROUND(I220*H220,2)</f>
        <v>0</v>
      </c>
      <c r="BL220" s="12" t="s">
        <v>107</v>
      </c>
      <c r="BM220" s="12" t="s">
        <v>448</v>
      </c>
    </row>
    <row r="221" spans="2:47" s="1" customFormat="1" ht="12">
      <c r="B221" s="33"/>
      <c r="C221" s="34"/>
      <c r="D221" s="205" t="s">
        <v>109</v>
      </c>
      <c r="E221" s="34"/>
      <c r="F221" s="206" t="s">
        <v>449</v>
      </c>
      <c r="G221" s="34"/>
      <c r="H221" s="34"/>
      <c r="I221" s="120"/>
      <c r="J221" s="34"/>
      <c r="K221" s="34"/>
      <c r="L221" s="38"/>
      <c r="M221" s="207"/>
      <c r="N221" s="74"/>
      <c r="O221" s="74"/>
      <c r="P221" s="74"/>
      <c r="Q221" s="74"/>
      <c r="R221" s="74"/>
      <c r="S221" s="74"/>
      <c r="T221" s="75"/>
      <c r="AT221" s="12" t="s">
        <v>109</v>
      </c>
      <c r="AU221" s="12" t="s">
        <v>76</v>
      </c>
    </row>
    <row r="222" spans="2:65" s="1" customFormat="1" ht="16.5" customHeight="1">
      <c r="B222" s="33"/>
      <c r="C222" s="193" t="s">
        <v>450</v>
      </c>
      <c r="D222" s="193" t="s">
        <v>102</v>
      </c>
      <c r="E222" s="194" t="s">
        <v>451</v>
      </c>
      <c r="F222" s="195" t="s">
        <v>452</v>
      </c>
      <c r="G222" s="196" t="s">
        <v>164</v>
      </c>
      <c r="H222" s="197">
        <v>20</v>
      </c>
      <c r="I222" s="198"/>
      <c r="J222" s="199">
        <f>ROUND(I222*H222,2)</f>
        <v>0</v>
      </c>
      <c r="K222" s="195" t="s">
        <v>1</v>
      </c>
      <c r="L222" s="38"/>
      <c r="M222" s="200" t="s">
        <v>1</v>
      </c>
      <c r="N222" s="201" t="s">
        <v>40</v>
      </c>
      <c r="O222" s="74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AR222" s="12" t="s">
        <v>107</v>
      </c>
      <c r="AT222" s="12" t="s">
        <v>102</v>
      </c>
      <c r="AU222" s="12" t="s">
        <v>76</v>
      </c>
      <c r="AY222" s="12" t="s">
        <v>99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2" t="s">
        <v>74</v>
      </c>
      <c r="BK222" s="204">
        <f>ROUND(I222*H222,2)</f>
        <v>0</v>
      </c>
      <c r="BL222" s="12" t="s">
        <v>107</v>
      </c>
      <c r="BM222" s="12" t="s">
        <v>453</v>
      </c>
    </row>
    <row r="223" spans="2:47" s="1" customFormat="1" ht="12">
      <c r="B223" s="33"/>
      <c r="C223" s="34"/>
      <c r="D223" s="205" t="s">
        <v>109</v>
      </c>
      <c r="E223" s="34"/>
      <c r="F223" s="206" t="s">
        <v>454</v>
      </c>
      <c r="G223" s="34"/>
      <c r="H223" s="34"/>
      <c r="I223" s="120"/>
      <c r="J223" s="34"/>
      <c r="K223" s="34"/>
      <c r="L223" s="38"/>
      <c r="M223" s="207"/>
      <c r="N223" s="74"/>
      <c r="O223" s="74"/>
      <c r="P223" s="74"/>
      <c r="Q223" s="74"/>
      <c r="R223" s="74"/>
      <c r="S223" s="74"/>
      <c r="T223" s="75"/>
      <c r="AT223" s="12" t="s">
        <v>109</v>
      </c>
      <c r="AU223" s="12" t="s">
        <v>76</v>
      </c>
    </row>
    <row r="224" spans="2:65" s="1" customFormat="1" ht="16.5" customHeight="1">
      <c r="B224" s="33"/>
      <c r="C224" s="193" t="s">
        <v>455</v>
      </c>
      <c r="D224" s="193" t="s">
        <v>102</v>
      </c>
      <c r="E224" s="194" t="s">
        <v>456</v>
      </c>
      <c r="F224" s="195" t="s">
        <v>457</v>
      </c>
      <c r="G224" s="196" t="s">
        <v>169</v>
      </c>
      <c r="H224" s="197">
        <v>1</v>
      </c>
      <c r="I224" s="198"/>
      <c r="J224" s="199">
        <f>ROUND(I224*H224,2)</f>
        <v>0</v>
      </c>
      <c r="K224" s="195" t="s">
        <v>1</v>
      </c>
      <c r="L224" s="38"/>
      <c r="M224" s="200" t="s">
        <v>1</v>
      </c>
      <c r="N224" s="201" t="s">
        <v>40</v>
      </c>
      <c r="O224" s="74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AR224" s="12" t="s">
        <v>107</v>
      </c>
      <c r="AT224" s="12" t="s">
        <v>102</v>
      </c>
      <c r="AU224" s="12" t="s">
        <v>76</v>
      </c>
      <c r="AY224" s="12" t="s">
        <v>99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2" t="s">
        <v>74</v>
      </c>
      <c r="BK224" s="204">
        <f>ROUND(I224*H224,2)</f>
        <v>0</v>
      </c>
      <c r="BL224" s="12" t="s">
        <v>107</v>
      </c>
      <c r="BM224" s="12" t="s">
        <v>458</v>
      </c>
    </row>
    <row r="225" spans="2:47" s="1" customFormat="1" ht="12">
      <c r="B225" s="33"/>
      <c r="C225" s="34"/>
      <c r="D225" s="205" t="s">
        <v>109</v>
      </c>
      <c r="E225" s="34"/>
      <c r="F225" s="206" t="s">
        <v>459</v>
      </c>
      <c r="G225" s="34"/>
      <c r="H225" s="34"/>
      <c r="I225" s="120"/>
      <c r="J225" s="34"/>
      <c r="K225" s="34"/>
      <c r="L225" s="38"/>
      <c r="M225" s="207"/>
      <c r="N225" s="74"/>
      <c r="O225" s="74"/>
      <c r="P225" s="74"/>
      <c r="Q225" s="74"/>
      <c r="R225" s="74"/>
      <c r="S225" s="74"/>
      <c r="T225" s="75"/>
      <c r="AT225" s="12" t="s">
        <v>109</v>
      </c>
      <c r="AU225" s="12" t="s">
        <v>76</v>
      </c>
    </row>
    <row r="226" spans="2:65" s="1" customFormat="1" ht="16.5" customHeight="1">
      <c r="B226" s="33"/>
      <c r="C226" s="193" t="s">
        <v>460</v>
      </c>
      <c r="D226" s="193" t="s">
        <v>102</v>
      </c>
      <c r="E226" s="194" t="s">
        <v>461</v>
      </c>
      <c r="F226" s="195" t="s">
        <v>462</v>
      </c>
      <c r="G226" s="196" t="s">
        <v>303</v>
      </c>
      <c r="H226" s="197">
        <v>30</v>
      </c>
      <c r="I226" s="198"/>
      <c r="J226" s="199">
        <f>ROUND(I226*H226,2)</f>
        <v>0</v>
      </c>
      <c r="K226" s="195" t="s">
        <v>1</v>
      </c>
      <c r="L226" s="38"/>
      <c r="M226" s="200" t="s">
        <v>1</v>
      </c>
      <c r="N226" s="201" t="s">
        <v>40</v>
      </c>
      <c r="O226" s="74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AR226" s="12" t="s">
        <v>107</v>
      </c>
      <c r="AT226" s="12" t="s">
        <v>102</v>
      </c>
      <c r="AU226" s="12" t="s">
        <v>76</v>
      </c>
      <c r="AY226" s="12" t="s">
        <v>99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2" t="s">
        <v>74</v>
      </c>
      <c r="BK226" s="204">
        <f>ROUND(I226*H226,2)</f>
        <v>0</v>
      </c>
      <c r="BL226" s="12" t="s">
        <v>107</v>
      </c>
      <c r="BM226" s="12" t="s">
        <v>463</v>
      </c>
    </row>
    <row r="227" spans="2:47" s="1" customFormat="1" ht="12">
      <c r="B227" s="33"/>
      <c r="C227" s="34"/>
      <c r="D227" s="205" t="s">
        <v>109</v>
      </c>
      <c r="E227" s="34"/>
      <c r="F227" s="206" t="s">
        <v>462</v>
      </c>
      <c r="G227" s="34"/>
      <c r="H227" s="34"/>
      <c r="I227" s="120"/>
      <c r="J227" s="34"/>
      <c r="K227" s="34"/>
      <c r="L227" s="38"/>
      <c r="M227" s="207"/>
      <c r="N227" s="74"/>
      <c r="O227" s="74"/>
      <c r="P227" s="74"/>
      <c r="Q227" s="74"/>
      <c r="R227" s="74"/>
      <c r="S227" s="74"/>
      <c r="T227" s="75"/>
      <c r="AT227" s="12" t="s">
        <v>109</v>
      </c>
      <c r="AU227" s="12" t="s">
        <v>76</v>
      </c>
    </row>
    <row r="228" spans="2:65" s="1" customFormat="1" ht="16.5" customHeight="1">
      <c r="B228" s="33"/>
      <c r="C228" s="193" t="s">
        <v>464</v>
      </c>
      <c r="D228" s="193" t="s">
        <v>102</v>
      </c>
      <c r="E228" s="194" t="s">
        <v>465</v>
      </c>
      <c r="F228" s="195" t="s">
        <v>466</v>
      </c>
      <c r="G228" s="196" t="s">
        <v>105</v>
      </c>
      <c r="H228" s="197">
        <v>5</v>
      </c>
      <c r="I228" s="198"/>
      <c r="J228" s="199">
        <f>ROUND(I228*H228,2)</f>
        <v>0</v>
      </c>
      <c r="K228" s="195" t="s">
        <v>1</v>
      </c>
      <c r="L228" s="38"/>
      <c r="M228" s="200" t="s">
        <v>1</v>
      </c>
      <c r="N228" s="201" t="s">
        <v>40</v>
      </c>
      <c r="O228" s="74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AR228" s="12" t="s">
        <v>107</v>
      </c>
      <c r="AT228" s="12" t="s">
        <v>102</v>
      </c>
      <c r="AU228" s="12" t="s">
        <v>76</v>
      </c>
      <c r="AY228" s="12" t="s">
        <v>99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2" t="s">
        <v>74</v>
      </c>
      <c r="BK228" s="204">
        <f>ROUND(I228*H228,2)</f>
        <v>0</v>
      </c>
      <c r="BL228" s="12" t="s">
        <v>107</v>
      </c>
      <c r="BM228" s="12" t="s">
        <v>467</v>
      </c>
    </row>
    <row r="229" spans="2:47" s="1" customFormat="1" ht="12">
      <c r="B229" s="33"/>
      <c r="C229" s="34"/>
      <c r="D229" s="205" t="s">
        <v>109</v>
      </c>
      <c r="E229" s="34"/>
      <c r="F229" s="206" t="s">
        <v>468</v>
      </c>
      <c r="G229" s="34"/>
      <c r="H229" s="34"/>
      <c r="I229" s="120"/>
      <c r="J229" s="34"/>
      <c r="K229" s="34"/>
      <c r="L229" s="38"/>
      <c r="M229" s="207"/>
      <c r="N229" s="74"/>
      <c r="O229" s="74"/>
      <c r="P229" s="74"/>
      <c r="Q229" s="74"/>
      <c r="R229" s="74"/>
      <c r="S229" s="74"/>
      <c r="T229" s="75"/>
      <c r="AT229" s="12" t="s">
        <v>109</v>
      </c>
      <c r="AU229" s="12" t="s">
        <v>76</v>
      </c>
    </row>
    <row r="230" spans="2:65" s="1" customFormat="1" ht="16.5" customHeight="1">
      <c r="B230" s="33"/>
      <c r="C230" s="193" t="s">
        <v>469</v>
      </c>
      <c r="D230" s="193" t="s">
        <v>102</v>
      </c>
      <c r="E230" s="194" t="s">
        <v>470</v>
      </c>
      <c r="F230" s="195" t="s">
        <v>471</v>
      </c>
      <c r="G230" s="196" t="s">
        <v>169</v>
      </c>
      <c r="H230" s="197">
        <v>1</v>
      </c>
      <c r="I230" s="198"/>
      <c r="J230" s="199">
        <f>ROUND(I230*H230,2)</f>
        <v>0</v>
      </c>
      <c r="K230" s="195" t="s">
        <v>1</v>
      </c>
      <c r="L230" s="38"/>
      <c r="M230" s="200" t="s">
        <v>1</v>
      </c>
      <c r="N230" s="201" t="s">
        <v>40</v>
      </c>
      <c r="O230" s="74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AR230" s="12" t="s">
        <v>107</v>
      </c>
      <c r="AT230" s="12" t="s">
        <v>102</v>
      </c>
      <c r="AU230" s="12" t="s">
        <v>76</v>
      </c>
      <c r="AY230" s="12" t="s">
        <v>99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2" t="s">
        <v>74</v>
      </c>
      <c r="BK230" s="204">
        <f>ROUND(I230*H230,2)</f>
        <v>0</v>
      </c>
      <c r="BL230" s="12" t="s">
        <v>107</v>
      </c>
      <c r="BM230" s="12" t="s">
        <v>472</v>
      </c>
    </row>
    <row r="231" spans="2:47" s="1" customFormat="1" ht="12">
      <c r="B231" s="33"/>
      <c r="C231" s="34"/>
      <c r="D231" s="205" t="s">
        <v>109</v>
      </c>
      <c r="E231" s="34"/>
      <c r="F231" s="206" t="s">
        <v>471</v>
      </c>
      <c r="G231" s="34"/>
      <c r="H231" s="34"/>
      <c r="I231" s="120"/>
      <c r="J231" s="34"/>
      <c r="K231" s="34"/>
      <c r="L231" s="38"/>
      <c r="M231" s="207"/>
      <c r="N231" s="74"/>
      <c r="O231" s="74"/>
      <c r="P231" s="74"/>
      <c r="Q231" s="74"/>
      <c r="R231" s="74"/>
      <c r="S231" s="74"/>
      <c r="T231" s="75"/>
      <c r="AT231" s="12" t="s">
        <v>109</v>
      </c>
      <c r="AU231" s="12" t="s">
        <v>76</v>
      </c>
    </row>
    <row r="232" spans="2:65" s="1" customFormat="1" ht="16.5" customHeight="1">
      <c r="B232" s="33"/>
      <c r="C232" s="193" t="s">
        <v>473</v>
      </c>
      <c r="D232" s="193" t="s">
        <v>102</v>
      </c>
      <c r="E232" s="194" t="s">
        <v>474</v>
      </c>
      <c r="F232" s="195" t="s">
        <v>475</v>
      </c>
      <c r="G232" s="196" t="s">
        <v>169</v>
      </c>
      <c r="H232" s="197">
        <v>1</v>
      </c>
      <c r="I232" s="198"/>
      <c r="J232" s="199">
        <f>ROUND(I232*H232,2)</f>
        <v>0</v>
      </c>
      <c r="K232" s="195" t="s">
        <v>1</v>
      </c>
      <c r="L232" s="38"/>
      <c r="M232" s="200" t="s">
        <v>1</v>
      </c>
      <c r="N232" s="201" t="s">
        <v>40</v>
      </c>
      <c r="O232" s="74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AR232" s="12" t="s">
        <v>107</v>
      </c>
      <c r="AT232" s="12" t="s">
        <v>102</v>
      </c>
      <c r="AU232" s="12" t="s">
        <v>76</v>
      </c>
      <c r="AY232" s="12" t="s">
        <v>99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2" t="s">
        <v>74</v>
      </c>
      <c r="BK232" s="204">
        <f>ROUND(I232*H232,2)</f>
        <v>0</v>
      </c>
      <c r="BL232" s="12" t="s">
        <v>107</v>
      </c>
      <c r="BM232" s="12" t="s">
        <v>476</v>
      </c>
    </row>
    <row r="233" spans="2:47" s="1" customFormat="1" ht="12">
      <c r="B233" s="33"/>
      <c r="C233" s="34"/>
      <c r="D233" s="205" t="s">
        <v>109</v>
      </c>
      <c r="E233" s="34"/>
      <c r="F233" s="206" t="s">
        <v>475</v>
      </c>
      <c r="G233" s="34"/>
      <c r="H233" s="34"/>
      <c r="I233" s="120"/>
      <c r="J233" s="34"/>
      <c r="K233" s="34"/>
      <c r="L233" s="38"/>
      <c r="M233" s="219"/>
      <c r="N233" s="220"/>
      <c r="O233" s="220"/>
      <c r="P233" s="220"/>
      <c r="Q233" s="220"/>
      <c r="R233" s="220"/>
      <c r="S233" s="220"/>
      <c r="T233" s="221"/>
      <c r="AT233" s="12" t="s">
        <v>109</v>
      </c>
      <c r="AU233" s="12" t="s">
        <v>76</v>
      </c>
    </row>
    <row r="234" spans="2:12" s="1" customFormat="1" ht="6.95" customHeight="1">
      <c r="B234" s="52"/>
      <c r="C234" s="53"/>
      <c r="D234" s="53"/>
      <c r="E234" s="53"/>
      <c r="F234" s="53"/>
      <c r="G234" s="53"/>
      <c r="H234" s="53"/>
      <c r="I234" s="144"/>
      <c r="J234" s="53"/>
      <c r="K234" s="53"/>
      <c r="L234" s="38"/>
    </row>
  </sheetData>
  <sheetProtection password="CC35" sheet="1" objects="1" scenarios="1" formatColumns="0" formatRows="0" autoFilter="0"/>
  <autoFilter ref="C74:K233"/>
  <mergeCells count="6">
    <mergeCell ref="E7:H7"/>
    <mergeCell ref="E16:H16"/>
    <mergeCell ref="E25:H25"/>
    <mergeCell ref="E46:H46"/>
    <mergeCell ref="E67:H6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PETRA\Petra</dc:creator>
  <cp:keywords/>
  <dc:description/>
  <cp:lastModifiedBy>PETRA\Petra</cp:lastModifiedBy>
  <dcterms:created xsi:type="dcterms:W3CDTF">2019-09-17T16:25:57Z</dcterms:created>
  <dcterms:modified xsi:type="dcterms:W3CDTF">2019-09-17T16:25:59Z</dcterms:modified>
  <cp:category/>
  <cp:version/>
  <cp:contentType/>
  <cp:contentStatus/>
</cp:coreProperties>
</file>